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ohda\OneDrive\Рабочий стол\yaganov\LAB3\"/>
    </mc:Choice>
  </mc:AlternateContent>
  <xr:revisionPtr revIDLastSave="0" documentId="13_ncr:1_{A855BC33-EBD0-4280-B450-9AE8994F4334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Фоторезистор" sheetId="1" r:id="rId1"/>
    <sheet name="Терморезистор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5" i="2" l="1"/>
  <c r="K29" i="2"/>
  <c r="AE52" i="1"/>
  <c r="R29" i="2" s="1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6" i="2"/>
  <c r="R57" i="2"/>
  <c r="R58" i="2"/>
  <c r="R59" i="2"/>
  <c r="R60" i="2"/>
  <c r="R61" i="2"/>
  <c r="R62" i="2"/>
  <c r="R63" i="2"/>
  <c r="R64" i="2"/>
  <c r="R65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29" i="2"/>
  <c r="N65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29" i="2"/>
  <c r="I58" i="1"/>
  <c r="X88" i="1" s="1"/>
  <c r="K65" i="2" s="1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X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AA52" i="1"/>
  <c r="AB52" i="1"/>
  <c r="AC52" i="1"/>
  <c r="AD52" i="1"/>
  <c r="Z52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B19" i="2"/>
  <c r="B18" i="2"/>
  <c r="B17" i="2"/>
  <c r="B16" i="2"/>
  <c r="B15" i="2"/>
  <c r="B14" i="2"/>
  <c r="B13" i="2"/>
  <c r="B12" i="2"/>
  <c r="X24" i="1"/>
  <c r="W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V24" i="1"/>
  <c r="I27" i="1"/>
  <c r="I26" i="1"/>
  <c r="I22" i="1"/>
  <c r="I23" i="1"/>
  <c r="D25" i="1"/>
  <c r="D21" i="1"/>
  <c r="I48" i="1" l="1"/>
  <c r="I32" i="1"/>
  <c r="I28" i="1"/>
  <c r="I56" i="1"/>
  <c r="I40" i="1"/>
  <c r="I24" i="1"/>
  <c r="I44" i="1"/>
  <c r="I52" i="1"/>
  <c r="I36" i="1"/>
  <c r="I57" i="1"/>
  <c r="I53" i="1"/>
  <c r="I49" i="1"/>
  <c r="I45" i="1"/>
  <c r="I41" i="1"/>
  <c r="I37" i="1"/>
  <c r="I33" i="1"/>
  <c r="I29" i="1"/>
  <c r="I25" i="1"/>
  <c r="I55" i="1"/>
  <c r="I51" i="1"/>
  <c r="I47" i="1"/>
  <c r="I43" i="1"/>
  <c r="I39" i="1"/>
  <c r="I35" i="1"/>
  <c r="I31" i="1"/>
  <c r="I54" i="1"/>
  <c r="I50" i="1"/>
  <c r="I46" i="1"/>
  <c r="I42" i="1"/>
  <c r="I38" i="1"/>
  <c r="I34" i="1"/>
  <c r="I30" i="1"/>
</calcChain>
</file>

<file path=xl/sharedStrings.xml><?xml version="1.0" encoding="utf-8"?>
<sst xmlns="http://schemas.openxmlformats.org/spreadsheetml/2006/main" count="46" uniqueCount="39">
  <si>
    <t>Опис фоторезистора ФСК-7б</t>
  </si>
  <si>
    <t>Зовнішній вигляд фоторезистора ФСК-7б</t>
  </si>
  <si>
    <t>Габаритні розміри фоторезистора ФСК-7б</t>
  </si>
  <si>
    <t>Характеристики</t>
  </si>
  <si>
    <t xml:space="preserve">Робоча напруга </t>
  </si>
  <si>
    <t xml:space="preserve">Розсіювана потужність </t>
  </si>
  <si>
    <t>Інтервал робочої температури</t>
  </si>
  <si>
    <t>Маса</t>
  </si>
  <si>
    <t>від -60 до +85</t>
  </si>
  <si>
    <t>Освітленість</t>
  </si>
  <si>
    <t>В</t>
  </si>
  <si>
    <t>г</t>
  </si>
  <si>
    <t>Ом</t>
  </si>
  <si>
    <t>мВт</t>
  </si>
  <si>
    <t>Опір резистора</t>
  </si>
  <si>
    <t>Чутливість фоторезстира</t>
  </si>
  <si>
    <t>Визначення залежності опору фоторезистора від освітленості</t>
  </si>
  <si>
    <t xml:space="preserve">Джерело: </t>
  </si>
  <si>
    <t>https://eandc.ru/catalog/detail.php?ID=26132</t>
  </si>
  <si>
    <t>Визначення залежності опору фоторезистора від температури</t>
  </si>
  <si>
    <t>B</t>
  </si>
  <si>
    <t>К^(-1)</t>
  </si>
  <si>
    <t>Темновий опір Rт (при 1лк)</t>
  </si>
  <si>
    <t>Чутливість фоторезистора</t>
  </si>
  <si>
    <t>Rт/Rcв (Rсв обраховане при 200 лк)</t>
  </si>
  <si>
    <t>Температура</t>
  </si>
  <si>
    <t>Опір фоторез</t>
  </si>
  <si>
    <t>К</t>
  </si>
  <si>
    <t>KTY83/151</t>
  </si>
  <si>
    <t>A0</t>
  </si>
  <si>
    <t>B0</t>
  </si>
  <si>
    <t>R0</t>
  </si>
  <si>
    <t>T0</t>
  </si>
  <si>
    <t>Vв</t>
  </si>
  <si>
    <t>К^-1</t>
  </si>
  <si>
    <t>К^-2</t>
  </si>
  <si>
    <t>Опір терморезистора</t>
  </si>
  <si>
    <t>Джерело:</t>
  </si>
  <si>
    <t>https://www.nxp.com/docs/en/data-sheet/KTY83_SER.pdf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</si>
</sst>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0" fontId="5" fillId="0" borderId="0" xfId="0" applyFont="1"/>
    <xf numFmtId="0" fontId="4" fillId="0" borderId="0" xfId="1"/>
    <xf numFmtId="0" fontId="0" fillId="0" borderId="1" xfId="0" applyFill="1" applyBorder="1"/>
    <xf numFmtId="0" fontId="6" fillId="0" borderId="0" xfId="0" applyFont="1"/>
    <xf numFmtId="164" fontId="0" fillId="0" borderId="0" xfId="0" applyNumberFormat="1"/>
    <xf numFmtId="164" fontId="0" fillId="0" borderId="1" xfId="0" applyNumberFormat="1" applyBorder="1"/>
    <xf numFmtId="0" fontId="3" fillId="0" borderId="1" xfId="0" applyFont="1" applyBorder="1"/>
    <xf numFmtId="0" fontId="6" fillId="0" borderId="1" xfId="0" applyFont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0" fillId="0" borderId="1" xfId="0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Залежність</a:t>
            </a:r>
            <a:r>
              <a:rPr lang="ru-RU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опору фотрезистора від освітленості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2013779527559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Фоторезистор!$H$22:$H$58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xVal>
          <c:yVal>
            <c:numRef>
              <c:f>Фоторезистор!$I$22:$I$58</c:f>
              <c:numCache>
                <c:formatCode>General</c:formatCode>
                <c:ptCount val="37"/>
                <c:pt idx="0">
                  <c:v>100000</c:v>
                </c:pt>
                <c:pt idx="1">
                  <c:v>76182.309946163645</c:v>
                </c:pt>
                <c:pt idx="2">
                  <c:v>64974.543568508678</c:v>
                </c:pt>
                <c:pt idx="3">
                  <c:v>58037.443487333228</c:v>
                </c:pt>
                <c:pt idx="4">
                  <c:v>53170.874250068176</c:v>
                </c:pt>
                <c:pt idx="5">
                  <c:v>49499.108167466235</c:v>
                </c:pt>
                <c:pt idx="6">
                  <c:v>46593.209770344925</c:v>
                </c:pt>
                <c:pt idx="7">
                  <c:v>44214.265082349681</c:v>
                </c:pt>
                <c:pt idx="8">
                  <c:v>42216.913119360317</c:v>
                </c:pt>
                <c:pt idx="9">
                  <c:v>40506.800222271704</c:v>
                </c:pt>
                <c:pt idx="10">
                  <c:v>30859.016094604271</c:v>
                </c:pt>
                <c:pt idx="11">
                  <c:v>26319.108558628646</c:v>
                </c:pt>
                <c:pt idx="12">
                  <c:v>23509.111287527903</c:v>
                </c:pt>
                <c:pt idx="13">
                  <c:v>21537.819808910383</c:v>
                </c:pt>
                <c:pt idx="14">
                  <c:v>20050.504857201755</c:v>
                </c:pt>
                <c:pt idx="15">
                  <c:v>18873.418398817561</c:v>
                </c:pt>
                <c:pt idx="16">
                  <c:v>17909.784026652986</c:v>
                </c:pt>
                <c:pt idx="17">
                  <c:v>17100.720657269263</c:v>
                </c:pt>
                <c:pt idx="18">
                  <c:v>16408.008642470304</c:v>
                </c:pt>
                <c:pt idx="19">
                  <c:v>12500</c:v>
                </c:pt>
                <c:pt idx="20">
                  <c:v>10661.028724126518</c:v>
                </c:pt>
                <c:pt idx="21">
                  <c:v>9522.7887432704538</c:v>
                </c:pt>
                <c:pt idx="22">
                  <c:v>8724.2816422281721</c:v>
                </c:pt>
                <c:pt idx="23">
                  <c:v>8121.8179460635829</c:v>
                </c:pt>
                <c:pt idx="24">
                  <c:v>7645.0178859224989</c:v>
                </c:pt>
                <c:pt idx="25">
                  <c:v>7254.6804359166517</c:v>
                </c:pt>
                <c:pt idx="26">
                  <c:v>6926.9547532087954</c:v>
                </c:pt>
                <c:pt idx="27">
                  <c:v>6646.3592812585202</c:v>
                </c:pt>
                <c:pt idx="28">
                  <c:v>5063.3500277839612</c:v>
                </c:pt>
                <c:pt idx="29">
                  <c:v>4318.4416069209292</c:v>
                </c:pt>
                <c:pt idx="30">
                  <c:v>3857.3770118255329</c:v>
                </c:pt>
                <c:pt idx="31">
                  <c:v>3533.9273356456897</c:v>
                </c:pt>
                <c:pt idx="32">
                  <c:v>3289.8885698285858</c:v>
                </c:pt>
                <c:pt idx="33">
                  <c:v>3096.7521220075655</c:v>
                </c:pt>
                <c:pt idx="34">
                  <c:v>2938.6389109409874</c:v>
                </c:pt>
                <c:pt idx="35">
                  <c:v>2805.8877233694425</c:v>
                </c:pt>
                <c:pt idx="36">
                  <c:v>2692.2274761137969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F-4DCF-B6E3-016ACA9E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296064"/>
        <c:axId val="1740297312"/>
      </c:scatterChart>
      <c:valAx>
        <c:axId val="17402960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Освітленість,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лк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297312"/>
        <c:crosses val="autoZero"/>
        <c:crossBetween val="midCat"/>
      </c:valAx>
      <c:valAx>
        <c:axId val="174029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Опір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фоторезистора, Ом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29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Залежність</a:t>
            </a:r>
            <a:r>
              <a:rPr lang="ru-RU" sz="1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опору фоторезистора від температури</a:t>
            </a:r>
            <a:endPara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Фоторезистор!$V$23:$AJ$23</c:f>
              <c:numCache>
                <c:formatCode>General</c:formatCode>
                <c:ptCount val="15"/>
                <c:pt idx="0">
                  <c:v>275</c:v>
                </c:pt>
                <c:pt idx="1">
                  <c:v>280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  <c:pt idx="5">
                  <c:v>300</c:v>
                </c:pt>
                <c:pt idx="6">
                  <c:v>305</c:v>
                </c:pt>
                <c:pt idx="7">
                  <c:v>310</c:v>
                </c:pt>
                <c:pt idx="8">
                  <c:v>315</c:v>
                </c:pt>
                <c:pt idx="9">
                  <c:v>320</c:v>
                </c:pt>
                <c:pt idx="10">
                  <c:v>325</c:v>
                </c:pt>
                <c:pt idx="11">
                  <c:v>330</c:v>
                </c:pt>
                <c:pt idx="12">
                  <c:v>335</c:v>
                </c:pt>
                <c:pt idx="13">
                  <c:v>340</c:v>
                </c:pt>
                <c:pt idx="14">
                  <c:v>345</c:v>
                </c:pt>
              </c:numCache>
            </c:numRef>
          </c:xVal>
          <c:yVal>
            <c:numRef>
              <c:f>Фоторезистор!$V$24:$AJ$24</c:f>
              <c:numCache>
                <c:formatCode>General</c:formatCode>
                <c:ptCount val="15"/>
                <c:pt idx="0">
                  <c:v>100000</c:v>
                </c:pt>
                <c:pt idx="1">
                  <c:v>82299.496613578958</c:v>
                </c:pt>
                <c:pt idx="2">
                  <c:v>68196.624287309925</c:v>
                </c:pt>
                <c:pt idx="3">
                  <c:v>56877.899893175942</c:v>
                </c:pt>
                <c:pt idx="4">
                  <c:v>47730.509344014907</c:v>
                </c:pt>
                <c:pt idx="5">
                  <c:v>40289.032152913329</c:v>
                </c:pt>
                <c:pt idx="6">
                  <c:v>34197.236977308217</c:v>
                </c:pt>
                <c:pt idx="7">
                  <c:v>29180.440289873422</c:v>
                </c:pt>
                <c:pt idx="8">
                  <c:v>25025.337226795331</c:v>
                </c:pt>
                <c:pt idx="9">
                  <c:v>21565.164903815916</c:v>
                </c:pt>
                <c:pt idx="10">
                  <c:v>18668.703415629974</c:v>
                </c:pt>
                <c:pt idx="11">
                  <c:v>16232.061118184818</c:v>
                </c:pt>
                <c:pt idx="12">
                  <c:v>14172.49561046387</c:v>
                </c:pt>
                <c:pt idx="13">
                  <c:v>12423.734164223879</c:v>
                </c:pt>
                <c:pt idx="14">
                  <c:v>10932.406489318973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88-4D49-84DB-EE787C39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52559"/>
        <c:axId val="952252143"/>
      </c:scatterChart>
      <c:valAx>
        <c:axId val="952252559"/>
        <c:scaling>
          <c:orientation val="minMax"/>
          <c:max val="350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Температура,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К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2252143"/>
        <c:crosses val="autoZero"/>
        <c:crossBetween val="midCat"/>
      </c:valAx>
      <c:valAx>
        <c:axId val="95225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Опір фоторезистора, Ом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225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Залежність</a:t>
            </a:r>
            <a:r>
              <a:rPr lang="ru-RU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опору фоторезистора від зміни освітленості і температури 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534751609399024"/>
          <c:y val="2.0903314762536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275 К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Фоторезистор!$W$52:$W$88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xVal>
          <c:yVal>
            <c:numRef>
              <c:f>Фоторезистор!$X$52:$X$88</c:f>
              <c:numCache>
                <c:formatCode>General</c:formatCode>
                <c:ptCount val="37"/>
                <c:pt idx="0">
                  <c:v>100000</c:v>
                </c:pt>
                <c:pt idx="1">
                  <c:v>76182.309946163645</c:v>
                </c:pt>
                <c:pt idx="2">
                  <c:v>64974.543568508678</c:v>
                </c:pt>
                <c:pt idx="3">
                  <c:v>58037.443487333228</c:v>
                </c:pt>
                <c:pt idx="4">
                  <c:v>53170.874250068176</c:v>
                </c:pt>
                <c:pt idx="5">
                  <c:v>49499.108167466235</c:v>
                </c:pt>
                <c:pt idx="6">
                  <c:v>46593.209770344925</c:v>
                </c:pt>
                <c:pt idx="7">
                  <c:v>44214.265082349681</c:v>
                </c:pt>
                <c:pt idx="8">
                  <c:v>42216.913119360317</c:v>
                </c:pt>
                <c:pt idx="9">
                  <c:v>40506.800222271704</c:v>
                </c:pt>
                <c:pt idx="10">
                  <c:v>30859.016094604271</c:v>
                </c:pt>
                <c:pt idx="11">
                  <c:v>26319.108558628646</c:v>
                </c:pt>
                <c:pt idx="12">
                  <c:v>23509.111287527903</c:v>
                </c:pt>
                <c:pt idx="13">
                  <c:v>21537.819808910383</c:v>
                </c:pt>
                <c:pt idx="14">
                  <c:v>20050.504857201755</c:v>
                </c:pt>
                <c:pt idx="15">
                  <c:v>18873.418398817561</c:v>
                </c:pt>
                <c:pt idx="16">
                  <c:v>17909.784026652986</c:v>
                </c:pt>
                <c:pt idx="17">
                  <c:v>17100.720657269263</c:v>
                </c:pt>
                <c:pt idx="18">
                  <c:v>16408.008642470304</c:v>
                </c:pt>
                <c:pt idx="19">
                  <c:v>12500</c:v>
                </c:pt>
                <c:pt idx="20">
                  <c:v>10661.028724126518</c:v>
                </c:pt>
                <c:pt idx="21">
                  <c:v>9522.7887432704538</c:v>
                </c:pt>
                <c:pt idx="22">
                  <c:v>8724.2816422281721</c:v>
                </c:pt>
                <c:pt idx="23">
                  <c:v>8121.8179460635829</c:v>
                </c:pt>
                <c:pt idx="24">
                  <c:v>7645.0178859224989</c:v>
                </c:pt>
                <c:pt idx="25">
                  <c:v>7254.6804359166517</c:v>
                </c:pt>
                <c:pt idx="26">
                  <c:v>6926.9547532087954</c:v>
                </c:pt>
                <c:pt idx="27">
                  <c:v>6646.3592812585202</c:v>
                </c:pt>
                <c:pt idx="28">
                  <c:v>5063.3500277839612</c:v>
                </c:pt>
                <c:pt idx="29">
                  <c:v>4318.4416069209292</c:v>
                </c:pt>
                <c:pt idx="30">
                  <c:v>3857.3770118255329</c:v>
                </c:pt>
                <c:pt idx="31">
                  <c:v>3533.9273356456897</c:v>
                </c:pt>
                <c:pt idx="32">
                  <c:v>3289.8885698285858</c:v>
                </c:pt>
                <c:pt idx="33">
                  <c:v>3096.7521220075655</c:v>
                </c:pt>
                <c:pt idx="34">
                  <c:v>2938.6389109409874</c:v>
                </c:pt>
                <c:pt idx="35">
                  <c:v>2805.8877233694425</c:v>
                </c:pt>
                <c:pt idx="36">
                  <c:v>2692.2274761137969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5F-4109-92A1-F2DC9C08B764}"/>
            </c:ext>
          </c:extLst>
        </c:ser>
        <c:ser>
          <c:idx val="1"/>
          <c:order val="1"/>
          <c:tx>
            <c:v>285 К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Фоторезистор!$W$52:$W$88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xVal>
          <c:yVal>
            <c:numRef>
              <c:f>Фоторезистор!$Y$52:$Y$88</c:f>
              <c:numCache>
                <c:formatCode>General</c:formatCode>
                <c:ptCount val="37"/>
                <c:pt idx="0">
                  <c:v>68196.624287309925</c:v>
                </c:pt>
                <c:pt idx="1">
                  <c:v>51953.763687379163</c:v>
                </c:pt>
                <c:pt idx="2">
                  <c:v>44310.445359810357</c:v>
                </c:pt>
                <c:pt idx="3">
                  <c:v>39579.577281016464</c:v>
                </c:pt>
                <c:pt idx="4">
                  <c:v>36260.741342597015</c:v>
                </c:pt>
                <c:pt idx="5">
                  <c:v>33756.720822536088</c:v>
                </c:pt>
                <c:pt idx="6">
                  <c:v>31774.996210480309</c:v>
                </c:pt>
                <c:pt idx="7">
                  <c:v>30152.636239605275</c:v>
                </c:pt>
                <c:pt idx="8">
                  <c:v>28790.509625710209</c:v>
                </c:pt>
                <c:pt idx="9">
                  <c:v>27624.270358393856</c:v>
                </c:pt>
                <c:pt idx="10">
                  <c:v>21044.807264797775</c:v>
                </c:pt>
                <c:pt idx="11">
                  <c:v>17948.743579497208</c:v>
                </c:pt>
                <c:pt idx="12">
                  <c:v>16032.420298040974</c:v>
                </c:pt>
                <c:pt idx="13">
                  <c:v>14688.066054760426</c:v>
                </c:pt>
                <c:pt idx="14">
                  <c:v>13673.767465174709</c:v>
                </c:pt>
                <c:pt idx="15">
                  <c:v>12871.034235613637</c:v>
                </c:pt>
                <c:pt idx="16">
                  <c:v>12213.868123325183</c:v>
                </c:pt>
                <c:pt idx="17">
                  <c:v>11662.114217060316</c:v>
                </c:pt>
                <c:pt idx="18">
                  <c:v>11189.708006934816</c:v>
                </c:pt>
                <c:pt idx="19">
                  <c:v>8524.5780359137407</c:v>
                </c:pt>
                <c:pt idx="20">
                  <c:v>7270.4617041547526</c:v>
                </c:pt>
                <c:pt idx="21">
                  <c:v>6494.2204609223936</c:v>
                </c:pt>
                <c:pt idx="22">
                  <c:v>5949.6655733170992</c:v>
                </c:pt>
                <c:pt idx="23">
                  <c:v>5538.8056699762938</c:v>
                </c:pt>
                <c:pt idx="24">
                  <c:v>5213.6441243602103</c:v>
                </c:pt>
                <c:pt idx="25">
                  <c:v>4947.447160127057</c:v>
                </c:pt>
                <c:pt idx="26">
                  <c:v>4723.9493075977589</c:v>
                </c:pt>
                <c:pt idx="27">
                  <c:v>4532.5926678246251</c:v>
                </c:pt>
                <c:pt idx="28">
                  <c:v>3453.0337947992307</c:v>
                </c:pt>
                <c:pt idx="29">
                  <c:v>2945.0313977387354</c:v>
                </c:pt>
                <c:pt idx="30">
                  <c:v>2630.6009080997214</c:v>
                </c:pt>
                <c:pt idx="31">
                  <c:v>2410.0191476768332</c:v>
                </c:pt>
                <c:pt idx="32">
                  <c:v>2243.5929474371546</c:v>
                </c:pt>
                <c:pt idx="33">
                  <c:v>2111.8804097547968</c:v>
                </c:pt>
                <c:pt idx="34">
                  <c:v>2004.0525372551213</c:v>
                </c:pt>
                <c:pt idx="35">
                  <c:v>1913.5207086300127</c:v>
                </c:pt>
                <c:pt idx="36">
                  <c:v>1836.0082568450528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5F-4109-92A1-F2DC9C08B764}"/>
            </c:ext>
          </c:extLst>
        </c:ser>
        <c:ser>
          <c:idx val="2"/>
          <c:order val="2"/>
          <c:tx>
            <c:v>295 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Фоторезистор!$W$52:$W$88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xVal>
          <c:yVal>
            <c:numRef>
              <c:f>Фоторезистор!$Z$52:$Z$88</c:f>
              <c:numCache>
                <c:formatCode>General</c:formatCode>
                <c:ptCount val="37"/>
                <c:pt idx="0">
                  <c:v>47730.509344014907</c:v>
                </c:pt>
                <c:pt idx="1">
                  <c:v>36362.204567340035</c:v>
                </c:pt>
                <c:pt idx="2">
                  <c:v>31012.680589198073</c:v>
                </c:pt>
                <c:pt idx="3">
                  <c:v>27701.56738674896</c:v>
                </c:pt>
                <c:pt idx="4">
                  <c:v>25378.729102223209</c:v>
                </c:pt>
                <c:pt idx="5">
                  <c:v>23626.17644907652</c:v>
                </c:pt>
                <c:pt idx="6">
                  <c:v>22239.176343110954</c:v>
                </c:pt>
                <c:pt idx="7">
                  <c:v>21103.693926518437</c:v>
                </c:pt>
                <c:pt idx="8">
                  <c:v>20150.347661190932</c:v>
                </c:pt>
                <c:pt idx="9">
                  <c:v>19334.102065052848</c:v>
                </c:pt>
                <c:pt idx="10">
                  <c:v>14729.165560506157</c:v>
                </c:pt>
                <c:pt idx="11">
                  <c:v>12562.244569837674</c:v>
                </c:pt>
                <c:pt idx="12">
                  <c:v>11221.01855978837</c:v>
                </c:pt>
                <c:pt idx="13">
                  <c:v>10280.111096389064</c:v>
                </c:pt>
                <c:pt idx="14">
                  <c:v>9570.2080943888468</c:v>
                </c:pt>
                <c:pt idx="15">
                  <c:v>9008.3787323826455</c:v>
                </c:pt>
                <c:pt idx="16">
                  <c:v>8548.4311383344939</c:v>
                </c:pt>
                <c:pt idx="17">
                  <c:v>8162.2610712117939</c:v>
                </c:pt>
                <c:pt idx="18">
                  <c:v>7831.626098261062</c:v>
                </c:pt>
                <c:pt idx="19">
                  <c:v>5966.3136680018633</c:v>
                </c:pt>
                <c:pt idx="20">
                  <c:v>5088.5633113373215</c:v>
                </c:pt>
                <c:pt idx="21">
                  <c:v>4545.2755709175035</c:v>
                </c:pt>
                <c:pt idx="22">
                  <c:v>4164.1440644418954</c:v>
                </c:pt>
                <c:pt idx="23">
                  <c:v>3876.5850736497582</c:v>
                </c:pt>
                <c:pt idx="24">
                  <c:v>3649.0059763918493</c:v>
                </c:pt>
                <c:pt idx="25">
                  <c:v>3462.6959233436191</c:v>
                </c:pt>
                <c:pt idx="26">
                  <c:v>3306.2707857360092</c:v>
                </c:pt>
                <c:pt idx="27">
                  <c:v>3172.3411377779003</c:v>
                </c:pt>
                <c:pt idx="28">
                  <c:v>2416.7627581316051</c:v>
                </c:pt>
                <c:pt idx="29">
                  <c:v>2061.2141747072219</c:v>
                </c:pt>
                <c:pt idx="30">
                  <c:v>1841.1456950632692</c:v>
                </c:pt>
                <c:pt idx="31">
                  <c:v>1686.7615171510631</c:v>
                </c:pt>
                <c:pt idx="32">
                  <c:v>1570.2805712297115</c:v>
                </c:pt>
                <c:pt idx="33">
                  <c:v>1478.0955609558011</c:v>
                </c:pt>
                <c:pt idx="34">
                  <c:v>1402.627319973546</c:v>
                </c:pt>
                <c:pt idx="35">
                  <c:v>1339.264501985419</c:v>
                </c:pt>
                <c:pt idx="36">
                  <c:v>1285.0138870486326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5F-4109-92A1-F2DC9C08B764}"/>
            </c:ext>
          </c:extLst>
        </c:ser>
        <c:ser>
          <c:idx val="3"/>
          <c:order val="3"/>
          <c:tx>
            <c:v>305 К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Фоторезистор!$W$52:$W$88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xVal>
          <c:yVal>
            <c:numRef>
              <c:f>Фоторезистор!$AA$52:$AA$88</c:f>
              <c:numCache>
                <c:formatCode>General</c:formatCode>
                <c:ptCount val="37"/>
                <c:pt idx="0">
                  <c:v>34197.236977308217</c:v>
                </c:pt>
                <c:pt idx="1">
                  <c:v>26052.245067077034</c:v>
                </c:pt>
                <c:pt idx="2">
                  <c:v>22219.498639047291</c:v>
                </c:pt>
                <c:pt idx="3">
                  <c:v>19847.202084934681</c:v>
                </c:pt>
                <c:pt idx="4">
                  <c:v>18182.969870202371</c:v>
                </c:pt>
                <c:pt idx="5">
                  <c:v>16927.327321682558</c:v>
                </c:pt>
                <c:pt idx="6">
                  <c:v>15933.590360499182</c:v>
                </c:pt>
                <c:pt idx="7">
                  <c:v>15120.057007986363</c:v>
                </c:pt>
                <c:pt idx="8">
                  <c:v>14437.017823931972</c:v>
                </c:pt>
                <c:pt idx="9">
                  <c:v>13852.206463935068</c:v>
                </c:pt>
                <c:pt idx="10">
                  <c:v>10552.930862737507</c:v>
                </c:pt>
                <c:pt idx="11">
                  <c:v>9000.4079241092477</c:v>
                </c:pt>
                <c:pt idx="12">
                  <c:v>8039.466498255033</c:v>
                </c:pt>
                <c:pt idx="13">
                  <c:v>7365.3392797987162</c:v>
                </c:pt>
                <c:pt idx="14">
                  <c:v>6856.718661163979</c:v>
                </c:pt>
                <c:pt idx="15">
                  <c:v>6454.1876155625323</c:v>
                </c:pt>
                <c:pt idx="16">
                  <c:v>6124.6512857186162</c:v>
                </c:pt>
                <c:pt idx="17">
                  <c:v>5847.9739679938702</c:v>
                </c:pt>
                <c:pt idx="18">
                  <c:v>5611.0855987227833</c:v>
                </c:pt>
                <c:pt idx="19">
                  <c:v>4274.6546221635272</c:v>
                </c:pt>
                <c:pt idx="20">
                  <c:v>3645.7772570084444</c:v>
                </c:pt>
                <c:pt idx="21">
                  <c:v>3256.5306333846283</c:v>
                </c:pt>
                <c:pt idx="22">
                  <c:v>2983.4632677605655</c:v>
                </c:pt>
                <c:pt idx="23">
                  <c:v>2777.4373298809105</c:v>
                </c:pt>
                <c:pt idx="24">
                  <c:v>2614.3848834065161</c:v>
                </c:pt>
                <c:pt idx="25">
                  <c:v>2480.9002606168347</c:v>
                </c:pt>
                <c:pt idx="26">
                  <c:v>2368.8271322657274</c:v>
                </c:pt>
                <c:pt idx="27">
                  <c:v>2272.8712337752954</c:v>
                </c:pt>
                <c:pt idx="28">
                  <c:v>1731.5258079918829</c:v>
                </c:pt>
                <c:pt idx="29">
                  <c:v>1476.7877100454273</c:v>
                </c:pt>
                <c:pt idx="30">
                  <c:v>1319.1163578421881</c:v>
                </c:pt>
                <c:pt idx="31">
                  <c:v>1208.5055055766311</c:v>
                </c:pt>
                <c:pt idx="32">
                  <c:v>1125.0509905136578</c:v>
                </c:pt>
                <c:pt idx="33">
                  <c:v>1059.0036617627482</c:v>
                </c:pt>
                <c:pt idx="34">
                  <c:v>1004.9333122818789</c:v>
                </c:pt>
                <c:pt idx="35">
                  <c:v>959.53607407784682</c:v>
                </c:pt>
                <c:pt idx="36">
                  <c:v>920.66740997483919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5F-4109-92A1-F2DC9C08B764}"/>
            </c:ext>
          </c:extLst>
        </c:ser>
        <c:ser>
          <c:idx val="4"/>
          <c:order val="4"/>
          <c:tx>
            <c:v>315 К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Фоторезистор!$W$52:$W$88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xVal>
          <c:yVal>
            <c:numRef>
              <c:f>Фоторезистор!$AB$52:$AB$88</c:f>
              <c:numCache>
                <c:formatCode>General</c:formatCode>
                <c:ptCount val="37"/>
                <c:pt idx="0">
                  <c:v>25025.337226795331</c:v>
                </c:pt>
                <c:pt idx="1">
                  <c:v>19064.879971189894</c:v>
                </c:pt>
                <c:pt idx="2">
                  <c:v>16260.098639590353</c:v>
                </c:pt>
                <c:pt idx="3">
                  <c:v>14524.065950515904</c:v>
                </c:pt>
                <c:pt idx="4">
                  <c:v>13306.190587514844</c:v>
                </c:pt>
                <c:pt idx="5">
                  <c:v>12387.318743164615</c:v>
                </c:pt>
                <c:pt idx="6">
                  <c:v>11660.107869816968</c:v>
                </c:pt>
                <c:pt idx="7">
                  <c:v>11064.768939207224</c:v>
                </c:pt>
                <c:pt idx="8">
                  <c:v>10564.92487486312</c:v>
                </c:pt>
                <c:pt idx="9">
                  <c:v>10136.963355407774</c:v>
                </c:pt>
                <c:pt idx="10">
                  <c:v>7722.5728425457646</c:v>
                </c:pt>
                <c:pt idx="11">
                  <c:v>6586.4456718831707</c:v>
                </c:pt>
                <c:pt idx="12">
                  <c:v>5883.2343787264635</c:v>
                </c:pt>
                <c:pt idx="13">
                  <c:v>5389.9120384793487</c:v>
                </c:pt>
                <c:pt idx="14">
                  <c:v>5017.7064561897168</c:v>
                </c:pt>
                <c:pt idx="15">
                  <c:v>4723.1366005281297</c:v>
                </c:pt>
                <c:pt idx="16">
                  <c:v>4481.9838492606332</c:v>
                </c:pt>
                <c:pt idx="17">
                  <c:v>4279.5130126938839</c:v>
                </c:pt>
                <c:pt idx="18">
                  <c:v>4106.1594949799164</c:v>
                </c:pt>
                <c:pt idx="19">
                  <c:v>3128.1671533494164</c:v>
                </c:pt>
                <c:pt idx="20">
                  <c:v>2667.9583900581765</c:v>
                </c:pt>
                <c:pt idx="21">
                  <c:v>2383.1099963987363</c:v>
                </c:pt>
                <c:pt idx="22">
                  <c:v>2183.2809015829976</c:v>
                </c:pt>
                <c:pt idx="23">
                  <c:v>2032.5123299487936</c:v>
                </c:pt>
                <c:pt idx="24">
                  <c:v>1913.1915070009245</c:v>
                </c:pt>
                <c:pt idx="25">
                  <c:v>1815.5082438144875</c:v>
                </c:pt>
                <c:pt idx="26">
                  <c:v>1733.4937865380293</c:v>
                </c:pt>
                <c:pt idx="27">
                  <c:v>1663.2738234393551</c:v>
                </c:pt>
                <c:pt idx="28">
                  <c:v>1267.1204194259712</c:v>
                </c:pt>
                <c:pt idx="29">
                  <c:v>1080.7045750742018</c:v>
                </c:pt>
                <c:pt idx="30">
                  <c:v>965.32160531822035</c:v>
                </c:pt>
                <c:pt idx="31">
                  <c:v>884.3772330952371</c:v>
                </c:pt>
                <c:pt idx="32">
                  <c:v>823.30570898539759</c:v>
                </c:pt>
                <c:pt idx="33">
                  <c:v>774.9726616103336</c:v>
                </c:pt>
                <c:pt idx="34">
                  <c:v>735.40429734080783</c:v>
                </c:pt>
                <c:pt idx="35">
                  <c:v>702.18286497845304</c:v>
                </c:pt>
                <c:pt idx="36">
                  <c:v>673.73900480991836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5F-4109-92A1-F2DC9C08B764}"/>
            </c:ext>
          </c:extLst>
        </c:ser>
        <c:ser>
          <c:idx val="5"/>
          <c:order val="5"/>
          <c:tx>
            <c:v>325 К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Фоторезистор!$W$52:$W$88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xVal>
          <c:yVal>
            <c:numRef>
              <c:f>Фоторезистор!$AC$52:$AC$88</c:f>
              <c:numCache>
                <c:formatCode>General</c:formatCode>
                <c:ptCount val="37"/>
                <c:pt idx="0">
                  <c:v>18668.703415629974</c:v>
                </c:pt>
                <c:pt idx="1">
                  <c:v>14222.249499025267</c:v>
                </c:pt>
                <c:pt idx="2">
                  <c:v>12129.904834464165</c:v>
                </c:pt>
                <c:pt idx="3">
                  <c:v>10834.838194664095</c:v>
                </c:pt>
                <c:pt idx="4">
                  <c:v>9926.3128172427969</c:v>
                </c:pt>
                <c:pt idx="5">
                  <c:v>9240.8416971661445</c:v>
                </c:pt>
                <c:pt idx="6">
                  <c:v>8698.348143848023</c:v>
                </c:pt>
                <c:pt idx="7">
                  <c:v>8254.2300156243055</c:v>
                </c:pt>
                <c:pt idx="8">
                  <c:v>7881.3503014875587</c:v>
                </c:pt>
                <c:pt idx="9">
                  <c:v>7562.0943966576478</c:v>
                </c:pt>
                <c:pt idx="10">
                  <c:v>5760.9781916831917</c:v>
                </c:pt>
                <c:pt idx="11">
                  <c:v>4913.4363184480671</c:v>
                </c:pt>
                <c:pt idx="12">
                  <c:v>4388.8462619189741</c:v>
                </c:pt>
                <c:pt idx="13">
                  <c:v>4020.8317023182822</c:v>
                </c:pt>
                <c:pt idx="14">
                  <c:v>3743.1692851274779</c:v>
                </c:pt>
                <c:pt idx="15">
                  <c:v>3523.42250526619</c:v>
                </c:pt>
                <c:pt idx="16">
                  <c:v>3343.5244623157178</c:v>
                </c:pt>
                <c:pt idx="17">
                  <c:v>3192.4828214409677</c:v>
                </c:pt>
                <c:pt idx="18">
                  <c:v>3063.1624698737151</c:v>
                </c:pt>
                <c:pt idx="19">
                  <c:v>2333.5879269537468</c:v>
                </c:pt>
                <c:pt idx="20">
                  <c:v>1990.2758335623</c:v>
                </c:pt>
                <c:pt idx="21">
                  <c:v>1777.7811873781579</c:v>
                </c:pt>
                <c:pt idx="22">
                  <c:v>1628.7102649318297</c:v>
                </c:pt>
                <c:pt idx="23">
                  <c:v>1516.2381043080204</c:v>
                </c:pt>
                <c:pt idx="24">
                  <c:v>1427.225715194736</c:v>
                </c:pt>
                <c:pt idx="25">
                  <c:v>1354.3547743330116</c:v>
                </c:pt>
                <c:pt idx="26">
                  <c:v>1293.1726386114333</c:v>
                </c:pt>
                <c:pt idx="27">
                  <c:v>1240.7891021553492</c:v>
                </c:pt>
                <c:pt idx="28">
                  <c:v>945.26179958220564</c:v>
                </c:pt>
                <c:pt idx="29">
                  <c:v>806.1970557732335</c:v>
                </c:pt>
                <c:pt idx="30">
                  <c:v>720.12227396039873</c:v>
                </c:pt>
                <c:pt idx="31">
                  <c:v>659.73841321556824</c:v>
                </c:pt>
                <c:pt idx="32">
                  <c:v>614.1795398060093</c:v>
                </c:pt>
                <c:pt idx="33">
                  <c:v>578.12346917482012</c:v>
                </c:pt>
                <c:pt idx="34">
                  <c:v>548.60578273987164</c:v>
                </c:pt>
                <c:pt idx="35">
                  <c:v>523.82285725141321</c:v>
                </c:pt>
                <c:pt idx="36">
                  <c:v>502.6039627897851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5F-4109-92A1-F2DC9C08B764}"/>
            </c:ext>
          </c:extLst>
        </c:ser>
        <c:ser>
          <c:idx val="6"/>
          <c:order val="6"/>
          <c:tx>
            <c:v>335 К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Фоторезистор!$W$52:$W$88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xVal>
          <c:yVal>
            <c:numRef>
              <c:f>Фоторезистор!$AD$52:$AD$88</c:f>
              <c:numCache>
                <c:formatCode>General</c:formatCode>
                <c:ptCount val="37"/>
                <c:pt idx="0">
                  <c:v>14172.49561046387</c:v>
                </c:pt>
                <c:pt idx="1">
                  <c:v>10796.934533070023</c:v>
                </c:pt>
                <c:pt idx="2">
                  <c:v>9208.5143351658262</c:v>
                </c:pt>
                <c:pt idx="3">
                  <c:v>8225.3541306677507</c:v>
                </c:pt>
                <c:pt idx="4">
                  <c:v>7535.6398191361768</c:v>
                </c:pt>
                <c:pt idx="5">
                  <c:v>7015.2589322529147</c:v>
                </c:pt>
                <c:pt idx="6">
                  <c:v>6603.4206094763576</c:v>
                </c:pt>
                <c:pt idx="7">
                  <c:v>6266.2647779948684</c:v>
                </c:pt>
                <c:pt idx="8">
                  <c:v>5983.1901587146867</c:v>
                </c:pt>
                <c:pt idx="9">
                  <c:v>5740.824483440826</c:v>
                </c:pt>
                <c:pt idx="10">
                  <c:v>4373.4927014401292</c:v>
                </c:pt>
                <c:pt idx="11">
                  <c:v>3730.0745051848658</c:v>
                </c:pt>
                <c:pt idx="12">
                  <c:v>3331.8277652839583</c:v>
                </c:pt>
                <c:pt idx="13">
                  <c:v>3052.4465670074419</c:v>
                </c:pt>
                <c:pt idx="14">
                  <c:v>2841.6569207627635</c:v>
                </c:pt>
                <c:pt idx="15">
                  <c:v>2674.8343941168991</c:v>
                </c:pt>
                <c:pt idx="16">
                  <c:v>2538.2633550209539</c:v>
                </c:pt>
                <c:pt idx="17">
                  <c:v>2423.5988845091747</c:v>
                </c:pt>
                <c:pt idx="18">
                  <c:v>2325.4243046186361</c:v>
                </c:pt>
                <c:pt idx="19">
                  <c:v>1771.5619513079837</c:v>
                </c:pt>
                <c:pt idx="20">
                  <c:v>1510.933827957123</c:v>
                </c:pt>
                <c:pt idx="21">
                  <c:v>1349.6168166337525</c:v>
                </c:pt>
                <c:pt idx="22">
                  <c:v>1236.4484327892928</c:v>
                </c:pt>
                <c:pt idx="23">
                  <c:v>1151.064291895728</c:v>
                </c:pt>
                <c:pt idx="24">
                  <c:v>1083.4898243015439</c:v>
                </c:pt>
                <c:pt idx="25">
                  <c:v>1028.1692663334686</c:v>
                </c:pt>
                <c:pt idx="26">
                  <c:v>981.72235833733498</c:v>
                </c:pt>
                <c:pt idx="27">
                  <c:v>941.95497739202176</c:v>
                </c:pt>
                <c:pt idx="28">
                  <c:v>717.60306043010303</c:v>
                </c:pt>
                <c:pt idx="29">
                  <c:v>612.0309471813141</c:v>
                </c:pt>
                <c:pt idx="30">
                  <c:v>546.68658768001603</c:v>
                </c:pt>
                <c:pt idx="31">
                  <c:v>500.84569652136815</c:v>
                </c:pt>
                <c:pt idx="32">
                  <c:v>466.2593131481089</c:v>
                </c:pt>
                <c:pt idx="33">
                  <c:v>438.88705855846899</c:v>
                </c:pt>
                <c:pt idx="34">
                  <c:v>416.47847066049474</c:v>
                </c:pt>
                <c:pt idx="35">
                  <c:v>397.66431442907884</c:v>
                </c:pt>
                <c:pt idx="36">
                  <c:v>381.55582087593012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5F-4109-92A1-F2DC9C08B764}"/>
            </c:ext>
          </c:extLst>
        </c:ser>
        <c:ser>
          <c:idx val="7"/>
          <c:order val="7"/>
          <c:tx>
            <c:v>345 К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Фоторезистор!$W$52:$W$88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xVal>
          <c:yVal>
            <c:numRef>
              <c:f>Фоторезистор!$AE$52:$AE$88</c:f>
              <c:numCache>
                <c:formatCode>General</c:formatCode>
                <c:ptCount val="37"/>
                <c:pt idx="0">
                  <c:v>10932.406489318973</c:v>
                </c:pt>
                <c:pt idx="1">
                  <c:v>8328.5597962674874</c:v>
                </c:pt>
                <c:pt idx="2">
                  <c:v>7103.2812174890259</c:v>
                </c:pt>
                <c:pt idx="3">
                  <c:v>6344.8892380440493</c:v>
                </c:pt>
                <c:pt idx="4">
                  <c:v>5812.8561069420839</c:v>
                </c:pt>
                <c:pt idx="5">
                  <c:v>5411.4437134550963</c:v>
                </c:pt>
                <c:pt idx="6">
                  <c:v>5093.7590885151903</c:v>
                </c:pt>
                <c:pt idx="7">
                  <c:v>4833.6831850674889</c:v>
                </c:pt>
                <c:pt idx="8">
                  <c:v>4615.3245494511002</c:v>
                </c:pt>
                <c:pt idx="9">
                  <c:v>4428.3680561151041</c:v>
                </c:pt>
                <c:pt idx="10">
                  <c:v>3373.6330780665035</c:v>
                </c:pt>
                <c:pt idx="11">
                  <c:v>2877.3119319944235</c:v>
                </c:pt>
                <c:pt idx="12">
                  <c:v>2570.1116079789194</c:v>
                </c:pt>
                <c:pt idx="13">
                  <c:v>2354.6020104471459</c:v>
                </c:pt>
                <c:pt idx="14">
                  <c:v>2192.0026941499405</c:v>
                </c:pt>
                <c:pt idx="15">
                  <c:v>2063.3188177886518</c:v>
                </c:pt>
                <c:pt idx="16">
                  <c:v>1957.9703911528238</c:v>
                </c:pt>
                <c:pt idx="17">
                  <c:v>1869.520294855615</c:v>
                </c:pt>
                <c:pt idx="18">
                  <c:v>1793.7902015974414</c:v>
                </c:pt>
                <c:pt idx="19">
                  <c:v>1366.5508111648717</c:v>
                </c:pt>
                <c:pt idx="20">
                  <c:v>1165.5069960645671</c:v>
                </c:pt>
                <c:pt idx="21">
                  <c:v>1041.0699745334357</c:v>
                </c:pt>
                <c:pt idx="22">
                  <c:v>953.77393240141657</c:v>
                </c:pt>
                <c:pt idx="23">
                  <c:v>887.91015218612802</c:v>
                </c:pt>
                <c:pt idx="24">
                  <c:v>835.78443147018743</c:v>
                </c:pt>
                <c:pt idx="25">
                  <c:v>793.11115475550594</c:v>
                </c:pt>
                <c:pt idx="26">
                  <c:v>757.28285095198737</c:v>
                </c:pt>
                <c:pt idx="27">
                  <c:v>726.60701336776026</c:v>
                </c:pt>
                <c:pt idx="28">
                  <c:v>553.54600701438778</c:v>
                </c:pt>
                <c:pt idx="29">
                  <c:v>472.10959047247417</c:v>
                </c:pt>
                <c:pt idx="30">
                  <c:v>421.70413475831282</c:v>
                </c:pt>
                <c:pt idx="31">
                  <c:v>386.34330136994646</c:v>
                </c:pt>
                <c:pt idx="32">
                  <c:v>359.66399149930345</c:v>
                </c:pt>
                <c:pt idx="33">
                  <c:v>338.54952994447808</c:v>
                </c:pt>
                <c:pt idx="34">
                  <c:v>321.26395099736493</c:v>
                </c:pt>
                <c:pt idx="35">
                  <c:v>306.75105155264532</c:v>
                </c:pt>
                <c:pt idx="36">
                  <c:v>294.32525130589312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5F-4109-92A1-F2DC9C08B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908911"/>
        <c:axId val="1493918895"/>
      </c:scatterChart>
      <c:valAx>
        <c:axId val="14939089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Освітленість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лк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680785295319888"/>
              <c:y val="0.85343743137058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918895"/>
        <c:crosses val="autoZero"/>
        <c:crossBetween val="midCat"/>
      </c:valAx>
      <c:valAx>
        <c:axId val="14939188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Опір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фоторезистора, Ом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90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Залежність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опору терморезистора від температури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4041469345610375"/>
          <c:y val="3.418757509527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566411516499349E-2"/>
          <c:y val="0.14148251905355733"/>
          <c:w val="0.87813985806345618"/>
          <c:h val="0.767599216286768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Терморезистор!$A$12:$A$19</c:f>
              <c:numCache>
                <c:formatCode>General</c:formatCode>
                <c:ptCount val="8"/>
                <c:pt idx="0">
                  <c:v>275</c:v>
                </c:pt>
                <c:pt idx="1">
                  <c:v>285</c:v>
                </c:pt>
                <c:pt idx="2">
                  <c:v>295</c:v>
                </c:pt>
                <c:pt idx="3">
                  <c:v>305</c:v>
                </c:pt>
                <c:pt idx="4">
                  <c:v>315</c:v>
                </c:pt>
                <c:pt idx="5">
                  <c:v>325</c:v>
                </c:pt>
                <c:pt idx="6">
                  <c:v>335</c:v>
                </c:pt>
                <c:pt idx="7">
                  <c:v>345</c:v>
                </c:pt>
              </c:numCache>
            </c:numRef>
          </c:xVal>
          <c:yVal>
            <c:numRef>
              <c:f>Терморезистор!$B$12:$B$19</c:f>
              <c:numCache>
                <c:formatCode>General</c:formatCode>
                <c:ptCount val="8"/>
                <c:pt idx="0">
                  <c:v>795.65900160000001</c:v>
                </c:pt>
                <c:pt idx="1">
                  <c:v>864.77285759999995</c:v>
                </c:pt>
                <c:pt idx="2">
                  <c:v>937.48479359999999</c:v>
                </c:pt>
                <c:pt idx="3">
                  <c:v>1013.7948096</c:v>
                </c:pt>
                <c:pt idx="4">
                  <c:v>1093.7029056000001</c:v>
                </c:pt>
                <c:pt idx="5">
                  <c:v>1177.2090816</c:v>
                </c:pt>
                <c:pt idx="6">
                  <c:v>1264.3133376000001</c:v>
                </c:pt>
                <c:pt idx="7">
                  <c:v>1355.0156735999999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E-4843-8798-85A11F70D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923231"/>
        <c:axId val="1254928223"/>
      </c:scatterChart>
      <c:valAx>
        <c:axId val="1254923231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Температура,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К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834719648150732"/>
              <c:y val="0.94098142558433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4928223"/>
        <c:crosses val="autoZero"/>
        <c:crossBetween val="midCat"/>
      </c:valAx>
      <c:valAx>
        <c:axId val="12549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Опір терморезистора, Ом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492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02628027961529E-2"/>
          <c:y val="2.3517386199923707E-2"/>
          <c:w val="0.89050762320479193"/>
          <c:h val="0.86808181457929801"/>
        </c:manualLayout>
      </c:layout>
      <c:scatterChart>
        <c:scatterStyle val="smoothMarker"/>
        <c:varyColors val="0"/>
        <c:ser>
          <c:idx val="0"/>
          <c:order val="0"/>
          <c:tx>
            <c:v>275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Терморезистор!$J$29:$J$65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xVal>
          <c:yVal>
            <c:numRef>
              <c:f>Терморезистор!$K$29:$K$65</c:f>
              <c:numCache>
                <c:formatCode>0.0000</c:formatCode>
                <c:ptCount val="37"/>
                <c:pt idx="0">
                  <c:v>-3.4447435230210504</c:v>
                </c:pt>
                <c:pt idx="1">
                  <c:v>-3.4276466619302535</c:v>
                </c:pt>
                <c:pt idx="2">
                  <c:v>-3.4153170768287815</c:v>
                </c:pt>
                <c:pt idx="3">
                  <c:v>-3.4053319853011721</c:v>
                </c:pt>
                <c:pt idx="4">
                  <c:v>-3.39679505657281</c:v>
                </c:pt>
                <c:pt idx="5">
                  <c:v>-3.3892605866435828</c:v>
                </c:pt>
                <c:pt idx="6">
                  <c:v>-3.3824700155219301</c:v>
                </c:pt>
                <c:pt idx="7">
                  <c:v>-3.3762581114153427</c:v>
                </c:pt>
                <c:pt idx="8">
                  <c:v>-3.3705119750677301</c:v>
                </c:pt>
                <c:pt idx="9">
                  <c:v>-3.3651505717610899</c:v>
                </c:pt>
                <c:pt idx="10">
                  <c:v>-3.3240508552283998</c:v>
                </c:pt>
                <c:pt idx="11">
                  <c:v>-3.294591157795157</c:v>
                </c:pt>
                <c:pt idx="12">
                  <c:v>-3.2708428039045723</c:v>
                </c:pt>
                <c:pt idx="13">
                  <c:v>-3.2506159672456008</c:v>
                </c:pt>
                <c:pt idx="14">
                  <c:v>-3.2328231204107905</c:v>
                </c:pt>
                <c:pt idx="15">
                  <c:v>-3.2168340488058802</c:v>
                </c:pt>
                <c:pt idx="16">
                  <c:v>-3.2022463994684554</c:v>
                </c:pt>
                <c:pt idx="17">
                  <c:v>-3.1887854908442468</c:v>
                </c:pt>
                <c:pt idx="18">
                  <c:v>-3.1762543239947023</c:v>
                </c:pt>
                <c:pt idx="19">
                  <c:v>-3.0810953777823453</c:v>
                </c:pt>
                <c:pt idx="20">
                  <c:v>-3.0138548641163379</c:v>
                </c:pt>
                <c:pt idx="21">
                  <c:v>-2.9602276283301645</c:v>
                </c:pt>
                <c:pt idx="22">
                  <c:v>-2.914952968765534</c:v>
                </c:pt>
                <c:pt idx="23">
                  <c:v>-2.8754272599875614</c:v>
                </c:pt>
                <c:pt idx="24">
                  <c:v>-2.8401461653586897</c:v>
                </c:pt>
                <c:pt idx="25">
                  <c:v>-2.8081517798809612</c:v>
                </c:pt>
                <c:pt idx="26">
                  <c:v>-2.7787917163755784</c:v>
                </c:pt>
                <c:pt idx="27">
                  <c:v>-2.7515991227771237</c:v>
                </c:pt>
                <c:pt idx="28">
                  <c:v>-2.5493933388278784</c:v>
                </c:pt>
                <c:pt idx="29">
                  <c:v>-2.4109301053013872</c:v>
                </c:pt>
                <c:pt idx="30">
                  <c:v>-2.3030152796733478</c:v>
                </c:pt>
                <c:pt idx="31">
                  <c:v>-2.2135923440798813</c:v>
                </c:pt>
                <c:pt idx="32">
                  <c:v>-2.1367523780288566</c:v>
                </c:pt>
                <c:pt idx="33">
                  <c:v>-2.0691097794320426</c:v>
                </c:pt>
                <c:pt idx="34">
                  <c:v>-2.0085247236179451</c:v>
                </c:pt>
                <c:pt idx="35">
                  <c:v>-1.9535497005811426</c:v>
                </c:pt>
                <c:pt idx="36">
                  <c:v>-1.9031553071501595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26-4EC0-9C64-3F830EEF57CB}"/>
            </c:ext>
          </c:extLst>
        </c:ser>
        <c:ser>
          <c:idx val="1"/>
          <c:order val="1"/>
          <c:tx>
            <c:v>285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Терморезистор!$J$29:$J$65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xVal>
          <c:yVal>
            <c:numRef>
              <c:f>Терморезистор!$L$29:$L$65</c:f>
              <c:numCache>
                <c:formatCode>0.0000</c:formatCode>
                <c:ptCount val="37"/>
                <c:pt idx="0">
                  <c:v>-3.412347414714211</c:v>
                </c:pt>
                <c:pt idx="1">
                  <c:v>-3.3853923186977162</c:v>
                </c:pt>
                <c:pt idx="2">
                  <c:v>-3.3660015326529833</c:v>
                </c:pt>
                <c:pt idx="3">
                  <c:v>-3.3503274256489988</c:v>
                </c:pt>
                <c:pt idx="4">
                  <c:v>-3.3369474434601125</c:v>
                </c:pt>
                <c:pt idx="5">
                  <c:v>-3.3251545684560364</c:v>
                </c:pt>
                <c:pt idx="6">
                  <c:v>-3.3145388225457801</c:v>
                </c:pt>
                <c:pt idx="7">
                  <c:v>-3.3048383092143752</c:v>
                </c:pt>
                <c:pt idx="8">
                  <c:v>-3.2958741412560535</c:v>
                </c:pt>
                <c:pt idx="9">
                  <c:v>-3.2875179605961073</c:v>
                </c:pt>
                <c:pt idx="10">
                  <c:v>-3.2237094472197705</c:v>
                </c:pt>
                <c:pt idx="11">
                  <c:v>-3.1782414375622166</c:v>
                </c:pt>
                <c:pt idx="12">
                  <c:v>-3.1417505589572361</c:v>
                </c:pt>
                <c:pt idx="13">
                  <c:v>-3.1107842409150703</c:v>
                </c:pt>
                <c:pt idx="14">
                  <c:v>-3.083630139697223</c:v>
                </c:pt>
                <c:pt idx="15">
                  <c:v>-3.0592971012099635</c:v>
                </c:pt>
                <c:pt idx="16">
                  <c:v>-3.0371529800360211</c:v>
                </c:pt>
                <c:pt idx="17">
                  <c:v>-3.0167666183049588</c:v>
                </c:pt>
                <c:pt idx="18">
                  <c:v>-2.9978290586524059</c:v>
                </c:pt>
                <c:pt idx="19">
                  <c:v>-2.855289830803772</c:v>
                </c:pt>
                <c:pt idx="20">
                  <c:v>-2.755902216801688</c:v>
                </c:pt>
                <c:pt idx="21">
                  <c:v>-2.6774133035338235</c:v>
                </c:pt>
                <c:pt idx="22">
                  <c:v>-2.6116788177679195</c:v>
                </c:pt>
                <c:pt idx="23">
                  <c:v>-2.554683256068202</c:v>
                </c:pt>
                <c:pt idx="24">
                  <c:v>-2.5041140610843953</c:v>
                </c:pt>
                <c:pt idx="25">
                  <c:v>-2.4585029498647124</c:v>
                </c:pt>
                <c:pt idx="26">
                  <c:v>-2.4168525784130122</c:v>
                </c:pt>
                <c:pt idx="27">
                  <c:v>-2.3784509823014512</c:v>
                </c:pt>
                <c:pt idx="28">
                  <c:v>-2.0980358801299346</c:v>
                </c:pt>
                <c:pt idx="29">
                  <c:v>-1.9110968444855754</c:v>
                </c:pt>
                <c:pt idx="30">
                  <c:v>-1.7681651780412107</c:v>
                </c:pt>
                <c:pt idx="31">
                  <c:v>-1.6515131362706874</c:v>
                </c:pt>
                <c:pt idx="32">
                  <c:v>-1.5525425954080578</c:v>
                </c:pt>
                <c:pt idx="33">
                  <c:v>-1.4663704639071506</c:v>
                </c:pt>
                <c:pt idx="34">
                  <c:v>-1.3899343215324182</c:v>
                </c:pt>
                <c:pt idx="35">
                  <c:v>-1.321176971080801</c:v>
                </c:pt>
                <c:pt idx="36">
                  <c:v>-1.25864472288276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26-4EC0-9C64-3F830EEF57CB}"/>
            </c:ext>
          </c:extLst>
        </c:ser>
        <c:ser>
          <c:idx val="2"/>
          <c:order val="2"/>
          <c:tx>
            <c:v>295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Терморезистор!$J$29:$J$65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xVal>
          <c:yVal>
            <c:numRef>
              <c:f>Терморезистор!$M$29:$M$65</c:f>
              <c:numCache>
                <c:formatCode>0.0000</c:formatCode>
                <c:ptCount val="37"/>
                <c:pt idx="0">
                  <c:v>-3.3651599748153993</c:v>
                </c:pt>
                <c:pt idx="1">
                  <c:v>-3.3240630507214868</c:v>
                </c:pt>
                <c:pt idx="2">
                  <c:v>-3.2946053337572647</c:v>
                </c:pt>
                <c:pt idx="3">
                  <c:v>-3.2708585635490106</c:v>
                </c:pt>
                <c:pt idx="4">
                  <c:v>-3.2506330667025947</c:v>
                </c:pt>
                <c:pt idx="5">
                  <c:v>-3.2328413915838166</c:v>
                </c:pt>
                <c:pt idx="6">
                  <c:v>-3.2168533674246365</c:v>
                </c:pt>
                <c:pt idx="7">
                  <c:v>-3.2022666691954149</c:v>
                </c:pt>
                <c:pt idx="8">
                  <c:v>-3.1888066343817569</c:v>
                </c:pt>
                <c:pt idx="9">
                  <c:v>-3.1762762776808038</c:v>
                </c:pt>
                <c:pt idx="10">
                  <c:v>-3.0811233794797728</c:v>
                </c:pt>
                <c:pt idx="11">
                  <c:v>-3.013887028507888</c:v>
                </c:pt>
                <c:pt idx="12">
                  <c:v>-2.960263046818902</c:v>
                </c:pt>
                <c:pt idx="13">
                  <c:v>-2.9149910890392752</c:v>
                </c:pt>
                <c:pt idx="14">
                  <c:v>-2.875467704932511</c:v>
                </c:pt>
                <c:pt idx="15">
                  <c:v>-2.8401886585255913</c:v>
                </c:pt>
                <c:pt idx="16">
                  <c:v>-2.8081961086005842</c:v>
                </c:pt>
                <c:pt idx="17">
                  <c:v>-2.7788377112182436</c:v>
                </c:pt>
                <c:pt idx="18">
                  <c:v>-2.7516466451244446</c:v>
                </c:pt>
                <c:pt idx="19">
                  <c:v>-2.549451748671506</c:v>
                </c:pt>
                <c:pt idx="20">
                  <c:v>-2.4109954914194542</c:v>
                </c:pt>
                <c:pt idx="21">
                  <c:v>-2.3030858328827386</c:v>
                </c:pt>
                <c:pt idx="22">
                  <c:v>-2.2136669997356933</c:v>
                </c:pt>
                <c:pt idx="23">
                  <c:v>-2.1368304291044602</c:v>
                </c:pt>
                <c:pt idx="24">
                  <c:v>-2.0691907202482689</c:v>
                </c:pt>
                <c:pt idx="25">
                  <c:v>-2.0086081737664947</c:v>
                </c:pt>
                <c:pt idx="26">
                  <c:v>-1.9536353631782979</c:v>
                </c:pt>
                <c:pt idx="27">
                  <c:v>-1.9032429439171337</c:v>
                </c:pt>
                <c:pt idx="28">
                  <c:v>-1.5435571751965014</c:v>
                </c:pt>
                <c:pt idx="29">
                  <c:v>-1.3115864164569679</c:v>
                </c:pt>
                <c:pt idx="30">
                  <c:v>-1.138263316416352</c:v>
                </c:pt>
                <c:pt idx="31">
                  <c:v>-0.99932255660794533</c:v>
                </c:pt>
                <c:pt idx="32">
                  <c:v>-0.88317083119711426</c:v>
                </c:pt>
                <c:pt idx="33">
                  <c:v>-0.78330562764211897</c:v>
                </c:pt>
                <c:pt idx="34">
                  <c:v>-0.6956926691094818</c:v>
                </c:pt>
                <c:pt idx="35">
                  <c:v>-0.61764770590930773</c:v>
                </c:pt>
                <c:pt idx="36">
                  <c:v>-0.5472902358327717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26-4EC0-9C64-3F830EEF57CB}"/>
            </c:ext>
          </c:extLst>
        </c:ser>
        <c:ser>
          <c:idx val="3"/>
          <c:order val="3"/>
          <c:tx>
            <c:v>305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Терморезистор!$J$29:$J$65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xVal>
          <c:yVal>
            <c:numRef>
              <c:f>Терморезистор!$N$29:$N$65</c:f>
              <c:numCache>
                <c:formatCode>0.0000</c:formatCode>
                <c:ptCount val="37"/>
                <c:pt idx="0">
                  <c:v>-3.2984562420622221</c:v>
                </c:pt>
                <c:pt idx="1">
                  <c:v>-3.2378056154674053</c:v>
                </c:pt>
                <c:pt idx="2">
                  <c:v>-3.1945519720273157</c:v>
                </c:pt>
                <c:pt idx="3">
                  <c:v>-3.159816656745718</c:v>
                </c:pt>
                <c:pt idx="4">
                  <c:v>-3.1303250164509984</c:v>
                </c:pt>
                <c:pt idx="5">
                  <c:v>-3.1044526303721955</c:v>
                </c:pt>
                <c:pt idx="6">
                  <c:v>-3.0812590794407217</c:v>
                </c:pt>
                <c:pt idx="7">
                  <c:v>-3.0601444870427943</c:v>
                </c:pt>
                <c:pt idx="8">
                  <c:v>-3.0406996489104561</c:v>
                </c:pt>
                <c:pt idx="9">
                  <c:v>-3.0226313023507183</c:v>
                </c:pt>
                <c:pt idx="10">
                  <c:v>-2.8864673661127935</c:v>
                </c:pt>
                <c:pt idx="11">
                  <c:v>-2.7913501098482909</c:v>
                </c:pt>
                <c:pt idx="12">
                  <c:v>-2.7161317976050587</c:v>
                </c:pt>
                <c:pt idx="13">
                  <c:v>-2.6530671795575422</c:v>
                </c:pt>
                <c:pt idx="14">
                  <c:v>-2.5983353635615916</c:v>
                </c:pt>
                <c:pt idx="15">
                  <c:v>-2.549734819502397</c:v>
                </c:pt>
                <c:pt idx="16">
                  <c:v>-2.5058671631836069</c:v>
                </c:pt>
                <c:pt idx="17">
                  <c:v>-2.4657821624108323</c:v>
                </c:pt>
                <c:pt idx="18">
                  <c:v>-2.4288012417122813</c:v>
                </c:pt>
                <c:pt idx="19">
                  <c:v>-2.1581012527837435</c:v>
                </c:pt>
                <c:pt idx="20">
                  <c:v>-1.9769924006421979</c:v>
                </c:pt>
                <c:pt idx="21">
                  <c:v>-1.8381679541875737</c:v>
                </c:pt>
                <c:pt idx="22">
                  <c:v>-1.7246421097018731</c:v>
                </c:pt>
                <c:pt idx="23">
                  <c:v>-1.6281642995958432</c:v>
                </c:pt>
                <c:pt idx="24">
                  <c:v>-1.5440429450396425</c:v>
                </c:pt>
                <c:pt idx="25">
                  <c:v>-1.4693325098147458</c:v>
                </c:pt>
                <c:pt idx="26">
                  <c:v>-1.4020523755942405</c:v>
                </c:pt>
                <c:pt idx="27">
                  <c:v>-1.3408017201796176</c:v>
                </c:pt>
                <c:pt idx="28">
                  <c:v>-0.91503283014538972</c:v>
                </c:pt>
                <c:pt idx="29">
                  <c:v>-0.6506410202339713</c:v>
                </c:pt>
                <c:pt idx="30">
                  <c:v>-0.45806519929316591</c:v>
                </c:pt>
                <c:pt idx="31">
                  <c:v>-0.30665856962003057</c:v>
                </c:pt>
                <c:pt idx="32">
                  <c:v>-0.18205923642420119</c:v>
                </c:pt>
                <c:pt idx="33">
                  <c:v>-7.6336886945690643E-2</c:v>
                </c:pt>
                <c:pt idx="34">
                  <c:v>1.5363753185600426E-2</c:v>
                </c:pt>
                <c:pt idx="35">
                  <c:v>9.6236052401711111E-2</c:v>
                </c:pt>
                <c:pt idx="36">
                  <c:v>0.16849432125880445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26-4EC0-9C64-3F830EEF57CB}"/>
            </c:ext>
          </c:extLst>
        </c:ser>
        <c:ser>
          <c:idx val="4"/>
          <c:order val="4"/>
          <c:tx>
            <c:v>315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Терморезистор!$J$29:$J$65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xVal>
          <c:yVal>
            <c:numRef>
              <c:f>Терморезистор!$O$29:$O$65</c:f>
              <c:numCache>
                <c:formatCode>0.0000</c:formatCode>
                <c:ptCount val="37"/>
                <c:pt idx="0">
                  <c:v>-3.2068835493037744</c:v>
                </c:pt>
                <c:pt idx="1">
                  <c:v>-3.1202153501566405</c:v>
                </c:pt>
                <c:pt idx="2">
                  <c:v>-3.0588332435827672</c:v>
                </c:pt>
                <c:pt idx="3">
                  <c:v>-3.0097942343920687</c:v>
                </c:pt>
                <c:pt idx="4">
                  <c:v>-2.9683349329729007</c:v>
                </c:pt>
                <c:pt idx="5">
                  <c:v>-2.9320964286930304</c:v>
                </c:pt>
                <c:pt idx="6">
                  <c:v>-2.8997150754379364</c:v>
                </c:pt>
                <c:pt idx="7">
                  <c:v>-2.8703221558661771</c:v>
                </c:pt>
                <c:pt idx="8">
                  <c:v>-2.8433257769812865</c:v>
                </c:pt>
                <c:pt idx="9">
                  <c:v>-2.8183022127742405</c:v>
                </c:pt>
                <c:pt idx="10">
                  <c:v>-2.6316151447724181</c:v>
                </c:pt>
                <c:pt idx="11">
                  <c:v>-2.503154657496367</c:v>
                </c:pt>
                <c:pt idx="12">
                  <c:v>-2.4026817889851384</c:v>
                </c:pt>
                <c:pt idx="13">
                  <c:v>-2.3191895408299708</c:v>
                </c:pt>
                <c:pt idx="14">
                  <c:v>-2.2472741742572491</c:v>
                </c:pt>
                <c:pt idx="15">
                  <c:v>-2.1838350394343236</c:v>
                </c:pt>
                <c:pt idx="16">
                  <c:v>-2.1269098900640513</c:v>
                </c:pt>
                <c:pt idx="17">
                  <c:v>-2.0751697948458907</c:v>
                </c:pt>
                <c:pt idx="18">
                  <c:v>-2.027668667088927</c:v>
                </c:pt>
                <c:pt idx="19">
                  <c:v>-1.6866044590900735</c:v>
                </c:pt>
                <c:pt idx="20">
                  <c:v>-1.4647502160716341</c:v>
                </c:pt>
                <c:pt idx="21">
                  <c:v>-1.2980062330075928</c:v>
                </c:pt>
                <c:pt idx="22">
                  <c:v>-1.1637295788833086</c:v>
                </c:pt>
                <c:pt idx="23">
                  <c:v>-1.0510578247642515</c:v>
                </c:pt>
                <c:pt idx="24">
                  <c:v>-0.95387789238075404</c:v>
                </c:pt>
                <c:pt idx="25">
                  <c:v>-0.86838615487196824</c:v>
                </c:pt>
                <c:pt idx="26">
                  <c:v>-0.79204538174161698</c:v>
                </c:pt>
                <c:pt idx="27">
                  <c:v>-0.72307400764037622</c:v>
                </c:pt>
                <c:pt idx="28">
                  <c:v>-0.25709729819965316</c:v>
                </c:pt>
                <c:pt idx="29">
                  <c:v>2.0922553497740984E-2</c:v>
                </c:pt>
                <c:pt idx="30">
                  <c:v>0.21822690725806307</c:v>
                </c:pt>
                <c:pt idx="31">
                  <c:v>0.37037925786461195</c:v>
                </c:pt>
                <c:pt idx="32">
                  <c:v>0.49368071742118386</c:v>
                </c:pt>
                <c:pt idx="33">
                  <c:v>0.59697674306792525</c:v>
                </c:pt>
                <c:pt idx="34">
                  <c:v>0.68560504648986142</c:v>
                </c:pt>
                <c:pt idx="35">
                  <c:v>0.76303301948544089</c:v>
                </c:pt>
                <c:pt idx="36">
                  <c:v>0.83163901687970165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26-4EC0-9C64-3F830EEF57CB}"/>
            </c:ext>
          </c:extLst>
        </c:ser>
        <c:ser>
          <c:idx val="5"/>
          <c:order val="5"/>
          <c:tx>
            <c:v>325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Терморезистор!$J$29:$J$65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xVal>
          <c:yVal>
            <c:numRef>
              <c:f>Терморезистор!$P$29:$P$65</c:f>
              <c:numCache>
                <c:formatCode>0.0000</c:formatCode>
                <c:ptCount val="37"/>
                <c:pt idx="0">
                  <c:v>-3.0847777937975795</c:v>
                </c:pt>
                <c:pt idx="1">
                  <c:v>-2.9648861498567434</c:v>
                </c:pt>
                <c:pt idx="2">
                  <c:v>-2.8807474991814548</c:v>
                </c:pt>
                <c:pt idx="3">
                  <c:v>-2.8139834216700743</c:v>
                </c:pt>
                <c:pt idx="4">
                  <c:v>-2.7578513694777493</c:v>
                </c:pt>
                <c:pt idx="5">
                  <c:v>-2.7090205983641833</c:v>
                </c:pt>
                <c:pt idx="6">
                  <c:v>-2.6655697614747851</c:v>
                </c:pt>
                <c:pt idx="7">
                  <c:v>-2.6262771793092332</c:v>
                </c:pt>
                <c:pt idx="8">
                  <c:v>-2.5903119113415487</c:v>
                </c:pt>
                <c:pt idx="9">
                  <c:v>-2.5570800531528293</c:v>
                </c:pt>
                <c:pt idx="10">
                  <c:v>-2.3123030920581416</c:v>
                </c:pt>
                <c:pt idx="11">
                  <c:v>-2.147029496884687</c:v>
                </c:pt>
                <c:pt idx="12">
                  <c:v>-2.0195146180508132</c:v>
                </c:pt>
                <c:pt idx="13">
                  <c:v>-1.9146981692228393</c:v>
                </c:pt>
                <c:pt idx="14">
                  <c:v>-1.8252378258299073</c:v>
                </c:pt>
                <c:pt idx="15">
                  <c:v>-1.7469454542610221</c:v>
                </c:pt>
                <c:pt idx="16">
                  <c:v>-1.6771844124079101</c:v>
                </c:pt>
                <c:pt idx="17">
                  <c:v>-1.614177439955143</c:v>
                </c:pt>
                <c:pt idx="18">
                  <c:v>-1.5566647353494112</c:v>
                </c:pt>
                <c:pt idx="19">
                  <c:v>-1.1528225496595679</c:v>
                </c:pt>
                <c:pt idx="20">
                  <c:v>-0.89842057913075679</c:v>
                </c:pt>
                <c:pt idx="21">
                  <c:v>-0.71133986202615485</c:v>
                </c:pt>
                <c:pt idx="22">
                  <c:v>-0.56318587475246884</c:v>
                </c:pt>
                <c:pt idx="23">
                  <c:v>-0.4405512703892287</c:v>
                </c:pt>
                <c:pt idx="24">
                  <c:v>-0.33598776158977206</c:v>
                </c:pt>
                <c:pt idx="25">
                  <c:v>-0.24491182519946159</c:v>
                </c:pt>
                <c:pt idx="26">
                  <c:v>-0.16429543912965769</c:v>
                </c:pt>
                <c:pt idx="27">
                  <c:v>-9.2030702685687985E-2</c:v>
                </c:pt>
                <c:pt idx="28">
                  <c:v>0.38248604221609067</c:v>
                </c:pt>
                <c:pt idx="29">
                  <c:v>0.65470307161267272</c:v>
                </c:pt>
                <c:pt idx="30">
                  <c:v>0.84318631115759102</c:v>
                </c:pt>
                <c:pt idx="31">
                  <c:v>0.98595487593256026</c:v>
                </c:pt>
                <c:pt idx="32">
                  <c:v>1.1000423764734519</c:v>
                </c:pt>
                <c:pt idx="33">
                  <c:v>1.1945312827262178</c:v>
                </c:pt>
                <c:pt idx="34">
                  <c:v>1.2748247749343595</c:v>
                </c:pt>
                <c:pt idx="35">
                  <c:v>1.3443908565080813</c:v>
                </c:pt>
                <c:pt idx="36">
                  <c:v>1.4055837485733185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26-4EC0-9C64-3F830EEF57CB}"/>
            </c:ext>
          </c:extLst>
        </c:ser>
        <c:ser>
          <c:idx val="6"/>
          <c:order val="6"/>
          <c:tx>
            <c:v>335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Терморезистор!$J$29:$J$65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xVal>
          <c:yVal>
            <c:numRef>
              <c:f>Терморезистор!$Q$29:$Q$65</c:f>
              <c:numCache>
                <c:formatCode>0.0000</c:formatCode>
                <c:ptCount val="37"/>
                <c:pt idx="0">
                  <c:v>-2.9266824579499624</c:v>
                </c:pt>
                <c:pt idx="1">
                  <c:v>-2.7662290454438394</c:v>
                </c:pt>
                <c:pt idx="2">
                  <c:v>-2.6549375546191234</c:v>
                </c:pt>
                <c:pt idx="3">
                  <c:v>-2.5673863554445999</c:v>
                </c:pt>
                <c:pt idx="4">
                  <c:v>-2.4942908552387726</c:v>
                </c:pt>
                <c:pt idx="5">
                  <c:v>-2.4310808487746645</c:v>
                </c:pt>
                <c:pt idx="6">
                  <c:v>-2.3751280327051827</c:v>
                </c:pt>
                <c:pt idx="7">
                  <c:v>-2.3247657447610335</c:v>
                </c:pt>
                <c:pt idx="8">
                  <c:v>-2.2788631812733491</c:v>
                </c:pt>
                <c:pt idx="9">
                  <c:v>-2.2366139554574769</c:v>
                </c:pt>
                <c:pt idx="10">
                  <c:v>-1.930206129491677</c:v>
                </c:pt>
                <c:pt idx="11">
                  <c:v>-1.7279723478052635</c:v>
                </c:pt>
                <c:pt idx="12">
                  <c:v>-1.5744295779677575</c:v>
                </c:pt>
                <c:pt idx="13">
                  <c:v>-1.4498064384461475</c:v>
                </c:pt>
                <c:pt idx="14">
                  <c:v>-1.3445549270176707</c:v>
                </c:pt>
                <c:pt idx="15">
                  <c:v>-1.2532720359937872</c:v>
                </c:pt>
                <c:pt idx="16">
                  <c:v>-1.1725799165670634</c:v>
                </c:pt>
                <c:pt idx="17">
                  <c:v>-1.1002158321061024</c:v>
                </c:pt>
                <c:pt idx="18">
                  <c:v>-1.0345849069543307</c:v>
                </c:pt>
                <c:pt idx="19">
                  <c:v>-0.58479679796614781</c:v>
                </c:pt>
                <c:pt idx="20">
                  <c:v>-0.31102516812287273</c:v>
                </c:pt>
                <c:pt idx="21">
                  <c:v>-0.11421964589778949</c:v>
                </c:pt>
                <c:pt idx="22">
                  <c:v>3.8998983426675335E-2</c:v>
                </c:pt>
                <c:pt idx="23">
                  <c:v>0.16410339117353873</c:v>
                </c:pt>
                <c:pt idx="24">
                  <c:v>0.26956361027813325</c:v>
                </c:pt>
                <c:pt idx="25">
                  <c:v>0.36052803542096001</c:v>
                </c:pt>
                <c:pt idx="26">
                  <c:v>0.44036184696813618</c:v>
                </c:pt>
                <c:pt idx="27">
                  <c:v>0.51138578796659373</c:v>
                </c:pt>
                <c:pt idx="28">
                  <c:v>0.96547259611783887</c:v>
                </c:pt>
                <c:pt idx="29">
                  <c:v>1.2167214647025617</c:v>
                </c:pt>
                <c:pt idx="30">
                  <c:v>1.3869098444780923</c:v>
                </c:pt>
                <c:pt idx="31">
                  <c:v>1.5138220931494164</c:v>
                </c:pt>
                <c:pt idx="32">
                  <c:v>1.6140259031449222</c:v>
                </c:pt>
                <c:pt idx="33">
                  <c:v>1.6962137768176995</c:v>
                </c:pt>
                <c:pt idx="34">
                  <c:v>1.7654905382715713</c:v>
                </c:pt>
                <c:pt idx="35">
                  <c:v>1.8250976945417754</c:v>
                </c:pt>
                <c:pt idx="36">
                  <c:v>1.8772156295797247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26-4EC0-9C64-3F830EEF57CB}"/>
            </c:ext>
          </c:extLst>
        </c:ser>
        <c:ser>
          <c:idx val="7"/>
          <c:order val="7"/>
          <c:tx>
            <c:v>345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Терморезистор!$J$29:$J$65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xVal>
          <c:yVal>
            <c:numRef>
              <c:f>Терморезистор!$R$29:$R$65</c:f>
              <c:numCache>
                <c:formatCode>0.0000</c:formatCode>
                <c:ptCount val="37"/>
                <c:pt idx="0">
                  <c:v>-2.728063495382766</c:v>
                </c:pt>
                <c:pt idx="1">
                  <c:v>-2.52049509040179</c:v>
                </c:pt>
                <c:pt idx="2">
                  <c:v>-2.3786028869248206</c:v>
                </c:pt>
                <c:pt idx="3">
                  <c:v>-2.2681523571990732</c:v>
                </c:pt>
                <c:pt idx="4">
                  <c:v>-2.1767188357151852</c:v>
                </c:pt>
                <c:pt idx="5">
                  <c:v>-2.0982167079365097</c:v>
                </c:pt>
                <c:pt idx="6">
                  <c:v>-2.0291609545859073</c:v>
                </c:pt>
                <c:pt idx="7">
                  <c:v>-1.9673499338369369</c:v>
                </c:pt>
                <c:pt idx="8">
                  <c:v>-1.9112949411863331</c:v>
                </c:pt>
                <c:pt idx="9">
                  <c:v>-1.8599376838051787</c:v>
                </c:pt>
                <c:pt idx="10">
                  <c:v>-1.494118359529836</c:v>
                </c:pt>
                <c:pt idx="11">
                  <c:v>-1.2588904737283844</c:v>
                </c:pt>
                <c:pt idx="12">
                  <c:v>-1.0834899011518107</c:v>
                </c:pt>
                <c:pt idx="13">
                  <c:v>-0.94310316505396186</c:v>
                </c:pt>
                <c:pt idx="14">
                  <c:v>-0.82589213480253232</c:v>
                </c:pt>
                <c:pt idx="15">
                  <c:v>-0.72522481661915916</c:v>
                </c:pt>
                <c:pt idx="16">
                  <c:v>-0.63699076005390098</c:v>
                </c:pt>
                <c:pt idx="17">
                  <c:v>-0.55845746241035921</c:v>
                </c:pt>
                <c:pt idx="18">
                  <c:v>-0.48771213877856179</c:v>
                </c:pt>
                <c:pt idx="19">
                  <c:v>-1.4834464527343421E-2</c:v>
                </c:pt>
                <c:pt idx="20">
                  <c:v>0.26315191660715531</c:v>
                </c:pt>
                <c:pt idx="21">
                  <c:v>0.45858542143055436</c:v>
                </c:pt>
                <c:pt idx="22">
                  <c:v>0.6082607486384275</c:v>
                </c:pt>
                <c:pt idx="23">
                  <c:v>0.72890030787154658</c:v>
                </c:pt>
                <c:pt idx="24">
                  <c:v>0.82951855956576281</c:v>
                </c:pt>
                <c:pt idx="25">
                  <c:v>0.91552593170734975</c:v>
                </c:pt>
                <c:pt idx="26">
                  <c:v>0.99042102948576605</c:v>
                </c:pt>
                <c:pt idx="27">
                  <c:v>1.0565941294657415</c:v>
                </c:pt>
                <c:pt idx="28">
                  <c:v>1.4697684971578362</c:v>
                </c:pt>
                <c:pt idx="29">
                  <c:v>1.691275005446899</c:v>
                </c:pt>
                <c:pt idx="30">
                  <c:v>1.8385512282683618</c:v>
                </c:pt>
                <c:pt idx="31">
                  <c:v>1.9469582960995742</c:v>
                </c:pt>
                <c:pt idx="32">
                  <c:v>2.0317094546932077</c:v>
                </c:pt>
                <c:pt idx="33">
                  <c:v>2.1006758377820516</c:v>
                </c:pt>
                <c:pt idx="34">
                  <c:v>2.1584292835261794</c:v>
                </c:pt>
                <c:pt idx="35">
                  <c:v>2.2078466981150582</c:v>
                </c:pt>
                <c:pt idx="36">
                  <c:v>2.2508484582962707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26-4EC0-9C64-3F830EEF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942191"/>
        <c:axId val="1493956751"/>
      </c:scatterChart>
      <c:valAx>
        <c:axId val="149394219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956751"/>
        <c:crossesAt val="-4"/>
        <c:crossBetween val="midCat"/>
      </c:valAx>
      <c:valAx>
        <c:axId val="149395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94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chart" Target="../charts/chart1.xml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4.xml"/><Relationship Id="rId1" Type="http://schemas.openxmlformats.org/officeDocument/2006/relationships/image" Target="../media/image6.png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496700</xdr:colOff>
      <xdr:row>2</xdr:row>
      <xdr:rowOff>136485</xdr:rowOff>
    </xdr:from>
    <xdr:to>
      <xdr:col>4</xdr:col>
      <xdr:colOff>453396</xdr:colOff>
      <xdr:row>13</xdr:row>
      <xdr:rowOff>22185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2D82870-D3D3-42FD-99F4-CE1F9A39D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700" y="592028"/>
          <a:ext cx="2656826" cy="1981200"/>
        </a:xfrm>
        <a:prstGeom prst="rect">
          <a:avLst/>
        </a:prstGeom>
      </xdr:spPr>
    </xdr:pic>
    <xdr:clientData/>
  </xdr:twoCellAnchor>
  <xdr:twoCellAnchor editAs="oneCell">
    <xdr:from>
      <xdr:col>8</xdr:col>
      <xdr:colOff>167723</xdr:colOff>
      <xdr:row>2</xdr:row>
      <xdr:rowOff>12426</xdr:rowOff>
    </xdr:from>
    <xdr:to>
      <xdr:col>10</xdr:col>
      <xdr:colOff>197488</xdr:colOff>
      <xdr:row>12</xdr:row>
      <xdr:rowOff>21099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0548148-B012-427F-A819-2155AD67E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5658" y="467969"/>
          <a:ext cx="1255591" cy="1913673"/>
        </a:xfrm>
        <a:prstGeom prst="rect">
          <a:avLst/>
        </a:prstGeom>
      </xdr:spPr>
    </xdr:pic>
    <xdr:clientData/>
  </xdr:twoCellAnchor>
  <xdr:twoCellAnchor>
    <xdr:from>
      <xdr:col>10</xdr:col>
      <xdr:colOff>16563</xdr:colOff>
      <xdr:row>20</xdr:row>
      <xdr:rowOff>3312</xdr:rowOff>
    </xdr:from>
    <xdr:to>
      <xdr:col>18</xdr:col>
      <xdr:colOff>554934</xdr:colOff>
      <xdr:row>37</xdr:row>
      <xdr:rowOff>33130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D1B330-9DDF-4A4E-B371-0D3091F9D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612912</xdr:colOff>
      <xdr:row>18</xdr:row>
      <xdr:rowOff>8283</xdr:rowOff>
    </xdr:from>
    <xdr:to>
      <xdr:col>12</xdr:col>
      <xdr:colOff>189761</xdr:colOff>
      <xdr:row>19</xdr:row>
      <xdr:rowOff>151205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E0358FB-F1F5-4B05-8FAF-B173CB03C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38869" y="3611218"/>
          <a:ext cx="3610479" cy="333422"/>
        </a:xfrm>
        <a:prstGeom prst="rect">
          <a:avLst/>
        </a:prstGeom>
      </xdr:spPr>
    </xdr:pic>
    <xdr:clientData/>
  </xdr:twoCellAnchor>
  <xdr:twoCellAnchor editAs="oneCell">
    <xdr:from>
      <xdr:col>21</xdr:col>
      <xdr:colOff>59485</xdr:colOff>
      <xdr:row>18</xdr:row>
      <xdr:rowOff>79814</xdr:rowOff>
    </xdr:from>
    <xdr:to>
      <xdr:col>25</xdr:col>
      <xdr:colOff>401258</xdr:colOff>
      <xdr:row>20</xdr:row>
      <xdr:rowOff>80600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9CFCF69-E57E-46BC-A0D9-56862FEBE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81076" y="3681996"/>
          <a:ext cx="2852909" cy="381786"/>
        </a:xfrm>
        <a:prstGeom prst="rect">
          <a:avLst/>
        </a:prstGeom>
      </xdr:spPr>
    </xdr:pic>
    <xdr:clientData/>
  </xdr:twoCellAnchor>
  <xdr:twoCellAnchor editAs="oneCell">
    <xdr:from>
      <xdr:col>1</xdr:col>
      <xdr:colOff>149086</xdr:colOff>
      <xdr:row>30</xdr:row>
      <xdr:rowOff>157371</xdr:rowOff>
    </xdr:from>
    <xdr:to>
      <xdr:col>3</xdr:col>
      <xdr:colOff>480391</xdr:colOff>
      <xdr:row>36</xdr:row>
      <xdr:rowOff>97737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D6786B6-FB62-4840-A70E-695FCE11A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1999" y="6112567"/>
          <a:ext cx="1805609" cy="1083366"/>
        </a:xfrm>
        <a:prstGeom prst="rect">
          <a:avLst/>
        </a:prstGeom>
      </xdr:spPr>
    </xdr:pic>
    <xdr:clientData/>
  </xdr:twoCellAnchor>
  <xdr:twoCellAnchor>
    <xdr:from>
      <xdr:col>20</xdr:col>
      <xdr:colOff>576261</xdr:colOff>
      <xdr:row>25</xdr:row>
      <xdr:rowOff>42861</xdr:rowOff>
    </xdr:from>
    <xdr:to>
      <xdr:col>32</xdr:col>
      <xdr:colOff>209549</xdr:colOff>
      <xdr:row>48</xdr:row>
      <xdr:rowOff>66675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B4F4BBF-8303-4F3D-BA23-14F317654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390524</xdr:colOff>
      <xdr:row>50</xdr:row>
      <xdr:rowOff>147636</xdr:rowOff>
    </xdr:from>
    <xdr:to>
      <xdr:col>20</xdr:col>
      <xdr:colOff>495300</xdr:colOff>
      <xdr:row>73</xdr:row>
      <xdr:rowOff>19050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5BAF2F8-4306-40DE-AE1E-D2560D91E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164225</xdr:colOff>
      <xdr:row>0</xdr:row>
      <xdr:rowOff>111673</xdr:rowOff>
    </xdr:from>
    <xdr:to>
      <xdr:col>12</xdr:col>
      <xdr:colOff>603737</xdr:colOff>
      <xdr:row>4</xdr:row>
      <xdr:rowOff>35569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6AB4283-43AC-428B-BDEB-E9FCC640D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2794" y="111673"/>
          <a:ext cx="3494081" cy="685896"/>
        </a:xfrm>
        <a:prstGeom prst="rect">
          <a:avLst/>
        </a:prstGeom>
      </xdr:spPr>
    </xdr:pic>
    <xdr:clientData/>
  </xdr:twoCellAnchor>
  <xdr:twoCellAnchor>
    <xdr:from>
      <xdr:col>3</xdr:col>
      <xdr:colOff>489430</xdr:colOff>
      <xdr:row>6</xdr:row>
      <xdr:rowOff>99988</xdr:rowOff>
    </xdr:from>
    <xdr:to>
      <xdr:col>14</xdr:col>
      <xdr:colOff>590550</xdr:colOff>
      <xdr:row>25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51F8E6C-44FA-42DA-AE10-56FA37BB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124241</xdr:colOff>
      <xdr:row>25</xdr:row>
      <xdr:rowOff>157371</xdr:rowOff>
    </xdr:from>
    <xdr:to>
      <xdr:col>5</xdr:col>
      <xdr:colOff>530088</xdr:colOff>
      <xdr:row>38</xdr:row>
      <xdr:rowOff>157371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52B84FC-F5AA-45FA-8304-71B21091E5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1030" b="12680"/>
        <a:stretch/>
      </xdr:blipFill>
      <xdr:spPr>
        <a:xfrm>
          <a:off x="124241" y="4919871"/>
          <a:ext cx="3768586" cy="2476500"/>
        </a:xfrm>
        <a:prstGeom prst="rect">
          <a:avLst/>
        </a:prstGeom>
      </xdr:spPr>
    </xdr:pic>
    <xdr:clientData/>
  </xdr:twoCellAnchor>
  <xdr:twoCellAnchor>
    <xdr:from>
      <xdr:col>19</xdr:col>
      <xdr:colOff>15085</xdr:colOff>
      <xdr:row>27</xdr:row>
      <xdr:rowOff>83950</xdr:rowOff>
    </xdr:from>
    <xdr:to>
      <xdr:col>31</xdr:col>
      <xdr:colOff>247826</xdr:colOff>
      <xdr:row>50</xdr:row>
      <xdr:rowOff>22658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B1FF698-5B66-4D6A-8530-6FFDD65D3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andc.ru/catalog/detail.php?ID=2613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nxp.com/docs/en/data-sheet/KTY83_S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88"/>
  <sheetViews>
    <sheetView topLeftCell="C1" zoomScaleNormal="100" workbookViewId="0">
      <selection activeCell="N3" sqref="N3"/>
    </sheetView>
  </sheetViews>
  <sheetFormatPr defaultRowHeight="15" x14ac:dyDescent="0.25"/>
  <cols>
    <col min="3" max="3" width="12.85546875" customWidth="1"/>
    <col min="8" max="8" width="14.5703125" customWidth="1"/>
    <col min="13" max="13" width="10" customWidth="1"/>
    <col min="21" max="21" width="14.42578125" customWidth="1"/>
    <col min="22" max="22" width="10.28515625" bestFit="1" customWidth="1"/>
    <col min="24" max="25" width="9.140625" customWidth="1"/>
  </cols>
  <sheetData>
    <row r="2" spans="1:14" ht="21" customHeight="1" x14ac:dyDescent="0.25">
      <c r="A2" s="22" t="s">
        <v>0</v>
      </c>
      <c r="B2" s="22"/>
      <c r="C2" s="22"/>
      <c r="D2" s="22"/>
      <c r="E2" s="22"/>
    </row>
    <row r="3" spans="1:14" x14ac:dyDescent="0.25">
      <c r="M3" t="s">
        <v>17</v>
      </c>
      <c r="N3" s="7" t="s">
        <v>18</v>
      </c>
    </row>
    <row r="15" spans="1:14" ht="15" customHeight="1" x14ac:dyDescent="0.3">
      <c r="A15" s="23" t="s">
        <v>1</v>
      </c>
      <c r="B15" s="23"/>
      <c r="C15" s="23"/>
      <c r="D15" s="23"/>
      <c r="E15" s="23"/>
      <c r="F15" s="23"/>
      <c r="G15" s="1"/>
      <c r="H15" s="23" t="s">
        <v>2</v>
      </c>
      <c r="I15" s="23"/>
      <c r="J15" s="23"/>
      <c r="K15" s="23"/>
      <c r="L15" s="23"/>
      <c r="M15" s="23"/>
      <c r="N15" s="1"/>
    </row>
    <row r="16" spans="1:14" ht="18.7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8" spans="1:36" ht="18.75" x14ac:dyDescent="0.3">
      <c r="B18" s="24" t="s">
        <v>3</v>
      </c>
      <c r="C18" s="24"/>
      <c r="H18" s="25" t="s">
        <v>16</v>
      </c>
      <c r="I18" s="25"/>
      <c r="J18" s="25"/>
      <c r="K18" s="25"/>
      <c r="L18" s="25"/>
      <c r="M18" s="25"/>
      <c r="N18" s="25"/>
      <c r="O18" s="25"/>
      <c r="V18" s="20" t="s">
        <v>19</v>
      </c>
      <c r="W18" s="20"/>
      <c r="X18" s="20"/>
      <c r="Y18" s="20"/>
      <c r="Z18" s="20"/>
      <c r="AA18" s="20"/>
      <c r="AB18" s="20"/>
      <c r="AC18" s="20"/>
    </row>
    <row r="20" spans="1:36" x14ac:dyDescent="0.25">
      <c r="A20" s="15" t="s">
        <v>4</v>
      </c>
      <c r="B20" s="15"/>
      <c r="C20" s="15"/>
      <c r="D20" s="2">
        <v>10</v>
      </c>
      <c r="E20" s="2" t="s">
        <v>10</v>
      </c>
    </row>
    <row r="21" spans="1:36" ht="15.75" x14ac:dyDescent="0.25">
      <c r="A21" s="16" t="s">
        <v>22</v>
      </c>
      <c r="B21" s="17"/>
      <c r="C21" s="18"/>
      <c r="D21" s="2">
        <f>0.1*10^6</f>
        <v>100000</v>
      </c>
      <c r="E21" s="2" t="s">
        <v>12</v>
      </c>
      <c r="H21" s="6" t="s">
        <v>9</v>
      </c>
      <c r="I21" s="6" t="s">
        <v>14</v>
      </c>
    </row>
    <row r="22" spans="1:36" x14ac:dyDescent="0.25">
      <c r="A22" s="16" t="s">
        <v>5</v>
      </c>
      <c r="B22" s="17"/>
      <c r="C22" s="18"/>
      <c r="D22" s="3">
        <v>350</v>
      </c>
      <c r="E22" s="2" t="s">
        <v>13</v>
      </c>
      <c r="H22" s="9">
        <v>1</v>
      </c>
      <c r="I22" s="9">
        <f t="shared" ref="I22:I57" si="0">10^(LOG10($D$21)-$D$25*(LOG10(H22)-LOG10(1)))</f>
        <v>100000</v>
      </c>
    </row>
    <row r="23" spans="1:36" x14ac:dyDescent="0.25">
      <c r="A23" s="21" t="s">
        <v>6</v>
      </c>
      <c r="B23" s="21"/>
      <c r="C23" s="21"/>
      <c r="D23" s="21" t="s">
        <v>8</v>
      </c>
      <c r="E23" s="21"/>
      <c r="H23" s="9">
        <v>2</v>
      </c>
      <c r="I23" s="9">
        <f t="shared" si="0"/>
        <v>76182.309946163645</v>
      </c>
      <c r="U23" t="s">
        <v>25</v>
      </c>
      <c r="V23">
        <v>275</v>
      </c>
      <c r="W23">
        <v>280</v>
      </c>
      <c r="X23">
        <v>285</v>
      </c>
      <c r="Y23">
        <v>290</v>
      </c>
      <c r="Z23">
        <v>295</v>
      </c>
      <c r="AA23">
        <v>300</v>
      </c>
      <c r="AB23">
        <v>305</v>
      </c>
      <c r="AC23">
        <v>310</v>
      </c>
      <c r="AD23">
        <v>315</v>
      </c>
      <c r="AE23">
        <v>320</v>
      </c>
      <c r="AF23">
        <v>325</v>
      </c>
      <c r="AG23">
        <v>330</v>
      </c>
      <c r="AH23">
        <v>335</v>
      </c>
      <c r="AI23">
        <v>340</v>
      </c>
      <c r="AJ23">
        <v>345</v>
      </c>
    </row>
    <row r="24" spans="1:36" x14ac:dyDescent="0.25">
      <c r="A24" s="16" t="s">
        <v>7</v>
      </c>
      <c r="B24" s="17"/>
      <c r="C24" s="18"/>
      <c r="D24" s="4">
        <v>2.5</v>
      </c>
      <c r="E24" s="2" t="s">
        <v>11</v>
      </c>
      <c r="H24" s="9">
        <v>3</v>
      </c>
      <c r="I24" s="9">
        <f t="shared" si="0"/>
        <v>64974.543568508678</v>
      </c>
      <c r="U24" t="s">
        <v>26</v>
      </c>
      <c r="V24">
        <f>$I$22*EXP($D$26*((1/V23)-(1/$V$23)))</f>
        <v>100000</v>
      </c>
      <c r="W24">
        <f>$I$22*EXP($D$26*((1/W23)-(1/$V$23)))</f>
        <v>82299.496613578958</v>
      </c>
      <c r="X24">
        <f>$I$22*EXP($D$26*((1/X23)-(1/$V$23)))</f>
        <v>68196.624287309925</v>
      </c>
      <c r="Y24">
        <f t="shared" ref="Y24:AJ24" si="1">$I$22*EXP($D$26*((1/Y23)-(1/$V$23)))</f>
        <v>56877.899893175942</v>
      </c>
      <c r="Z24">
        <f t="shared" si="1"/>
        <v>47730.509344014907</v>
      </c>
      <c r="AA24">
        <f t="shared" si="1"/>
        <v>40289.032152913329</v>
      </c>
      <c r="AB24">
        <f t="shared" si="1"/>
        <v>34197.236977308217</v>
      </c>
      <c r="AC24">
        <f t="shared" si="1"/>
        <v>29180.440289873422</v>
      </c>
      <c r="AD24">
        <f t="shared" si="1"/>
        <v>25025.337226795331</v>
      </c>
      <c r="AE24">
        <f t="shared" si="1"/>
        <v>21565.164903815916</v>
      </c>
      <c r="AF24">
        <f t="shared" si="1"/>
        <v>18668.703415629974</v>
      </c>
      <c r="AG24">
        <f t="shared" si="1"/>
        <v>16232.061118184818</v>
      </c>
      <c r="AH24">
        <f t="shared" si="1"/>
        <v>14172.49561046387</v>
      </c>
      <c r="AI24">
        <f t="shared" si="1"/>
        <v>12423.734164223879</v>
      </c>
      <c r="AJ24">
        <f t="shared" si="1"/>
        <v>10932.406489318973</v>
      </c>
    </row>
    <row r="25" spans="1:36" x14ac:dyDescent="0.25">
      <c r="A25" s="16" t="s">
        <v>15</v>
      </c>
      <c r="B25" s="17"/>
      <c r="C25" s="18"/>
      <c r="D25" s="11">
        <f>LOG10(8)/LOG10(200/1)</f>
        <v>0.39247206194343826</v>
      </c>
      <c r="E25" s="2"/>
      <c r="H25" s="9">
        <v>4</v>
      </c>
      <c r="I25" s="9">
        <f t="shared" si="0"/>
        <v>58037.443487333228</v>
      </c>
    </row>
    <row r="26" spans="1:36" x14ac:dyDescent="0.25">
      <c r="A26" s="16" t="s">
        <v>20</v>
      </c>
      <c r="B26" s="17"/>
      <c r="C26" s="18"/>
      <c r="D26" s="8">
        <v>3000</v>
      </c>
      <c r="E26" s="8" t="s">
        <v>21</v>
      </c>
      <c r="H26" s="9">
        <v>5</v>
      </c>
      <c r="I26" s="9">
        <f t="shared" si="0"/>
        <v>53170.874250068176</v>
      </c>
      <c r="W26" s="5"/>
    </row>
    <row r="27" spans="1:36" x14ac:dyDescent="0.25">
      <c r="A27" s="16" t="s">
        <v>24</v>
      </c>
      <c r="B27" s="17"/>
      <c r="C27" s="18"/>
      <c r="D27" s="2">
        <v>8</v>
      </c>
      <c r="E27" s="2"/>
      <c r="H27" s="9">
        <v>6</v>
      </c>
      <c r="I27" s="9">
        <f t="shared" si="0"/>
        <v>49499.108167466235</v>
      </c>
      <c r="W27" s="5"/>
    </row>
    <row r="28" spans="1:36" x14ac:dyDescent="0.25">
      <c r="H28" s="9">
        <v>7</v>
      </c>
      <c r="I28" s="9">
        <f t="shared" si="0"/>
        <v>46593.209770344925</v>
      </c>
      <c r="W28" s="5"/>
    </row>
    <row r="29" spans="1:36" x14ac:dyDescent="0.25">
      <c r="H29" s="9">
        <v>8</v>
      </c>
      <c r="I29" s="9">
        <f t="shared" si="0"/>
        <v>44214.265082349681</v>
      </c>
      <c r="W29" s="5"/>
    </row>
    <row r="30" spans="1:36" ht="18.75" x14ac:dyDescent="0.3">
      <c r="B30" s="19" t="s">
        <v>23</v>
      </c>
      <c r="C30" s="19"/>
      <c r="D30" s="19"/>
      <c r="H30" s="9">
        <v>9</v>
      </c>
      <c r="I30" s="9">
        <f t="shared" si="0"/>
        <v>42216.913119360317</v>
      </c>
      <c r="W30" s="5"/>
    </row>
    <row r="31" spans="1:36" x14ac:dyDescent="0.25">
      <c r="H31" s="9">
        <v>10</v>
      </c>
      <c r="I31" s="9">
        <f t="shared" si="0"/>
        <v>40506.800222271704</v>
      </c>
      <c r="W31" s="5"/>
    </row>
    <row r="32" spans="1:36" x14ac:dyDescent="0.25">
      <c r="H32" s="9">
        <v>20</v>
      </c>
      <c r="I32" s="9">
        <f t="shared" si="0"/>
        <v>30859.016094604271</v>
      </c>
      <c r="W32" s="5"/>
    </row>
    <row r="33" spans="2:23" x14ac:dyDescent="0.25">
      <c r="H33" s="9">
        <v>30</v>
      </c>
      <c r="I33" s="9">
        <f t="shared" si="0"/>
        <v>26319.108558628646</v>
      </c>
      <c r="W33" s="5"/>
    </row>
    <row r="34" spans="2:23" x14ac:dyDescent="0.25">
      <c r="H34" s="9">
        <v>40</v>
      </c>
      <c r="I34" s="9">
        <f t="shared" si="0"/>
        <v>23509.111287527903</v>
      </c>
      <c r="W34" s="5"/>
    </row>
    <row r="35" spans="2:23" x14ac:dyDescent="0.25">
      <c r="H35" s="9">
        <v>50</v>
      </c>
      <c r="I35" s="9">
        <f t="shared" si="0"/>
        <v>21537.819808910383</v>
      </c>
      <c r="W35" s="5"/>
    </row>
    <row r="36" spans="2:23" x14ac:dyDescent="0.25">
      <c r="H36" s="9">
        <v>60</v>
      </c>
      <c r="I36" s="9">
        <f t="shared" si="0"/>
        <v>20050.504857201755</v>
      </c>
      <c r="W36" s="5"/>
    </row>
    <row r="37" spans="2:23" x14ac:dyDescent="0.25">
      <c r="H37" s="9">
        <v>70</v>
      </c>
      <c r="I37" s="9">
        <f t="shared" si="0"/>
        <v>18873.418398817561</v>
      </c>
      <c r="W37" s="5"/>
    </row>
    <row r="38" spans="2:23" x14ac:dyDescent="0.25">
      <c r="H38" s="9">
        <v>80</v>
      </c>
      <c r="I38" s="9">
        <f t="shared" si="0"/>
        <v>17909.784026652986</v>
      </c>
      <c r="W38" s="5"/>
    </row>
    <row r="39" spans="2:23" x14ac:dyDescent="0.25">
      <c r="H39" s="9">
        <v>90</v>
      </c>
      <c r="I39" s="9">
        <f t="shared" si="0"/>
        <v>17100.720657269263</v>
      </c>
      <c r="W39" s="5"/>
    </row>
    <row r="40" spans="2:23" x14ac:dyDescent="0.25">
      <c r="B40" s="10"/>
      <c r="H40" s="9">
        <v>100</v>
      </c>
      <c r="I40" s="9">
        <f t="shared" si="0"/>
        <v>16408.008642470304</v>
      </c>
      <c r="W40" s="5"/>
    </row>
    <row r="41" spans="2:23" x14ac:dyDescent="0.25">
      <c r="H41" s="9">
        <v>200</v>
      </c>
      <c r="I41" s="9">
        <f t="shared" si="0"/>
        <v>12500</v>
      </c>
      <c r="W41" s="5"/>
    </row>
    <row r="42" spans="2:23" x14ac:dyDescent="0.25">
      <c r="H42" s="9">
        <v>300</v>
      </c>
      <c r="I42" s="9">
        <f t="shared" si="0"/>
        <v>10661.028724126518</v>
      </c>
      <c r="W42" s="5"/>
    </row>
    <row r="43" spans="2:23" x14ac:dyDescent="0.25">
      <c r="H43" s="9">
        <v>400</v>
      </c>
      <c r="I43" s="9">
        <f t="shared" si="0"/>
        <v>9522.7887432704538</v>
      </c>
      <c r="W43" s="5"/>
    </row>
    <row r="44" spans="2:23" x14ac:dyDescent="0.25">
      <c r="H44" s="9">
        <v>500</v>
      </c>
      <c r="I44" s="9">
        <f t="shared" si="0"/>
        <v>8724.2816422281721</v>
      </c>
      <c r="W44" s="5"/>
    </row>
    <row r="45" spans="2:23" x14ac:dyDescent="0.25">
      <c r="H45" s="9">
        <v>600</v>
      </c>
      <c r="I45" s="9">
        <f t="shared" si="0"/>
        <v>8121.8179460635829</v>
      </c>
      <c r="W45" s="5"/>
    </row>
    <row r="46" spans="2:23" x14ac:dyDescent="0.25">
      <c r="H46" s="9">
        <v>700</v>
      </c>
      <c r="I46" s="9">
        <f t="shared" si="0"/>
        <v>7645.0178859224989</v>
      </c>
      <c r="W46" s="5"/>
    </row>
    <row r="47" spans="2:23" x14ac:dyDescent="0.25">
      <c r="H47" s="9">
        <v>800</v>
      </c>
      <c r="I47" s="9">
        <f t="shared" si="0"/>
        <v>7254.6804359166517</v>
      </c>
      <c r="W47" s="5"/>
    </row>
    <row r="48" spans="2:23" x14ac:dyDescent="0.25">
      <c r="H48" s="9">
        <v>900</v>
      </c>
      <c r="I48" s="9">
        <f t="shared" si="0"/>
        <v>6926.9547532087954</v>
      </c>
      <c r="W48" s="5"/>
    </row>
    <row r="49" spans="8:31" x14ac:dyDescent="0.25">
      <c r="H49" s="9">
        <v>1000</v>
      </c>
      <c r="I49" s="9">
        <f t="shared" si="0"/>
        <v>6646.3592812585202</v>
      </c>
      <c r="W49" s="5"/>
    </row>
    <row r="50" spans="8:31" x14ac:dyDescent="0.25">
      <c r="H50" s="9">
        <v>2000</v>
      </c>
      <c r="I50" s="9">
        <f t="shared" si="0"/>
        <v>5063.3500277839612</v>
      </c>
      <c r="V50" s="15" t="s">
        <v>9</v>
      </c>
      <c r="W50" s="15"/>
      <c r="X50" s="15" t="s">
        <v>25</v>
      </c>
      <c r="Y50" s="15"/>
      <c r="Z50" s="15"/>
      <c r="AA50" s="15"/>
      <c r="AB50" s="15"/>
      <c r="AC50" s="15"/>
      <c r="AD50" s="15"/>
      <c r="AE50" s="15"/>
    </row>
    <row r="51" spans="8:31" x14ac:dyDescent="0.25">
      <c r="H51" s="9">
        <v>3000</v>
      </c>
      <c r="I51" s="9">
        <f t="shared" si="0"/>
        <v>4318.4416069209292</v>
      </c>
      <c r="V51" s="2"/>
      <c r="W51" s="2"/>
      <c r="X51" s="2">
        <v>275</v>
      </c>
      <c r="Y51" s="2">
        <v>285</v>
      </c>
      <c r="Z51" s="2">
        <v>295</v>
      </c>
      <c r="AA51" s="2">
        <v>305</v>
      </c>
      <c r="AB51" s="2">
        <v>315</v>
      </c>
      <c r="AC51" s="2">
        <v>325</v>
      </c>
      <c r="AD51" s="2">
        <v>335</v>
      </c>
      <c r="AE51" s="2">
        <v>345</v>
      </c>
    </row>
    <row r="52" spans="8:31" x14ac:dyDescent="0.25">
      <c r="H52" s="9">
        <v>4000</v>
      </c>
      <c r="I52" s="9">
        <f t="shared" si="0"/>
        <v>3857.3770118255329</v>
      </c>
      <c r="V52" s="2"/>
      <c r="W52" s="13">
        <v>1</v>
      </c>
      <c r="X52" s="2">
        <f>$I22*EXP($D$26*((1/$X$51)-(1/$X$51)))</f>
        <v>100000</v>
      </c>
      <c r="Y52" s="2">
        <f>$I22*EXP($D$26*((1/Y$51)-(1/$X$51)))</f>
        <v>68196.624287309925</v>
      </c>
      <c r="Z52" s="2">
        <f>$I22*EXP($D$26*((1/Z$51)-(1/$X$51)))</f>
        <v>47730.509344014907</v>
      </c>
      <c r="AA52" s="2">
        <f t="shared" ref="AA52:AE52" si="2">$I22*EXP($D$26*((1/AA$51)-(1/$X$51)))</f>
        <v>34197.236977308217</v>
      </c>
      <c r="AB52" s="2">
        <f t="shared" si="2"/>
        <v>25025.337226795331</v>
      </c>
      <c r="AC52" s="2">
        <f t="shared" si="2"/>
        <v>18668.703415629974</v>
      </c>
      <c r="AD52" s="2">
        <f t="shared" si="2"/>
        <v>14172.49561046387</v>
      </c>
      <c r="AE52" s="2">
        <f>$I22*EXP($D$26*((1/AE$51)-(1/$X$51)))</f>
        <v>10932.406489318973</v>
      </c>
    </row>
    <row r="53" spans="8:31" x14ac:dyDescent="0.25">
      <c r="H53" s="9">
        <v>5000</v>
      </c>
      <c r="I53" s="9">
        <f t="shared" si="0"/>
        <v>3533.9273356456897</v>
      </c>
      <c r="V53" s="2"/>
      <c r="W53" s="13">
        <v>2</v>
      </c>
      <c r="X53" s="2">
        <f t="shared" ref="X53:X87" si="3">$I23*EXP($D$26*((1/$X$51)-(1/$X$51)))</f>
        <v>76182.309946163645</v>
      </c>
      <c r="Y53" s="2">
        <f t="shared" ref="Y53:AE88" si="4">$I23*EXP($D$26*((1/Y$51)-(1/$X$51)))</f>
        <v>51953.763687379163</v>
      </c>
      <c r="Z53" s="2">
        <f t="shared" si="4"/>
        <v>36362.204567340035</v>
      </c>
      <c r="AA53" s="2">
        <f t="shared" si="4"/>
        <v>26052.245067077034</v>
      </c>
      <c r="AB53" s="2">
        <f t="shared" si="4"/>
        <v>19064.879971189894</v>
      </c>
      <c r="AC53" s="2">
        <f t="shared" si="4"/>
        <v>14222.249499025267</v>
      </c>
      <c r="AD53" s="2">
        <f t="shared" si="4"/>
        <v>10796.934533070023</v>
      </c>
      <c r="AE53" s="2">
        <f t="shared" si="4"/>
        <v>8328.5597962674874</v>
      </c>
    </row>
    <row r="54" spans="8:31" x14ac:dyDescent="0.25">
      <c r="H54" s="9">
        <v>6000</v>
      </c>
      <c r="I54" s="9">
        <f t="shared" si="0"/>
        <v>3289.8885698285858</v>
      </c>
      <c r="V54" s="2"/>
      <c r="W54" s="13">
        <v>3</v>
      </c>
      <c r="X54" s="2">
        <f t="shared" si="3"/>
        <v>64974.543568508678</v>
      </c>
      <c r="Y54" s="2">
        <f t="shared" si="4"/>
        <v>44310.445359810357</v>
      </c>
      <c r="Z54" s="2">
        <f t="shared" si="4"/>
        <v>31012.680589198073</v>
      </c>
      <c r="AA54" s="2">
        <f t="shared" si="4"/>
        <v>22219.498639047291</v>
      </c>
      <c r="AB54" s="2">
        <f t="shared" si="4"/>
        <v>16260.098639590353</v>
      </c>
      <c r="AC54" s="2">
        <f t="shared" si="4"/>
        <v>12129.904834464165</v>
      </c>
      <c r="AD54" s="2">
        <f t="shared" si="4"/>
        <v>9208.5143351658262</v>
      </c>
      <c r="AE54" s="2">
        <f t="shared" si="4"/>
        <v>7103.2812174890259</v>
      </c>
    </row>
    <row r="55" spans="8:31" x14ac:dyDescent="0.25">
      <c r="H55" s="9">
        <v>7000</v>
      </c>
      <c r="I55" s="9">
        <f t="shared" si="0"/>
        <v>3096.7521220075655</v>
      </c>
      <c r="V55" s="2"/>
      <c r="W55" s="13">
        <v>4</v>
      </c>
      <c r="X55" s="2">
        <f t="shared" si="3"/>
        <v>58037.443487333228</v>
      </c>
      <c r="Y55" s="2">
        <f t="shared" si="4"/>
        <v>39579.577281016464</v>
      </c>
      <c r="Z55" s="2">
        <f t="shared" si="4"/>
        <v>27701.56738674896</v>
      </c>
      <c r="AA55" s="2">
        <f t="shared" si="4"/>
        <v>19847.202084934681</v>
      </c>
      <c r="AB55" s="2">
        <f t="shared" si="4"/>
        <v>14524.065950515904</v>
      </c>
      <c r="AC55" s="2">
        <f t="shared" si="4"/>
        <v>10834.838194664095</v>
      </c>
      <c r="AD55" s="2">
        <f t="shared" si="4"/>
        <v>8225.3541306677507</v>
      </c>
      <c r="AE55" s="2">
        <f t="shared" si="4"/>
        <v>6344.8892380440493</v>
      </c>
    </row>
    <row r="56" spans="8:31" x14ac:dyDescent="0.25">
      <c r="H56" s="9">
        <v>8000</v>
      </c>
      <c r="I56" s="9">
        <f t="shared" si="0"/>
        <v>2938.6389109409874</v>
      </c>
      <c r="V56" s="2"/>
      <c r="W56" s="13">
        <v>5</v>
      </c>
      <c r="X56" s="2">
        <f t="shared" si="3"/>
        <v>53170.874250068176</v>
      </c>
      <c r="Y56" s="2">
        <f t="shared" si="4"/>
        <v>36260.741342597015</v>
      </c>
      <c r="Z56" s="2">
        <f t="shared" si="4"/>
        <v>25378.729102223209</v>
      </c>
      <c r="AA56" s="2">
        <f t="shared" si="4"/>
        <v>18182.969870202371</v>
      </c>
      <c r="AB56" s="2">
        <f t="shared" si="4"/>
        <v>13306.190587514844</v>
      </c>
      <c r="AC56" s="2">
        <f t="shared" si="4"/>
        <v>9926.3128172427969</v>
      </c>
      <c r="AD56" s="2">
        <f t="shared" si="4"/>
        <v>7535.6398191361768</v>
      </c>
      <c r="AE56" s="2">
        <f t="shared" si="4"/>
        <v>5812.8561069420839</v>
      </c>
    </row>
    <row r="57" spans="8:31" x14ac:dyDescent="0.25">
      <c r="H57" s="9">
        <v>9000</v>
      </c>
      <c r="I57" s="9">
        <f t="shared" si="0"/>
        <v>2805.8877233694425</v>
      </c>
      <c r="V57" s="2"/>
      <c r="W57" s="13">
        <v>6</v>
      </c>
      <c r="X57" s="2">
        <f t="shared" si="3"/>
        <v>49499.108167466235</v>
      </c>
      <c r="Y57" s="2">
        <f t="shared" si="4"/>
        <v>33756.720822536088</v>
      </c>
      <c r="Z57" s="2">
        <f t="shared" si="4"/>
        <v>23626.17644907652</v>
      </c>
      <c r="AA57" s="2">
        <f t="shared" si="4"/>
        <v>16927.327321682558</v>
      </c>
      <c r="AB57" s="2">
        <f t="shared" si="4"/>
        <v>12387.318743164615</v>
      </c>
      <c r="AC57" s="2">
        <f t="shared" si="4"/>
        <v>9240.8416971661445</v>
      </c>
      <c r="AD57" s="2">
        <f t="shared" si="4"/>
        <v>7015.2589322529147</v>
      </c>
      <c r="AE57" s="2">
        <f t="shared" si="4"/>
        <v>5411.4437134550963</v>
      </c>
    </row>
    <row r="58" spans="8:31" x14ac:dyDescent="0.25">
      <c r="H58" s="9">
        <v>10000</v>
      </c>
      <c r="I58" s="9">
        <f>10^(LOG10($D$21)-$D$25*(LOG10(H58)-LOG10(1)))</f>
        <v>2692.2274761137969</v>
      </c>
      <c r="V58" s="2"/>
      <c r="W58" s="13">
        <v>7</v>
      </c>
      <c r="X58" s="2">
        <f t="shared" si="3"/>
        <v>46593.209770344925</v>
      </c>
      <c r="Y58" s="2">
        <f t="shared" si="4"/>
        <v>31774.996210480309</v>
      </c>
      <c r="Z58" s="2">
        <f t="shared" si="4"/>
        <v>22239.176343110954</v>
      </c>
      <c r="AA58" s="2">
        <f t="shared" si="4"/>
        <v>15933.590360499182</v>
      </c>
      <c r="AB58" s="2">
        <f t="shared" si="4"/>
        <v>11660.107869816968</v>
      </c>
      <c r="AC58" s="2">
        <f t="shared" si="4"/>
        <v>8698.348143848023</v>
      </c>
      <c r="AD58" s="2">
        <f t="shared" si="4"/>
        <v>6603.4206094763576</v>
      </c>
      <c r="AE58" s="2">
        <f t="shared" si="4"/>
        <v>5093.7590885151903</v>
      </c>
    </row>
    <row r="59" spans="8:31" x14ac:dyDescent="0.25">
      <c r="V59" s="2"/>
      <c r="W59" s="13">
        <v>8</v>
      </c>
      <c r="X59" s="2">
        <f t="shared" si="3"/>
        <v>44214.265082349681</v>
      </c>
      <c r="Y59" s="2">
        <f t="shared" si="4"/>
        <v>30152.636239605275</v>
      </c>
      <c r="Z59" s="2">
        <f t="shared" si="4"/>
        <v>21103.693926518437</v>
      </c>
      <c r="AA59" s="2">
        <f t="shared" si="4"/>
        <v>15120.057007986363</v>
      </c>
      <c r="AB59" s="2">
        <f t="shared" si="4"/>
        <v>11064.768939207224</v>
      </c>
      <c r="AC59" s="2">
        <f t="shared" si="4"/>
        <v>8254.2300156243055</v>
      </c>
      <c r="AD59" s="2">
        <f t="shared" si="4"/>
        <v>6266.2647779948684</v>
      </c>
      <c r="AE59" s="2">
        <f t="shared" si="4"/>
        <v>4833.6831850674889</v>
      </c>
    </row>
    <row r="60" spans="8:31" x14ac:dyDescent="0.25">
      <c r="V60" s="2"/>
      <c r="W60" s="13">
        <v>9</v>
      </c>
      <c r="X60" s="2">
        <f t="shared" si="3"/>
        <v>42216.913119360317</v>
      </c>
      <c r="Y60" s="2">
        <f t="shared" si="4"/>
        <v>28790.509625710209</v>
      </c>
      <c r="Z60" s="2">
        <f t="shared" si="4"/>
        <v>20150.347661190932</v>
      </c>
      <c r="AA60" s="2">
        <f t="shared" si="4"/>
        <v>14437.017823931972</v>
      </c>
      <c r="AB60" s="2">
        <f t="shared" si="4"/>
        <v>10564.92487486312</v>
      </c>
      <c r="AC60" s="2">
        <f t="shared" si="4"/>
        <v>7881.3503014875587</v>
      </c>
      <c r="AD60" s="2">
        <f t="shared" si="4"/>
        <v>5983.1901587146867</v>
      </c>
      <c r="AE60" s="2">
        <f t="shared" ref="AE60" si="5">$I30*EXP($D$26*((1/AE$51)-(1/$X$51)))</f>
        <v>4615.3245494511002</v>
      </c>
    </row>
    <row r="61" spans="8:31" x14ac:dyDescent="0.25">
      <c r="V61" s="2"/>
      <c r="W61" s="13">
        <v>10</v>
      </c>
      <c r="X61" s="2">
        <f t="shared" si="3"/>
        <v>40506.800222271704</v>
      </c>
      <c r="Y61" s="2">
        <f t="shared" si="4"/>
        <v>27624.270358393856</v>
      </c>
      <c r="Z61" s="2">
        <f t="shared" si="4"/>
        <v>19334.102065052848</v>
      </c>
      <c r="AA61" s="2">
        <f t="shared" si="4"/>
        <v>13852.206463935068</v>
      </c>
      <c r="AB61" s="2">
        <f t="shared" si="4"/>
        <v>10136.963355407774</v>
      </c>
      <c r="AC61" s="2">
        <f t="shared" si="4"/>
        <v>7562.0943966576478</v>
      </c>
      <c r="AD61" s="2">
        <f t="shared" si="4"/>
        <v>5740.824483440826</v>
      </c>
      <c r="AE61" s="2">
        <f t="shared" ref="AE61" si="6">$I31*EXP($D$26*((1/AE$51)-(1/$X$51)))</f>
        <v>4428.3680561151041</v>
      </c>
    </row>
    <row r="62" spans="8:31" x14ac:dyDescent="0.25">
      <c r="V62" s="2"/>
      <c r="W62" s="13">
        <v>20</v>
      </c>
      <c r="X62" s="2">
        <f t="shared" si="3"/>
        <v>30859.016094604271</v>
      </c>
      <c r="Y62" s="2">
        <f t="shared" si="4"/>
        <v>21044.807264797775</v>
      </c>
      <c r="Z62" s="2">
        <f t="shared" si="4"/>
        <v>14729.165560506157</v>
      </c>
      <c r="AA62" s="2">
        <f t="shared" si="4"/>
        <v>10552.930862737507</v>
      </c>
      <c r="AB62" s="2">
        <f t="shared" si="4"/>
        <v>7722.5728425457646</v>
      </c>
      <c r="AC62" s="2">
        <f t="shared" si="4"/>
        <v>5760.9781916831917</v>
      </c>
      <c r="AD62" s="2">
        <f t="shared" si="4"/>
        <v>4373.4927014401292</v>
      </c>
      <c r="AE62" s="2">
        <f t="shared" ref="AE62" si="7">$I32*EXP($D$26*((1/AE$51)-(1/$X$51)))</f>
        <v>3373.6330780665035</v>
      </c>
    </row>
    <row r="63" spans="8:31" x14ac:dyDescent="0.25">
      <c r="V63" s="2"/>
      <c r="W63" s="13">
        <v>30</v>
      </c>
      <c r="X63" s="2">
        <f t="shared" si="3"/>
        <v>26319.108558628646</v>
      </c>
      <c r="Y63" s="2">
        <f t="shared" si="4"/>
        <v>17948.743579497208</v>
      </c>
      <c r="Z63" s="2">
        <f t="shared" si="4"/>
        <v>12562.244569837674</v>
      </c>
      <c r="AA63" s="2">
        <f t="shared" si="4"/>
        <v>9000.4079241092477</v>
      </c>
      <c r="AB63" s="2">
        <f t="shared" si="4"/>
        <v>6586.4456718831707</v>
      </c>
      <c r="AC63" s="2">
        <f t="shared" si="4"/>
        <v>4913.4363184480671</v>
      </c>
      <c r="AD63" s="2">
        <f t="shared" si="4"/>
        <v>3730.0745051848658</v>
      </c>
      <c r="AE63" s="2">
        <f t="shared" ref="AE63" si="8">$I33*EXP($D$26*((1/AE$51)-(1/$X$51)))</f>
        <v>2877.3119319944235</v>
      </c>
    </row>
    <row r="64" spans="8:31" x14ac:dyDescent="0.25">
      <c r="V64" s="2"/>
      <c r="W64" s="13">
        <v>40</v>
      </c>
      <c r="X64" s="2">
        <f t="shared" si="3"/>
        <v>23509.111287527903</v>
      </c>
      <c r="Y64" s="2">
        <f t="shared" si="4"/>
        <v>16032.420298040974</v>
      </c>
      <c r="Z64" s="2">
        <f t="shared" si="4"/>
        <v>11221.01855978837</v>
      </c>
      <c r="AA64" s="2">
        <f t="shared" si="4"/>
        <v>8039.466498255033</v>
      </c>
      <c r="AB64" s="2">
        <f t="shared" si="4"/>
        <v>5883.2343787264635</v>
      </c>
      <c r="AC64" s="2">
        <f t="shared" si="4"/>
        <v>4388.8462619189741</v>
      </c>
      <c r="AD64" s="2">
        <f t="shared" si="4"/>
        <v>3331.8277652839583</v>
      </c>
      <c r="AE64" s="2">
        <f t="shared" ref="AE64" si="9">$I34*EXP($D$26*((1/AE$51)-(1/$X$51)))</f>
        <v>2570.1116079789194</v>
      </c>
    </row>
    <row r="65" spans="22:31" x14ac:dyDescent="0.25">
      <c r="V65" s="2"/>
      <c r="W65" s="13">
        <v>50</v>
      </c>
      <c r="X65" s="2">
        <f t="shared" si="3"/>
        <v>21537.819808910383</v>
      </c>
      <c r="Y65" s="2">
        <f t="shared" si="4"/>
        <v>14688.066054760426</v>
      </c>
      <c r="Z65" s="2">
        <f t="shared" si="4"/>
        <v>10280.111096389064</v>
      </c>
      <c r="AA65" s="2">
        <f t="shared" si="4"/>
        <v>7365.3392797987162</v>
      </c>
      <c r="AB65" s="2">
        <f t="shared" si="4"/>
        <v>5389.9120384793487</v>
      </c>
      <c r="AC65" s="2">
        <f t="shared" si="4"/>
        <v>4020.8317023182822</v>
      </c>
      <c r="AD65" s="2">
        <f t="shared" si="4"/>
        <v>3052.4465670074419</v>
      </c>
      <c r="AE65" s="2">
        <f t="shared" ref="AE65" si="10">$I35*EXP($D$26*((1/AE$51)-(1/$X$51)))</f>
        <v>2354.6020104471459</v>
      </c>
    </row>
    <row r="66" spans="22:31" x14ac:dyDescent="0.25">
      <c r="V66" s="2"/>
      <c r="W66" s="13">
        <v>60</v>
      </c>
      <c r="X66" s="2">
        <f t="shared" si="3"/>
        <v>20050.504857201755</v>
      </c>
      <c r="Y66" s="2">
        <f t="shared" si="4"/>
        <v>13673.767465174709</v>
      </c>
      <c r="Z66" s="2">
        <f t="shared" si="4"/>
        <v>9570.2080943888468</v>
      </c>
      <c r="AA66" s="2">
        <f t="shared" si="4"/>
        <v>6856.718661163979</v>
      </c>
      <c r="AB66" s="2">
        <f t="shared" si="4"/>
        <v>5017.7064561897168</v>
      </c>
      <c r="AC66" s="2">
        <f t="shared" si="4"/>
        <v>3743.1692851274779</v>
      </c>
      <c r="AD66" s="2">
        <f t="shared" si="4"/>
        <v>2841.6569207627635</v>
      </c>
      <c r="AE66" s="2">
        <f t="shared" ref="AE66" si="11">$I36*EXP($D$26*((1/AE$51)-(1/$X$51)))</f>
        <v>2192.0026941499405</v>
      </c>
    </row>
    <row r="67" spans="22:31" x14ac:dyDescent="0.25">
      <c r="V67" s="2"/>
      <c r="W67" s="13">
        <v>70</v>
      </c>
      <c r="X67" s="2">
        <f t="shared" si="3"/>
        <v>18873.418398817561</v>
      </c>
      <c r="Y67" s="2">
        <f t="shared" si="4"/>
        <v>12871.034235613637</v>
      </c>
      <c r="Z67" s="2">
        <f t="shared" si="4"/>
        <v>9008.3787323826455</v>
      </c>
      <c r="AA67" s="2">
        <f t="shared" si="4"/>
        <v>6454.1876155625323</v>
      </c>
      <c r="AB67" s="2">
        <f t="shared" si="4"/>
        <v>4723.1366005281297</v>
      </c>
      <c r="AC67" s="2">
        <f t="shared" si="4"/>
        <v>3523.42250526619</v>
      </c>
      <c r="AD67" s="2">
        <f t="shared" si="4"/>
        <v>2674.8343941168991</v>
      </c>
      <c r="AE67" s="2">
        <f t="shared" ref="AE67" si="12">$I37*EXP($D$26*((1/AE$51)-(1/$X$51)))</f>
        <v>2063.3188177886518</v>
      </c>
    </row>
    <row r="68" spans="22:31" x14ac:dyDescent="0.25">
      <c r="V68" s="2"/>
      <c r="W68" s="13">
        <v>80</v>
      </c>
      <c r="X68" s="2">
        <f t="shared" si="3"/>
        <v>17909.784026652986</v>
      </c>
      <c r="Y68" s="2">
        <f t="shared" si="4"/>
        <v>12213.868123325183</v>
      </c>
      <c r="Z68" s="2">
        <f t="shared" si="4"/>
        <v>8548.4311383344939</v>
      </c>
      <c r="AA68" s="2">
        <f t="shared" si="4"/>
        <v>6124.6512857186162</v>
      </c>
      <c r="AB68" s="2">
        <f t="shared" si="4"/>
        <v>4481.9838492606332</v>
      </c>
      <c r="AC68" s="2">
        <f t="shared" si="4"/>
        <v>3343.5244623157178</v>
      </c>
      <c r="AD68" s="2">
        <f t="shared" si="4"/>
        <v>2538.2633550209539</v>
      </c>
      <c r="AE68" s="2">
        <f t="shared" ref="AE68" si="13">$I38*EXP($D$26*((1/AE$51)-(1/$X$51)))</f>
        <v>1957.9703911528238</v>
      </c>
    </row>
    <row r="69" spans="22:31" x14ac:dyDescent="0.25">
      <c r="V69" s="2"/>
      <c r="W69" s="13">
        <v>90</v>
      </c>
      <c r="X69" s="2">
        <f t="shared" si="3"/>
        <v>17100.720657269263</v>
      </c>
      <c r="Y69" s="2">
        <f t="shared" si="4"/>
        <v>11662.114217060316</v>
      </c>
      <c r="Z69" s="2">
        <f t="shared" si="4"/>
        <v>8162.2610712117939</v>
      </c>
      <c r="AA69" s="2">
        <f t="shared" si="4"/>
        <v>5847.9739679938702</v>
      </c>
      <c r="AB69" s="2">
        <f t="shared" si="4"/>
        <v>4279.5130126938839</v>
      </c>
      <c r="AC69" s="2">
        <f t="shared" si="4"/>
        <v>3192.4828214409677</v>
      </c>
      <c r="AD69" s="2">
        <f t="shared" si="4"/>
        <v>2423.5988845091747</v>
      </c>
      <c r="AE69" s="2">
        <f t="shared" ref="AE69" si="14">$I39*EXP($D$26*((1/AE$51)-(1/$X$51)))</f>
        <v>1869.520294855615</v>
      </c>
    </row>
    <row r="70" spans="22:31" x14ac:dyDescent="0.25">
      <c r="V70" s="2"/>
      <c r="W70" s="13">
        <v>100</v>
      </c>
      <c r="X70" s="2">
        <f t="shared" si="3"/>
        <v>16408.008642470304</v>
      </c>
      <c r="Y70" s="2">
        <f t="shared" si="4"/>
        <v>11189.708006934816</v>
      </c>
      <c r="Z70" s="2">
        <f t="shared" si="4"/>
        <v>7831.626098261062</v>
      </c>
      <c r="AA70" s="2">
        <f t="shared" si="4"/>
        <v>5611.0855987227833</v>
      </c>
      <c r="AB70" s="2">
        <f t="shared" si="4"/>
        <v>4106.1594949799164</v>
      </c>
      <c r="AC70" s="2">
        <f t="shared" si="4"/>
        <v>3063.1624698737151</v>
      </c>
      <c r="AD70" s="2">
        <f t="shared" si="4"/>
        <v>2325.4243046186361</v>
      </c>
      <c r="AE70" s="2">
        <f t="shared" ref="AE70" si="15">$I40*EXP($D$26*((1/AE$51)-(1/$X$51)))</f>
        <v>1793.7902015974414</v>
      </c>
    </row>
    <row r="71" spans="22:31" x14ac:dyDescent="0.25">
      <c r="V71" s="2"/>
      <c r="W71" s="13">
        <v>200</v>
      </c>
      <c r="X71" s="2">
        <f t="shared" si="3"/>
        <v>12500</v>
      </c>
      <c r="Y71" s="2">
        <f t="shared" si="4"/>
        <v>8524.5780359137407</v>
      </c>
      <c r="Z71" s="2">
        <f t="shared" si="4"/>
        <v>5966.3136680018633</v>
      </c>
      <c r="AA71" s="2">
        <f t="shared" si="4"/>
        <v>4274.6546221635272</v>
      </c>
      <c r="AB71" s="2">
        <f t="shared" si="4"/>
        <v>3128.1671533494164</v>
      </c>
      <c r="AC71" s="2">
        <f t="shared" si="4"/>
        <v>2333.5879269537468</v>
      </c>
      <c r="AD71" s="2">
        <f t="shared" si="4"/>
        <v>1771.5619513079837</v>
      </c>
      <c r="AE71" s="2">
        <f t="shared" ref="AE71" si="16">$I41*EXP($D$26*((1/AE$51)-(1/$X$51)))</f>
        <v>1366.5508111648717</v>
      </c>
    </row>
    <row r="72" spans="22:31" x14ac:dyDescent="0.25">
      <c r="V72" s="2"/>
      <c r="W72" s="13">
        <v>300</v>
      </c>
      <c r="X72" s="2">
        <f t="shared" si="3"/>
        <v>10661.028724126518</v>
      </c>
      <c r="Y72" s="2">
        <f t="shared" si="4"/>
        <v>7270.4617041547526</v>
      </c>
      <c r="Z72" s="2">
        <f t="shared" si="4"/>
        <v>5088.5633113373215</v>
      </c>
      <c r="AA72" s="2">
        <f t="shared" si="4"/>
        <v>3645.7772570084444</v>
      </c>
      <c r="AB72" s="2">
        <f t="shared" si="4"/>
        <v>2667.9583900581765</v>
      </c>
      <c r="AC72" s="2">
        <f t="shared" si="4"/>
        <v>1990.2758335623</v>
      </c>
      <c r="AD72" s="2">
        <f t="shared" si="4"/>
        <v>1510.933827957123</v>
      </c>
      <c r="AE72" s="2">
        <f t="shared" ref="AE72" si="17">$I42*EXP($D$26*((1/AE$51)-(1/$X$51)))</f>
        <v>1165.5069960645671</v>
      </c>
    </row>
    <row r="73" spans="22:31" x14ac:dyDescent="0.25">
      <c r="V73" s="2"/>
      <c r="W73" s="13">
        <v>400</v>
      </c>
      <c r="X73" s="2">
        <f t="shared" si="3"/>
        <v>9522.7887432704538</v>
      </c>
      <c r="Y73" s="2">
        <f t="shared" si="4"/>
        <v>6494.2204609223936</v>
      </c>
      <c r="Z73" s="2">
        <f t="shared" si="4"/>
        <v>4545.2755709175035</v>
      </c>
      <c r="AA73" s="2">
        <f t="shared" si="4"/>
        <v>3256.5306333846283</v>
      </c>
      <c r="AB73" s="2">
        <f t="shared" si="4"/>
        <v>2383.1099963987363</v>
      </c>
      <c r="AC73" s="2">
        <f t="shared" si="4"/>
        <v>1777.7811873781579</v>
      </c>
      <c r="AD73" s="2">
        <f t="shared" si="4"/>
        <v>1349.6168166337525</v>
      </c>
      <c r="AE73" s="2">
        <f t="shared" ref="AE73" si="18">$I43*EXP($D$26*((1/AE$51)-(1/$X$51)))</f>
        <v>1041.0699745334357</v>
      </c>
    </row>
    <row r="74" spans="22:31" x14ac:dyDescent="0.25">
      <c r="V74" s="2"/>
      <c r="W74" s="13">
        <v>500</v>
      </c>
      <c r="X74" s="2">
        <f t="shared" si="3"/>
        <v>8724.2816422281721</v>
      </c>
      <c r="Y74" s="2">
        <f t="shared" si="4"/>
        <v>5949.6655733170992</v>
      </c>
      <c r="Z74" s="2">
        <f t="shared" si="4"/>
        <v>4164.1440644418954</v>
      </c>
      <c r="AA74" s="2">
        <f t="shared" si="4"/>
        <v>2983.4632677605655</v>
      </c>
      <c r="AB74" s="2">
        <f t="shared" si="4"/>
        <v>2183.2809015829976</v>
      </c>
      <c r="AC74" s="2">
        <f t="shared" si="4"/>
        <v>1628.7102649318297</v>
      </c>
      <c r="AD74" s="2">
        <f t="shared" si="4"/>
        <v>1236.4484327892928</v>
      </c>
      <c r="AE74" s="2">
        <f t="shared" ref="AE74" si="19">$I44*EXP($D$26*((1/AE$51)-(1/$X$51)))</f>
        <v>953.77393240141657</v>
      </c>
    </row>
    <row r="75" spans="22:31" x14ac:dyDescent="0.25">
      <c r="V75" s="2"/>
      <c r="W75" s="13">
        <v>600</v>
      </c>
      <c r="X75" s="2">
        <f t="shared" si="3"/>
        <v>8121.8179460635829</v>
      </c>
      <c r="Y75" s="2">
        <f t="shared" si="4"/>
        <v>5538.8056699762938</v>
      </c>
      <c r="Z75" s="2">
        <f t="shared" si="4"/>
        <v>3876.5850736497582</v>
      </c>
      <c r="AA75" s="2">
        <f t="shared" si="4"/>
        <v>2777.4373298809105</v>
      </c>
      <c r="AB75" s="2">
        <f t="shared" si="4"/>
        <v>2032.5123299487936</v>
      </c>
      <c r="AC75" s="2">
        <f t="shared" si="4"/>
        <v>1516.2381043080204</v>
      </c>
      <c r="AD75" s="2">
        <f t="shared" si="4"/>
        <v>1151.064291895728</v>
      </c>
      <c r="AE75" s="2">
        <f t="shared" ref="AE75" si="20">$I45*EXP($D$26*((1/AE$51)-(1/$X$51)))</f>
        <v>887.91015218612802</v>
      </c>
    </row>
    <row r="76" spans="22:31" x14ac:dyDescent="0.25">
      <c r="V76" s="2"/>
      <c r="W76" s="13">
        <v>700</v>
      </c>
      <c r="X76" s="2">
        <f t="shared" si="3"/>
        <v>7645.0178859224989</v>
      </c>
      <c r="Y76" s="2">
        <f t="shared" si="4"/>
        <v>5213.6441243602103</v>
      </c>
      <c r="Z76" s="2">
        <f t="shared" si="4"/>
        <v>3649.0059763918493</v>
      </c>
      <c r="AA76" s="2">
        <f t="shared" si="4"/>
        <v>2614.3848834065161</v>
      </c>
      <c r="AB76" s="2">
        <f t="shared" si="4"/>
        <v>1913.1915070009245</v>
      </c>
      <c r="AC76" s="2">
        <f t="shared" si="4"/>
        <v>1427.225715194736</v>
      </c>
      <c r="AD76" s="2">
        <f t="shared" si="4"/>
        <v>1083.4898243015439</v>
      </c>
      <c r="AE76" s="2">
        <f t="shared" ref="AE76" si="21">$I46*EXP($D$26*((1/AE$51)-(1/$X$51)))</f>
        <v>835.78443147018743</v>
      </c>
    </row>
    <row r="77" spans="22:31" x14ac:dyDescent="0.25">
      <c r="V77" s="2"/>
      <c r="W77" s="13">
        <v>800</v>
      </c>
      <c r="X77" s="2">
        <f t="shared" si="3"/>
        <v>7254.6804359166517</v>
      </c>
      <c r="Y77" s="2">
        <f t="shared" si="4"/>
        <v>4947.447160127057</v>
      </c>
      <c r="Z77" s="2">
        <f t="shared" si="4"/>
        <v>3462.6959233436191</v>
      </c>
      <c r="AA77" s="2">
        <f t="shared" si="4"/>
        <v>2480.9002606168347</v>
      </c>
      <c r="AB77" s="2">
        <f t="shared" si="4"/>
        <v>1815.5082438144875</v>
      </c>
      <c r="AC77" s="2">
        <f t="shared" si="4"/>
        <v>1354.3547743330116</v>
      </c>
      <c r="AD77" s="2">
        <f t="shared" si="4"/>
        <v>1028.1692663334686</v>
      </c>
      <c r="AE77" s="2">
        <f t="shared" ref="AE77" si="22">$I47*EXP($D$26*((1/AE$51)-(1/$X$51)))</f>
        <v>793.11115475550594</v>
      </c>
    </row>
    <row r="78" spans="22:31" x14ac:dyDescent="0.25">
      <c r="V78" s="2"/>
      <c r="W78" s="13">
        <v>900</v>
      </c>
      <c r="X78" s="2">
        <f t="shared" si="3"/>
        <v>6926.9547532087954</v>
      </c>
      <c r="Y78" s="2">
        <f t="shared" si="4"/>
        <v>4723.9493075977589</v>
      </c>
      <c r="Z78" s="2">
        <f t="shared" si="4"/>
        <v>3306.2707857360092</v>
      </c>
      <c r="AA78" s="2">
        <f t="shared" si="4"/>
        <v>2368.8271322657274</v>
      </c>
      <c r="AB78" s="2">
        <f t="shared" si="4"/>
        <v>1733.4937865380293</v>
      </c>
      <c r="AC78" s="2">
        <f t="shared" si="4"/>
        <v>1293.1726386114333</v>
      </c>
      <c r="AD78" s="2">
        <f t="shared" si="4"/>
        <v>981.72235833733498</v>
      </c>
      <c r="AE78" s="2">
        <f t="shared" ref="AE78" si="23">$I48*EXP($D$26*((1/AE$51)-(1/$X$51)))</f>
        <v>757.28285095198737</v>
      </c>
    </row>
    <row r="79" spans="22:31" x14ac:dyDescent="0.25">
      <c r="V79" s="2"/>
      <c r="W79" s="13">
        <v>1000</v>
      </c>
      <c r="X79" s="2">
        <f t="shared" si="3"/>
        <v>6646.3592812585202</v>
      </c>
      <c r="Y79" s="2">
        <f t="shared" si="4"/>
        <v>4532.5926678246251</v>
      </c>
      <c r="Z79" s="2">
        <f t="shared" si="4"/>
        <v>3172.3411377779003</v>
      </c>
      <c r="AA79" s="2">
        <f t="shared" si="4"/>
        <v>2272.8712337752954</v>
      </c>
      <c r="AB79" s="2">
        <f t="shared" si="4"/>
        <v>1663.2738234393551</v>
      </c>
      <c r="AC79" s="2">
        <f t="shared" si="4"/>
        <v>1240.7891021553492</v>
      </c>
      <c r="AD79" s="2">
        <f t="shared" si="4"/>
        <v>941.95497739202176</v>
      </c>
      <c r="AE79" s="2">
        <f t="shared" ref="AE79" si="24">$I49*EXP($D$26*((1/AE$51)-(1/$X$51)))</f>
        <v>726.60701336776026</v>
      </c>
    </row>
    <row r="80" spans="22:31" x14ac:dyDescent="0.25">
      <c r="V80" s="2"/>
      <c r="W80" s="13">
        <v>2000</v>
      </c>
      <c r="X80" s="2">
        <f t="shared" si="3"/>
        <v>5063.3500277839612</v>
      </c>
      <c r="Y80" s="2">
        <f t="shared" si="4"/>
        <v>3453.0337947992307</v>
      </c>
      <c r="Z80" s="2">
        <f t="shared" si="4"/>
        <v>2416.7627581316051</v>
      </c>
      <c r="AA80" s="2">
        <f t="shared" si="4"/>
        <v>1731.5258079918829</v>
      </c>
      <c r="AB80" s="2">
        <f t="shared" si="4"/>
        <v>1267.1204194259712</v>
      </c>
      <c r="AC80" s="2">
        <f t="shared" si="4"/>
        <v>945.26179958220564</v>
      </c>
      <c r="AD80" s="2">
        <f t="shared" si="4"/>
        <v>717.60306043010303</v>
      </c>
      <c r="AE80" s="2">
        <f t="shared" ref="AE80" si="25">$I50*EXP($D$26*((1/AE$51)-(1/$X$51)))</f>
        <v>553.54600701438778</v>
      </c>
    </row>
    <row r="81" spans="22:31" x14ac:dyDescent="0.25">
      <c r="V81" s="2"/>
      <c r="W81" s="13">
        <v>3000</v>
      </c>
      <c r="X81" s="2">
        <f t="shared" si="3"/>
        <v>4318.4416069209292</v>
      </c>
      <c r="Y81" s="2">
        <f t="shared" si="4"/>
        <v>2945.0313977387354</v>
      </c>
      <c r="Z81" s="2">
        <f t="shared" si="4"/>
        <v>2061.2141747072219</v>
      </c>
      <c r="AA81" s="2">
        <f t="shared" si="4"/>
        <v>1476.7877100454273</v>
      </c>
      <c r="AB81" s="2">
        <f t="shared" si="4"/>
        <v>1080.7045750742018</v>
      </c>
      <c r="AC81" s="2">
        <f t="shared" si="4"/>
        <v>806.1970557732335</v>
      </c>
      <c r="AD81" s="2">
        <f t="shared" si="4"/>
        <v>612.0309471813141</v>
      </c>
      <c r="AE81" s="2">
        <f t="shared" ref="AE81" si="26">$I51*EXP($D$26*((1/AE$51)-(1/$X$51)))</f>
        <v>472.10959047247417</v>
      </c>
    </row>
    <row r="82" spans="22:31" x14ac:dyDescent="0.25">
      <c r="V82" s="2"/>
      <c r="W82" s="13">
        <v>4000</v>
      </c>
      <c r="X82" s="2">
        <f t="shared" si="3"/>
        <v>3857.3770118255329</v>
      </c>
      <c r="Y82" s="2">
        <f t="shared" si="4"/>
        <v>2630.6009080997214</v>
      </c>
      <c r="Z82" s="2">
        <f t="shared" si="4"/>
        <v>1841.1456950632692</v>
      </c>
      <c r="AA82" s="2">
        <f t="shared" si="4"/>
        <v>1319.1163578421881</v>
      </c>
      <c r="AB82" s="2">
        <f t="shared" si="4"/>
        <v>965.32160531822035</v>
      </c>
      <c r="AC82" s="2">
        <f t="shared" si="4"/>
        <v>720.12227396039873</v>
      </c>
      <c r="AD82" s="2">
        <f t="shared" si="4"/>
        <v>546.68658768001603</v>
      </c>
      <c r="AE82" s="2">
        <f t="shared" ref="AE82" si="27">$I52*EXP($D$26*((1/AE$51)-(1/$X$51)))</f>
        <v>421.70413475831282</v>
      </c>
    </row>
    <row r="83" spans="22:31" x14ac:dyDescent="0.25">
      <c r="V83" s="2"/>
      <c r="W83" s="13">
        <v>5000</v>
      </c>
      <c r="X83" s="2">
        <f t="shared" si="3"/>
        <v>3533.9273356456897</v>
      </c>
      <c r="Y83" s="2">
        <f t="shared" si="4"/>
        <v>2410.0191476768332</v>
      </c>
      <c r="Z83" s="2">
        <f t="shared" si="4"/>
        <v>1686.7615171510631</v>
      </c>
      <c r="AA83" s="2">
        <f t="shared" si="4"/>
        <v>1208.5055055766311</v>
      </c>
      <c r="AB83" s="2">
        <f t="shared" si="4"/>
        <v>884.3772330952371</v>
      </c>
      <c r="AC83" s="2">
        <f t="shared" si="4"/>
        <v>659.73841321556824</v>
      </c>
      <c r="AD83" s="2">
        <f t="shared" si="4"/>
        <v>500.84569652136815</v>
      </c>
      <c r="AE83" s="2">
        <f t="shared" ref="AE83" si="28">$I53*EXP($D$26*((1/AE$51)-(1/$X$51)))</f>
        <v>386.34330136994646</v>
      </c>
    </row>
    <row r="84" spans="22:31" x14ac:dyDescent="0.25">
      <c r="V84" s="2"/>
      <c r="W84" s="13">
        <v>6000</v>
      </c>
      <c r="X84" s="2">
        <f t="shared" si="3"/>
        <v>3289.8885698285858</v>
      </c>
      <c r="Y84" s="2">
        <f t="shared" si="4"/>
        <v>2243.5929474371546</v>
      </c>
      <c r="Z84" s="2">
        <f t="shared" si="4"/>
        <v>1570.2805712297115</v>
      </c>
      <c r="AA84" s="2">
        <f t="shared" si="4"/>
        <v>1125.0509905136578</v>
      </c>
      <c r="AB84" s="2">
        <f t="shared" si="4"/>
        <v>823.30570898539759</v>
      </c>
      <c r="AC84" s="2">
        <f t="shared" si="4"/>
        <v>614.1795398060093</v>
      </c>
      <c r="AD84" s="2">
        <f t="shared" si="4"/>
        <v>466.2593131481089</v>
      </c>
      <c r="AE84" s="2">
        <f t="shared" ref="AE84" si="29">$I54*EXP($D$26*((1/AE$51)-(1/$X$51)))</f>
        <v>359.66399149930345</v>
      </c>
    </row>
    <row r="85" spans="22:31" x14ac:dyDescent="0.25">
      <c r="V85" s="2"/>
      <c r="W85" s="13">
        <v>7000</v>
      </c>
      <c r="X85" s="2">
        <f t="shared" si="3"/>
        <v>3096.7521220075655</v>
      </c>
      <c r="Y85" s="2">
        <f t="shared" si="4"/>
        <v>2111.8804097547968</v>
      </c>
      <c r="Z85" s="2">
        <f t="shared" si="4"/>
        <v>1478.0955609558011</v>
      </c>
      <c r="AA85" s="2">
        <f t="shared" si="4"/>
        <v>1059.0036617627482</v>
      </c>
      <c r="AB85" s="2">
        <f t="shared" si="4"/>
        <v>774.9726616103336</v>
      </c>
      <c r="AC85" s="2">
        <f t="shared" si="4"/>
        <v>578.12346917482012</v>
      </c>
      <c r="AD85" s="2">
        <f t="shared" si="4"/>
        <v>438.88705855846899</v>
      </c>
      <c r="AE85" s="2">
        <f t="shared" ref="AE85" si="30">$I55*EXP($D$26*((1/AE$51)-(1/$X$51)))</f>
        <v>338.54952994447808</v>
      </c>
    </row>
    <row r="86" spans="22:31" x14ac:dyDescent="0.25">
      <c r="V86" s="2"/>
      <c r="W86" s="13">
        <v>8000</v>
      </c>
      <c r="X86" s="2">
        <f t="shared" si="3"/>
        <v>2938.6389109409874</v>
      </c>
      <c r="Y86" s="2">
        <f t="shared" si="4"/>
        <v>2004.0525372551213</v>
      </c>
      <c r="Z86" s="2">
        <f t="shared" si="4"/>
        <v>1402.627319973546</v>
      </c>
      <c r="AA86" s="2">
        <f t="shared" si="4"/>
        <v>1004.9333122818789</v>
      </c>
      <c r="AB86" s="2">
        <f t="shared" si="4"/>
        <v>735.40429734080783</v>
      </c>
      <c r="AC86" s="2">
        <f t="shared" si="4"/>
        <v>548.60578273987164</v>
      </c>
      <c r="AD86" s="2">
        <f t="shared" si="4"/>
        <v>416.47847066049474</v>
      </c>
      <c r="AE86" s="2">
        <f t="shared" ref="AE86" si="31">$I56*EXP($D$26*((1/AE$51)-(1/$X$51)))</f>
        <v>321.26395099736493</v>
      </c>
    </row>
    <row r="87" spans="22:31" x14ac:dyDescent="0.25">
      <c r="V87" s="2"/>
      <c r="W87" s="13">
        <v>9000</v>
      </c>
      <c r="X87" s="2">
        <f t="shared" si="3"/>
        <v>2805.8877233694425</v>
      </c>
      <c r="Y87" s="2">
        <f t="shared" si="4"/>
        <v>1913.5207086300127</v>
      </c>
      <c r="Z87" s="2">
        <f t="shared" si="4"/>
        <v>1339.264501985419</v>
      </c>
      <c r="AA87" s="2">
        <f t="shared" si="4"/>
        <v>959.53607407784682</v>
      </c>
      <c r="AB87" s="2">
        <f t="shared" si="4"/>
        <v>702.18286497845304</v>
      </c>
      <c r="AC87" s="2">
        <f t="shared" si="4"/>
        <v>523.82285725141321</v>
      </c>
      <c r="AD87" s="2">
        <f t="shared" si="4"/>
        <v>397.66431442907884</v>
      </c>
      <c r="AE87" s="2">
        <f t="shared" ref="AE87" si="32">$I57*EXP($D$26*((1/AE$51)-(1/$X$51)))</f>
        <v>306.75105155264532</v>
      </c>
    </row>
    <row r="88" spans="22:31" x14ac:dyDescent="0.25">
      <c r="V88" s="2"/>
      <c r="W88" s="13">
        <v>10000</v>
      </c>
      <c r="X88" s="2">
        <f>$I58*EXP($D$26*((1/$X$51)-(1/$X$51)))</f>
        <v>2692.2274761137969</v>
      </c>
      <c r="Y88" s="2">
        <f t="shared" si="4"/>
        <v>1836.0082568450528</v>
      </c>
      <c r="Z88" s="2">
        <f t="shared" si="4"/>
        <v>1285.0138870486326</v>
      </c>
      <c r="AA88" s="2">
        <f t="shared" si="4"/>
        <v>920.66740997483919</v>
      </c>
      <c r="AB88" s="2">
        <f t="shared" si="4"/>
        <v>673.73900480991836</v>
      </c>
      <c r="AC88" s="2">
        <f t="shared" si="4"/>
        <v>502.6039627897851</v>
      </c>
      <c r="AD88" s="2">
        <f t="shared" si="4"/>
        <v>381.55582087593012</v>
      </c>
      <c r="AE88" s="2">
        <f t="shared" ref="AE88" si="33">$I58*EXP($D$26*((1/AE$51)-(1/$X$51)))</f>
        <v>294.32525130589312</v>
      </c>
    </row>
  </sheetData>
  <mergeCells count="18">
    <mergeCell ref="X50:AE50"/>
    <mergeCell ref="A2:E2"/>
    <mergeCell ref="A15:F15"/>
    <mergeCell ref="H15:M15"/>
    <mergeCell ref="B18:C18"/>
    <mergeCell ref="H18:O18"/>
    <mergeCell ref="V18:AC18"/>
    <mergeCell ref="A23:C23"/>
    <mergeCell ref="A24:C24"/>
    <mergeCell ref="D23:E23"/>
    <mergeCell ref="A21:C21"/>
    <mergeCell ref="A22:C22"/>
    <mergeCell ref="A20:C20"/>
    <mergeCell ref="V50:W50"/>
    <mergeCell ref="A27:C27"/>
    <mergeCell ref="B30:D30"/>
    <mergeCell ref="A25:C25"/>
    <mergeCell ref="A26:C26"/>
  </mergeCells>
  <hyperlinks>
    <hyperlink ref="N3" r:id="rId1" xr:uid="{788D157F-2471-4CBA-9639-520046077065}"/>
  </hyperlinks>
  <pageMargins left="0.7" right="0.7" top="0.75" bottom="0.75" header="0.3" footer="0.3"/>
  <pageSetup paperSize="0" orientation="portrait" horizontalDpi="0" verticalDpi="0" copie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64983-1FAC-44BD-A4F8-478F30C81CAE}">
  <dimension ref="A1:R65"/>
  <sheetViews>
    <sheetView tabSelected="1" zoomScaleNormal="100" workbookViewId="0">
      <selection activeCell="S56" sqref="S56"/>
    </sheetView>
  </sheetViews>
  <sheetFormatPr defaultRowHeight="15" x14ac:dyDescent="0.25"/>
  <cols>
    <col min="1" max="1" width="13.7109375" customWidth="1"/>
  </cols>
  <sheetData>
    <row r="1" spans="1:7" x14ac:dyDescent="0.25">
      <c r="A1" s="15" t="s">
        <v>28</v>
      </c>
      <c r="B1" s="15"/>
      <c r="C1" s="15"/>
      <c r="E1" s="12" t="s">
        <v>29</v>
      </c>
      <c r="F1" s="12">
        <v>7.8740000000000008E-3</v>
      </c>
      <c r="G1" s="12" t="s">
        <v>34</v>
      </c>
    </row>
    <row r="2" spans="1:7" x14ac:dyDescent="0.25">
      <c r="E2" s="12" t="s">
        <v>30</v>
      </c>
      <c r="F2" s="12">
        <v>1.874E-5</v>
      </c>
      <c r="G2" s="12" t="s">
        <v>35</v>
      </c>
    </row>
    <row r="3" spans="1:7" x14ac:dyDescent="0.25">
      <c r="A3" t="s">
        <v>37</v>
      </c>
      <c r="B3" s="7" t="s">
        <v>38</v>
      </c>
      <c r="E3" s="12" t="s">
        <v>31</v>
      </c>
      <c r="F3" s="12">
        <v>960</v>
      </c>
      <c r="G3" s="12" t="s">
        <v>12</v>
      </c>
    </row>
    <row r="4" spans="1:7" x14ac:dyDescent="0.25">
      <c r="E4" s="12" t="s">
        <v>32</v>
      </c>
      <c r="F4" s="12">
        <v>298</v>
      </c>
      <c r="G4" s="12" t="s">
        <v>27</v>
      </c>
    </row>
    <row r="5" spans="1:7" x14ac:dyDescent="0.25">
      <c r="E5" s="12" t="s">
        <v>33</v>
      </c>
      <c r="F5" s="12">
        <v>3.5</v>
      </c>
      <c r="G5" s="12" t="s">
        <v>10</v>
      </c>
    </row>
    <row r="11" spans="1:7" x14ac:dyDescent="0.25">
      <c r="A11" s="5" t="s">
        <v>25</v>
      </c>
      <c r="B11" t="s">
        <v>36</v>
      </c>
    </row>
    <row r="12" spans="1:7" x14ac:dyDescent="0.25">
      <c r="A12">
        <v>275</v>
      </c>
      <c r="B12">
        <f t="shared" ref="B12:B19" si="0">$F$3*(1+$F$1*(A12-$F$4)+$F$2*(A12-$F$4)^2)</f>
        <v>795.65900160000001</v>
      </c>
    </row>
    <row r="13" spans="1:7" x14ac:dyDescent="0.25">
      <c r="A13">
        <v>285</v>
      </c>
      <c r="B13">
        <f t="shared" si="0"/>
        <v>864.77285759999995</v>
      </c>
    </row>
    <row r="14" spans="1:7" x14ac:dyDescent="0.25">
      <c r="A14">
        <v>295</v>
      </c>
      <c r="B14">
        <f t="shared" si="0"/>
        <v>937.48479359999999</v>
      </c>
    </row>
    <row r="15" spans="1:7" x14ac:dyDescent="0.25">
      <c r="A15">
        <v>305</v>
      </c>
      <c r="B15">
        <f t="shared" si="0"/>
        <v>1013.7948096</v>
      </c>
    </row>
    <row r="16" spans="1:7" x14ac:dyDescent="0.25">
      <c r="A16">
        <v>315</v>
      </c>
      <c r="B16">
        <f t="shared" si="0"/>
        <v>1093.7029056000001</v>
      </c>
    </row>
    <row r="17" spans="1:18" x14ac:dyDescent="0.25">
      <c r="A17">
        <v>325</v>
      </c>
      <c r="B17">
        <f t="shared" si="0"/>
        <v>1177.2090816</v>
      </c>
    </row>
    <row r="18" spans="1:18" x14ac:dyDescent="0.25">
      <c r="A18">
        <v>335</v>
      </c>
      <c r="B18">
        <f t="shared" si="0"/>
        <v>1264.3133376000001</v>
      </c>
    </row>
    <row r="19" spans="1:18" x14ac:dyDescent="0.25">
      <c r="A19">
        <v>345</v>
      </c>
      <c r="B19">
        <f t="shared" si="0"/>
        <v>1355.0156735999999</v>
      </c>
    </row>
    <row r="27" spans="1:18" x14ac:dyDescent="0.25">
      <c r="I27" s="26" t="s">
        <v>9</v>
      </c>
      <c r="J27" s="26"/>
      <c r="K27" s="15" t="s">
        <v>25</v>
      </c>
      <c r="L27" s="15"/>
      <c r="M27" s="15"/>
      <c r="N27" s="15"/>
      <c r="O27" s="15"/>
      <c r="P27" s="15"/>
      <c r="Q27" s="15"/>
      <c r="R27" s="15"/>
    </row>
    <row r="28" spans="1:18" x14ac:dyDescent="0.25">
      <c r="I28" s="26"/>
      <c r="J28" s="26"/>
      <c r="K28" s="2">
        <v>275</v>
      </c>
      <c r="L28" s="2">
        <v>285</v>
      </c>
      <c r="M28" s="2">
        <v>295</v>
      </c>
      <c r="N28" s="2">
        <v>305</v>
      </c>
      <c r="O28" s="2">
        <v>315</v>
      </c>
      <c r="P28" s="2">
        <v>325</v>
      </c>
      <c r="Q28" s="2">
        <v>335</v>
      </c>
      <c r="R28" s="2">
        <v>345</v>
      </c>
    </row>
    <row r="29" spans="1:18" x14ac:dyDescent="0.25">
      <c r="I29" s="2"/>
      <c r="J29" s="13">
        <v>1</v>
      </c>
      <c r="K29" s="14">
        <f>((Терморезистор!$B$12-Фоторезистор!X52)/(Терморезистор!$B$12+Фоторезистор!X52))*Терморезистор!$F$5</f>
        <v>-3.4447435230210504</v>
      </c>
      <c r="L29" s="14">
        <f>((Терморезистор!$B$13-Фоторезистор!Y52)/(Терморезистор!$B$13+Фоторезистор!Y52))*Терморезистор!$F$5</f>
        <v>-3.412347414714211</v>
      </c>
      <c r="M29" s="14">
        <f>((Терморезистор!$B$14-Фоторезистор!Z52)/(Терморезистор!$B$14+Фоторезистор!Z52))*Терморезистор!$F$5</f>
        <v>-3.3651599748153993</v>
      </c>
      <c r="N29" s="14">
        <f>((Терморезистор!$B$15-Фоторезистор!AA52)/(Терморезистор!$B$15+Фоторезистор!AA52))*Терморезистор!$F$5</f>
        <v>-3.2984562420622221</v>
      </c>
      <c r="O29" s="14">
        <f>((Терморезистор!$B$16-Фоторезистор!AB52)/(Терморезистор!$B$16+Фоторезистор!AB52))*Терморезистор!$F$5</f>
        <v>-3.2068835493037744</v>
      </c>
      <c r="P29" s="14">
        <f>((Терморезистор!$B$17-Фоторезистор!AC52)/(Терморезистор!$B$17+Фоторезистор!AC52))*Терморезистор!$F$5</f>
        <v>-3.0847777937975795</v>
      </c>
      <c r="Q29" s="14">
        <f>((Терморезистор!$B$18-Фоторезистор!AD52)/(Терморезистор!$B$18+Фоторезистор!AD52))*Терморезистор!$F$5</f>
        <v>-2.9266824579499624</v>
      </c>
      <c r="R29" s="14">
        <f>((Терморезистор!$B$19-Фоторезистор!AE52)/(Терморезистор!$B$19+Фоторезистор!AE52))*Терморезистор!$F$5</f>
        <v>-2.728063495382766</v>
      </c>
    </row>
    <row r="30" spans="1:18" x14ac:dyDescent="0.25">
      <c r="I30" s="2"/>
      <c r="J30" s="13">
        <v>2</v>
      </c>
      <c r="K30" s="14">
        <f>((Терморезистор!$B$12-Фоторезистор!X53)/(Терморезистор!$B$12+Фоторезистор!X53))*Терморезистор!$F$5</f>
        <v>-3.4276466619302535</v>
      </c>
      <c r="L30" s="14">
        <f>((Терморезистор!$B$13-Фоторезистор!Y53)/(Терморезистор!$B$13+Фоторезистор!Y53))*Терморезистор!$F$5</f>
        <v>-3.3853923186977162</v>
      </c>
      <c r="M30" s="14">
        <f>((Терморезистор!$B$14-Фоторезистор!Z53)/(Терморезистор!$B$14+Фоторезистор!Z53))*Терморезистор!$F$5</f>
        <v>-3.3240630507214868</v>
      </c>
      <c r="N30" s="14">
        <f>((Терморезистор!$B$15-Фоторезистор!AA53)/(Терморезистор!$B$15+Фоторезистор!AA53))*Терморезистор!$F$5</f>
        <v>-3.2378056154674053</v>
      </c>
      <c r="O30" s="14">
        <f>((Терморезистор!$B$16-Фоторезистор!AB53)/(Терморезистор!$B$16+Фоторезистор!AB53))*Терморезистор!$F$5</f>
        <v>-3.1202153501566405</v>
      </c>
      <c r="P30" s="14">
        <f>((Терморезистор!$B$17-Фоторезистор!AC53)/(Терморезистор!$B$17+Фоторезистор!AC53))*Терморезистор!$F$5</f>
        <v>-2.9648861498567434</v>
      </c>
      <c r="Q30" s="14">
        <f>((Терморезистор!$B$18-Фоторезистор!AD53)/(Терморезистор!$B$18+Фоторезистор!AD53))*Терморезистор!$F$5</f>
        <v>-2.7662290454438394</v>
      </c>
      <c r="R30" s="14">
        <f>((Терморезистор!$B$19-Фоторезистор!AE53)/(Терморезистор!$B$19+Фоторезистор!AE53))*Терморезистор!$F$5</f>
        <v>-2.52049509040179</v>
      </c>
    </row>
    <row r="31" spans="1:18" x14ac:dyDescent="0.25">
      <c r="I31" s="2"/>
      <c r="J31" s="13">
        <v>3</v>
      </c>
      <c r="K31" s="14">
        <f>((Терморезистор!$B$12-Фоторезистор!X54)/(Терморезистор!$B$12+Фоторезистор!X54))*Терморезистор!$F$5</f>
        <v>-3.4153170768287815</v>
      </c>
      <c r="L31" s="14">
        <f>((Терморезистор!$B$13-Фоторезистор!Y54)/(Терморезистор!$B$13+Фоторезистор!Y54))*Терморезистор!$F$5</f>
        <v>-3.3660015326529833</v>
      </c>
      <c r="M31" s="14">
        <f>((Терморезистор!$B$14-Фоторезистор!Z54)/(Терморезистор!$B$14+Фоторезистор!Z54))*Терморезистор!$F$5</f>
        <v>-3.2946053337572647</v>
      </c>
      <c r="N31" s="14">
        <f>((Терморезистор!$B$15-Фоторезистор!AA54)/(Терморезистор!$B$15+Фоторезистор!AA54))*Терморезистор!$F$5</f>
        <v>-3.1945519720273157</v>
      </c>
      <c r="O31" s="14">
        <f>((Терморезистор!$B$16-Фоторезистор!AB54)/(Терморезистор!$B$16+Фоторезистор!AB54))*Терморезистор!$F$5</f>
        <v>-3.0588332435827672</v>
      </c>
      <c r="P31" s="14">
        <f>((Терморезистор!$B$17-Фоторезистор!AC54)/(Терморезистор!$B$17+Фоторезистор!AC54))*Терморезистор!$F$5</f>
        <v>-2.8807474991814548</v>
      </c>
      <c r="Q31" s="14">
        <f>((Терморезистор!$B$18-Фоторезистор!AD54)/(Терморезистор!$B$18+Фоторезистор!AD54))*Терморезистор!$F$5</f>
        <v>-2.6549375546191234</v>
      </c>
      <c r="R31" s="14">
        <f>((Терморезистор!$B$19-Фоторезистор!AE54)/(Терморезистор!$B$19+Фоторезистор!AE54))*Терморезистор!$F$5</f>
        <v>-2.3786028869248206</v>
      </c>
    </row>
    <row r="32" spans="1:18" x14ac:dyDescent="0.25">
      <c r="I32" s="2"/>
      <c r="J32" s="13">
        <v>4</v>
      </c>
      <c r="K32" s="14">
        <f>((Терморезистор!$B$12-Фоторезистор!X55)/(Терморезистор!$B$12+Фоторезистор!X55))*Терморезистор!$F$5</f>
        <v>-3.4053319853011721</v>
      </c>
      <c r="L32" s="14">
        <f>((Терморезистор!$B$13-Фоторезистор!Y55)/(Терморезистор!$B$13+Фоторезистор!Y55))*Терморезистор!$F$5</f>
        <v>-3.3503274256489988</v>
      </c>
      <c r="M32" s="14">
        <f>((Терморезистор!$B$14-Фоторезистор!Z55)/(Терморезистор!$B$14+Фоторезистор!Z55))*Терморезистор!$F$5</f>
        <v>-3.2708585635490106</v>
      </c>
      <c r="N32" s="14">
        <f>((Терморезистор!$B$15-Фоторезистор!AA55)/(Терморезистор!$B$15+Фоторезистор!AA55))*Терморезистор!$F$5</f>
        <v>-3.159816656745718</v>
      </c>
      <c r="O32" s="14">
        <f>((Терморезистор!$B$16-Фоторезистор!AB55)/(Терморезистор!$B$16+Фоторезистор!AB55))*Терморезистор!$F$5</f>
        <v>-3.0097942343920687</v>
      </c>
      <c r="P32" s="14">
        <f>((Терморезистор!$B$17-Фоторезистор!AC55)/(Терморезистор!$B$17+Фоторезистор!AC55))*Терморезистор!$F$5</f>
        <v>-2.8139834216700743</v>
      </c>
      <c r="Q32" s="14">
        <f>((Терморезистор!$B$18-Фоторезистор!AD55)/(Терморезистор!$B$18+Фоторезистор!AD55))*Терморезистор!$F$5</f>
        <v>-2.5673863554445999</v>
      </c>
      <c r="R32" s="14">
        <f>((Терморезистор!$B$19-Фоторезистор!AE55)/(Терморезистор!$B$19+Фоторезистор!AE55))*Терморезистор!$F$5</f>
        <v>-2.2681523571990732</v>
      </c>
    </row>
    <row r="33" spans="9:18" x14ac:dyDescent="0.25">
      <c r="I33" s="2"/>
      <c r="J33" s="13">
        <v>5</v>
      </c>
      <c r="K33" s="14">
        <f>((Терморезистор!$B$12-Фоторезистор!X56)/(Терморезистор!$B$12+Фоторезистор!X56))*Терморезистор!$F$5</f>
        <v>-3.39679505657281</v>
      </c>
      <c r="L33" s="14">
        <f>((Терморезистор!$B$13-Фоторезистор!Y56)/(Терморезистор!$B$13+Фоторезистор!Y56))*Терморезистор!$F$5</f>
        <v>-3.3369474434601125</v>
      </c>
      <c r="M33" s="14">
        <f>((Терморезистор!$B$14-Фоторезистор!Z56)/(Терморезистор!$B$14+Фоторезистор!Z56))*Терморезистор!$F$5</f>
        <v>-3.2506330667025947</v>
      </c>
      <c r="N33" s="14">
        <f>((Терморезистор!$B$15-Фоторезистор!AA56)/(Терморезистор!$B$15+Фоторезистор!AA56))*Терморезистор!$F$5</f>
        <v>-3.1303250164509984</v>
      </c>
      <c r="O33" s="14">
        <f>((Терморезистор!$B$16-Фоторезистор!AB56)/(Терморезистор!$B$16+Фоторезистор!AB56))*Терморезистор!$F$5</f>
        <v>-2.9683349329729007</v>
      </c>
      <c r="P33" s="14">
        <f>((Терморезистор!$B$17-Фоторезистор!AC56)/(Терморезистор!$B$17+Фоторезистор!AC56))*Терморезистор!$F$5</f>
        <v>-2.7578513694777493</v>
      </c>
      <c r="Q33" s="14">
        <f>((Терморезистор!$B$18-Фоторезистор!AD56)/(Терморезистор!$B$18+Фоторезистор!AD56))*Терморезистор!$F$5</f>
        <v>-2.4942908552387726</v>
      </c>
      <c r="R33" s="14">
        <f>((Терморезистор!$B$19-Фоторезистор!AE56)/(Терморезистор!$B$19+Фоторезистор!AE56))*Терморезистор!$F$5</f>
        <v>-2.1767188357151852</v>
      </c>
    </row>
    <row r="34" spans="9:18" x14ac:dyDescent="0.25">
      <c r="I34" s="2"/>
      <c r="J34" s="13">
        <v>6</v>
      </c>
      <c r="K34" s="14">
        <f>((Терморезистор!$B$12-Фоторезистор!X57)/(Терморезистор!$B$12+Фоторезистор!X57))*Терморезистор!$F$5</f>
        <v>-3.3892605866435828</v>
      </c>
      <c r="L34" s="14">
        <f>((Терморезистор!$B$13-Фоторезистор!Y57)/(Терморезистор!$B$13+Фоторезистор!Y57))*Терморезистор!$F$5</f>
        <v>-3.3251545684560364</v>
      </c>
      <c r="M34" s="14">
        <f>((Терморезистор!$B$14-Фоторезистор!Z57)/(Терморезистор!$B$14+Фоторезистор!Z57))*Терморезистор!$F$5</f>
        <v>-3.2328413915838166</v>
      </c>
      <c r="N34" s="14">
        <f>((Терморезистор!$B$15-Фоторезистор!AA57)/(Терморезистор!$B$15+Фоторезистор!AA57))*Терморезистор!$F$5</f>
        <v>-3.1044526303721955</v>
      </c>
      <c r="O34" s="14">
        <f>((Терморезистор!$B$16-Фоторезистор!AB57)/(Терморезистор!$B$16+Фоторезистор!AB57))*Терморезистор!$F$5</f>
        <v>-2.9320964286930304</v>
      </c>
      <c r="P34" s="14">
        <f>((Терморезистор!$B$17-Фоторезистор!AC57)/(Терморезистор!$B$17+Фоторезистор!AC57))*Терморезистор!$F$5</f>
        <v>-2.7090205983641833</v>
      </c>
      <c r="Q34" s="14">
        <f>((Терморезистор!$B$18-Фоторезистор!AD57)/(Терморезистор!$B$18+Фоторезистор!AD57))*Терморезистор!$F$5</f>
        <v>-2.4310808487746645</v>
      </c>
      <c r="R34" s="14">
        <f>((Терморезистор!$B$19-Фоторезистор!AE57)/(Терморезистор!$B$19+Фоторезистор!AE57))*Терморезистор!$F$5</f>
        <v>-2.0982167079365097</v>
      </c>
    </row>
    <row r="35" spans="9:18" x14ac:dyDescent="0.25">
      <c r="I35" s="2"/>
      <c r="J35" s="13">
        <v>7</v>
      </c>
      <c r="K35" s="14">
        <f>((Терморезистор!$B$12-Фоторезистор!X58)/(Терморезистор!$B$12+Фоторезистор!X58))*Терморезистор!$F$5</f>
        <v>-3.3824700155219301</v>
      </c>
      <c r="L35" s="14">
        <f>((Терморезистор!$B$13-Фоторезистор!Y58)/(Терморезистор!$B$13+Фоторезистор!Y58))*Терморезистор!$F$5</f>
        <v>-3.3145388225457801</v>
      </c>
      <c r="M35" s="14">
        <f>((Терморезистор!$B$14-Фоторезистор!Z58)/(Терморезистор!$B$14+Фоторезистор!Z58))*Терморезистор!$F$5</f>
        <v>-3.2168533674246365</v>
      </c>
      <c r="N35" s="14">
        <f>((Терморезистор!$B$15-Фоторезистор!AA58)/(Терморезистор!$B$15+Фоторезистор!AA58))*Терморезистор!$F$5</f>
        <v>-3.0812590794407217</v>
      </c>
      <c r="O35" s="14">
        <f>((Терморезистор!$B$16-Фоторезистор!AB58)/(Терморезистор!$B$16+Фоторезистор!AB58))*Терморезистор!$F$5</f>
        <v>-2.8997150754379364</v>
      </c>
      <c r="P35" s="14">
        <f>((Терморезистор!$B$17-Фоторезистор!AC58)/(Терморезистор!$B$17+Фоторезистор!AC58))*Терморезистор!$F$5</f>
        <v>-2.6655697614747851</v>
      </c>
      <c r="Q35" s="14">
        <f>((Терморезистор!$B$18-Фоторезистор!AD58)/(Терморезистор!$B$18+Фоторезистор!AD58))*Терморезистор!$F$5</f>
        <v>-2.3751280327051827</v>
      </c>
      <c r="R35" s="14">
        <f>((Терморезистор!$B$19-Фоторезистор!AE58)/(Терморезистор!$B$19+Фоторезистор!AE58))*Терморезистор!$F$5</f>
        <v>-2.0291609545859073</v>
      </c>
    </row>
    <row r="36" spans="9:18" x14ac:dyDescent="0.25">
      <c r="I36" s="2"/>
      <c r="J36" s="13">
        <v>8</v>
      </c>
      <c r="K36" s="14">
        <f>((Терморезистор!$B$12-Фоторезистор!X59)/(Терморезистор!$B$12+Фоторезистор!X59))*Терморезистор!$F$5</f>
        <v>-3.3762581114153427</v>
      </c>
      <c r="L36" s="14">
        <f>((Терморезистор!$B$13-Фоторезистор!Y59)/(Терморезистор!$B$13+Фоторезистор!Y59))*Терморезистор!$F$5</f>
        <v>-3.3048383092143752</v>
      </c>
      <c r="M36" s="14">
        <f>((Терморезистор!$B$14-Фоторезистор!Z59)/(Терморезистор!$B$14+Фоторезистор!Z59))*Терморезистор!$F$5</f>
        <v>-3.2022666691954149</v>
      </c>
      <c r="N36" s="14">
        <f>((Терморезистор!$B$15-Фоторезистор!AA59)/(Терморезистор!$B$15+Фоторезистор!AA59))*Терморезистор!$F$5</f>
        <v>-3.0601444870427943</v>
      </c>
      <c r="O36" s="14">
        <f>((Терморезистор!$B$16-Фоторезистор!AB59)/(Терморезистор!$B$16+Фоторезистор!AB59))*Терморезистор!$F$5</f>
        <v>-2.8703221558661771</v>
      </c>
      <c r="P36" s="14">
        <f>((Терморезистор!$B$17-Фоторезистор!AC59)/(Терморезистор!$B$17+Фоторезистор!AC59))*Терморезистор!$F$5</f>
        <v>-2.6262771793092332</v>
      </c>
      <c r="Q36" s="14">
        <f>((Терморезистор!$B$18-Фоторезистор!AD59)/(Терморезистор!$B$18+Фоторезистор!AD59))*Терморезистор!$F$5</f>
        <v>-2.3247657447610335</v>
      </c>
      <c r="R36" s="14">
        <f>((Терморезистор!$B$19-Фоторезистор!AE59)/(Терморезистор!$B$19+Фоторезистор!AE59))*Терморезистор!$F$5</f>
        <v>-1.9673499338369369</v>
      </c>
    </row>
    <row r="37" spans="9:18" x14ac:dyDescent="0.25">
      <c r="I37" s="2"/>
      <c r="J37" s="13">
        <v>9</v>
      </c>
      <c r="K37" s="14">
        <f>((Терморезистор!$B$12-Фоторезистор!X60)/(Терморезистор!$B$12+Фоторезистор!X60))*Терморезистор!$F$5</f>
        <v>-3.3705119750677301</v>
      </c>
      <c r="L37" s="14">
        <f>((Терморезистор!$B$13-Фоторезистор!Y60)/(Терморезистор!$B$13+Фоторезистор!Y60))*Терморезистор!$F$5</f>
        <v>-3.2958741412560535</v>
      </c>
      <c r="M37" s="14">
        <f>((Терморезистор!$B$14-Фоторезистор!Z60)/(Терморезистор!$B$14+Фоторезистор!Z60))*Терморезистор!$F$5</f>
        <v>-3.1888066343817569</v>
      </c>
      <c r="N37" s="14">
        <f>((Терморезистор!$B$15-Фоторезистор!AA60)/(Терморезистор!$B$15+Фоторезистор!AA60))*Терморезистор!$F$5</f>
        <v>-3.0406996489104561</v>
      </c>
      <c r="O37" s="14">
        <f>((Терморезистор!$B$16-Фоторезистор!AB60)/(Терморезистор!$B$16+Фоторезистор!AB60))*Терморезистор!$F$5</f>
        <v>-2.8433257769812865</v>
      </c>
      <c r="P37" s="14">
        <f>((Терморезистор!$B$17-Фоторезистор!AC60)/(Терморезистор!$B$17+Фоторезистор!AC60))*Терморезистор!$F$5</f>
        <v>-2.5903119113415487</v>
      </c>
      <c r="Q37" s="14">
        <f>((Терморезистор!$B$18-Фоторезистор!AD60)/(Терморезистор!$B$18+Фоторезистор!AD60))*Терморезистор!$F$5</f>
        <v>-2.2788631812733491</v>
      </c>
      <c r="R37" s="14">
        <f>((Терморезистор!$B$19-Фоторезистор!AE60)/(Терморезистор!$B$19+Фоторезистор!AE60))*Терморезистор!$F$5</f>
        <v>-1.9112949411863331</v>
      </c>
    </row>
    <row r="38" spans="9:18" x14ac:dyDescent="0.25">
      <c r="I38" s="2"/>
      <c r="J38" s="13">
        <v>10</v>
      </c>
      <c r="K38" s="14">
        <f>((Терморезистор!$B$12-Фоторезистор!X61)/(Терморезистор!$B$12+Фоторезистор!X61))*Терморезистор!$F$5</f>
        <v>-3.3651505717610899</v>
      </c>
      <c r="L38" s="14">
        <f>((Терморезистор!$B$13-Фоторезистор!Y61)/(Терморезистор!$B$13+Фоторезистор!Y61))*Терморезистор!$F$5</f>
        <v>-3.2875179605961073</v>
      </c>
      <c r="M38" s="14">
        <f>((Терморезистор!$B$14-Фоторезистор!Z61)/(Терморезистор!$B$14+Фоторезистор!Z61))*Терморезистор!$F$5</f>
        <v>-3.1762762776808038</v>
      </c>
      <c r="N38" s="14">
        <f>((Терморезистор!$B$15-Фоторезистор!AA61)/(Терморезистор!$B$15+Фоторезистор!AA61))*Терморезистор!$F$5</f>
        <v>-3.0226313023507183</v>
      </c>
      <c r="O38" s="14">
        <f>((Терморезистор!$B$16-Фоторезистор!AB61)/(Терморезистор!$B$16+Фоторезистор!AB61))*Терморезистор!$F$5</f>
        <v>-2.8183022127742405</v>
      </c>
      <c r="P38" s="14">
        <f>((Терморезистор!$B$17-Фоторезистор!AC61)/(Терморезистор!$B$17+Фоторезистор!AC61))*Терморезистор!$F$5</f>
        <v>-2.5570800531528293</v>
      </c>
      <c r="Q38" s="14">
        <f>((Терморезистор!$B$18-Фоторезистор!AD61)/(Терморезистор!$B$18+Фоторезистор!AD61))*Терморезистор!$F$5</f>
        <v>-2.2366139554574769</v>
      </c>
      <c r="R38" s="14">
        <f>((Терморезистор!$B$19-Фоторезистор!AE61)/(Терморезистор!$B$19+Фоторезистор!AE61))*Терморезистор!$F$5</f>
        <v>-1.8599376838051787</v>
      </c>
    </row>
    <row r="39" spans="9:18" x14ac:dyDescent="0.25">
      <c r="I39" s="2"/>
      <c r="J39" s="13">
        <v>20</v>
      </c>
      <c r="K39" s="14">
        <f>((Терморезистор!$B$12-Фоторезистор!X62)/(Терморезистор!$B$12+Фоторезистор!X62))*Терморезистор!$F$5</f>
        <v>-3.3240508552283998</v>
      </c>
      <c r="L39" s="14">
        <f>((Терморезистор!$B$13-Фоторезистор!Y62)/(Терморезистор!$B$13+Фоторезистор!Y62))*Терморезистор!$F$5</f>
        <v>-3.2237094472197705</v>
      </c>
      <c r="M39" s="14">
        <f>((Терморезистор!$B$14-Фоторезистор!Z62)/(Терморезистор!$B$14+Фоторезистор!Z62))*Терморезистор!$F$5</f>
        <v>-3.0811233794797728</v>
      </c>
      <c r="N39" s="14">
        <f>((Терморезистор!$B$15-Фоторезистор!AA62)/(Терморезистор!$B$15+Фоторезистор!AA62))*Терморезистор!$F$5</f>
        <v>-2.8864673661127935</v>
      </c>
      <c r="O39" s="14">
        <f>((Терморезистор!$B$16-Фоторезистор!AB62)/(Терморезистор!$B$16+Фоторезистор!AB62))*Терморезистор!$F$5</f>
        <v>-2.6316151447724181</v>
      </c>
      <c r="P39" s="14">
        <f>((Терморезистор!$B$17-Фоторезистор!AC62)/(Терморезистор!$B$17+Фоторезистор!AC62))*Терморезистор!$F$5</f>
        <v>-2.3123030920581416</v>
      </c>
      <c r="Q39" s="14">
        <f>((Терморезистор!$B$18-Фоторезистор!AD62)/(Терморезистор!$B$18+Фоторезистор!AD62))*Терморезистор!$F$5</f>
        <v>-1.930206129491677</v>
      </c>
      <c r="R39" s="14">
        <f>((Терморезистор!$B$19-Фоторезистор!AE62)/(Терморезистор!$B$19+Фоторезистор!AE62))*Терморезистор!$F$5</f>
        <v>-1.494118359529836</v>
      </c>
    </row>
    <row r="40" spans="9:18" x14ac:dyDescent="0.25">
      <c r="I40" s="2"/>
      <c r="J40" s="13">
        <v>30</v>
      </c>
      <c r="K40" s="14">
        <f>((Терморезистор!$B$12-Фоторезистор!X63)/(Терморезистор!$B$12+Фоторезистор!X63))*Терморезистор!$F$5</f>
        <v>-3.294591157795157</v>
      </c>
      <c r="L40" s="14">
        <f>((Терморезистор!$B$13-Фоторезистор!Y63)/(Терморезистор!$B$13+Фоторезистор!Y63))*Терморезистор!$F$5</f>
        <v>-3.1782414375622166</v>
      </c>
      <c r="M40" s="14">
        <f>((Терморезистор!$B$14-Фоторезистор!Z63)/(Терморезистор!$B$14+Фоторезистор!Z63))*Терморезистор!$F$5</f>
        <v>-3.013887028507888</v>
      </c>
      <c r="N40" s="14">
        <f>((Терморезистор!$B$15-Фоторезистор!AA63)/(Терморезистор!$B$15+Фоторезистор!AA63))*Терморезистор!$F$5</f>
        <v>-2.7913501098482909</v>
      </c>
      <c r="O40" s="14">
        <f>((Терморезистор!$B$16-Фоторезистор!AB63)/(Терморезистор!$B$16+Фоторезистор!AB63))*Терморезистор!$F$5</f>
        <v>-2.503154657496367</v>
      </c>
      <c r="P40" s="14">
        <f>((Терморезистор!$B$17-Фоторезистор!AC63)/(Терморезистор!$B$17+Фоторезистор!AC63))*Терморезистор!$F$5</f>
        <v>-2.147029496884687</v>
      </c>
      <c r="Q40" s="14">
        <f>((Терморезистор!$B$18-Фоторезистор!AD63)/(Терморезистор!$B$18+Фоторезистор!AD63))*Терморезистор!$F$5</f>
        <v>-1.7279723478052635</v>
      </c>
      <c r="R40" s="14">
        <f>((Терморезистор!$B$19-Фоторезистор!AE63)/(Терморезистор!$B$19+Фоторезистор!AE63))*Терморезистор!$F$5</f>
        <v>-1.2588904737283844</v>
      </c>
    </row>
    <row r="41" spans="9:18" x14ac:dyDescent="0.25">
      <c r="I41" s="2"/>
      <c r="J41" s="13">
        <v>40</v>
      </c>
      <c r="K41" s="14">
        <f>((Терморезистор!$B$12-Фоторезистор!X64)/(Терморезистор!$B$12+Фоторезистор!X64))*Терморезистор!$F$5</f>
        <v>-3.2708428039045723</v>
      </c>
      <c r="L41" s="14">
        <f>((Терморезистор!$B$13-Фоторезистор!Y64)/(Терморезистор!$B$13+Фоторезистор!Y64))*Терморезистор!$F$5</f>
        <v>-3.1417505589572361</v>
      </c>
      <c r="M41" s="14">
        <f>((Терморезистор!$B$14-Фоторезистор!Z64)/(Терморезистор!$B$14+Фоторезистор!Z64))*Терморезистор!$F$5</f>
        <v>-2.960263046818902</v>
      </c>
      <c r="N41" s="14">
        <f>((Терморезистор!$B$15-Фоторезистор!AA64)/(Терморезистор!$B$15+Фоторезистор!AA64))*Терморезистор!$F$5</f>
        <v>-2.7161317976050587</v>
      </c>
      <c r="O41" s="14">
        <f>((Терморезистор!$B$16-Фоторезистор!AB64)/(Терморезистор!$B$16+Фоторезистор!AB64))*Терморезистор!$F$5</f>
        <v>-2.4026817889851384</v>
      </c>
      <c r="P41" s="14">
        <f>((Терморезистор!$B$17-Фоторезистор!AC64)/(Терморезистор!$B$17+Фоторезистор!AC64))*Терморезистор!$F$5</f>
        <v>-2.0195146180508132</v>
      </c>
      <c r="Q41" s="14">
        <f>((Терморезистор!$B$18-Фоторезистор!AD64)/(Терморезистор!$B$18+Фоторезистор!AD64))*Терморезистор!$F$5</f>
        <v>-1.5744295779677575</v>
      </c>
      <c r="R41" s="14">
        <f>((Терморезистор!$B$19-Фоторезистор!AE64)/(Терморезистор!$B$19+Фоторезистор!AE64))*Терморезистор!$F$5</f>
        <v>-1.0834899011518107</v>
      </c>
    </row>
    <row r="42" spans="9:18" x14ac:dyDescent="0.25">
      <c r="I42" s="2"/>
      <c r="J42" s="13">
        <v>50</v>
      </c>
      <c r="K42" s="14">
        <f>((Терморезистор!$B$12-Фоторезистор!X65)/(Терморезистор!$B$12+Фоторезистор!X65))*Терморезистор!$F$5</f>
        <v>-3.2506159672456008</v>
      </c>
      <c r="L42" s="14">
        <f>((Терморезистор!$B$13-Фоторезистор!Y65)/(Терморезистор!$B$13+Фоторезистор!Y65))*Терморезистор!$F$5</f>
        <v>-3.1107842409150703</v>
      </c>
      <c r="M42" s="14">
        <f>((Терморезистор!$B$14-Фоторезистор!Z65)/(Терморезистор!$B$14+Фоторезистор!Z65))*Терморезистор!$F$5</f>
        <v>-2.9149910890392752</v>
      </c>
      <c r="N42" s="14">
        <f>((Терморезистор!$B$15-Фоторезистор!AA65)/(Терморезистор!$B$15+Фоторезистор!AA65))*Терморезистор!$F$5</f>
        <v>-2.6530671795575422</v>
      </c>
      <c r="O42" s="14">
        <f>((Терморезистор!$B$16-Фоторезистор!AB65)/(Терморезистор!$B$16+Фоторезистор!AB65))*Терморезистор!$F$5</f>
        <v>-2.3191895408299708</v>
      </c>
      <c r="P42" s="14">
        <f>((Терморезистор!$B$17-Фоторезистор!AC65)/(Терморезистор!$B$17+Фоторезистор!AC65))*Терморезистор!$F$5</f>
        <v>-1.9146981692228393</v>
      </c>
      <c r="Q42" s="14">
        <f>((Терморезистор!$B$18-Фоторезистор!AD65)/(Терморезистор!$B$18+Фоторезистор!AD65))*Терморезистор!$F$5</f>
        <v>-1.4498064384461475</v>
      </c>
      <c r="R42" s="14">
        <f>((Терморезистор!$B$19-Фоторезистор!AE65)/(Терморезистор!$B$19+Фоторезистор!AE65))*Терморезистор!$F$5</f>
        <v>-0.94310316505396186</v>
      </c>
    </row>
    <row r="43" spans="9:18" x14ac:dyDescent="0.25">
      <c r="I43" s="2"/>
      <c r="J43" s="13">
        <v>60</v>
      </c>
      <c r="K43" s="14">
        <f>((Терморезистор!$B$12-Фоторезистор!X66)/(Терморезистор!$B$12+Фоторезистор!X66))*Терморезистор!$F$5</f>
        <v>-3.2328231204107905</v>
      </c>
      <c r="L43" s="14">
        <f>((Терморезистор!$B$13-Фоторезистор!Y66)/(Терморезистор!$B$13+Фоторезистор!Y66))*Терморезистор!$F$5</f>
        <v>-3.083630139697223</v>
      </c>
      <c r="M43" s="14">
        <f>((Терморезистор!$B$14-Фоторезистор!Z66)/(Терморезистор!$B$14+Фоторезистор!Z66))*Терморезистор!$F$5</f>
        <v>-2.875467704932511</v>
      </c>
      <c r="N43" s="14">
        <f>((Терморезистор!$B$15-Фоторезистор!AA66)/(Терморезистор!$B$15+Фоторезистор!AA66))*Терморезистор!$F$5</f>
        <v>-2.5983353635615916</v>
      </c>
      <c r="O43" s="14">
        <f>((Терморезистор!$B$16-Фоторезистор!AB66)/(Терморезистор!$B$16+Фоторезистор!AB66))*Терморезистор!$F$5</f>
        <v>-2.2472741742572491</v>
      </c>
      <c r="P43" s="14">
        <f>((Терморезистор!$B$17-Фоторезистор!AC66)/(Терморезистор!$B$17+Фоторезистор!AC66))*Терморезистор!$F$5</f>
        <v>-1.8252378258299073</v>
      </c>
      <c r="Q43" s="14">
        <f>((Терморезистор!$B$18-Фоторезистор!AD66)/(Терморезистор!$B$18+Фоторезистор!AD66))*Терморезистор!$F$5</f>
        <v>-1.3445549270176707</v>
      </c>
      <c r="R43" s="14">
        <f>((Терморезистор!$B$19-Фоторезистор!AE66)/(Терморезистор!$B$19+Фоторезистор!AE66))*Терморезистор!$F$5</f>
        <v>-0.82589213480253232</v>
      </c>
    </row>
    <row r="44" spans="9:18" x14ac:dyDescent="0.25">
      <c r="I44" s="2"/>
      <c r="J44" s="13">
        <v>70</v>
      </c>
      <c r="K44" s="14">
        <f>((Терморезистор!$B$12-Фоторезистор!X67)/(Терморезистор!$B$12+Фоторезистор!X67))*Терморезистор!$F$5</f>
        <v>-3.2168340488058802</v>
      </c>
      <c r="L44" s="14">
        <f>((Терморезистор!$B$13-Фоторезистор!Y67)/(Терморезистор!$B$13+Фоторезистор!Y67))*Терморезистор!$F$5</f>
        <v>-3.0592971012099635</v>
      </c>
      <c r="M44" s="14">
        <f>((Терморезистор!$B$14-Фоторезистор!Z67)/(Терморезистор!$B$14+Фоторезистор!Z67))*Терморезистор!$F$5</f>
        <v>-2.8401886585255913</v>
      </c>
      <c r="N44" s="14">
        <f>((Терморезистор!$B$15-Фоторезистор!AA67)/(Терморезистор!$B$15+Фоторезистор!AA67))*Терморезистор!$F$5</f>
        <v>-2.549734819502397</v>
      </c>
      <c r="O44" s="14">
        <f>((Терморезистор!$B$16-Фоторезистор!AB67)/(Терморезистор!$B$16+Фоторезистор!AB67))*Терморезистор!$F$5</f>
        <v>-2.1838350394343236</v>
      </c>
      <c r="P44" s="14">
        <f>((Терморезистор!$B$17-Фоторезистор!AC67)/(Терморезистор!$B$17+Фоторезистор!AC67))*Терморезистор!$F$5</f>
        <v>-1.7469454542610221</v>
      </c>
      <c r="Q44" s="14">
        <f>((Терморезистор!$B$18-Фоторезистор!AD67)/(Терморезистор!$B$18+Фоторезистор!AD67))*Терморезистор!$F$5</f>
        <v>-1.2532720359937872</v>
      </c>
      <c r="R44" s="14">
        <f>((Терморезистор!$B$19-Фоторезистор!AE67)/(Терморезистор!$B$19+Фоторезистор!AE67))*Терморезистор!$F$5</f>
        <v>-0.72522481661915916</v>
      </c>
    </row>
    <row r="45" spans="9:18" x14ac:dyDescent="0.25">
      <c r="I45" s="2"/>
      <c r="J45" s="13">
        <v>80</v>
      </c>
      <c r="K45" s="14">
        <f>((Терморезистор!$B$12-Фоторезистор!X68)/(Терморезистор!$B$12+Фоторезистор!X68))*Терморезистор!$F$5</f>
        <v>-3.2022463994684554</v>
      </c>
      <c r="L45" s="14">
        <f>((Терморезистор!$B$13-Фоторезистор!Y68)/(Терморезистор!$B$13+Фоторезистор!Y68))*Терморезистор!$F$5</f>
        <v>-3.0371529800360211</v>
      </c>
      <c r="M45" s="14">
        <f>((Терморезистор!$B$14-Фоторезистор!Z68)/(Терморезистор!$B$14+Фоторезистор!Z68))*Терморезистор!$F$5</f>
        <v>-2.8081961086005842</v>
      </c>
      <c r="N45" s="14">
        <f>((Терморезистор!$B$15-Фоторезистор!AA68)/(Терморезистор!$B$15+Фоторезистор!AA68))*Терморезистор!$F$5</f>
        <v>-2.5058671631836069</v>
      </c>
      <c r="O45" s="14">
        <f>((Терморезистор!$B$16-Фоторезистор!AB68)/(Терморезистор!$B$16+Фоторезистор!AB68))*Терморезистор!$F$5</f>
        <v>-2.1269098900640513</v>
      </c>
      <c r="P45" s="14">
        <f>((Терморезистор!$B$17-Фоторезистор!AC68)/(Терморезистор!$B$17+Фоторезистор!AC68))*Терморезистор!$F$5</f>
        <v>-1.6771844124079101</v>
      </c>
      <c r="Q45" s="14">
        <f>((Терморезистор!$B$18-Фоторезистор!AD68)/(Терморезистор!$B$18+Фоторезистор!AD68))*Терморезистор!$F$5</f>
        <v>-1.1725799165670634</v>
      </c>
      <c r="R45" s="14">
        <f>((Терморезистор!$B$19-Фоторезистор!AE68)/(Терморезистор!$B$19+Фоторезистор!AE68))*Терморезистор!$F$5</f>
        <v>-0.63699076005390098</v>
      </c>
    </row>
    <row r="46" spans="9:18" x14ac:dyDescent="0.25">
      <c r="I46" s="2"/>
      <c r="J46" s="13">
        <v>90</v>
      </c>
      <c r="K46" s="14">
        <f>((Терморезистор!$B$12-Фоторезистор!X69)/(Терморезистор!$B$12+Фоторезистор!X69))*Терморезистор!$F$5</f>
        <v>-3.1887854908442468</v>
      </c>
      <c r="L46" s="14">
        <f>((Терморезистор!$B$13-Фоторезистор!Y69)/(Терморезистор!$B$13+Фоторезистор!Y69))*Терморезистор!$F$5</f>
        <v>-3.0167666183049588</v>
      </c>
      <c r="M46" s="14">
        <f>((Терморезистор!$B$14-Фоторезистор!Z69)/(Терморезистор!$B$14+Фоторезистор!Z69))*Терморезистор!$F$5</f>
        <v>-2.7788377112182436</v>
      </c>
      <c r="N46" s="14">
        <f>((Терморезистор!$B$15-Фоторезистор!AA69)/(Терморезистор!$B$15+Фоторезистор!AA69))*Терморезистор!$F$5</f>
        <v>-2.4657821624108323</v>
      </c>
      <c r="O46" s="14">
        <f>((Терморезистор!$B$16-Фоторезистор!AB69)/(Терморезистор!$B$16+Фоторезистор!AB69))*Терморезистор!$F$5</f>
        <v>-2.0751697948458907</v>
      </c>
      <c r="P46" s="14">
        <f>((Терморезистор!$B$17-Фоторезистор!AC69)/(Терморезистор!$B$17+Фоторезистор!AC69))*Терморезистор!$F$5</f>
        <v>-1.614177439955143</v>
      </c>
      <c r="Q46" s="14">
        <f>((Терморезистор!$B$18-Фоторезистор!AD69)/(Терморезистор!$B$18+Фоторезистор!AD69))*Терморезистор!$F$5</f>
        <v>-1.1002158321061024</v>
      </c>
      <c r="R46" s="14">
        <f>((Терморезистор!$B$19-Фоторезистор!AE69)/(Терморезистор!$B$19+Фоторезистор!AE69))*Терморезистор!$F$5</f>
        <v>-0.55845746241035921</v>
      </c>
    </row>
    <row r="47" spans="9:18" x14ac:dyDescent="0.25">
      <c r="I47" s="2"/>
      <c r="J47" s="13">
        <v>100</v>
      </c>
      <c r="K47" s="14">
        <f>((Терморезистор!$B$12-Фоторезистор!X70)/(Терморезистор!$B$12+Фоторезистор!X70))*Терморезистор!$F$5</f>
        <v>-3.1762543239947023</v>
      </c>
      <c r="L47" s="14">
        <f>((Терморезистор!$B$13-Фоторезистор!Y70)/(Терморезистор!$B$13+Фоторезистор!Y70))*Терморезистор!$F$5</f>
        <v>-2.9978290586524059</v>
      </c>
      <c r="M47" s="14">
        <f>((Терморезистор!$B$14-Фоторезистор!Z70)/(Терморезистор!$B$14+Фоторезистор!Z70))*Терморезистор!$F$5</f>
        <v>-2.7516466451244446</v>
      </c>
      <c r="N47" s="14">
        <f>((Терморезистор!$B$15-Фоторезистор!AA70)/(Терморезистор!$B$15+Фоторезистор!AA70))*Терморезистор!$F$5</f>
        <v>-2.4288012417122813</v>
      </c>
      <c r="O47" s="14">
        <f>((Терморезистор!$B$16-Фоторезистор!AB70)/(Терморезистор!$B$16+Фоторезистор!AB70))*Терморезистор!$F$5</f>
        <v>-2.027668667088927</v>
      </c>
      <c r="P47" s="14">
        <f>((Терморезистор!$B$17-Фоторезистор!AC70)/(Терморезистор!$B$17+Фоторезистор!AC70))*Терморезистор!$F$5</f>
        <v>-1.5566647353494112</v>
      </c>
      <c r="Q47" s="14">
        <f>((Терморезистор!$B$18-Фоторезистор!AD70)/(Терморезистор!$B$18+Фоторезистор!AD70))*Терморезистор!$F$5</f>
        <v>-1.0345849069543307</v>
      </c>
      <c r="R47" s="14">
        <f>((Терморезистор!$B$19-Фоторезистор!AE70)/(Терморезистор!$B$19+Фоторезистор!AE70))*Терморезистор!$F$5</f>
        <v>-0.48771213877856179</v>
      </c>
    </row>
    <row r="48" spans="9:18" x14ac:dyDescent="0.25">
      <c r="I48" s="2"/>
      <c r="J48" s="13">
        <v>200</v>
      </c>
      <c r="K48" s="14">
        <f>((Терморезистор!$B$12-Фоторезистор!X71)/(Терморезистор!$B$12+Фоторезистор!X71))*Терморезистор!$F$5</f>
        <v>-3.0810953777823453</v>
      </c>
      <c r="L48" s="14">
        <f>((Терморезистор!$B$13-Фоторезистор!Y71)/(Терморезистор!$B$13+Фоторезистор!Y71))*Терморезистор!$F$5</f>
        <v>-2.855289830803772</v>
      </c>
      <c r="M48" s="14">
        <f>((Терморезистор!$B$14-Фоторезистор!Z71)/(Терморезистор!$B$14+Фоторезистор!Z71))*Терморезистор!$F$5</f>
        <v>-2.549451748671506</v>
      </c>
      <c r="N48" s="14">
        <f>((Терморезистор!$B$15-Фоторезистор!AA71)/(Терморезистор!$B$15+Фоторезистор!AA71))*Терморезистор!$F$5</f>
        <v>-2.1581012527837435</v>
      </c>
      <c r="O48" s="14">
        <f>((Терморезистор!$B$16-Фоторезистор!AB71)/(Терморезистор!$B$16+Фоторезистор!AB71))*Терморезистор!$F$5</f>
        <v>-1.6866044590900735</v>
      </c>
      <c r="P48" s="14">
        <f>((Терморезистор!$B$17-Фоторезистор!AC71)/(Терморезистор!$B$17+Фоторезистор!AC71))*Терморезистор!$F$5</f>
        <v>-1.1528225496595679</v>
      </c>
      <c r="Q48" s="14">
        <f>((Терморезистор!$B$18-Фоторезистор!AD71)/(Терморезистор!$B$18+Фоторезистор!AD71))*Терморезистор!$F$5</f>
        <v>-0.58479679796614781</v>
      </c>
      <c r="R48" s="14">
        <f>((Терморезистор!$B$19-Фоторезистор!AE71)/(Терморезистор!$B$19+Фоторезистор!AE71))*Терморезистор!$F$5</f>
        <v>-1.4834464527343421E-2</v>
      </c>
    </row>
    <row r="49" spans="9:18" x14ac:dyDescent="0.25">
      <c r="I49" s="2"/>
      <c r="J49" s="13">
        <v>300</v>
      </c>
      <c r="K49" s="14">
        <f>((Терморезистор!$B$12-Фоторезистор!X72)/(Терморезистор!$B$12+Фоторезистор!X72))*Терморезистор!$F$5</f>
        <v>-3.0138548641163379</v>
      </c>
      <c r="L49" s="14">
        <f>((Терморезистор!$B$13-Фоторезистор!Y72)/(Терморезистор!$B$13+Фоторезистор!Y72))*Терморезистор!$F$5</f>
        <v>-2.755902216801688</v>
      </c>
      <c r="M49" s="14">
        <f>((Терморезистор!$B$14-Фоторезистор!Z72)/(Терморезистор!$B$14+Фоторезистор!Z72))*Терморезистор!$F$5</f>
        <v>-2.4109954914194542</v>
      </c>
      <c r="N49" s="14">
        <f>((Терморезистор!$B$15-Фоторезистор!AA72)/(Терморезистор!$B$15+Фоторезистор!AA72))*Терморезистор!$F$5</f>
        <v>-1.9769924006421979</v>
      </c>
      <c r="O49" s="14">
        <f>((Терморезистор!$B$16-Фоторезистор!AB72)/(Терморезистор!$B$16+Фоторезистор!AB72))*Терморезистор!$F$5</f>
        <v>-1.4647502160716341</v>
      </c>
      <c r="P49" s="14">
        <f>((Терморезистор!$B$17-Фоторезистор!AC72)/(Терморезистор!$B$17+Фоторезистор!AC72))*Терморезистор!$F$5</f>
        <v>-0.89842057913075679</v>
      </c>
      <c r="Q49" s="14">
        <f>((Терморезистор!$B$18-Фоторезистор!AD72)/(Терморезистор!$B$18+Фоторезистор!AD72))*Терморезистор!$F$5</f>
        <v>-0.31102516812287273</v>
      </c>
      <c r="R49" s="14">
        <f>((Терморезистор!$B$19-Фоторезистор!AE72)/(Терморезистор!$B$19+Фоторезистор!AE72))*Терморезистор!$F$5</f>
        <v>0.26315191660715531</v>
      </c>
    </row>
    <row r="50" spans="9:18" x14ac:dyDescent="0.25">
      <c r="I50" s="2"/>
      <c r="J50" s="13">
        <v>400</v>
      </c>
      <c r="K50" s="14">
        <f>((Терморезистор!$B$12-Фоторезистор!X73)/(Терморезистор!$B$12+Фоторезистор!X73))*Терморезистор!$F$5</f>
        <v>-2.9602276283301645</v>
      </c>
      <c r="L50" s="14">
        <f>((Терморезистор!$B$13-Фоторезистор!Y73)/(Терморезистор!$B$13+Фоторезистор!Y73))*Терморезистор!$F$5</f>
        <v>-2.6774133035338235</v>
      </c>
      <c r="M50" s="14">
        <f>((Терморезистор!$B$14-Фоторезистор!Z73)/(Терморезистор!$B$14+Фоторезистор!Z73))*Терморезистор!$F$5</f>
        <v>-2.3030858328827386</v>
      </c>
      <c r="N50" s="14">
        <f>((Терморезистор!$B$15-Фоторезистор!AA73)/(Терморезистор!$B$15+Фоторезистор!AA73))*Терморезистор!$F$5</f>
        <v>-1.8381679541875737</v>
      </c>
      <c r="O50" s="14">
        <f>((Терморезистор!$B$16-Фоторезистор!AB73)/(Терморезистор!$B$16+Фоторезистор!AB73))*Терморезистор!$F$5</f>
        <v>-1.2980062330075928</v>
      </c>
      <c r="P50" s="14">
        <f>((Терморезистор!$B$17-Фоторезистор!AC73)/(Терморезистор!$B$17+Фоторезистор!AC73))*Терморезистор!$F$5</f>
        <v>-0.71133986202615485</v>
      </c>
      <c r="Q50" s="14">
        <f>((Терморезистор!$B$18-Фоторезистор!AD73)/(Терморезистор!$B$18+Фоторезистор!AD73))*Терморезистор!$F$5</f>
        <v>-0.11421964589778949</v>
      </c>
      <c r="R50" s="14">
        <f>((Терморезистор!$B$19-Фоторезистор!AE73)/(Терморезистор!$B$19+Фоторезистор!AE73))*Терморезистор!$F$5</f>
        <v>0.45858542143055436</v>
      </c>
    </row>
    <row r="51" spans="9:18" x14ac:dyDescent="0.25">
      <c r="I51" s="2"/>
      <c r="J51" s="13">
        <v>500</v>
      </c>
      <c r="K51" s="14">
        <f>((Терморезистор!$B$12-Фоторезистор!X74)/(Терморезистор!$B$12+Фоторезистор!X74))*Терморезистор!$F$5</f>
        <v>-2.914952968765534</v>
      </c>
      <c r="L51" s="14">
        <f>((Терморезистор!$B$13-Фоторезистор!Y74)/(Терморезистор!$B$13+Фоторезистор!Y74))*Терморезистор!$F$5</f>
        <v>-2.6116788177679195</v>
      </c>
      <c r="M51" s="14">
        <f>((Терморезистор!$B$14-Фоторезистор!Z74)/(Терморезистор!$B$14+Фоторезистор!Z74))*Терморезистор!$F$5</f>
        <v>-2.2136669997356933</v>
      </c>
      <c r="N51" s="14">
        <f>((Терморезистор!$B$15-Фоторезистор!AA74)/(Терморезистор!$B$15+Фоторезистор!AA74))*Терморезистор!$F$5</f>
        <v>-1.7246421097018731</v>
      </c>
      <c r="O51" s="14">
        <f>((Терморезистор!$B$16-Фоторезистор!AB74)/(Терморезистор!$B$16+Фоторезистор!AB74))*Терморезистор!$F$5</f>
        <v>-1.1637295788833086</v>
      </c>
      <c r="P51" s="14">
        <f>((Терморезистор!$B$17-Фоторезистор!AC74)/(Терморезистор!$B$17+Фоторезистор!AC74))*Терморезистор!$F$5</f>
        <v>-0.56318587475246884</v>
      </c>
      <c r="Q51" s="14">
        <f>((Терморезистор!$B$18-Фоторезистор!AD74)/(Терморезистор!$B$18+Фоторезистор!AD74))*Терморезистор!$F$5</f>
        <v>3.8998983426675335E-2</v>
      </c>
      <c r="R51" s="14">
        <f>((Терморезистор!$B$19-Фоторезистор!AE74)/(Терморезистор!$B$19+Фоторезистор!AE74))*Терморезистор!$F$5</f>
        <v>0.6082607486384275</v>
      </c>
    </row>
    <row r="52" spans="9:18" x14ac:dyDescent="0.25">
      <c r="I52" s="2"/>
      <c r="J52" s="13">
        <v>600</v>
      </c>
      <c r="K52" s="14">
        <f>((Терморезистор!$B$12-Фоторезистор!X75)/(Терморезистор!$B$12+Фоторезистор!X75))*Терморезистор!$F$5</f>
        <v>-2.8754272599875614</v>
      </c>
      <c r="L52" s="14">
        <f>((Терморезистор!$B$13-Фоторезистор!Y75)/(Терморезистор!$B$13+Фоторезистор!Y75))*Терморезистор!$F$5</f>
        <v>-2.554683256068202</v>
      </c>
      <c r="M52" s="14">
        <f>((Терморезистор!$B$14-Фоторезистор!Z75)/(Терморезистор!$B$14+Фоторезистор!Z75))*Терморезистор!$F$5</f>
        <v>-2.1368304291044602</v>
      </c>
      <c r="N52" s="14">
        <f>((Терморезистор!$B$15-Фоторезистор!AA75)/(Терморезистор!$B$15+Фоторезистор!AA75))*Терморезистор!$F$5</f>
        <v>-1.6281642995958432</v>
      </c>
      <c r="O52" s="14">
        <f>((Терморезистор!$B$16-Фоторезистор!AB75)/(Терморезистор!$B$16+Фоторезистор!AB75))*Терморезистор!$F$5</f>
        <v>-1.0510578247642515</v>
      </c>
      <c r="P52" s="14">
        <f>((Терморезистор!$B$17-Фоторезистор!AC75)/(Терморезистор!$B$17+Фоторезистор!AC75))*Терморезистор!$F$5</f>
        <v>-0.4405512703892287</v>
      </c>
      <c r="Q52" s="14">
        <f>((Терморезистор!$B$18-Фоторезистор!AD75)/(Терморезистор!$B$18+Фоторезистор!AD75))*Терморезистор!$F$5</f>
        <v>0.16410339117353873</v>
      </c>
      <c r="R52" s="14">
        <f>((Терморезистор!$B$19-Фоторезистор!AE75)/(Терморезистор!$B$19+Фоторезистор!AE75))*Терморезистор!$F$5</f>
        <v>0.72890030787154658</v>
      </c>
    </row>
    <row r="53" spans="9:18" x14ac:dyDescent="0.25">
      <c r="I53" s="2"/>
      <c r="J53" s="13">
        <v>700</v>
      </c>
      <c r="K53" s="14">
        <f>((Терморезистор!$B$12-Фоторезистор!X76)/(Терморезистор!$B$12+Фоторезистор!X76))*Терморезистор!$F$5</f>
        <v>-2.8401461653586897</v>
      </c>
      <c r="L53" s="14">
        <f>((Терморезистор!$B$13-Фоторезистор!Y76)/(Терморезистор!$B$13+Фоторезистор!Y76))*Терморезистор!$F$5</f>
        <v>-2.5041140610843953</v>
      </c>
      <c r="M53" s="14">
        <f>((Терморезистор!$B$14-Фоторезистор!Z76)/(Терморезистор!$B$14+Фоторезистор!Z76))*Терморезистор!$F$5</f>
        <v>-2.0691907202482689</v>
      </c>
      <c r="N53" s="14">
        <f>((Терморезистор!$B$15-Фоторезистор!AA76)/(Терморезистор!$B$15+Фоторезистор!AA76))*Терморезистор!$F$5</f>
        <v>-1.5440429450396425</v>
      </c>
      <c r="O53" s="14">
        <f>((Терморезистор!$B$16-Фоторезистор!AB76)/(Терморезистор!$B$16+Фоторезистор!AB76))*Терморезистор!$F$5</f>
        <v>-0.95387789238075404</v>
      </c>
      <c r="P53" s="14">
        <f>((Терморезистор!$B$17-Фоторезистор!AC76)/(Терморезистор!$B$17+Фоторезистор!AC76))*Терморезистор!$F$5</f>
        <v>-0.33598776158977206</v>
      </c>
      <c r="Q53" s="14">
        <f>((Терморезистор!$B$18-Фоторезистор!AD76)/(Терморезистор!$B$18+Фоторезистор!AD76))*Терморезистор!$F$5</f>
        <v>0.26956361027813325</v>
      </c>
      <c r="R53" s="14">
        <f>((Терморезистор!$B$19-Фоторезистор!AE76)/(Терморезистор!$B$19+Фоторезистор!AE76))*Терморезистор!$F$5</f>
        <v>0.82951855956576281</v>
      </c>
    </row>
    <row r="54" spans="9:18" x14ac:dyDescent="0.25">
      <c r="I54" s="2"/>
      <c r="J54" s="13">
        <v>800</v>
      </c>
      <c r="K54" s="14">
        <f>((Терморезистор!$B$12-Фоторезистор!X77)/(Терморезистор!$B$12+Фоторезистор!X77))*Терморезистор!$F$5</f>
        <v>-2.8081517798809612</v>
      </c>
      <c r="L54" s="14">
        <f>((Терморезистор!$B$13-Фоторезистор!Y77)/(Терморезистор!$B$13+Фоторезистор!Y77))*Терморезистор!$F$5</f>
        <v>-2.4585029498647124</v>
      </c>
      <c r="M54" s="14">
        <f>((Терморезистор!$B$14-Фоторезистор!Z77)/(Терморезистор!$B$14+Фоторезистор!Z77))*Терморезистор!$F$5</f>
        <v>-2.0086081737664947</v>
      </c>
      <c r="N54" s="14">
        <f>((Терморезистор!$B$15-Фоторезистор!AA77)/(Терморезистор!$B$15+Фоторезистор!AA77))*Терморезистор!$F$5</f>
        <v>-1.4693325098147458</v>
      </c>
      <c r="O54" s="14">
        <f>((Терморезистор!$B$16-Фоторезистор!AB77)/(Терморезистор!$B$16+Фоторезистор!AB77))*Терморезистор!$F$5</f>
        <v>-0.86838615487196824</v>
      </c>
      <c r="P54" s="14">
        <f>((Терморезистор!$B$17-Фоторезистор!AC77)/(Терморезистор!$B$17+Фоторезистор!AC77))*Терморезистор!$F$5</f>
        <v>-0.24491182519946159</v>
      </c>
      <c r="Q54" s="14">
        <f>((Терморезистор!$B$18-Фоторезистор!AD77)/(Терморезистор!$B$18+Фоторезистор!AD77))*Терморезистор!$F$5</f>
        <v>0.36052803542096001</v>
      </c>
      <c r="R54" s="14">
        <f>((Терморезистор!$B$19-Фоторезистор!AE77)/(Терморезистор!$B$19+Фоторезистор!AE77))*Терморезистор!$F$5</f>
        <v>0.91552593170734975</v>
      </c>
    </row>
    <row r="55" spans="9:18" x14ac:dyDescent="0.25">
      <c r="I55" s="2"/>
      <c r="J55" s="13">
        <v>900</v>
      </c>
      <c r="K55" s="14">
        <f>((Терморезистор!$B$12-Фоторезистор!X78)/(Терморезистор!$B$12+Фоторезистор!X78))*Терморезистор!$F$5</f>
        <v>-2.7787917163755784</v>
      </c>
      <c r="L55" s="14">
        <f>((Терморезистор!$B$13-Фоторезистор!Y78)/(Терморезистор!$B$13+Фоторезистор!Y78))*Терморезистор!$F$5</f>
        <v>-2.4168525784130122</v>
      </c>
      <c r="M55" s="14">
        <f>((Терморезистор!$B$14-Фоторезистор!Z78)/(Терморезистор!$B$14+Фоторезистор!Z78))*Терморезистор!$F$5</f>
        <v>-1.9536353631782979</v>
      </c>
      <c r="N55" s="14">
        <f>((Терморезистор!$B$15-Фоторезистор!AA78)/(Терморезистор!$B$15+Фоторезистор!AA78))*Терморезистор!$F$5</f>
        <v>-1.4020523755942405</v>
      </c>
      <c r="O55" s="14">
        <f>((Терморезистор!$B$16-Фоторезистор!AB78)/(Терморезистор!$B$16+Фоторезистор!AB78))*Терморезистор!$F$5</f>
        <v>-0.79204538174161698</v>
      </c>
      <c r="P55" s="14">
        <f>((Терморезистор!$B$17-Фоторезистор!AC78)/(Терморезистор!$B$17+Фоторезистор!AC78))*Терморезистор!$F$5</f>
        <v>-0.16429543912965769</v>
      </c>
      <c r="Q55" s="14">
        <f>((Терморезистор!$B$18-Фоторезистор!AD78)/(Терморезистор!$B$18+Фоторезистор!AD78))*Терморезистор!$F$5</f>
        <v>0.44036184696813618</v>
      </c>
      <c r="R55" s="14">
        <f>((Терморезистор!$B$19-Фоторезистор!AE78)/(Терморезистор!$B$19+Фоторезистор!AE78))*Терморезистор!$F$5</f>
        <v>0.99042102948576605</v>
      </c>
    </row>
    <row r="56" spans="9:18" x14ac:dyDescent="0.25">
      <c r="I56" s="2"/>
      <c r="J56" s="13">
        <v>1000</v>
      </c>
      <c r="K56" s="14">
        <f>((Терморезистор!$B$12-Фоторезистор!X79)/(Терморезистор!$B$12+Фоторезистор!X79))*Терморезистор!$F$5</f>
        <v>-2.7515991227771237</v>
      </c>
      <c r="L56" s="14">
        <f>((Терморезистор!$B$13-Фоторезистор!Y79)/(Терморезистор!$B$13+Фоторезистор!Y79))*Терморезистор!$F$5</f>
        <v>-2.3784509823014512</v>
      </c>
      <c r="M56" s="14">
        <f>((Терморезистор!$B$14-Фоторезистор!Z79)/(Терморезистор!$B$14+Фоторезистор!Z79))*Терморезистор!$F$5</f>
        <v>-1.9032429439171337</v>
      </c>
      <c r="N56" s="14">
        <f>((Терморезистор!$B$15-Фоторезистор!AA79)/(Терморезистор!$B$15+Фоторезистор!AA79))*Терморезистор!$F$5</f>
        <v>-1.3408017201796176</v>
      </c>
      <c r="O56" s="14">
        <f>((Терморезистор!$B$16-Фоторезистор!AB79)/(Терморезистор!$B$16+Фоторезистор!AB79))*Терморезистор!$F$5</f>
        <v>-0.72307400764037622</v>
      </c>
      <c r="P56" s="14">
        <f>((Терморезистор!$B$17-Фоторезистор!AC79)/(Терморезистор!$B$17+Фоторезистор!AC79))*Терморезистор!$F$5</f>
        <v>-9.2030702685687985E-2</v>
      </c>
      <c r="Q56" s="14">
        <f>((Терморезистор!$B$18-Фоторезистор!AD79)/(Терморезистор!$B$18+Фоторезистор!AD79))*Терморезистор!$F$5</f>
        <v>0.51138578796659373</v>
      </c>
      <c r="R56" s="14">
        <f>((Терморезистор!$B$19-Фоторезистор!AE79)/(Терморезистор!$B$19+Фоторезистор!AE79))*Терморезистор!$F$5</f>
        <v>1.0565941294657415</v>
      </c>
    </row>
    <row r="57" spans="9:18" x14ac:dyDescent="0.25">
      <c r="I57" s="2"/>
      <c r="J57" s="13">
        <v>2000</v>
      </c>
      <c r="K57" s="14">
        <f>((Терморезистор!$B$12-Фоторезистор!X80)/(Терморезистор!$B$12+Фоторезистор!X80))*Терморезистор!$F$5</f>
        <v>-2.5493933388278784</v>
      </c>
      <c r="L57" s="14">
        <f>((Терморезистор!$B$13-Фоторезистор!Y80)/(Терморезистор!$B$13+Фоторезистор!Y80))*Терморезистор!$F$5</f>
        <v>-2.0980358801299346</v>
      </c>
      <c r="M57" s="14">
        <f>((Терморезистор!$B$14-Фоторезистор!Z80)/(Терморезистор!$B$14+Фоторезистор!Z80))*Терморезистор!$F$5</f>
        <v>-1.5435571751965014</v>
      </c>
      <c r="N57" s="14">
        <f>((Терморезистор!$B$15-Фоторезистор!AA80)/(Терморезистор!$B$15+Фоторезистор!AA80))*Терморезистор!$F$5</f>
        <v>-0.91503283014538972</v>
      </c>
      <c r="O57" s="14">
        <f>((Терморезистор!$B$16-Фоторезистор!AB80)/(Терморезистор!$B$16+Фоторезистор!AB80))*Терморезистор!$F$5</f>
        <v>-0.25709729819965316</v>
      </c>
      <c r="P57" s="14">
        <f>((Терморезистор!$B$17-Фоторезистор!AC80)/(Терморезистор!$B$17+Фоторезистор!AC80))*Терморезистор!$F$5</f>
        <v>0.38248604221609067</v>
      </c>
      <c r="Q57" s="14">
        <f>((Терморезистор!$B$18-Фоторезистор!AD80)/(Терморезистор!$B$18+Фоторезистор!AD80))*Терморезистор!$F$5</f>
        <v>0.96547259611783887</v>
      </c>
      <c r="R57" s="14">
        <f>((Терморезистор!$B$19-Фоторезистор!AE80)/(Терморезистор!$B$19+Фоторезистор!AE80))*Терморезистор!$F$5</f>
        <v>1.4697684971578362</v>
      </c>
    </row>
    <row r="58" spans="9:18" x14ac:dyDescent="0.25">
      <c r="I58" s="2"/>
      <c r="J58" s="13">
        <v>3000</v>
      </c>
      <c r="K58" s="14">
        <f>((Терморезистор!$B$12-Фоторезистор!X81)/(Терморезистор!$B$12+Фоторезистор!X81))*Терморезистор!$F$5</f>
        <v>-2.4109301053013872</v>
      </c>
      <c r="L58" s="14">
        <f>((Терморезистор!$B$13-Фоторезистор!Y81)/(Терморезистор!$B$13+Фоторезистор!Y81))*Терморезистор!$F$5</f>
        <v>-1.9110968444855754</v>
      </c>
      <c r="M58" s="14">
        <f>((Терморезистор!$B$14-Фоторезистор!Z81)/(Терморезистор!$B$14+Фоторезистор!Z81))*Терморезистор!$F$5</f>
        <v>-1.3115864164569679</v>
      </c>
      <c r="N58" s="14">
        <f>((Терморезистор!$B$15-Фоторезистор!AA81)/(Терморезистор!$B$15+Фоторезистор!AA81))*Терморезистор!$F$5</f>
        <v>-0.6506410202339713</v>
      </c>
      <c r="O58" s="14">
        <f>((Терморезистор!$B$16-Фоторезистор!AB81)/(Терморезистор!$B$16+Фоторезистор!AB81))*Терморезистор!$F$5</f>
        <v>2.0922553497740984E-2</v>
      </c>
      <c r="P58" s="14">
        <f>((Терморезистор!$B$17-Фоторезистор!AC81)/(Терморезистор!$B$17+Фоторезистор!AC81))*Терморезистор!$F$5</f>
        <v>0.65470307161267272</v>
      </c>
      <c r="Q58" s="14">
        <f>((Терморезистор!$B$18-Фоторезистор!AD81)/(Терморезистор!$B$18+Фоторезистор!AD81))*Терморезистор!$F$5</f>
        <v>1.2167214647025617</v>
      </c>
      <c r="R58" s="14">
        <f>((Терморезистор!$B$19-Фоторезистор!AE81)/(Терморезистор!$B$19+Фоторезистор!AE81))*Терморезистор!$F$5</f>
        <v>1.691275005446899</v>
      </c>
    </row>
    <row r="59" spans="9:18" x14ac:dyDescent="0.25">
      <c r="I59" s="2"/>
      <c r="J59" s="13">
        <v>4000</v>
      </c>
      <c r="K59" s="14">
        <f>((Терморезистор!$B$12-Фоторезистор!X82)/(Терморезистор!$B$12+Фоторезистор!X82))*Терморезистор!$F$5</f>
        <v>-2.3030152796733478</v>
      </c>
      <c r="L59" s="14">
        <f>((Терморезистор!$B$13-Фоторезистор!Y82)/(Терморезистор!$B$13+Фоторезистор!Y82))*Терморезистор!$F$5</f>
        <v>-1.7681651780412107</v>
      </c>
      <c r="M59" s="14">
        <f>((Терморезистор!$B$14-Фоторезистор!Z82)/(Терморезистор!$B$14+Фоторезистор!Z82))*Терморезистор!$F$5</f>
        <v>-1.138263316416352</v>
      </c>
      <c r="N59" s="14">
        <f>((Терморезистор!$B$15-Фоторезистор!AA82)/(Терморезистор!$B$15+Фоторезистор!AA82))*Терморезистор!$F$5</f>
        <v>-0.45806519929316591</v>
      </c>
      <c r="O59" s="14">
        <f>((Терморезистор!$B$16-Фоторезистор!AB82)/(Терморезистор!$B$16+Фоторезистор!AB82))*Терморезистор!$F$5</f>
        <v>0.21822690725806307</v>
      </c>
      <c r="P59" s="14">
        <f>((Терморезистор!$B$17-Фоторезистор!AC82)/(Терморезистор!$B$17+Фоторезистор!AC82))*Терморезистор!$F$5</f>
        <v>0.84318631115759102</v>
      </c>
      <c r="Q59" s="14">
        <f>((Терморезистор!$B$18-Фоторезистор!AD82)/(Терморезистор!$B$18+Фоторезистор!AD82))*Терморезистор!$F$5</f>
        <v>1.3869098444780923</v>
      </c>
      <c r="R59" s="14">
        <f>((Терморезистор!$B$19-Фоторезистор!AE82)/(Терморезистор!$B$19+Фоторезистор!AE82))*Терморезистор!$F$5</f>
        <v>1.8385512282683618</v>
      </c>
    </row>
    <row r="60" spans="9:18" x14ac:dyDescent="0.25">
      <c r="I60" s="2"/>
      <c r="J60" s="13">
        <v>5000</v>
      </c>
      <c r="K60" s="14">
        <f>((Терморезистор!$B$12-Фоторезистор!X83)/(Терморезистор!$B$12+Фоторезистор!X83))*Терморезистор!$F$5</f>
        <v>-2.2135923440798813</v>
      </c>
      <c r="L60" s="14">
        <f>((Терморезистор!$B$13-Фоторезистор!Y83)/(Терморезистор!$B$13+Фоторезистор!Y83))*Терморезистор!$F$5</f>
        <v>-1.6515131362706874</v>
      </c>
      <c r="M60" s="14">
        <f>((Терморезистор!$B$14-Фоторезистор!Z83)/(Терморезистор!$B$14+Фоторезистор!Z83))*Терморезистор!$F$5</f>
        <v>-0.99932255660794533</v>
      </c>
      <c r="N60" s="14">
        <f>((Терморезистор!$B$15-Фоторезистор!AA83)/(Терморезистор!$B$15+Фоторезистор!AA83))*Терморезистор!$F$5</f>
        <v>-0.30665856962003057</v>
      </c>
      <c r="O60" s="14">
        <f>((Терморезистор!$B$16-Фоторезистор!AB83)/(Терморезистор!$B$16+Фоторезистор!AB83))*Терморезистор!$F$5</f>
        <v>0.37037925786461195</v>
      </c>
      <c r="P60" s="14">
        <f>((Терморезистор!$B$17-Фоторезистор!AC83)/(Терморезистор!$B$17+Фоторезистор!AC83))*Терморезистор!$F$5</f>
        <v>0.98595487593256026</v>
      </c>
      <c r="Q60" s="14">
        <f>((Терморезистор!$B$18-Фоторезистор!AD83)/(Терморезистор!$B$18+Фоторезистор!AD83))*Терморезистор!$F$5</f>
        <v>1.5138220931494164</v>
      </c>
      <c r="R60" s="14">
        <f>((Терморезистор!$B$19-Фоторезистор!AE83)/(Терморезистор!$B$19+Фоторезистор!AE83))*Терморезистор!$F$5</f>
        <v>1.9469582960995742</v>
      </c>
    </row>
    <row r="61" spans="9:18" x14ac:dyDescent="0.25">
      <c r="I61" s="2"/>
      <c r="J61" s="13">
        <v>6000</v>
      </c>
      <c r="K61" s="14">
        <f>((Терморезистор!$B$12-Фоторезистор!X84)/(Терморезистор!$B$12+Фоторезистор!X84))*Терморезистор!$F$5</f>
        <v>-2.1367523780288566</v>
      </c>
      <c r="L61" s="14">
        <f>((Терморезистор!$B$13-Фоторезистор!Y84)/(Терморезистор!$B$13+Фоторезистор!Y84))*Терморезистор!$F$5</f>
        <v>-1.5525425954080578</v>
      </c>
      <c r="M61" s="14">
        <f>((Терморезистор!$B$14-Фоторезистор!Z84)/(Терморезистор!$B$14+Фоторезистор!Z84))*Терморезистор!$F$5</f>
        <v>-0.88317083119711426</v>
      </c>
      <c r="N61" s="14">
        <f>((Терморезистор!$B$15-Фоторезистор!AA84)/(Терморезистор!$B$15+Фоторезистор!AA84))*Терморезистор!$F$5</f>
        <v>-0.18205923642420119</v>
      </c>
      <c r="O61" s="14">
        <f>((Терморезистор!$B$16-Фоторезистор!AB84)/(Терморезистор!$B$16+Фоторезистор!AB84))*Терморезистор!$F$5</f>
        <v>0.49368071742118386</v>
      </c>
      <c r="P61" s="14">
        <f>((Терморезистор!$B$17-Фоторезистор!AC84)/(Терморезистор!$B$17+Фоторезистор!AC84))*Терморезистор!$F$5</f>
        <v>1.1000423764734519</v>
      </c>
      <c r="Q61" s="14">
        <f>((Терморезистор!$B$18-Фоторезистор!AD84)/(Терморезистор!$B$18+Фоторезистор!AD84))*Терморезистор!$F$5</f>
        <v>1.6140259031449222</v>
      </c>
      <c r="R61" s="14">
        <f>((Терморезистор!$B$19-Фоторезистор!AE84)/(Терморезистор!$B$19+Фоторезистор!AE84))*Терморезистор!$F$5</f>
        <v>2.0317094546932077</v>
      </c>
    </row>
    <row r="62" spans="9:18" x14ac:dyDescent="0.25">
      <c r="I62" s="2"/>
      <c r="J62" s="13">
        <v>7000</v>
      </c>
      <c r="K62" s="14">
        <f>((Терморезистор!$B$12-Фоторезистор!X85)/(Терморезистор!$B$12+Фоторезистор!X85))*Терморезистор!$F$5</f>
        <v>-2.0691097794320426</v>
      </c>
      <c r="L62" s="14">
        <f>((Терморезистор!$B$13-Фоторезистор!Y85)/(Терморезистор!$B$13+Фоторезистор!Y85))*Терморезистор!$F$5</f>
        <v>-1.4663704639071506</v>
      </c>
      <c r="M62" s="14">
        <f>((Терморезистор!$B$14-Фоторезистор!Z85)/(Терморезистор!$B$14+Фоторезистор!Z85))*Терморезистор!$F$5</f>
        <v>-0.78330562764211897</v>
      </c>
      <c r="N62" s="14">
        <f>((Терморезистор!$B$15-Фоторезистор!AA85)/(Терморезистор!$B$15+Фоторезистор!AA85))*Терморезистор!$F$5</f>
        <v>-7.6336886945690643E-2</v>
      </c>
      <c r="O62" s="14">
        <f>((Терморезистор!$B$16-Фоторезистор!AB85)/(Терморезистор!$B$16+Фоторезистор!AB85))*Терморезистор!$F$5</f>
        <v>0.59697674306792525</v>
      </c>
      <c r="P62" s="14">
        <f>((Терморезистор!$B$17-Фоторезистор!AC85)/(Терморезистор!$B$17+Фоторезистор!AC85))*Терморезистор!$F$5</f>
        <v>1.1945312827262178</v>
      </c>
      <c r="Q62" s="14">
        <f>((Терморезистор!$B$18-Фоторезистор!AD85)/(Терморезистор!$B$18+Фоторезистор!AD85))*Терморезистор!$F$5</f>
        <v>1.6962137768176995</v>
      </c>
      <c r="R62" s="14">
        <f>((Терморезистор!$B$19-Фоторезистор!AE85)/(Терморезистор!$B$19+Фоторезистор!AE85))*Терморезистор!$F$5</f>
        <v>2.1006758377820516</v>
      </c>
    </row>
    <row r="63" spans="9:18" x14ac:dyDescent="0.25">
      <c r="I63" s="2"/>
      <c r="J63" s="13">
        <v>8000</v>
      </c>
      <c r="K63" s="14">
        <f>((Терморезистор!$B$12-Фоторезистор!X86)/(Терморезистор!$B$12+Фоторезистор!X86))*Терморезистор!$F$5</f>
        <v>-2.0085247236179451</v>
      </c>
      <c r="L63" s="14">
        <f>((Терморезистор!$B$13-Фоторезистор!Y86)/(Терморезистор!$B$13+Фоторезистор!Y86))*Терморезистор!$F$5</f>
        <v>-1.3899343215324182</v>
      </c>
      <c r="M63" s="14">
        <f>((Терморезистор!$B$14-Фоторезистор!Z86)/(Терморезистор!$B$14+Фоторезистор!Z86))*Терморезистор!$F$5</f>
        <v>-0.6956926691094818</v>
      </c>
      <c r="N63" s="14">
        <f>((Терморезистор!$B$15-Фоторезистор!AA86)/(Терморезистор!$B$15+Фоторезистор!AA86))*Терморезистор!$F$5</f>
        <v>1.5363753185600426E-2</v>
      </c>
      <c r="O63" s="14">
        <f>((Терморезистор!$B$16-Фоторезистор!AB86)/(Терморезистор!$B$16+Фоторезистор!AB86))*Терморезистор!$F$5</f>
        <v>0.68560504648986142</v>
      </c>
      <c r="P63" s="14">
        <f>((Терморезистор!$B$17-Фоторезистор!AC86)/(Терморезистор!$B$17+Фоторезистор!AC86))*Терморезистор!$F$5</f>
        <v>1.2748247749343595</v>
      </c>
      <c r="Q63" s="14">
        <f>((Терморезистор!$B$18-Фоторезистор!AD86)/(Терморезистор!$B$18+Фоторезистор!AD86))*Терморезистор!$F$5</f>
        <v>1.7654905382715713</v>
      </c>
      <c r="R63" s="14">
        <f>((Терморезистор!$B$19-Фоторезистор!AE86)/(Терморезистор!$B$19+Фоторезистор!AE86))*Терморезистор!$F$5</f>
        <v>2.1584292835261794</v>
      </c>
    </row>
    <row r="64" spans="9:18" x14ac:dyDescent="0.25">
      <c r="I64" s="2"/>
      <c r="J64" s="13">
        <v>9000</v>
      </c>
      <c r="K64" s="14">
        <f>((Терморезистор!$B$12-Фоторезистор!X87)/(Терморезистор!$B$12+Фоторезистор!X87))*Терморезистор!$F$5</f>
        <v>-1.9535497005811426</v>
      </c>
      <c r="L64" s="14">
        <f>((Терморезистор!$B$13-Фоторезистор!Y87)/(Терморезистор!$B$13+Фоторезистор!Y87))*Терморезистор!$F$5</f>
        <v>-1.321176971080801</v>
      </c>
      <c r="M64" s="14">
        <f>((Терморезистор!$B$14-Фоторезистор!Z87)/(Терморезистор!$B$14+Фоторезистор!Z87))*Терморезистор!$F$5</f>
        <v>-0.61764770590930773</v>
      </c>
      <c r="N64" s="14">
        <f>((Терморезистор!$B$15-Фоторезистор!AA87)/(Терморезистор!$B$15+Фоторезистор!AA87))*Терморезистор!$F$5</f>
        <v>9.6236052401711111E-2</v>
      </c>
      <c r="O64" s="14">
        <f>((Терморезистор!$B$16-Фоторезистор!AB87)/(Терморезистор!$B$16+Фоторезистор!AB87))*Терморезистор!$F$5</f>
        <v>0.76303301948544089</v>
      </c>
      <c r="P64" s="14">
        <f>((Терморезистор!$B$17-Фоторезистор!AC87)/(Терморезистор!$B$17+Фоторезистор!AC87))*Терморезистор!$F$5</f>
        <v>1.3443908565080813</v>
      </c>
      <c r="Q64" s="14">
        <f>((Терморезистор!$B$18-Фоторезистор!AD87)/(Терморезистор!$B$18+Фоторезистор!AD87))*Терморезистор!$F$5</f>
        <v>1.8250976945417754</v>
      </c>
      <c r="R64" s="14">
        <f>((Терморезистор!$B$19-Фоторезистор!AE87)/(Терморезистор!$B$19+Фоторезистор!AE87))*Терморезистор!$F$5</f>
        <v>2.2078466981150582</v>
      </c>
    </row>
    <row r="65" spans="9:18" x14ac:dyDescent="0.25">
      <c r="I65" s="2"/>
      <c r="J65" s="13">
        <v>10000</v>
      </c>
      <c r="K65" s="14">
        <f>((Терморезистор!$B$12-Фоторезистор!X88)/(Терморезистор!$B$12+Фоторезистор!X88))*Терморезистор!$F$5</f>
        <v>-1.9031553071501595</v>
      </c>
      <c r="L65" s="14">
        <f>((Терморезистор!$B$13-Фоторезистор!Y88)/(Терморезистор!$B$13+Фоторезистор!Y88))*Терморезистор!$F$5</f>
        <v>-1.25864472288276</v>
      </c>
      <c r="M65" s="14">
        <f>((Терморезистор!$B$14-Фоторезистор!Z88)/(Терморезистор!$B$14+Фоторезистор!Z88))*Терморезистор!$F$5</f>
        <v>-0.5472902358327717</v>
      </c>
      <c r="N65" s="14">
        <f>((Терморезистор!$B$15-Фоторезистор!AA88)/(Терморезистор!$B$15+Фоторезистор!AA88))*Терморезистор!$F$5</f>
        <v>0.16849432125880445</v>
      </c>
      <c r="O65" s="14">
        <f>((Терморезистор!$B$16-Фоторезистор!AB88)/(Терморезистор!$B$16+Фоторезистор!AB88))*Терморезистор!$F$5</f>
        <v>0.83163901687970165</v>
      </c>
      <c r="P65" s="14">
        <f>((Терморезистор!$B$17-Фоторезистор!AC88)/(Терморезистор!$B$17+Фоторезистор!AC88))*Терморезистор!$F$5</f>
        <v>1.4055837485733185</v>
      </c>
      <c r="Q65" s="14">
        <f>((Терморезистор!$B$18-Фоторезистор!AD88)/(Терморезистор!$B$18+Фоторезистор!AD88))*Терморезистор!$F$5</f>
        <v>1.8772156295797247</v>
      </c>
      <c r="R65" s="14">
        <f>((Терморезистор!$B$19-Фоторезистор!AE88)/(Терморезистор!$B$19+Фоторезистор!AE88))*Терморезистор!$F$5</f>
        <v>2.2508484582962707</v>
      </c>
    </row>
  </sheetData>
  <mergeCells count="3">
    <mergeCell ref="A1:C1"/>
    <mergeCell ref="I27:J28"/>
    <mergeCell ref="K27:R27"/>
  </mergeCells>
  <hyperlinks>
    <hyperlink ref="B3" r:id="rId1" xr:uid="{2C5D995C-BEC3-4754-96C9-A2667A4CBAE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Фоторезистор</vt:lpstr>
      <vt:lpstr>Терморезистор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Рудюк</dc:creator>
  <cp:lastModifiedBy>Богдан Рудюк</cp:lastModifiedBy>
  <dcterms:created xsi:type="dcterms:W3CDTF">2015-06-05T18:17:20Z</dcterms:created>
  <dcterms:modified xsi:type="dcterms:W3CDTF">2021-03-22T14:41:03Z</dcterms:modified>
</cp:coreProperties>
</file>