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Pengujian Ketiga\"/>
    </mc:Choice>
  </mc:AlternateContent>
  <xr:revisionPtr revIDLastSave="0" documentId="13_ncr:1_{7DCF819F-EBB1-4C84-BF81-03FEDB762456}" xr6:coauthVersionLast="47" xr6:coauthVersionMax="47" xr10:uidLastSave="{00000000-0000-0000-0000-000000000000}"/>
  <bookViews>
    <workbookView xWindow="-120" yWindow="-120" windowWidth="29040" windowHeight="15720" xr2:uid="{E3C1A04C-9372-4545-A9E6-98ACBC17D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6" i="1" l="1"/>
  <c r="U26" i="1"/>
  <c r="Q26" i="1"/>
  <c r="P26" i="1"/>
  <c r="E27" i="1"/>
  <c r="J27" i="1"/>
  <c r="F26" i="1"/>
  <c r="L26" i="1"/>
  <c r="K26" i="1"/>
  <c r="V25" i="1"/>
  <c r="U25" i="1"/>
  <c r="Q25" i="1"/>
  <c r="P25" i="1"/>
  <c r="K25" i="1"/>
  <c r="L25" i="1"/>
  <c r="G25" i="1"/>
  <c r="G26" i="1" s="1"/>
  <c r="F25" i="1"/>
  <c r="T27" i="1" l="1"/>
  <c r="O27" i="1"/>
</calcChain>
</file>

<file path=xl/sharedStrings.xml><?xml version="1.0" encoding="utf-8"?>
<sst xmlns="http://schemas.openxmlformats.org/spreadsheetml/2006/main" count="32" uniqueCount="11">
  <si>
    <t>Jarak 1 Meter</t>
  </si>
  <si>
    <t>RSSI</t>
  </si>
  <si>
    <t>No Filter</t>
  </si>
  <si>
    <t>Kalman Filter</t>
  </si>
  <si>
    <t>Jarak 2 Meter</t>
  </si>
  <si>
    <t>Jarak 3 Meter</t>
  </si>
  <si>
    <t>Jarak 5 Meter</t>
  </si>
  <si>
    <t>Target</t>
  </si>
  <si>
    <t>Rata-Rata</t>
  </si>
  <si>
    <t>Nilai Error</t>
  </si>
  <si>
    <t>Persentase Perbaikan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</si>
</sst>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3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Perbandingan Jarak 1 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Target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Sheet1!$D$5:$D$28</c15:sqref>
                  </c15:fullRef>
                </c:ext>
              </c:extLst>
              <c:f>Sheet1!$D$5:$D$24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7-4A55-BB64-54305DAACC8A}"/>
            </c:ext>
          </c:extLst>
        </c:ser>
        <c:ser>
          <c:idx val="1"/>
          <c:order val="1"/>
          <c:tx>
            <c:strRef>
              <c:f>Sheet1!$F$4</c:f>
              <c:strCache>
                <c:ptCount val="1"/>
                <c:pt idx="0">
                  <c:v>No Filter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Sheet1!$F$5:$F$25</c15:sqref>
                  </c15:fullRef>
                </c:ext>
              </c:extLst>
              <c:f>Sheet1!$F$5:$F$24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7-4A55-BB64-54305DAACC8A}"/>
            </c:ext>
          </c:extLst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Kalman Filter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Sheet1!$G$5:$G$25</c15:sqref>
                  </c15:fullRef>
                </c:ext>
              </c:extLst>
              <c:f>Sheet1!$G$5:$G$24</c:f>
              <c:numCache>
                <c:formatCode>General</c:formatCode>
                <c:ptCount val="20"/>
                <c:pt idx="0">
                  <c:v>1.58</c:v>
                </c:pt>
                <c:pt idx="1">
                  <c:v>1.83</c:v>
                </c:pt>
                <c:pt idx="2">
                  <c:v>1.26</c:v>
                </c:pt>
                <c:pt idx="3">
                  <c:v>1.0900000000000001</c:v>
                </c:pt>
                <c:pt idx="4">
                  <c:v>1.03</c:v>
                </c:pt>
                <c:pt idx="5">
                  <c:v>1.01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07-4A55-BB64-54305DAAC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84703"/>
        <c:axId val="2097122607"/>
      </c:lineChart>
      <c:catAx>
        <c:axId val="769847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122607"/>
        <c:crosses val="autoZero"/>
        <c:auto val="1"/>
        <c:lblAlgn val="ctr"/>
        <c:lblOffset val="100"/>
        <c:noMultiLvlLbl val="0"/>
      </c:catAx>
      <c:valAx>
        <c:axId val="20971226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8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Perbandingan Jarak 2 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Target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Sheet1!$I$5:$I$27</c15:sqref>
                  </c15:fullRef>
                </c:ext>
              </c:extLst>
              <c:f>Sheet1!$I$5:$I$24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A3-4907-90DF-4A484DAE904B}"/>
            </c:ext>
          </c:extLst>
        </c:ser>
        <c:ser>
          <c:idx val="1"/>
          <c:order val="1"/>
          <c:tx>
            <c:strRef>
              <c:f>Sheet1!$K$4</c:f>
              <c:strCache>
                <c:ptCount val="1"/>
                <c:pt idx="0">
                  <c:v>No Filter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Sheet1!$K$5:$K$24</c15:sqref>
                  </c15:fullRef>
                </c:ext>
              </c:extLst>
              <c:f>Sheet1!$K$5:$K$24</c:f>
              <c:numCache>
                <c:formatCode>General</c:formatCode>
                <c:ptCount val="20"/>
                <c:pt idx="0">
                  <c:v>4.47</c:v>
                </c:pt>
                <c:pt idx="1">
                  <c:v>4.47</c:v>
                </c:pt>
                <c:pt idx="2">
                  <c:v>4.47</c:v>
                </c:pt>
                <c:pt idx="3">
                  <c:v>4.47</c:v>
                </c:pt>
                <c:pt idx="4">
                  <c:v>4.47</c:v>
                </c:pt>
                <c:pt idx="5">
                  <c:v>2.2400000000000002</c:v>
                </c:pt>
                <c:pt idx="6">
                  <c:v>2.2400000000000002</c:v>
                </c:pt>
                <c:pt idx="7">
                  <c:v>4.47</c:v>
                </c:pt>
                <c:pt idx="8">
                  <c:v>4.47</c:v>
                </c:pt>
                <c:pt idx="9">
                  <c:v>2.2400000000000002</c:v>
                </c:pt>
                <c:pt idx="10">
                  <c:v>2.2400000000000002</c:v>
                </c:pt>
                <c:pt idx="11">
                  <c:v>2.2400000000000002</c:v>
                </c:pt>
                <c:pt idx="12">
                  <c:v>2.2400000000000002</c:v>
                </c:pt>
                <c:pt idx="13">
                  <c:v>2.2400000000000002</c:v>
                </c:pt>
                <c:pt idx="14">
                  <c:v>2.2400000000000002</c:v>
                </c:pt>
                <c:pt idx="15">
                  <c:v>2.2400000000000002</c:v>
                </c:pt>
                <c:pt idx="16">
                  <c:v>2.2400000000000002</c:v>
                </c:pt>
                <c:pt idx="17">
                  <c:v>2.2400000000000002</c:v>
                </c:pt>
                <c:pt idx="18">
                  <c:v>2.2400000000000002</c:v>
                </c:pt>
                <c:pt idx="19">
                  <c:v>4.47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A3-4907-90DF-4A484DAE904B}"/>
            </c:ext>
          </c:extLst>
        </c:ser>
        <c:ser>
          <c:idx val="2"/>
          <c:order val="2"/>
          <c:tx>
            <c:strRef>
              <c:f>Sheet1!$L$4</c:f>
              <c:strCache>
                <c:ptCount val="1"/>
                <c:pt idx="0">
                  <c:v>Kalman Filter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Sheet1!$L$5:$L$24</c15:sqref>
                  </c15:fullRef>
                </c:ext>
              </c:extLst>
              <c:f>Sheet1!$L$5:$L$24</c:f>
              <c:numCache>
                <c:formatCode>General</c:formatCode>
                <c:ptCount val="20"/>
                <c:pt idx="0">
                  <c:v>2.71</c:v>
                </c:pt>
                <c:pt idx="1">
                  <c:v>3.7</c:v>
                </c:pt>
                <c:pt idx="2">
                  <c:v>4.16</c:v>
                </c:pt>
                <c:pt idx="3">
                  <c:v>4.3499999999999996</c:v>
                </c:pt>
                <c:pt idx="4">
                  <c:v>4.42</c:v>
                </c:pt>
                <c:pt idx="5">
                  <c:v>2.9</c:v>
                </c:pt>
                <c:pt idx="6">
                  <c:v>2.4700000000000002</c:v>
                </c:pt>
                <c:pt idx="7">
                  <c:v>3.56</c:v>
                </c:pt>
                <c:pt idx="8">
                  <c:v>4.0999999999999996</c:v>
                </c:pt>
                <c:pt idx="9">
                  <c:v>2.82</c:v>
                </c:pt>
                <c:pt idx="10">
                  <c:v>2.4500000000000002</c:v>
                </c:pt>
                <c:pt idx="11">
                  <c:v>2.3199999999999998</c:v>
                </c:pt>
                <c:pt idx="12">
                  <c:v>2.27</c:v>
                </c:pt>
                <c:pt idx="13">
                  <c:v>2.25</c:v>
                </c:pt>
                <c:pt idx="14">
                  <c:v>2.2400000000000002</c:v>
                </c:pt>
                <c:pt idx="15">
                  <c:v>2.2400000000000002</c:v>
                </c:pt>
                <c:pt idx="16">
                  <c:v>2.2400000000000002</c:v>
                </c:pt>
                <c:pt idx="17">
                  <c:v>2.2400000000000002</c:v>
                </c:pt>
                <c:pt idx="18">
                  <c:v>2.2400000000000002</c:v>
                </c:pt>
                <c:pt idx="19">
                  <c:v>3.43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A3-4907-90DF-4A484DAE9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649359"/>
        <c:axId val="74620447"/>
      </c:lineChart>
      <c:catAx>
        <c:axId val="2226493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0447"/>
        <c:crosses val="autoZero"/>
        <c:auto val="1"/>
        <c:lblAlgn val="ctr"/>
        <c:lblOffset val="100"/>
        <c:noMultiLvlLbl val="0"/>
      </c:catAx>
      <c:valAx>
        <c:axId val="746204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64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Perbandingan Jarak 3 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Sheet1!$N$4</c:f>
              <c:strCache>
                <c:ptCount val="1"/>
                <c:pt idx="0">
                  <c:v>Target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Sheet1!$N$5:$N$25</c15:sqref>
                  </c15:fullRef>
                </c:ext>
              </c:extLst>
              <c:f>Sheet1!$N$5:$N$24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6C-4B6B-8469-C368F84E2A8B}"/>
            </c:ext>
          </c:extLst>
        </c:ser>
        <c:ser>
          <c:idx val="1"/>
          <c:order val="1"/>
          <c:tx>
            <c:strRef>
              <c:f>Sheet1!$P$4</c:f>
              <c:strCache>
                <c:ptCount val="1"/>
                <c:pt idx="0">
                  <c:v>No Filter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Sheet1!$P$5:$P$24</c15:sqref>
                  </c15:fullRef>
                </c:ext>
              </c:extLst>
              <c:f>Sheet1!$P$5:$P$24</c:f>
              <c:numCache>
                <c:formatCode>General</c:formatCode>
                <c:ptCount val="20"/>
                <c:pt idx="0">
                  <c:v>8.91</c:v>
                </c:pt>
                <c:pt idx="1">
                  <c:v>4.47</c:v>
                </c:pt>
                <c:pt idx="2">
                  <c:v>4.47</c:v>
                </c:pt>
                <c:pt idx="3">
                  <c:v>4.47</c:v>
                </c:pt>
                <c:pt idx="4">
                  <c:v>4.47</c:v>
                </c:pt>
                <c:pt idx="5">
                  <c:v>4.47</c:v>
                </c:pt>
                <c:pt idx="6">
                  <c:v>4.47</c:v>
                </c:pt>
                <c:pt idx="7">
                  <c:v>4.47</c:v>
                </c:pt>
                <c:pt idx="8">
                  <c:v>4.47</c:v>
                </c:pt>
                <c:pt idx="9">
                  <c:v>4.47</c:v>
                </c:pt>
                <c:pt idx="10">
                  <c:v>2.2400000000000002</c:v>
                </c:pt>
                <c:pt idx="11">
                  <c:v>2.2400000000000002</c:v>
                </c:pt>
                <c:pt idx="12">
                  <c:v>2.2400000000000002</c:v>
                </c:pt>
                <c:pt idx="13">
                  <c:v>2.2400000000000002</c:v>
                </c:pt>
                <c:pt idx="14">
                  <c:v>2.2400000000000002</c:v>
                </c:pt>
                <c:pt idx="15">
                  <c:v>2.2400000000000002</c:v>
                </c:pt>
                <c:pt idx="16">
                  <c:v>2.2400000000000002</c:v>
                </c:pt>
                <c:pt idx="17">
                  <c:v>2.2400000000000002</c:v>
                </c:pt>
                <c:pt idx="18">
                  <c:v>2.2400000000000002</c:v>
                </c:pt>
                <c:pt idx="19">
                  <c:v>4.47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6C-4B6B-8469-C368F84E2A8B}"/>
            </c:ext>
          </c:extLst>
        </c:ser>
        <c:ser>
          <c:idx val="2"/>
          <c:order val="2"/>
          <c:tx>
            <c:strRef>
              <c:f>Sheet1!$Q$4</c:f>
              <c:strCache>
                <c:ptCount val="1"/>
                <c:pt idx="0">
                  <c:v>Kalman Filter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Sheet1!$Q$5:$Q$24</c15:sqref>
                  </c15:fullRef>
                </c:ext>
              </c:extLst>
              <c:f>Sheet1!$Q$5:$Q$24</c:f>
              <c:numCache>
                <c:formatCode>General</c:formatCode>
                <c:ptCount val="20"/>
                <c:pt idx="0">
                  <c:v>4.3</c:v>
                </c:pt>
                <c:pt idx="1">
                  <c:v>4.4000000000000004</c:v>
                </c:pt>
                <c:pt idx="2">
                  <c:v>4.4400000000000004</c:v>
                </c:pt>
                <c:pt idx="3">
                  <c:v>4.46</c:v>
                </c:pt>
                <c:pt idx="4">
                  <c:v>4.46</c:v>
                </c:pt>
                <c:pt idx="5">
                  <c:v>4.47</c:v>
                </c:pt>
                <c:pt idx="6">
                  <c:v>4.47</c:v>
                </c:pt>
                <c:pt idx="7">
                  <c:v>4.47</c:v>
                </c:pt>
                <c:pt idx="8">
                  <c:v>4.47</c:v>
                </c:pt>
                <c:pt idx="9">
                  <c:v>4.47</c:v>
                </c:pt>
                <c:pt idx="10">
                  <c:v>2.91</c:v>
                </c:pt>
                <c:pt idx="11">
                  <c:v>2.48</c:v>
                </c:pt>
                <c:pt idx="12">
                  <c:v>2.33</c:v>
                </c:pt>
                <c:pt idx="13">
                  <c:v>2.27</c:v>
                </c:pt>
                <c:pt idx="14">
                  <c:v>2.25</c:v>
                </c:pt>
                <c:pt idx="15">
                  <c:v>2.2400000000000002</c:v>
                </c:pt>
                <c:pt idx="16">
                  <c:v>2.2400000000000002</c:v>
                </c:pt>
                <c:pt idx="17">
                  <c:v>2.2400000000000002</c:v>
                </c:pt>
                <c:pt idx="18">
                  <c:v>2.2400000000000002</c:v>
                </c:pt>
                <c:pt idx="19">
                  <c:v>3.43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6C-4B6B-8469-C368F84E2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654639"/>
        <c:axId val="213666879"/>
      </c:lineChart>
      <c:catAx>
        <c:axId val="2226546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66879"/>
        <c:crosses val="autoZero"/>
        <c:auto val="1"/>
        <c:lblAlgn val="ctr"/>
        <c:lblOffset val="100"/>
        <c:noMultiLvlLbl val="0"/>
      </c:catAx>
      <c:valAx>
        <c:axId val="21366687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65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Perbandingan Jarak 5 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Sheet1!$S$4</c:f>
              <c:strCache>
                <c:ptCount val="1"/>
                <c:pt idx="0">
                  <c:v>Target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Sheet1!$S$5:$S$25</c15:sqref>
                  </c15:fullRef>
                </c:ext>
              </c:extLst>
              <c:f>Sheet1!$S$5:$S$24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57-4174-B7D2-A33A8410755D}"/>
            </c:ext>
          </c:extLst>
        </c:ser>
        <c:ser>
          <c:idx val="1"/>
          <c:order val="1"/>
          <c:tx>
            <c:strRef>
              <c:f>Sheet1!$U$4</c:f>
              <c:strCache>
                <c:ptCount val="1"/>
                <c:pt idx="0">
                  <c:v>No Filter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Sheet1!$U$5:$U$24</c15:sqref>
                  </c15:fullRef>
                </c:ext>
              </c:extLst>
              <c:f>Sheet1!$U$5:$U$24</c:f>
              <c:numCache>
                <c:formatCode>General</c:formatCode>
                <c:ptCount val="20"/>
                <c:pt idx="0">
                  <c:v>8.91</c:v>
                </c:pt>
                <c:pt idx="1">
                  <c:v>17.78</c:v>
                </c:pt>
                <c:pt idx="2">
                  <c:v>17.78</c:v>
                </c:pt>
                <c:pt idx="3">
                  <c:v>8.91</c:v>
                </c:pt>
                <c:pt idx="4">
                  <c:v>8.91</c:v>
                </c:pt>
                <c:pt idx="5">
                  <c:v>8.91</c:v>
                </c:pt>
                <c:pt idx="6">
                  <c:v>8.91</c:v>
                </c:pt>
                <c:pt idx="7">
                  <c:v>17.78</c:v>
                </c:pt>
                <c:pt idx="8">
                  <c:v>17.78</c:v>
                </c:pt>
                <c:pt idx="9">
                  <c:v>8.91</c:v>
                </c:pt>
                <c:pt idx="10">
                  <c:v>17.78</c:v>
                </c:pt>
                <c:pt idx="11">
                  <c:v>17.78</c:v>
                </c:pt>
                <c:pt idx="12">
                  <c:v>17.78</c:v>
                </c:pt>
                <c:pt idx="13">
                  <c:v>17.78</c:v>
                </c:pt>
                <c:pt idx="14">
                  <c:v>17.78</c:v>
                </c:pt>
                <c:pt idx="15">
                  <c:v>17.78</c:v>
                </c:pt>
                <c:pt idx="16">
                  <c:v>17.78</c:v>
                </c:pt>
                <c:pt idx="17">
                  <c:v>17.78</c:v>
                </c:pt>
                <c:pt idx="18">
                  <c:v>8.91</c:v>
                </c:pt>
                <c:pt idx="19">
                  <c:v>8.91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57-4174-B7D2-A33A8410755D}"/>
            </c:ext>
          </c:extLst>
        </c:ser>
        <c:ser>
          <c:idx val="2"/>
          <c:order val="2"/>
          <c:tx>
            <c:strRef>
              <c:f>Sheet1!$V$4</c:f>
              <c:strCache>
                <c:ptCount val="1"/>
                <c:pt idx="0">
                  <c:v>Kalman Filter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Sheet1!$V$5:$V$24</c15:sqref>
                  </c15:fullRef>
                </c:ext>
              </c:extLst>
              <c:f>Sheet1!$V$5:$V$24</c:f>
              <c:numCache>
                <c:formatCode>General</c:formatCode>
                <c:ptCount val="20"/>
                <c:pt idx="0">
                  <c:v>4.3</c:v>
                </c:pt>
                <c:pt idx="1">
                  <c:v>10.44</c:v>
                </c:pt>
                <c:pt idx="2">
                  <c:v>14.52</c:v>
                </c:pt>
                <c:pt idx="3">
                  <c:v>10.74</c:v>
                </c:pt>
                <c:pt idx="4">
                  <c:v>9.57</c:v>
                </c:pt>
                <c:pt idx="5">
                  <c:v>9.16</c:v>
                </c:pt>
                <c:pt idx="6">
                  <c:v>9.01</c:v>
                </c:pt>
                <c:pt idx="7">
                  <c:v>13.71</c:v>
                </c:pt>
                <c:pt idx="8">
                  <c:v>16.100000000000001</c:v>
                </c:pt>
                <c:pt idx="9">
                  <c:v>11.17</c:v>
                </c:pt>
                <c:pt idx="10">
                  <c:v>14.89</c:v>
                </c:pt>
                <c:pt idx="11">
                  <c:v>16.62</c:v>
                </c:pt>
                <c:pt idx="12">
                  <c:v>17.329999999999998</c:v>
                </c:pt>
                <c:pt idx="13">
                  <c:v>17.61</c:v>
                </c:pt>
                <c:pt idx="14">
                  <c:v>17.72</c:v>
                </c:pt>
                <c:pt idx="15">
                  <c:v>17.760000000000002</c:v>
                </c:pt>
                <c:pt idx="16">
                  <c:v>17.77</c:v>
                </c:pt>
                <c:pt idx="17">
                  <c:v>17.78</c:v>
                </c:pt>
                <c:pt idx="18">
                  <c:v>11.6</c:v>
                </c:pt>
                <c:pt idx="19">
                  <c:v>9.86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57-4174-B7D2-A33A84107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628719"/>
        <c:axId val="227358879"/>
      </c:lineChart>
      <c:catAx>
        <c:axId val="2226287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58879"/>
        <c:crosses val="autoZero"/>
        <c:auto val="1"/>
        <c:lblAlgn val="ctr"/>
        <c:lblOffset val="100"/>
        <c:noMultiLvlLbl val="0"/>
      </c:catAx>
      <c:valAx>
        <c:axId val="22735887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62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2959</xdr:colOff>
      <xdr:row>3</xdr:row>
      <xdr:rowOff>4497</xdr:rowOff>
    </xdr:from>
    <xdr:to>
      <xdr:col>30</xdr:col>
      <xdr:colOff>285159</xdr:colOff>
      <xdr:row>17</xdr:row>
      <xdr:rowOff>80697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E808D9-453F-0F44-7043-8E59B8F89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414</xdr:colOff>
      <xdr:row>18</xdr:row>
      <xdr:rowOff>3313</xdr:rowOff>
    </xdr:from>
    <xdr:to>
      <xdr:col>30</xdr:col>
      <xdr:colOff>295689</xdr:colOff>
      <xdr:row>32</xdr:row>
      <xdr:rowOff>79513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39ABBC-7193-1CE5-1BFC-3D144A321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595312</xdr:colOff>
      <xdr:row>33</xdr:row>
      <xdr:rowOff>28575</xdr:rowOff>
    </xdr:from>
    <xdr:to>
      <xdr:col>30</xdr:col>
      <xdr:colOff>290512</xdr:colOff>
      <xdr:row>47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E4C48C-2D0B-E50A-165D-FE02F8D80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4762</xdr:colOff>
      <xdr:row>48</xdr:row>
      <xdr:rowOff>76200</xdr:rowOff>
    </xdr:from>
    <xdr:to>
      <xdr:col>30</xdr:col>
      <xdr:colOff>309562</xdr:colOff>
      <xdr:row>62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45ABF5-D343-A449-0EE2-297671DFE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01479-954E-4824-80B6-F29B4E6371E8}" name="Table1" displayName="Table1" ref="E4:G25" totalsRowCount="1" dataDxfId="6">
  <autoFilter ref="E4:G24" xr:uid="{C7301479-954E-4824-80B6-F29B4E6371E8}"/>
  <tableColumns count="3">
    <tableColumn id="1" xr3:uid="{6623FE2F-F23B-470F-A838-9D36B83B01AD}" name="RSSI" dataDxfId="4" totalsRowDxfId="5"/>
    <tableColumn id="2" xr3:uid="{CA25E0E5-B875-4A32-A1D2-57E56EA2EADE}" name="No Filter" totalsRowFunction="custom" dataDxfId="2" totalsRowDxfId="3">
      <totalsRowFormula>AVERAGE(Table1[No Filter])</totalsRowFormula>
    </tableColumn>
    <tableColumn id="3" xr3:uid="{49D24114-D623-4B3F-B2F7-0CFDA07676DB}" name="Kalman Filter" totalsRowFunction="average" dataDxfId="0" totalsRow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ED6080-61D3-48AA-B49A-DF5D4E33086B}" name="Table2" displayName="Table2" ref="J4:L25" totalsRowCount="1" dataDxfId="32">
  <autoFilter ref="J4:L24" xr:uid="{F9ED6080-61D3-48AA-B49A-DF5D4E33086B}"/>
  <tableColumns count="3">
    <tableColumn id="1" xr3:uid="{D53DEF97-C0CF-4667-A67E-ED7D15B1B65F}" name="RSSI" dataDxfId="35" totalsRowDxfId="15"/>
    <tableColumn id="2" xr3:uid="{8109FD88-79FA-4B08-BCE1-F821F34E843B}" name="No Filter" totalsRowFunction="average" dataDxfId="34" totalsRowDxfId="14"/>
    <tableColumn id="3" xr3:uid="{73DDA9C0-A9D4-4BE4-98E7-16C499E9FBAD}" name="Kalman Filter" totalsRowFunction="average" dataDxfId="33" totalsRow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894641-395C-47D6-906E-12A64C177688}" name="Table3" displayName="Table3" ref="O4:Q25" totalsRowCount="1" dataDxfId="28">
  <autoFilter ref="O4:Q24" xr:uid="{59894641-395C-47D6-906E-12A64C177688}"/>
  <tableColumns count="3">
    <tableColumn id="1" xr3:uid="{CBEEB34F-4E13-4B6A-BABE-5052F50401D9}" name="RSSI" dataDxfId="31" totalsRowDxfId="17"/>
    <tableColumn id="2" xr3:uid="{7FEABB30-776E-411E-BFDE-DE155368815A}" name="No Filter" totalsRowFunction="average" dataDxfId="30" totalsRowDxfId="12"/>
    <tableColumn id="3" xr3:uid="{D922697C-2967-4AEC-B2C9-9959604569DE}" name="Kalman Filter" totalsRowFunction="average" dataDxfId="29" totalsRow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25411C-693A-44C7-B5B6-99CCE8FBA509}" name="Table4" displayName="Table4" ref="T4:V25" totalsRowCount="1" dataDxfId="24">
  <autoFilter ref="T4:V24" xr:uid="{2B25411C-693A-44C7-B5B6-99CCE8FBA509}"/>
  <tableColumns count="3">
    <tableColumn id="1" xr3:uid="{D9B646F1-09B7-4E69-89FF-8552980DF644}" name="RSSI" dataDxfId="27" totalsRowDxfId="16"/>
    <tableColumn id="2" xr3:uid="{EACCBBA2-E602-4FD3-963C-0C2700060A16}" name="No Filter" totalsRowFunction="average" dataDxfId="26" totalsRowDxfId="10"/>
    <tableColumn id="3" xr3:uid="{4043D86D-A979-43A2-BF82-32A45CE1DD2A}" name="Kalman Filter" totalsRowFunction="average" dataDxfId="25" totalsRow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0D049A-876F-4CE7-B89D-309F43CEDBAA}" name="Table5" displayName="Table5" ref="D4:D27" totalsRowShown="0" dataDxfId="8">
  <autoFilter ref="D4:D27" xr:uid="{6B0D049A-876F-4CE7-B89D-309F43CEDBAA}"/>
  <tableColumns count="1">
    <tableColumn id="1" xr3:uid="{4255D577-7CC0-48AB-8943-4BA6B8FBFD7E}" name="Target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DD9983-40CD-4EA0-931E-4FDE7EF1E720}" name="Table57" displayName="Table57" ref="I4:I25" totalsRowShown="0" dataDxfId="23">
  <autoFilter ref="I4:I25" xr:uid="{59DD9983-40CD-4EA0-931E-4FDE7EF1E720}"/>
  <tableColumns count="1">
    <tableColumn id="1" xr3:uid="{4C9C7CF7-CC26-417C-84C3-A1A7CA4E3523}" name="Target" dataDxfId="2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F0CDD5-D9D8-4680-9F58-0F360E65AD68}" name="Table58" displayName="Table58" ref="N4:N25" totalsRowShown="0" dataDxfId="21">
  <autoFilter ref="N4:N25" xr:uid="{83F0CDD5-D9D8-4680-9F58-0F360E65AD68}"/>
  <tableColumns count="1">
    <tableColumn id="1" xr3:uid="{27DA640B-DC06-4D4B-BC5F-A8E0A3ED8699}" name="Target" dataDxfId="2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A0593A-7197-4399-A5ED-51DC18D570CC}" name="Table59" displayName="Table59" ref="S4:S25" totalsRowShown="0" dataDxfId="19">
  <autoFilter ref="S4:S25" xr:uid="{5CA0593A-7197-4399-A5ED-51DC18D570CC}"/>
  <tableColumns count="1">
    <tableColumn id="1" xr3:uid="{F2CB46EA-B53D-431E-A7E6-ABEAB4757A9F}" name="Target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4783-8983-41FB-874F-D304B1E277AA}">
  <dimension ref="D3:V27"/>
  <sheetViews>
    <sheetView tabSelected="1" zoomScaleNormal="100" workbookViewId="0">
      <selection activeCell="L32" sqref="L32"/>
    </sheetView>
  </sheetViews>
  <sheetFormatPr defaultRowHeight="15" x14ac:dyDescent="0.25"/>
  <cols>
    <col min="4" max="4" width="20.42578125" bestFit="1" customWidth="1"/>
    <col min="5" max="5" width="13" bestFit="1" customWidth="1"/>
    <col min="6" max="6" width="11" bestFit="1" customWidth="1"/>
    <col min="7" max="7" width="15" bestFit="1" customWidth="1"/>
    <col min="9" max="9" width="20.42578125" bestFit="1" customWidth="1"/>
    <col min="10" max="10" width="13" bestFit="1" customWidth="1"/>
    <col min="11" max="11" width="11" bestFit="1" customWidth="1"/>
    <col min="12" max="12" width="15" bestFit="1" customWidth="1"/>
    <col min="13" max="13" width="12.7109375" bestFit="1" customWidth="1"/>
    <col min="14" max="14" width="20.42578125" bestFit="1" customWidth="1"/>
    <col min="15" max="15" width="13" bestFit="1" customWidth="1"/>
    <col min="16" max="16" width="11" bestFit="1" customWidth="1"/>
    <col min="17" max="17" width="15" bestFit="1" customWidth="1"/>
    <col min="18" max="18" width="10.28515625" customWidth="1"/>
    <col min="19" max="19" width="20.42578125" bestFit="1" customWidth="1"/>
    <col min="20" max="20" width="13" bestFit="1" customWidth="1"/>
    <col min="21" max="21" width="11" bestFit="1" customWidth="1"/>
    <col min="22" max="22" width="15" bestFit="1" customWidth="1"/>
  </cols>
  <sheetData>
    <row r="3" spans="4:22" x14ac:dyDescent="0.25">
      <c r="E3" t="s">
        <v>0</v>
      </c>
      <c r="J3" t="s">
        <v>4</v>
      </c>
      <c r="O3" t="s">
        <v>5</v>
      </c>
      <c r="T3" t="s">
        <v>6</v>
      </c>
    </row>
    <row r="4" spans="4:22" x14ac:dyDescent="0.25">
      <c r="D4" t="s">
        <v>7</v>
      </c>
      <c r="E4" t="s">
        <v>1</v>
      </c>
      <c r="F4" t="s">
        <v>2</v>
      </c>
      <c r="G4" t="s">
        <v>3</v>
      </c>
      <c r="I4" t="s">
        <v>7</v>
      </c>
      <c r="J4" t="s">
        <v>1</v>
      </c>
      <c r="K4" t="s">
        <v>2</v>
      </c>
      <c r="L4" t="s">
        <v>3</v>
      </c>
      <c r="N4" t="s">
        <v>7</v>
      </c>
      <c r="O4" t="s">
        <v>1</v>
      </c>
      <c r="P4" t="s">
        <v>2</v>
      </c>
      <c r="Q4" t="s">
        <v>3</v>
      </c>
      <c r="S4" t="s">
        <v>7</v>
      </c>
      <c r="T4" t="s">
        <v>1</v>
      </c>
      <c r="U4" t="s">
        <v>2</v>
      </c>
      <c r="V4" t="s">
        <v>3</v>
      </c>
    </row>
    <row r="5" spans="4:22" x14ac:dyDescent="0.25">
      <c r="D5" s="1">
        <v>1</v>
      </c>
      <c r="E5" s="1">
        <v>-36</v>
      </c>
      <c r="F5" s="1">
        <v>2</v>
      </c>
      <c r="G5" s="1">
        <v>1.58</v>
      </c>
      <c r="H5" s="1"/>
      <c r="I5" s="1">
        <v>2</v>
      </c>
      <c r="J5" s="1">
        <v>-43</v>
      </c>
      <c r="K5" s="1">
        <v>4.47</v>
      </c>
      <c r="L5" s="1">
        <v>2.71</v>
      </c>
      <c r="N5" s="1">
        <v>3</v>
      </c>
      <c r="O5" s="1">
        <v>-49</v>
      </c>
      <c r="P5" s="1">
        <v>8.91</v>
      </c>
      <c r="Q5" s="1">
        <v>4.3</v>
      </c>
      <c r="S5" s="1">
        <v>5</v>
      </c>
      <c r="T5" s="1">
        <v>-49</v>
      </c>
      <c r="U5" s="1">
        <v>8.91</v>
      </c>
      <c r="V5" s="1">
        <v>4.3</v>
      </c>
    </row>
    <row r="6" spans="4:22" x14ac:dyDescent="0.25">
      <c r="D6" s="1">
        <v>1</v>
      </c>
      <c r="E6" s="1">
        <v>-36</v>
      </c>
      <c r="F6" s="1">
        <v>2</v>
      </c>
      <c r="G6" s="1">
        <v>1.83</v>
      </c>
      <c r="H6" s="1"/>
      <c r="I6" s="1">
        <v>2</v>
      </c>
      <c r="J6" s="1">
        <v>-43</v>
      </c>
      <c r="K6" s="1">
        <v>4.47</v>
      </c>
      <c r="L6" s="1">
        <v>3.7</v>
      </c>
      <c r="N6" s="1">
        <v>3</v>
      </c>
      <c r="O6" s="1">
        <v>-43</v>
      </c>
      <c r="P6" s="1">
        <v>4.47</v>
      </c>
      <c r="Q6" s="1">
        <v>4.4000000000000004</v>
      </c>
      <c r="S6" s="1">
        <v>5</v>
      </c>
      <c r="T6" s="1">
        <v>-55</v>
      </c>
      <c r="U6" s="1">
        <v>17.78</v>
      </c>
      <c r="V6" s="1">
        <v>10.44</v>
      </c>
    </row>
    <row r="7" spans="4:22" x14ac:dyDescent="0.25">
      <c r="D7" s="1">
        <v>1</v>
      </c>
      <c r="E7" s="1">
        <v>-30</v>
      </c>
      <c r="F7" s="1">
        <v>1</v>
      </c>
      <c r="G7" s="1">
        <v>1.26</v>
      </c>
      <c r="H7" s="1"/>
      <c r="I7" s="1">
        <v>2</v>
      </c>
      <c r="J7" s="1">
        <v>-43</v>
      </c>
      <c r="K7" s="1">
        <v>4.47</v>
      </c>
      <c r="L7" s="1">
        <v>4.16</v>
      </c>
      <c r="N7" s="1">
        <v>3</v>
      </c>
      <c r="O7" s="1">
        <v>-43</v>
      </c>
      <c r="P7" s="1">
        <v>4.47</v>
      </c>
      <c r="Q7" s="1">
        <v>4.4400000000000004</v>
      </c>
      <c r="S7" s="1">
        <v>5</v>
      </c>
      <c r="T7" s="1">
        <v>-55</v>
      </c>
      <c r="U7" s="1">
        <v>17.78</v>
      </c>
      <c r="V7" s="1">
        <v>14.52</v>
      </c>
    </row>
    <row r="8" spans="4:22" x14ac:dyDescent="0.25">
      <c r="D8" s="1">
        <v>1</v>
      </c>
      <c r="E8" s="1">
        <v>-30</v>
      </c>
      <c r="F8" s="1">
        <v>1</v>
      </c>
      <c r="G8" s="1">
        <v>1.0900000000000001</v>
      </c>
      <c r="H8" s="1"/>
      <c r="I8" s="1">
        <v>2</v>
      </c>
      <c r="J8" s="1">
        <v>-43</v>
      </c>
      <c r="K8" s="1">
        <v>4.47</v>
      </c>
      <c r="L8" s="1">
        <v>4.3499999999999996</v>
      </c>
      <c r="N8" s="1">
        <v>3</v>
      </c>
      <c r="O8" s="1">
        <v>-43</v>
      </c>
      <c r="P8" s="1">
        <v>4.47</v>
      </c>
      <c r="Q8" s="1">
        <v>4.46</v>
      </c>
      <c r="S8" s="1">
        <v>5</v>
      </c>
      <c r="T8" s="1">
        <v>-49</v>
      </c>
      <c r="U8" s="1">
        <v>8.91</v>
      </c>
      <c r="V8" s="1">
        <v>10.74</v>
      </c>
    </row>
    <row r="9" spans="4:22" x14ac:dyDescent="0.25">
      <c r="D9" s="1">
        <v>1</v>
      </c>
      <c r="E9" s="1">
        <v>-30</v>
      </c>
      <c r="F9" s="1">
        <v>1</v>
      </c>
      <c r="G9" s="1">
        <v>1.03</v>
      </c>
      <c r="H9" s="1"/>
      <c r="I9" s="1">
        <v>2</v>
      </c>
      <c r="J9" s="1">
        <v>-43</v>
      </c>
      <c r="K9" s="1">
        <v>4.47</v>
      </c>
      <c r="L9" s="1">
        <v>4.42</v>
      </c>
      <c r="N9" s="1">
        <v>3</v>
      </c>
      <c r="O9" s="1">
        <v>-43</v>
      </c>
      <c r="P9" s="1">
        <v>4.47</v>
      </c>
      <c r="Q9" s="1">
        <v>4.46</v>
      </c>
      <c r="S9" s="1">
        <v>5</v>
      </c>
      <c r="T9" s="1">
        <v>-49</v>
      </c>
      <c r="U9" s="1">
        <v>8.91</v>
      </c>
      <c r="V9" s="1">
        <v>9.57</v>
      </c>
    </row>
    <row r="10" spans="4:22" x14ac:dyDescent="0.25">
      <c r="D10" s="1">
        <v>1</v>
      </c>
      <c r="E10" s="1">
        <v>-30</v>
      </c>
      <c r="F10" s="1">
        <v>1</v>
      </c>
      <c r="G10" s="1">
        <v>1.01</v>
      </c>
      <c r="H10" s="1"/>
      <c r="I10" s="1">
        <v>2</v>
      </c>
      <c r="J10" s="1">
        <v>-37</v>
      </c>
      <c r="K10" s="1">
        <v>2.2400000000000002</v>
      </c>
      <c r="L10" s="1">
        <v>2.9</v>
      </c>
      <c r="N10" s="1">
        <v>3</v>
      </c>
      <c r="O10" s="1">
        <v>-43</v>
      </c>
      <c r="P10" s="1">
        <v>4.47</v>
      </c>
      <c r="Q10" s="1">
        <v>4.47</v>
      </c>
      <c r="S10" s="1">
        <v>5</v>
      </c>
      <c r="T10" s="1">
        <v>-49</v>
      </c>
      <c r="U10" s="1">
        <v>8.91</v>
      </c>
      <c r="V10" s="1">
        <v>9.16</v>
      </c>
    </row>
    <row r="11" spans="4:22" x14ac:dyDescent="0.25">
      <c r="D11" s="1">
        <v>1</v>
      </c>
      <c r="E11" s="1">
        <v>-30</v>
      </c>
      <c r="F11" s="1">
        <v>1</v>
      </c>
      <c r="G11" s="1">
        <v>1</v>
      </c>
      <c r="H11" s="1"/>
      <c r="I11" s="1">
        <v>2</v>
      </c>
      <c r="J11" s="1">
        <v>-37</v>
      </c>
      <c r="K11" s="1">
        <v>2.2400000000000002</v>
      </c>
      <c r="L11" s="1">
        <v>2.4700000000000002</v>
      </c>
      <c r="N11" s="1">
        <v>3</v>
      </c>
      <c r="O11" s="1">
        <v>-43</v>
      </c>
      <c r="P11" s="1">
        <v>4.47</v>
      </c>
      <c r="Q11" s="1">
        <v>4.47</v>
      </c>
      <c r="S11" s="1">
        <v>5</v>
      </c>
      <c r="T11" s="1">
        <v>-49</v>
      </c>
      <c r="U11" s="1">
        <v>8.91</v>
      </c>
      <c r="V11" s="1">
        <v>9.01</v>
      </c>
    </row>
    <row r="12" spans="4:22" x14ac:dyDescent="0.25">
      <c r="D12" s="1">
        <v>1</v>
      </c>
      <c r="E12" s="1">
        <v>-30</v>
      </c>
      <c r="F12" s="1">
        <v>1</v>
      </c>
      <c r="G12" s="1">
        <v>1</v>
      </c>
      <c r="H12" s="1"/>
      <c r="I12" s="1">
        <v>2</v>
      </c>
      <c r="J12" s="1">
        <v>-43</v>
      </c>
      <c r="K12" s="1">
        <v>4.47</v>
      </c>
      <c r="L12" s="1">
        <v>3.56</v>
      </c>
      <c r="N12" s="1">
        <v>3</v>
      </c>
      <c r="O12" s="1">
        <v>-43</v>
      </c>
      <c r="P12" s="1">
        <v>4.47</v>
      </c>
      <c r="Q12" s="1">
        <v>4.47</v>
      </c>
      <c r="S12" s="1">
        <v>5</v>
      </c>
      <c r="T12" s="1">
        <v>-55</v>
      </c>
      <c r="U12" s="1">
        <v>17.78</v>
      </c>
      <c r="V12" s="1">
        <v>13.71</v>
      </c>
    </row>
    <row r="13" spans="4:22" x14ac:dyDescent="0.25">
      <c r="D13" s="1">
        <v>1</v>
      </c>
      <c r="E13" s="1">
        <v>-30</v>
      </c>
      <c r="F13" s="1">
        <v>1</v>
      </c>
      <c r="G13" s="1">
        <v>1</v>
      </c>
      <c r="H13" s="1"/>
      <c r="I13" s="1">
        <v>2</v>
      </c>
      <c r="J13" s="1">
        <v>-43</v>
      </c>
      <c r="K13" s="1">
        <v>4.47</v>
      </c>
      <c r="L13" s="1">
        <v>4.0999999999999996</v>
      </c>
      <c r="N13" s="1">
        <v>3</v>
      </c>
      <c r="O13" s="1">
        <v>-43</v>
      </c>
      <c r="P13" s="1">
        <v>4.47</v>
      </c>
      <c r="Q13" s="1">
        <v>4.47</v>
      </c>
      <c r="S13" s="1">
        <v>5</v>
      </c>
      <c r="T13" s="1">
        <v>-55</v>
      </c>
      <c r="U13" s="1">
        <v>17.78</v>
      </c>
      <c r="V13" s="1">
        <v>16.100000000000001</v>
      </c>
    </row>
    <row r="14" spans="4:22" x14ac:dyDescent="0.25">
      <c r="D14" s="1">
        <v>1</v>
      </c>
      <c r="E14" s="1">
        <v>-30</v>
      </c>
      <c r="F14" s="1">
        <v>1</v>
      </c>
      <c r="G14" s="1">
        <v>1</v>
      </c>
      <c r="H14" s="1"/>
      <c r="I14" s="1">
        <v>2</v>
      </c>
      <c r="J14" s="1">
        <v>-37</v>
      </c>
      <c r="K14" s="1">
        <v>2.2400000000000002</v>
      </c>
      <c r="L14" s="1">
        <v>2.82</v>
      </c>
      <c r="N14" s="1">
        <v>3</v>
      </c>
      <c r="O14" s="1">
        <v>-43</v>
      </c>
      <c r="P14" s="1">
        <v>4.47</v>
      </c>
      <c r="Q14" s="1">
        <v>4.47</v>
      </c>
      <c r="S14" s="1">
        <v>5</v>
      </c>
      <c r="T14" s="1">
        <v>-49</v>
      </c>
      <c r="U14" s="1">
        <v>8.91</v>
      </c>
      <c r="V14" s="1">
        <v>11.17</v>
      </c>
    </row>
    <row r="15" spans="4:22" x14ac:dyDescent="0.25">
      <c r="D15" s="1">
        <v>1</v>
      </c>
      <c r="E15" s="1">
        <v>-30</v>
      </c>
      <c r="F15" s="1">
        <v>1</v>
      </c>
      <c r="G15" s="1">
        <v>1</v>
      </c>
      <c r="H15" s="1"/>
      <c r="I15" s="1">
        <v>2</v>
      </c>
      <c r="J15" s="1">
        <v>-37</v>
      </c>
      <c r="K15" s="1">
        <v>2.2400000000000002</v>
      </c>
      <c r="L15" s="1">
        <v>2.4500000000000002</v>
      </c>
      <c r="N15" s="1">
        <v>3</v>
      </c>
      <c r="O15" s="1">
        <v>-37</v>
      </c>
      <c r="P15" s="1">
        <v>2.2400000000000002</v>
      </c>
      <c r="Q15" s="1">
        <v>2.91</v>
      </c>
      <c r="S15" s="1">
        <v>5</v>
      </c>
      <c r="T15" s="1">
        <v>-55</v>
      </c>
      <c r="U15" s="1">
        <v>17.78</v>
      </c>
      <c r="V15" s="1">
        <v>14.89</v>
      </c>
    </row>
    <row r="16" spans="4:22" x14ac:dyDescent="0.25">
      <c r="D16" s="1">
        <v>1</v>
      </c>
      <c r="E16" s="1">
        <v>-30</v>
      </c>
      <c r="F16" s="1">
        <v>1</v>
      </c>
      <c r="G16" s="1">
        <v>1</v>
      </c>
      <c r="H16" s="1"/>
      <c r="I16" s="1">
        <v>2</v>
      </c>
      <c r="J16" s="1">
        <v>-37</v>
      </c>
      <c r="K16" s="1">
        <v>2.2400000000000002</v>
      </c>
      <c r="L16" s="1">
        <v>2.3199999999999998</v>
      </c>
      <c r="N16" s="1">
        <v>3</v>
      </c>
      <c r="O16" s="1">
        <v>-37</v>
      </c>
      <c r="P16" s="1">
        <v>2.2400000000000002</v>
      </c>
      <c r="Q16" s="1">
        <v>2.48</v>
      </c>
      <c r="S16" s="1">
        <v>5</v>
      </c>
      <c r="T16" s="1">
        <v>-55</v>
      </c>
      <c r="U16" s="1">
        <v>17.78</v>
      </c>
      <c r="V16" s="1">
        <v>16.62</v>
      </c>
    </row>
    <row r="17" spans="4:22" x14ac:dyDescent="0.25">
      <c r="D17" s="1">
        <v>1</v>
      </c>
      <c r="E17" s="1">
        <v>-30</v>
      </c>
      <c r="F17" s="1">
        <v>1</v>
      </c>
      <c r="G17" s="1">
        <v>1</v>
      </c>
      <c r="H17" s="1"/>
      <c r="I17" s="1">
        <v>2</v>
      </c>
      <c r="J17" s="1">
        <v>-37</v>
      </c>
      <c r="K17" s="1">
        <v>2.2400000000000002</v>
      </c>
      <c r="L17" s="1">
        <v>2.27</v>
      </c>
      <c r="N17" s="1">
        <v>3</v>
      </c>
      <c r="O17" s="1">
        <v>-37</v>
      </c>
      <c r="P17" s="1">
        <v>2.2400000000000002</v>
      </c>
      <c r="Q17" s="1">
        <v>2.33</v>
      </c>
      <c r="S17" s="1">
        <v>5</v>
      </c>
      <c r="T17" s="1">
        <v>-55</v>
      </c>
      <c r="U17" s="1">
        <v>17.78</v>
      </c>
      <c r="V17" s="1">
        <v>17.329999999999998</v>
      </c>
    </row>
    <row r="18" spans="4:22" x14ac:dyDescent="0.25">
      <c r="D18" s="1">
        <v>1</v>
      </c>
      <c r="E18" s="1">
        <v>-30</v>
      </c>
      <c r="F18" s="1">
        <v>1</v>
      </c>
      <c r="G18" s="1">
        <v>1</v>
      </c>
      <c r="H18" s="1"/>
      <c r="I18" s="1">
        <v>2</v>
      </c>
      <c r="J18" s="1">
        <v>-37</v>
      </c>
      <c r="K18" s="1">
        <v>2.2400000000000002</v>
      </c>
      <c r="L18" s="1">
        <v>2.25</v>
      </c>
      <c r="N18" s="1">
        <v>3</v>
      </c>
      <c r="O18" s="1">
        <v>-37</v>
      </c>
      <c r="P18" s="1">
        <v>2.2400000000000002</v>
      </c>
      <c r="Q18" s="1">
        <v>2.27</v>
      </c>
      <c r="S18" s="1">
        <v>5</v>
      </c>
      <c r="T18" s="1">
        <v>-55</v>
      </c>
      <c r="U18" s="1">
        <v>17.78</v>
      </c>
      <c r="V18" s="1">
        <v>17.61</v>
      </c>
    </row>
    <row r="19" spans="4:22" x14ac:dyDescent="0.25">
      <c r="D19" s="1">
        <v>1</v>
      </c>
      <c r="E19" s="1">
        <v>-30</v>
      </c>
      <c r="F19" s="1">
        <v>1</v>
      </c>
      <c r="G19" s="1">
        <v>1</v>
      </c>
      <c r="H19" s="1"/>
      <c r="I19" s="1">
        <v>2</v>
      </c>
      <c r="J19" s="1">
        <v>-37</v>
      </c>
      <c r="K19" s="1">
        <v>2.2400000000000002</v>
      </c>
      <c r="L19" s="1">
        <v>2.2400000000000002</v>
      </c>
      <c r="N19" s="1">
        <v>3</v>
      </c>
      <c r="O19" s="1">
        <v>-37</v>
      </c>
      <c r="P19" s="1">
        <v>2.2400000000000002</v>
      </c>
      <c r="Q19" s="1">
        <v>2.25</v>
      </c>
      <c r="S19" s="1">
        <v>5</v>
      </c>
      <c r="T19" s="1">
        <v>-55</v>
      </c>
      <c r="U19" s="1">
        <v>17.78</v>
      </c>
      <c r="V19" s="1">
        <v>17.72</v>
      </c>
    </row>
    <row r="20" spans="4:22" x14ac:dyDescent="0.25">
      <c r="D20" s="1">
        <v>1</v>
      </c>
      <c r="E20" s="1">
        <v>-30</v>
      </c>
      <c r="F20" s="1">
        <v>1</v>
      </c>
      <c r="G20" s="1">
        <v>1</v>
      </c>
      <c r="H20" s="1"/>
      <c r="I20" s="1">
        <v>2</v>
      </c>
      <c r="J20" s="1">
        <v>-37</v>
      </c>
      <c r="K20" s="1">
        <v>2.2400000000000002</v>
      </c>
      <c r="L20" s="1">
        <v>2.2400000000000002</v>
      </c>
      <c r="N20" s="1">
        <v>3</v>
      </c>
      <c r="O20" s="1">
        <v>-37</v>
      </c>
      <c r="P20" s="1">
        <v>2.2400000000000002</v>
      </c>
      <c r="Q20" s="1">
        <v>2.2400000000000002</v>
      </c>
      <c r="S20" s="1">
        <v>5</v>
      </c>
      <c r="T20" s="1">
        <v>-55</v>
      </c>
      <c r="U20" s="1">
        <v>17.78</v>
      </c>
      <c r="V20" s="1">
        <v>17.760000000000002</v>
      </c>
    </row>
    <row r="21" spans="4:22" x14ac:dyDescent="0.25">
      <c r="D21" s="1">
        <v>1</v>
      </c>
      <c r="E21" s="1">
        <v>-30</v>
      </c>
      <c r="F21" s="1">
        <v>1</v>
      </c>
      <c r="G21" s="1">
        <v>1</v>
      </c>
      <c r="H21" s="1"/>
      <c r="I21" s="1">
        <v>2</v>
      </c>
      <c r="J21" s="1">
        <v>-37</v>
      </c>
      <c r="K21" s="1">
        <v>2.2400000000000002</v>
      </c>
      <c r="L21" s="1">
        <v>2.2400000000000002</v>
      </c>
      <c r="N21" s="1">
        <v>3</v>
      </c>
      <c r="O21" s="1">
        <v>-37</v>
      </c>
      <c r="P21" s="1">
        <v>2.2400000000000002</v>
      </c>
      <c r="Q21" s="1">
        <v>2.2400000000000002</v>
      </c>
      <c r="S21" s="1">
        <v>5</v>
      </c>
      <c r="T21" s="1">
        <v>-55</v>
      </c>
      <c r="U21" s="1">
        <v>17.78</v>
      </c>
      <c r="V21" s="1">
        <v>17.77</v>
      </c>
    </row>
    <row r="22" spans="4:22" x14ac:dyDescent="0.25">
      <c r="D22" s="1">
        <v>1</v>
      </c>
      <c r="E22" s="1">
        <v>-30</v>
      </c>
      <c r="F22" s="1">
        <v>1</v>
      </c>
      <c r="G22" s="1">
        <v>1</v>
      </c>
      <c r="H22" s="1"/>
      <c r="I22" s="1">
        <v>2</v>
      </c>
      <c r="J22" s="1">
        <v>-37</v>
      </c>
      <c r="K22" s="1">
        <v>2.2400000000000002</v>
      </c>
      <c r="L22" s="1">
        <v>2.2400000000000002</v>
      </c>
      <c r="N22" s="1">
        <v>3</v>
      </c>
      <c r="O22" s="1">
        <v>-37</v>
      </c>
      <c r="P22" s="1">
        <v>2.2400000000000002</v>
      </c>
      <c r="Q22" s="1">
        <v>2.2400000000000002</v>
      </c>
      <c r="S22" s="1">
        <v>5</v>
      </c>
      <c r="T22" s="1">
        <v>-55</v>
      </c>
      <c r="U22" s="1">
        <v>17.78</v>
      </c>
      <c r="V22" s="1">
        <v>17.78</v>
      </c>
    </row>
    <row r="23" spans="4:22" x14ac:dyDescent="0.25">
      <c r="D23" s="1">
        <v>1</v>
      </c>
      <c r="E23" s="1">
        <v>-30</v>
      </c>
      <c r="F23" s="1">
        <v>1</v>
      </c>
      <c r="G23" s="1">
        <v>1</v>
      </c>
      <c r="H23" s="1"/>
      <c r="I23" s="1">
        <v>2</v>
      </c>
      <c r="J23" s="1">
        <v>-37</v>
      </c>
      <c r="K23" s="1">
        <v>2.2400000000000002</v>
      </c>
      <c r="L23" s="1">
        <v>2.2400000000000002</v>
      </c>
      <c r="N23" s="1">
        <v>3</v>
      </c>
      <c r="O23" s="1">
        <v>-37</v>
      </c>
      <c r="P23" s="1">
        <v>2.2400000000000002</v>
      </c>
      <c r="Q23" s="1">
        <v>2.2400000000000002</v>
      </c>
      <c r="S23" s="1">
        <v>5</v>
      </c>
      <c r="T23" s="1">
        <v>-49</v>
      </c>
      <c r="U23" s="1">
        <v>8.91</v>
      </c>
      <c r="V23" s="1">
        <v>11.6</v>
      </c>
    </row>
    <row r="24" spans="4:22" x14ac:dyDescent="0.25">
      <c r="D24" s="1">
        <v>1</v>
      </c>
      <c r="E24" s="1">
        <v>-30</v>
      </c>
      <c r="F24" s="1">
        <v>1</v>
      </c>
      <c r="G24" s="1">
        <v>1</v>
      </c>
      <c r="H24" s="1"/>
      <c r="I24" s="1">
        <v>2</v>
      </c>
      <c r="J24" s="1">
        <v>-43</v>
      </c>
      <c r="K24" s="1">
        <v>4.47</v>
      </c>
      <c r="L24" s="1">
        <v>3.43</v>
      </c>
      <c r="N24" s="1">
        <v>3</v>
      </c>
      <c r="O24" s="1">
        <v>-43</v>
      </c>
      <c r="P24" s="1">
        <v>4.47</v>
      </c>
      <c r="Q24" s="1">
        <v>3.43</v>
      </c>
      <c r="S24" s="1">
        <v>5</v>
      </c>
      <c r="T24" s="1">
        <v>-49</v>
      </c>
      <c r="U24" s="1">
        <v>8.91</v>
      </c>
      <c r="V24" s="1">
        <v>9.86</v>
      </c>
    </row>
    <row r="25" spans="4:22" x14ac:dyDescent="0.25">
      <c r="D25" s="1" t="s">
        <v>8</v>
      </c>
      <c r="E25" s="1"/>
      <c r="F25" s="1">
        <f>AVERAGE(Table1[No Filter])</f>
        <v>1.1000000000000001</v>
      </c>
      <c r="G25" s="1">
        <f>SUBTOTAL(101,Table1[Kalman Filter])</f>
        <v>1.0900000000000001</v>
      </c>
      <c r="I25" s="1" t="s">
        <v>8</v>
      </c>
      <c r="J25" s="1"/>
      <c r="K25" s="1">
        <f>SUBTOTAL(101,Table2[No Filter])</f>
        <v>3.1320000000000006</v>
      </c>
      <c r="L25" s="1">
        <f>SUBTOTAL(101,Table2[Kalman Filter])</f>
        <v>2.9555000000000007</v>
      </c>
      <c r="N25" s="1" t="s">
        <v>8</v>
      </c>
      <c r="O25" s="1"/>
      <c r="P25" s="1">
        <f>SUBTOTAL(101,Table3[No Filter])</f>
        <v>3.6884999999999999</v>
      </c>
      <c r="Q25" s="1">
        <f>SUBTOTAL(101,Table3[Kalman Filter])</f>
        <v>3.4520000000000004</v>
      </c>
      <c r="S25" s="1" t="s">
        <v>8</v>
      </c>
      <c r="T25" s="1"/>
      <c r="U25" s="1">
        <f>SUBTOTAL(101,Table4[No Filter])</f>
        <v>14.232000000000003</v>
      </c>
      <c r="V25" s="1">
        <f>SUBTOTAL(101,Table4[Kalman Filter])</f>
        <v>13.383000000000001</v>
      </c>
    </row>
    <row r="26" spans="4:22" x14ac:dyDescent="0.25">
      <c r="D26" s="1" t="s">
        <v>9</v>
      </c>
      <c r="F26">
        <f>Table1[[#Totals],[No Filter]]-D24</f>
        <v>0.10000000000000009</v>
      </c>
      <c r="G26">
        <f>Table1[[#Totals],[Kalman Filter]]-D24</f>
        <v>9.000000000000008E-2</v>
      </c>
      <c r="I26" s="1" t="s">
        <v>9</v>
      </c>
      <c r="K26">
        <f>Table2[[#Totals],[No Filter]]-I24</f>
        <v>1.1320000000000006</v>
      </c>
      <c r="L26">
        <f>Table2[[#Totals],[Kalman Filter]]-I24</f>
        <v>0.95550000000000068</v>
      </c>
      <c r="N26" s="1" t="s">
        <v>9</v>
      </c>
      <c r="P26">
        <f>Table3[[#Totals],[No Filter]]-N24</f>
        <v>0.68849999999999989</v>
      </c>
      <c r="Q26">
        <f>Table3[[#Totals],[Kalman Filter]]-N24</f>
        <v>0.4520000000000004</v>
      </c>
      <c r="S26" s="1" t="s">
        <v>9</v>
      </c>
      <c r="U26">
        <f>Table4[[#Totals],[No Filter]]-S24</f>
        <v>9.2320000000000029</v>
      </c>
      <c r="V26">
        <f>Table4[[#Totals],[Kalman Filter]]-S24</f>
        <v>8.3830000000000009</v>
      </c>
    </row>
    <row r="27" spans="4:22" x14ac:dyDescent="0.25">
      <c r="D27" s="1" t="s">
        <v>10</v>
      </c>
      <c r="E27" s="2">
        <f>ABS(((G26-F26)/F26))</f>
        <v>0.1</v>
      </c>
      <c r="I27" s="1" t="s">
        <v>10</v>
      </c>
      <c r="J27" s="2">
        <f>ABS(((L26-K26)/K26))</f>
        <v>0.15591872791519415</v>
      </c>
      <c r="N27" s="1" t="s">
        <v>10</v>
      </c>
      <c r="O27" s="2">
        <f>ABS(((Q26-P26)/P26))</f>
        <v>0.34350036310820553</v>
      </c>
      <c r="S27" s="1" t="s">
        <v>10</v>
      </c>
      <c r="T27" s="2">
        <f>ABS(((V26-U26)/U26))</f>
        <v>9.1962738301559974E-2</v>
      </c>
    </row>
  </sheetData>
  <pageMargins left="0.7" right="0.7" top="0.75" bottom="0.75" header="0.3" footer="0.3"/>
  <pageSetup orientation="portrait" horizontalDpi="1200" verticalDpi="1200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2023-10-25T01:53:58Z</dcterms:created>
  <dcterms:modified xsi:type="dcterms:W3CDTF">2023-10-25T03:13:54Z</dcterms:modified>
</cp:coreProperties>
</file>