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 defaultThemeVersion="124226"/>
  <bookViews>
    <workbookView xWindow="0" yWindow="0" windowWidth="11025" windowHeight="5430" tabRatio="480" firstSheet="2" activeTab="2"/>
  </bookViews>
  <sheets>
    <sheet name="DataSys" sheetId="1" state="hidden" r:id="rId1"/>
    <sheet name="MACRO" sheetId="3" state="hidden" r:id="rId2"/>
    <sheet name="DSR" sheetId="4" r:id="rId3"/>
    <sheet name="MGR" sheetId="7" r:id="rId4"/>
    <sheet name="STAT" sheetId="6" r:id="rId5"/>
    <sheet name="FB COVER" sheetId="8" state="hidden" r:id="rId6"/>
    <sheet name="Add Report" sheetId="9" r:id="rId7"/>
  </sheets>
  <definedNames>
    <definedName name="_xlnm.Print_Area" localSheetId="6">'Add Report'!$A$1:$G$29</definedName>
    <definedName name="_xlnm.Print_Area" localSheetId="2">DSR!$A$1:$L$47</definedName>
    <definedName name="_xlnm.Print_Area" localSheetId="5">'FB COVER'!$A$1:$G$29</definedName>
    <definedName name="_xlnm.Print_Area" localSheetId="1">MACRO!$A$1:$N$241</definedName>
    <definedName name="_xlnm.Print_Area" localSheetId="4">STAT!$A$1:$H$51</definedName>
  </definedNames>
  <calcPr calcId="125725"/>
</workbook>
</file>

<file path=xl/calcChain.xml><?xml version="1.0" encoding="utf-8"?>
<calcChain xmlns="http://schemas.openxmlformats.org/spreadsheetml/2006/main">
  <c r="K33" i="4"/>
  <c r="K34"/>
  <c r="K41"/>
  <c r="K40"/>
  <c r="K37"/>
  <c r="K38"/>
  <c r="K8"/>
  <c r="K9"/>
  <c r="D31" i="6"/>
  <c r="E31"/>
  <c r="F31"/>
  <c r="G31"/>
  <c r="D32"/>
  <c r="E32"/>
  <c r="F32"/>
  <c r="G32"/>
  <c r="D33"/>
  <c r="E33"/>
  <c r="F33"/>
  <c r="G33"/>
  <c r="D34"/>
  <c r="E34"/>
  <c r="F34"/>
  <c r="G34"/>
  <c r="D35"/>
  <c r="E35"/>
  <c r="F35"/>
  <c r="G35"/>
  <c r="D36"/>
  <c r="E36"/>
  <c r="F36"/>
  <c r="G36"/>
  <c r="D37"/>
  <c r="E37"/>
  <c r="F37"/>
  <c r="G37"/>
  <c r="D38"/>
  <c r="E38"/>
  <c r="F38"/>
  <c r="G38"/>
  <c r="D39"/>
  <c r="E39"/>
  <c r="F39"/>
  <c r="G39"/>
  <c r="D40"/>
  <c r="E40"/>
  <c r="F40"/>
  <c r="G40"/>
  <c r="D41"/>
  <c r="E41"/>
  <c r="F41"/>
  <c r="G41"/>
  <c r="D42"/>
  <c r="E42"/>
  <c r="F42"/>
  <c r="G42"/>
  <c r="D43"/>
  <c r="E43"/>
  <c r="F43"/>
  <c r="G43"/>
  <c r="D44"/>
  <c r="E44"/>
  <c r="F44"/>
  <c r="G44"/>
  <c r="D45"/>
  <c r="E45"/>
  <c r="F45"/>
  <c r="G45"/>
  <c r="D46"/>
  <c r="E46"/>
  <c r="F46"/>
  <c r="G46"/>
  <c r="D47"/>
  <c r="E47"/>
  <c r="F47"/>
  <c r="G47"/>
  <c r="D48"/>
  <c r="E48"/>
  <c r="F48"/>
  <c r="G48"/>
  <c r="D49"/>
  <c r="E49"/>
  <c r="F49"/>
  <c r="G49"/>
  <c r="D50"/>
  <c r="E50"/>
  <c r="F50"/>
  <c r="G50"/>
  <c r="D8"/>
  <c r="E8"/>
  <c r="F8"/>
  <c r="G8"/>
  <c r="D9"/>
  <c r="E9"/>
  <c r="F9"/>
  <c r="G9"/>
  <c r="D10"/>
  <c r="E10"/>
  <c r="F10"/>
  <c r="G10"/>
  <c r="D11"/>
  <c r="E11"/>
  <c r="F11"/>
  <c r="G11"/>
  <c r="D12"/>
  <c r="E12"/>
  <c r="F12"/>
  <c r="G12"/>
  <c r="D13"/>
  <c r="E13"/>
  <c r="F13"/>
  <c r="G13"/>
  <c r="D14"/>
  <c r="E14"/>
  <c r="F14"/>
  <c r="G14"/>
  <c r="D15"/>
  <c r="E15"/>
  <c r="F15"/>
  <c r="G15"/>
  <c r="D16"/>
  <c r="E16"/>
  <c r="F16"/>
  <c r="G16"/>
  <c r="D17"/>
  <c r="E17"/>
  <c r="F17"/>
  <c r="G17"/>
  <c r="D18"/>
  <c r="E18"/>
  <c r="F18"/>
  <c r="G18"/>
  <c r="D19"/>
  <c r="E19"/>
  <c r="F19"/>
  <c r="G19"/>
  <c r="D20"/>
  <c r="E20"/>
  <c r="F20"/>
  <c r="G20"/>
  <c r="D21"/>
  <c r="E21"/>
  <c r="F21"/>
  <c r="G21"/>
  <c r="D22"/>
  <c r="E22"/>
  <c r="F22"/>
  <c r="G22"/>
  <c r="D23"/>
  <c r="E23"/>
  <c r="F23"/>
  <c r="G23"/>
  <c r="D24"/>
  <c r="E24"/>
  <c r="F24"/>
  <c r="G24"/>
  <c r="D25"/>
  <c r="E25"/>
  <c r="F25"/>
  <c r="G25"/>
  <c r="D26"/>
  <c r="E26"/>
  <c r="F26"/>
  <c r="G26"/>
  <c r="D27"/>
  <c r="E27"/>
  <c r="F27"/>
  <c r="G27"/>
  <c r="L217" i="3"/>
  <c r="K217"/>
  <c r="J217"/>
  <c r="I217"/>
  <c r="H217"/>
  <c r="L215"/>
  <c r="K215"/>
  <c r="J215"/>
  <c r="I215"/>
  <c r="H215"/>
  <c r="L213"/>
  <c r="K213"/>
  <c r="J213"/>
  <c r="I213"/>
  <c r="H213"/>
  <c r="L209"/>
  <c r="K209"/>
  <c r="J209"/>
  <c r="I209"/>
  <c r="H209"/>
  <c r="G217"/>
  <c r="F217"/>
  <c r="E217"/>
  <c r="G215"/>
  <c r="F215"/>
  <c r="E215"/>
  <c r="G213"/>
  <c r="F213"/>
  <c r="E213"/>
  <c r="G209"/>
  <c r="F209"/>
  <c r="E209"/>
  <c r="E12" i="9" l="1"/>
  <c r="F21" i="4" l="1"/>
  <c r="F11"/>
  <c r="K35" l="1"/>
  <c r="K36"/>
  <c r="K16"/>
  <c r="F14"/>
  <c r="F22"/>
  <c r="D18"/>
  <c r="E18"/>
  <c r="C18"/>
  <c r="B32" i="6"/>
  <c r="C32"/>
  <c r="B33"/>
  <c r="C33"/>
  <c r="B34"/>
  <c r="C34"/>
  <c r="B35"/>
  <c r="C35"/>
  <c r="B36"/>
  <c r="C36"/>
  <c r="B37"/>
  <c r="C37"/>
  <c r="B38"/>
  <c r="C38"/>
  <c r="B39"/>
  <c r="C39"/>
  <c r="B40"/>
  <c r="C40"/>
  <c r="B41"/>
  <c r="C41"/>
  <c r="B42"/>
  <c r="C42"/>
  <c r="B43"/>
  <c r="C43"/>
  <c r="B44"/>
  <c r="C44"/>
  <c r="B45"/>
  <c r="C45"/>
  <c r="B46"/>
  <c r="C46"/>
  <c r="B9"/>
  <c r="C9"/>
  <c r="B10"/>
  <c r="C10"/>
  <c r="B11"/>
  <c r="C11"/>
  <c r="B12"/>
  <c r="C12"/>
  <c r="B13"/>
  <c r="C13"/>
  <c r="B14"/>
  <c r="C14"/>
  <c r="B15"/>
  <c r="C15"/>
  <c r="B16"/>
  <c r="C16"/>
  <c r="B17"/>
  <c r="C17"/>
  <c r="B18"/>
  <c r="C18"/>
  <c r="B19"/>
  <c r="C19"/>
  <c r="B20"/>
  <c r="C20"/>
  <c r="B21"/>
  <c r="C21"/>
  <c r="B22"/>
  <c r="C22"/>
  <c r="B23"/>
  <c r="C23"/>
  <c r="D38" i="3"/>
  <c r="E38"/>
  <c r="F38"/>
  <c r="C38"/>
  <c r="C6" l="1"/>
  <c r="K15" i="4" l="1"/>
  <c r="K14"/>
  <c r="F23"/>
  <c r="F20"/>
  <c r="K11"/>
  <c r="F12"/>
  <c r="F18"/>
  <c r="F13"/>
  <c r="F10"/>
  <c r="K17"/>
  <c r="K10"/>
  <c r="F27" i="8"/>
  <c r="C25" i="6" l="1"/>
  <c r="C26"/>
  <c r="C24"/>
  <c r="I45" i="4"/>
  <c r="J29" l="1"/>
  <c r="C41" i="7" s="1"/>
  <c r="I29" i="4" l="1"/>
  <c r="C39" i="7" s="1"/>
  <c r="J40" i="4"/>
  <c r="I40"/>
  <c r="D34" i="3"/>
  <c r="J39" i="4" s="1"/>
  <c r="E34" i="3"/>
  <c r="K39" i="4" s="1"/>
  <c r="F34" i="3"/>
  <c r="C34"/>
  <c r="I39" i="4" s="1"/>
  <c r="D27" i="3"/>
  <c r="J41" i="4" s="1"/>
  <c r="E27" i="3"/>
  <c r="F27"/>
  <c r="C27"/>
  <c r="I41" i="4" s="1"/>
  <c r="B25" i="9"/>
  <c r="B26"/>
  <c r="B24"/>
  <c r="B23"/>
  <c r="C24" i="8"/>
  <c r="D24"/>
  <c r="E24"/>
  <c r="F24"/>
  <c r="C25"/>
  <c r="D25"/>
  <c r="E25"/>
  <c r="F25"/>
  <c r="C26"/>
  <c r="D26"/>
  <c r="E26"/>
  <c r="F26"/>
  <c r="C27"/>
  <c r="D27"/>
  <c r="E27"/>
  <c r="D23"/>
  <c r="E23"/>
  <c r="F23"/>
  <c r="C17"/>
  <c r="D17"/>
  <c r="E17"/>
  <c r="F17"/>
  <c r="C18"/>
  <c r="D18"/>
  <c r="E18"/>
  <c r="F18"/>
  <c r="C19"/>
  <c r="D19"/>
  <c r="E19"/>
  <c r="F19"/>
  <c r="C20"/>
  <c r="D20"/>
  <c r="E20"/>
  <c r="F20"/>
  <c r="D16"/>
  <c r="E16"/>
  <c r="F16"/>
  <c r="C23"/>
  <c r="C16"/>
  <c r="C10"/>
  <c r="D10"/>
  <c r="E10"/>
  <c r="F10"/>
  <c r="C11"/>
  <c r="D11"/>
  <c r="E11"/>
  <c r="F11"/>
  <c r="C12"/>
  <c r="D12"/>
  <c r="E12"/>
  <c r="F12"/>
  <c r="C13"/>
  <c r="D13"/>
  <c r="E13"/>
  <c r="F13"/>
  <c r="D9"/>
  <c r="E9"/>
  <c r="F9"/>
  <c r="C9"/>
  <c r="D241" i="3"/>
  <c r="E241"/>
  <c r="F241"/>
  <c r="C241"/>
  <c r="D234"/>
  <c r="E234"/>
  <c r="F234"/>
  <c r="C234"/>
  <c r="D227"/>
  <c r="E227"/>
  <c r="F227"/>
  <c r="C227"/>
  <c r="J6" i="4"/>
  <c r="D5" i="7" s="1"/>
  <c r="C31" i="6"/>
  <c r="C47"/>
  <c r="C48"/>
  <c r="C49"/>
  <c r="C8"/>
  <c r="C27" s="1"/>
  <c r="B31"/>
  <c r="B47"/>
  <c r="B48"/>
  <c r="B49"/>
  <c r="B25"/>
  <c r="B26"/>
  <c r="B24"/>
  <c r="B8"/>
  <c r="D24" i="4"/>
  <c r="E24"/>
  <c r="F24"/>
  <c r="C24"/>
  <c r="C10"/>
  <c r="C13" i="9" s="1"/>
  <c r="D32" i="3"/>
  <c r="E32"/>
  <c r="F32"/>
  <c r="C32"/>
  <c r="I36" i="4"/>
  <c r="J36"/>
  <c r="E20"/>
  <c r="E25" i="9" s="1"/>
  <c r="D20" i="4"/>
  <c r="D25" i="9" s="1"/>
  <c r="C20" i="4"/>
  <c r="C25" i="9" s="1"/>
  <c r="C19" i="4"/>
  <c r="C24" i="9" s="1"/>
  <c r="C23"/>
  <c r="C14" i="4"/>
  <c r="C163" i="3"/>
  <c r="C172" s="1"/>
  <c r="E17" i="7"/>
  <c r="E11"/>
  <c r="H149" i="3"/>
  <c r="D29" i="4" s="1"/>
  <c r="I149" i="3"/>
  <c r="J149"/>
  <c r="F29" i="4" s="1"/>
  <c r="K149" i="3"/>
  <c r="C30" i="4" s="1"/>
  <c r="L149" i="3"/>
  <c r="D30" i="4" s="1"/>
  <c r="M149" i="3"/>
  <c r="N149"/>
  <c r="F30" i="4" s="1"/>
  <c r="G149" i="3"/>
  <c r="C29" i="4" s="1"/>
  <c r="E16" i="7"/>
  <c r="J16" i="4"/>
  <c r="D16" i="7" s="1"/>
  <c r="I16" i="4"/>
  <c r="C16" i="7" s="1"/>
  <c r="C162" i="3"/>
  <c r="I13" i="4" s="1"/>
  <c r="C13" i="7" s="1"/>
  <c r="D162" i="3"/>
  <c r="J13" i="4" s="1"/>
  <c r="D13" i="7" s="1"/>
  <c r="E162" i="3"/>
  <c r="F162"/>
  <c r="K13" i="4" s="1"/>
  <c r="J34"/>
  <c r="I34"/>
  <c r="J33"/>
  <c r="I33"/>
  <c r="J35"/>
  <c r="I35"/>
  <c r="D163" i="3"/>
  <c r="D172" s="1"/>
  <c r="F163"/>
  <c r="K12" i="4" s="1"/>
  <c r="F168" i="3"/>
  <c r="E168"/>
  <c r="D168"/>
  <c r="C168"/>
  <c r="C61"/>
  <c r="D209"/>
  <c r="C209"/>
  <c r="F147"/>
  <c r="E147"/>
  <c r="D147"/>
  <c r="C147"/>
  <c r="F141"/>
  <c r="F19" i="4" s="1"/>
  <c r="E141" i="3"/>
  <c r="E19" i="4" s="1"/>
  <c r="E24" i="9" s="1"/>
  <c r="D141" i="3"/>
  <c r="D19" i="4" s="1"/>
  <c r="D24" i="9" s="1"/>
  <c r="C141" i="3"/>
  <c r="F134"/>
  <c r="E134"/>
  <c r="E23" i="9" s="1"/>
  <c r="D134" i="3"/>
  <c r="D23" i="9" s="1"/>
  <c r="C134" i="3"/>
  <c r="F129"/>
  <c r="E129"/>
  <c r="D129"/>
  <c r="C129"/>
  <c r="F111"/>
  <c r="E111"/>
  <c r="D111"/>
  <c r="C111"/>
  <c r="F101"/>
  <c r="E101"/>
  <c r="D101"/>
  <c r="C101"/>
  <c r="F90"/>
  <c r="E90"/>
  <c r="D90"/>
  <c r="C90"/>
  <c r="D23" i="4"/>
  <c r="E23"/>
  <c r="C23"/>
  <c r="D59" i="3"/>
  <c r="E59"/>
  <c r="F59"/>
  <c r="C59"/>
  <c r="D63"/>
  <c r="E63"/>
  <c r="F63"/>
  <c r="C63"/>
  <c r="D61"/>
  <c r="E61"/>
  <c r="F61"/>
  <c r="C22" i="4"/>
  <c r="D22"/>
  <c r="E22"/>
  <c r="C21"/>
  <c r="C26" i="9" s="1"/>
  <c r="D21" i="4"/>
  <c r="D26" i="9" s="1"/>
  <c r="E21" i="4"/>
  <c r="E26" i="9" s="1"/>
  <c r="D14" i="4"/>
  <c r="E14"/>
  <c r="D13"/>
  <c r="E13"/>
  <c r="C13"/>
  <c r="C12"/>
  <c r="D12"/>
  <c r="E12"/>
  <c r="D11"/>
  <c r="E11"/>
  <c r="C11"/>
  <c r="D10"/>
  <c r="D13" i="9" s="1"/>
  <c r="E10" i="4"/>
  <c r="E13" i="9" s="1"/>
  <c r="J8" i="4"/>
  <c r="D8" i="7" s="1"/>
  <c r="J17" i="4"/>
  <c r="D17" i="7" s="1"/>
  <c r="E15"/>
  <c r="J15" i="4"/>
  <c r="D15" i="7" s="1"/>
  <c r="E14"/>
  <c r="J14" i="4"/>
  <c r="D14" i="7" s="1"/>
  <c r="J11" i="4"/>
  <c r="D11" i="7" s="1"/>
  <c r="E9"/>
  <c r="J9" i="4"/>
  <c r="D9" i="7" s="1"/>
  <c r="I8" i="4"/>
  <c r="I22" s="1"/>
  <c r="C22" i="7" s="1"/>
  <c r="I25" i="4"/>
  <c r="C35" i="7" s="1"/>
  <c r="I26" i="4"/>
  <c r="C36" i="7" s="1"/>
  <c r="I27" i="4"/>
  <c r="C37" i="7" s="1"/>
  <c r="J28" i="4"/>
  <c r="C40" i="7" s="1"/>
  <c r="I28" i="4"/>
  <c r="C38" i="7" s="1"/>
  <c r="I30" i="4"/>
  <c r="I17"/>
  <c r="C17" i="7" s="1"/>
  <c r="I11" i="4"/>
  <c r="C11" i="7" s="1"/>
  <c r="J5" i="4"/>
  <c r="D4" i="7" s="1"/>
  <c r="I15" i="4"/>
  <c r="C15" i="7" s="1"/>
  <c r="I14" i="4"/>
  <c r="C14" i="7" s="1"/>
  <c r="I9" i="4"/>
  <c r="D217" i="3"/>
  <c r="C217"/>
  <c r="D215"/>
  <c r="C215"/>
  <c r="D213"/>
  <c r="C213"/>
  <c r="F167"/>
  <c r="F171" s="1"/>
  <c r="D167"/>
  <c r="E167"/>
  <c r="C167"/>
  <c r="D166"/>
  <c r="E166"/>
  <c r="F166"/>
  <c r="C166"/>
  <c r="C53"/>
  <c r="D80"/>
  <c r="E80"/>
  <c r="F80"/>
  <c r="C80"/>
  <c r="D53"/>
  <c r="E53"/>
  <c r="F53"/>
  <c r="D41"/>
  <c r="J38" i="4" s="1"/>
  <c r="E41" i="3"/>
  <c r="F41"/>
  <c r="C41"/>
  <c r="I38" i="4" s="1"/>
  <c r="D156" i="3"/>
  <c r="D9" i="9" s="1"/>
  <c r="E9"/>
  <c r="F156" i="3"/>
  <c r="C156"/>
  <c r="C9" i="9" s="1"/>
  <c r="C50" i="6" l="1"/>
  <c r="E13" i="7"/>
  <c r="F172" i="3"/>
  <c r="D171"/>
  <c r="D11" i="9"/>
  <c r="E171" i="3"/>
  <c r="E172" s="1"/>
  <c r="E11" i="9"/>
  <c r="C171" i="3"/>
  <c r="C11" i="9"/>
  <c r="C27"/>
  <c r="C21" i="8"/>
  <c r="E21"/>
  <c r="C28"/>
  <c r="C16" i="9" s="1"/>
  <c r="E27"/>
  <c r="D21" i="8"/>
  <c r="F14"/>
  <c r="F28"/>
  <c r="F16" i="9" s="1"/>
  <c r="E28" i="8"/>
  <c r="E16" i="9" s="1"/>
  <c r="F25"/>
  <c r="D14" i="8"/>
  <c r="C10" i="9"/>
  <c r="D28" i="8"/>
  <c r="D16" i="9" s="1"/>
  <c r="D27"/>
  <c r="E14" i="8"/>
  <c r="F21"/>
  <c r="F5" i="9"/>
  <c r="C25" i="4"/>
  <c r="C28" i="9" s="1"/>
  <c r="D5" i="6"/>
  <c r="E10" i="9"/>
  <c r="D4" i="6"/>
  <c r="F4" i="9"/>
  <c r="E5" i="8"/>
  <c r="E4"/>
  <c r="D10" i="9"/>
  <c r="F24"/>
  <c r="F26"/>
  <c r="F23"/>
  <c r="F13"/>
  <c r="F9"/>
  <c r="C14" i="8"/>
  <c r="F15" i="4"/>
  <c r="E15"/>
  <c r="E18" i="9"/>
  <c r="J12" i="4"/>
  <c r="D12" i="7" s="1"/>
  <c r="C8"/>
  <c r="C15" i="4"/>
  <c r="I12"/>
  <c r="E28" i="7"/>
  <c r="E29"/>
  <c r="D29"/>
  <c r="J10" i="4"/>
  <c r="D10" i="7" s="1"/>
  <c r="I10" i="4"/>
  <c r="C10" i="7" s="1"/>
  <c r="J22" i="4"/>
  <c r="J21" s="1"/>
  <c r="D21" i="7" s="1"/>
  <c r="D15" i="4"/>
  <c r="F25"/>
  <c r="E25"/>
  <c r="E28" i="9" s="1"/>
  <c r="D25" i="4"/>
  <c r="E27" i="7"/>
  <c r="C42"/>
  <c r="K18" i="4"/>
  <c r="I21"/>
  <c r="C21" i="7" s="1"/>
  <c r="E8"/>
  <c r="C9"/>
  <c r="D26" i="4" l="1"/>
  <c r="C26"/>
  <c r="E14" i="9"/>
  <c r="E26" i="4"/>
  <c r="E30" i="7"/>
  <c r="F26" i="4"/>
  <c r="F31" s="1"/>
  <c r="K20"/>
  <c r="K19" s="1"/>
  <c r="E19" i="7" s="1"/>
  <c r="E26"/>
  <c r="E31" s="1"/>
  <c r="K22" i="4"/>
  <c r="E22" i="7" s="1"/>
  <c r="C26"/>
  <c r="C14" i="9"/>
  <c r="D26" i="7"/>
  <c r="D14" i="9"/>
  <c r="D28"/>
  <c r="F28" s="1"/>
  <c r="D30" i="7"/>
  <c r="E20" i="9"/>
  <c r="D20"/>
  <c r="E19"/>
  <c r="D19"/>
  <c r="D28" i="7"/>
  <c r="D18" i="9"/>
  <c r="F18" s="1"/>
  <c r="D27" i="7"/>
  <c r="F27" i="9"/>
  <c r="C30" i="7"/>
  <c r="F10" i="9"/>
  <c r="C28" i="7"/>
  <c r="C19" i="9"/>
  <c r="C29" i="7"/>
  <c r="C20" i="9"/>
  <c r="C27" i="7"/>
  <c r="C18" i="9"/>
  <c r="E18" i="7"/>
  <c r="J20" i="4"/>
  <c r="J19" s="1"/>
  <c r="D19" i="7" s="1"/>
  <c r="E12"/>
  <c r="C12"/>
  <c r="I20" i="4"/>
  <c r="C12" i="9" s="1"/>
  <c r="I18" i="4"/>
  <c r="J18"/>
  <c r="D22" i="7"/>
  <c r="E10"/>
  <c r="E29" i="4" l="1"/>
  <c r="E30" s="1"/>
  <c r="E20" i="7"/>
  <c r="K21" i="4"/>
  <c r="E21" i="7" s="1"/>
  <c r="F20" i="9"/>
  <c r="F19"/>
  <c r="D31" i="7"/>
  <c r="C31"/>
  <c r="D20"/>
  <c r="D12" i="9"/>
  <c r="E21"/>
  <c r="E17" s="1"/>
  <c r="C21"/>
  <c r="C17" s="1"/>
  <c r="D18" i="7"/>
  <c r="F11" i="9"/>
  <c r="C18" i="7"/>
  <c r="D21" i="9"/>
  <c r="D17" s="1"/>
  <c r="I19" i="4"/>
  <c r="C19" i="7" s="1"/>
  <c r="C20"/>
  <c r="E21" i="3"/>
  <c r="D21"/>
  <c r="J37" i="4" s="1"/>
  <c r="J42" s="1"/>
  <c r="C21" i="3"/>
  <c r="C42" s="1"/>
  <c r="F21"/>
  <c r="E42" l="1"/>
  <c r="K42" i="4"/>
  <c r="F42" i="3"/>
  <c r="D31" i="4"/>
  <c r="C31"/>
  <c r="F21" i="9"/>
  <c r="F17" s="1"/>
  <c r="I37" i="4"/>
  <c r="D42" i="3"/>
  <c r="F12" i="9" l="1"/>
  <c r="I42" i="4"/>
  <c r="I44" s="1"/>
  <c r="F14" i="9"/>
  <c r="I46" i="4" l="1"/>
  <c r="E31" l="1"/>
</calcChain>
</file>

<file path=xl/sharedStrings.xml><?xml version="1.0" encoding="utf-8"?>
<sst xmlns="http://schemas.openxmlformats.org/spreadsheetml/2006/main" count="1456" uniqueCount="489">
  <si>
    <t>Code</t>
  </si>
  <si>
    <t>Name</t>
  </si>
  <si>
    <t>ARTICLE</t>
  </si>
  <si>
    <t>SERVICE CHARGE</t>
  </si>
  <si>
    <t>GOVERNMENT TAX</t>
  </si>
  <si>
    <t>TODAY</t>
  </si>
  <si>
    <t>MTD</t>
  </si>
  <si>
    <t>MTD BUDGET</t>
  </si>
  <si>
    <t>YTD</t>
  </si>
  <si>
    <t xml:space="preserve"> </t>
  </si>
  <si>
    <t>FO-ECI</t>
  </si>
  <si>
    <t>CODE</t>
  </si>
  <si>
    <t>D E S C R I P T I O N</t>
  </si>
  <si>
    <t>PAYMENT ARTICLE</t>
  </si>
  <si>
    <t>FRONT OFFICE ARTICLE</t>
  </si>
  <si>
    <t>TOTAL ROOM</t>
  </si>
  <si>
    <t>TOTAL OTHER</t>
  </si>
  <si>
    <t>FO-TP</t>
  </si>
  <si>
    <t>RESTAURANT ARTICLE</t>
  </si>
  <si>
    <t>Total Advance Deposit</t>
  </si>
  <si>
    <t>TOTAL BANQUET</t>
  </si>
  <si>
    <t>STATISTIC</t>
  </si>
  <si>
    <t>MTD-BUDGET</t>
  </si>
  <si>
    <t>DESCRIPTION</t>
  </si>
  <si>
    <t>Stat-Tot-ooo</t>
  </si>
  <si>
    <t>Stat-Act-Rm</t>
  </si>
  <si>
    <t>Room Availbility</t>
  </si>
  <si>
    <t>Stat-Tot-oos</t>
  </si>
  <si>
    <t>Stat-occ-rm</t>
  </si>
  <si>
    <t>% Occ (Paid + Comp'l) 5/3*100%</t>
  </si>
  <si>
    <t>% Occ (Paid) 9/3*100%</t>
  </si>
  <si>
    <t>% Occ (Comp'l) (6+7)/3*100%</t>
  </si>
  <si>
    <t>Double Occ (14-9)*100%</t>
  </si>
  <si>
    <t>% Double Occ (16/9)*100%</t>
  </si>
  <si>
    <t>Stat-Rm-arrival</t>
  </si>
  <si>
    <t>Stat-prs-arrival</t>
  </si>
  <si>
    <t>Stat-rm-departure</t>
  </si>
  <si>
    <t>Stat-prs-departure</t>
  </si>
  <si>
    <t>Stat-NoSHw</t>
  </si>
  <si>
    <t>Stat-RsvMdToday</t>
  </si>
  <si>
    <t>Stat-CncForToday</t>
  </si>
  <si>
    <t>Stat-earco</t>
  </si>
  <si>
    <t>Average Room Rate Rp.</t>
  </si>
  <si>
    <t>Average Room Rate US$</t>
  </si>
  <si>
    <t>Stat-Rat</t>
  </si>
  <si>
    <t>Stat-Pat</t>
  </si>
  <si>
    <t>Stat-Rdt</t>
  </si>
  <si>
    <t>Stat-Pdt</t>
  </si>
  <si>
    <t>D A I L Y   R E V E N U E   R E P O R T</t>
  </si>
  <si>
    <t>Revenue/Statistic</t>
  </si>
  <si>
    <t>Total Payment</t>
  </si>
  <si>
    <t>D A I L Y  R E V E N U E  R E P O R T</t>
  </si>
  <si>
    <t>ACTUAL MTD</t>
  </si>
  <si>
    <t>BUDGET MTD</t>
  </si>
  <si>
    <t>ACTUAL YTD</t>
  </si>
  <si>
    <t>FO DAILY REPORT</t>
  </si>
  <si>
    <t>ROOM SALES</t>
  </si>
  <si>
    <t>Room</t>
  </si>
  <si>
    <t>Extra Bed</t>
  </si>
  <si>
    <t>Additional Room</t>
  </si>
  <si>
    <t>Room Other</t>
  </si>
  <si>
    <t xml:space="preserve">  Allowance</t>
  </si>
  <si>
    <t xml:space="preserve">  TOTAL NETT ROOM SALES</t>
  </si>
  <si>
    <t>Restaurant</t>
  </si>
  <si>
    <t>Room Service</t>
  </si>
  <si>
    <t>Banquet</t>
  </si>
  <si>
    <t>Lounge</t>
  </si>
  <si>
    <t>Available Room</t>
  </si>
  <si>
    <t>Out Of Order Room</t>
  </si>
  <si>
    <t>Saleable Room</t>
  </si>
  <si>
    <t>Occupied Room</t>
  </si>
  <si>
    <t>Paying Room</t>
  </si>
  <si>
    <t>Vacant Room</t>
  </si>
  <si>
    <t>House Use Room</t>
  </si>
  <si>
    <t>House Use 2 Room</t>
  </si>
  <si>
    <t>Compliment Room</t>
  </si>
  <si>
    <t>Number Of Guest</t>
  </si>
  <si>
    <t>% Occupancy</t>
  </si>
  <si>
    <t>Average Room Rate (Gross)</t>
  </si>
  <si>
    <t>Average Room Rate (Nett)</t>
  </si>
  <si>
    <t>Revpar (Gross)</t>
  </si>
  <si>
    <t>Revpar (Nett)</t>
  </si>
  <si>
    <t>DAILY ROOM ACTIVITIES</t>
  </si>
  <si>
    <t>TOMMOROW</t>
  </si>
  <si>
    <t>No Show</t>
  </si>
  <si>
    <t>Cancellation</t>
  </si>
  <si>
    <t>Early Check Out</t>
  </si>
  <si>
    <t>Arrival Room</t>
  </si>
  <si>
    <t>Departure Room</t>
  </si>
  <si>
    <t>Walk In</t>
  </si>
  <si>
    <t>DAILY COLLECTIONS</t>
  </si>
  <si>
    <t>Cash Settlement</t>
  </si>
  <si>
    <t>Cash Deposit</t>
  </si>
  <si>
    <t>Cash Refund</t>
  </si>
  <si>
    <t>Card</t>
  </si>
  <si>
    <t>Bank Transfer</t>
  </si>
  <si>
    <t>City Ledger</t>
  </si>
  <si>
    <t>TOTAL COLLECTIONS</t>
  </si>
  <si>
    <t>OTHER INCOME</t>
  </si>
  <si>
    <t>Business Center</t>
  </si>
  <si>
    <t>Transportation</t>
  </si>
  <si>
    <t>Laundry</t>
  </si>
  <si>
    <t>Drugstore</t>
  </si>
  <si>
    <t xml:space="preserve">Miscellaneous      </t>
  </si>
  <si>
    <t>Loss &amp; Breakage</t>
  </si>
  <si>
    <t xml:space="preserve">  TOTAL OTHER INCOME</t>
  </si>
  <si>
    <t xml:space="preserve">  TOTAL NETT REVENUE</t>
  </si>
  <si>
    <t>SERVICE &amp; TAX</t>
  </si>
  <si>
    <t>Service Charge</t>
  </si>
  <si>
    <t>Government Tax</t>
  </si>
  <si>
    <t>TOTAL GROSS REVENUE</t>
  </si>
  <si>
    <t>MANAGERIAL REPORT</t>
  </si>
  <si>
    <t>S T A T I S T I C S   S U M M A R Y</t>
  </si>
  <si>
    <t>R E V E N U E   S U M M A R Y</t>
  </si>
  <si>
    <t>Room Sales</t>
  </si>
  <si>
    <t>Food Sales</t>
  </si>
  <si>
    <t>Beverage Sales</t>
  </si>
  <si>
    <t>Other FB Sales</t>
  </si>
  <si>
    <t>Other Income</t>
  </si>
  <si>
    <t>TOTAL NETT REVENUE</t>
  </si>
  <si>
    <t>R E S E R V A T I O N   S T A T I S T I C S</t>
  </si>
  <si>
    <t>Arrival Room Tomorrow</t>
  </si>
  <si>
    <t>Departure Room Tomorrow</t>
  </si>
  <si>
    <t>TOTAL SERVICE &amp; TAX</t>
  </si>
  <si>
    <t>Report Date</t>
  </si>
  <si>
    <t>SG-HU</t>
  </si>
  <si>
    <t>SG-HU-2</t>
  </si>
  <si>
    <t>S T A T I S T I C S   B Y   S E G M E N T</t>
  </si>
  <si>
    <t>TOTAL</t>
  </si>
  <si>
    <t>VIP</t>
  </si>
  <si>
    <t>BLACK LIST</t>
  </si>
  <si>
    <t>SG-WIG</t>
  </si>
  <si>
    <t>SG-COR</t>
  </si>
  <si>
    <t>SG-GOV</t>
  </si>
  <si>
    <t>SG-TA</t>
  </si>
  <si>
    <t>SG-OTA</t>
  </si>
  <si>
    <t>SG-WEB</t>
  </si>
  <si>
    <t>STATISTICS BY GUEST SEGMENT</t>
  </si>
  <si>
    <t>SEGMENT CODE</t>
  </si>
  <si>
    <t>TOTAL SEGMENT STATISTIC</t>
  </si>
  <si>
    <t>REVENUE</t>
  </si>
  <si>
    <t>TOTAL SEGMENT REVENUE</t>
  </si>
  <si>
    <t>PY-Cash-D</t>
  </si>
  <si>
    <t>PY-Cash-R</t>
  </si>
  <si>
    <t>PY-Cash-FO</t>
  </si>
  <si>
    <t>PY-Cash-FB</t>
  </si>
  <si>
    <t>PY-LG-Com</t>
  </si>
  <si>
    <t>PY-LG-Gov</t>
  </si>
  <si>
    <t>PY-LG-TA</t>
  </si>
  <si>
    <t>PY-LG-Indv</t>
  </si>
  <si>
    <t>PY-TF</t>
  </si>
  <si>
    <t xml:space="preserve">TOTAL Bank Transfer </t>
  </si>
  <si>
    <t>Total Cash</t>
  </si>
  <si>
    <t>Total Ledger</t>
  </si>
  <si>
    <t>Total Card</t>
  </si>
  <si>
    <t>FO-C-Fee</t>
  </si>
  <si>
    <t>FO-NS-Fee</t>
  </si>
  <si>
    <t>FO-Add-Rm</t>
  </si>
  <si>
    <t>FO-LCO</t>
  </si>
  <si>
    <t>FO-LnB</t>
  </si>
  <si>
    <t>FO-Rbt-Rm</t>
  </si>
  <si>
    <t>FO-E-Bed</t>
  </si>
  <si>
    <t>FO-Disc-Rm</t>
  </si>
  <si>
    <t>FO-BC</t>
  </si>
  <si>
    <t>FO-Misc-T</t>
  </si>
  <si>
    <t>FO-Misc</t>
  </si>
  <si>
    <t>TOTAL OTHER (Non Tax&amp;Service)</t>
  </si>
  <si>
    <t>TOTAL OTHER (Tax Only)</t>
  </si>
  <si>
    <t>Dp-Rsv</t>
  </si>
  <si>
    <t>Dp-Bqt</t>
  </si>
  <si>
    <t>ROOM SERVICE ARTICLE</t>
  </si>
  <si>
    <t>TOTAL RESTAURANT</t>
  </si>
  <si>
    <t>TOTAL ROOM SERVICE</t>
  </si>
  <si>
    <t>TOTAL  CAFÉ</t>
  </si>
  <si>
    <t xml:space="preserve"> CAFÉ ARTICLE</t>
  </si>
  <si>
    <t>LOUNGE ARTICLE</t>
  </si>
  <si>
    <t>TOTAL  LOUNGE</t>
  </si>
  <si>
    <t>BANQUET ARTICLE</t>
  </si>
  <si>
    <t>DRUGSTORE ARTICLE</t>
  </si>
  <si>
    <t>TOTAL DRUGSTORE</t>
  </si>
  <si>
    <t>LAUNDRY ARTICLE</t>
  </si>
  <si>
    <t>TOTAL LAUNDRY</t>
  </si>
  <si>
    <t>FO-Rm</t>
  </si>
  <si>
    <t>Stat-Tot-Rm</t>
  </si>
  <si>
    <t>SG-COM</t>
  </si>
  <si>
    <t>SG-INS</t>
  </si>
  <si>
    <t>R E V E N U E   B Y   S E G M E N T</t>
  </si>
  <si>
    <t>srvc</t>
  </si>
  <si>
    <t>BCA Debit</t>
  </si>
  <si>
    <t>BCA Credit Card</t>
  </si>
  <si>
    <t>CIMB NIAGA Credit Card</t>
  </si>
  <si>
    <t>Shopee Pay</t>
  </si>
  <si>
    <t>Ponta Card</t>
  </si>
  <si>
    <t>Company Ledger</t>
  </si>
  <si>
    <t>Government Ledger</t>
  </si>
  <si>
    <t>Travel Agent Ledger</t>
  </si>
  <si>
    <t>Individual Ledger</t>
  </si>
  <si>
    <t>Cash Settlement F&amp;B</t>
  </si>
  <si>
    <t>Deposit Reservastion</t>
  </si>
  <si>
    <t>Deposit Banquet</t>
  </si>
  <si>
    <t>Room Charge</t>
  </si>
  <si>
    <t>Early C/I</t>
  </si>
  <si>
    <t>Late Checked Out</t>
  </si>
  <si>
    <t>Cancellation Fee</t>
  </si>
  <si>
    <t>No Show Fee</t>
  </si>
  <si>
    <t>Rebate Room</t>
  </si>
  <si>
    <t>Discount Room</t>
  </si>
  <si>
    <t>Misc (Tax &amp; Serv)</t>
  </si>
  <si>
    <t>Misc (Tax Only)</t>
  </si>
  <si>
    <t>Food Restaurant</t>
  </si>
  <si>
    <t>Breakfast Restaurant</t>
  </si>
  <si>
    <t>Beverage Restaurant</t>
  </si>
  <si>
    <t>Other Restaurant</t>
  </si>
  <si>
    <t>Food Room Service</t>
  </si>
  <si>
    <t>Beverage Room Service</t>
  </si>
  <si>
    <t>Other Room Service</t>
  </si>
  <si>
    <t>Food Cafe</t>
  </si>
  <si>
    <t>Beverage Cafe</t>
  </si>
  <si>
    <t>Other Cafe</t>
  </si>
  <si>
    <t>Food Lounge</t>
  </si>
  <si>
    <t>Beverage Lounge</t>
  </si>
  <si>
    <t>Other Lounge</t>
  </si>
  <si>
    <t>Food Banquet</t>
  </si>
  <si>
    <t>Coffee Break 1</t>
  </si>
  <si>
    <t>Coffee Break 2</t>
  </si>
  <si>
    <t>Coffee Break 3</t>
  </si>
  <si>
    <t>Beverage Banquet</t>
  </si>
  <si>
    <t>Meeting Room Banquet</t>
  </si>
  <si>
    <t>Equipment Banquet</t>
  </si>
  <si>
    <t>Other Banquet</t>
  </si>
  <si>
    <t>Dry Clean</t>
  </si>
  <si>
    <t>Pressing</t>
  </si>
  <si>
    <t>SPA</t>
  </si>
  <si>
    <t>Massage</t>
  </si>
  <si>
    <t>House Use</t>
  </si>
  <si>
    <t>Room Arrival</t>
  </si>
  <si>
    <t>Person Arrival</t>
  </si>
  <si>
    <t>Room Departure</t>
  </si>
  <si>
    <t>Person Departure</t>
  </si>
  <si>
    <t>Walk In Guest</t>
  </si>
  <si>
    <t>Reservation Made Today</t>
  </si>
  <si>
    <t>Room Arrival Tomorrow</t>
  </si>
  <si>
    <t>Person Arrival Tomorrow</t>
  </si>
  <si>
    <t>Room Departure Tomorrow</t>
  </si>
  <si>
    <t>Person Departure Tomorrow</t>
  </si>
  <si>
    <t>Corporate</t>
  </si>
  <si>
    <t>Government</t>
  </si>
  <si>
    <t>Social Institution,Associa,Com,Society</t>
  </si>
  <si>
    <t>Online Travel Agent</t>
  </si>
  <si>
    <t>Offline Travel Agent</t>
  </si>
  <si>
    <t>Website</t>
  </si>
  <si>
    <t>Compliment</t>
  </si>
  <si>
    <t>Discount Food Restaurant</t>
  </si>
  <si>
    <t>Discount Beverage Restaurant</t>
  </si>
  <si>
    <t>Discount Other Restaurant</t>
  </si>
  <si>
    <t>Discount Beverage Banquet</t>
  </si>
  <si>
    <t>Discount Food Banquet</t>
  </si>
  <si>
    <t>Discount Other Banquet</t>
  </si>
  <si>
    <t>Discount Food Room Service</t>
  </si>
  <si>
    <t>Discount Beverage Room Service</t>
  </si>
  <si>
    <t>Discount Other Room Service</t>
  </si>
  <si>
    <t>Discount Food Café</t>
  </si>
  <si>
    <t>Discount Beverage Café</t>
  </si>
  <si>
    <t>Discount Other Café</t>
  </si>
  <si>
    <t>Discount Food Lounge</t>
  </si>
  <si>
    <t>Discount Beverage Lounge</t>
  </si>
  <si>
    <t>Discount Other Lounge</t>
  </si>
  <si>
    <t>Event Package</t>
  </si>
  <si>
    <t>Discount Drugstore</t>
  </si>
  <si>
    <t xml:space="preserve">Revenue Drugstore </t>
  </si>
  <si>
    <t>Discount Laundry</t>
  </si>
  <si>
    <t>Discount SPA</t>
  </si>
  <si>
    <t>SPA &amp; Massage ARTICLE</t>
  </si>
  <si>
    <t xml:space="preserve">TOTAL SPA &amp; Massage </t>
  </si>
  <si>
    <t>1) Room Total</t>
  </si>
  <si>
    <t>2) Out Of Order Room</t>
  </si>
  <si>
    <t>3) Active Room</t>
  </si>
  <si>
    <t>4) Out Of Service Room</t>
  </si>
  <si>
    <t>5) Room Occupied</t>
  </si>
  <si>
    <t>6) Complimentary Room</t>
  </si>
  <si>
    <t>7) House Use</t>
  </si>
  <si>
    <t>7) House Use - 2</t>
  </si>
  <si>
    <r>
      <rPr>
        <sz val="10"/>
        <color indexed="8"/>
        <rFont val="Calibri"/>
        <family val="2"/>
      </rPr>
      <t xml:space="preserve">9) </t>
    </r>
    <r>
      <rPr>
        <b/>
        <sz val="10"/>
        <color indexed="8"/>
        <rFont val="Calibri"/>
        <family val="2"/>
      </rPr>
      <t>Room Paying (5-6-7)</t>
    </r>
  </si>
  <si>
    <r>
      <rPr>
        <sz val="10"/>
        <color indexed="8"/>
        <rFont val="Calibri"/>
        <family val="2"/>
      </rPr>
      <t>8)</t>
    </r>
    <r>
      <rPr>
        <b/>
        <sz val="10"/>
        <color indexed="8"/>
        <rFont val="Calibri"/>
        <family val="2"/>
      </rPr>
      <t xml:space="preserve"> Vacant Rooms (3-5)</t>
    </r>
  </si>
  <si>
    <t>Stat-Tot-Inhouse</t>
  </si>
  <si>
    <t>Total Inhouse</t>
  </si>
  <si>
    <t>ACTUAL</t>
  </si>
  <si>
    <t xml:space="preserve">  BALANCE TODAY</t>
  </si>
  <si>
    <t xml:space="preserve">  YESTERDAY GUEST LEDGER</t>
  </si>
  <si>
    <t xml:space="preserve">  GUEST LEDGER TODAY</t>
  </si>
  <si>
    <t>Prepared by</t>
  </si>
  <si>
    <t>Checked by</t>
  </si>
  <si>
    <t>Approved by</t>
  </si>
  <si>
    <t>NIGHT AUDIT</t>
  </si>
  <si>
    <t>INCOME AUDIT</t>
  </si>
  <si>
    <t>HOTEL MANAGER</t>
  </si>
  <si>
    <t>FO-01002</t>
  </si>
  <si>
    <t>FO-01001</t>
  </si>
  <si>
    <t>FO-01005</t>
  </si>
  <si>
    <t>FO-01900</t>
  </si>
  <si>
    <t>FO-01997</t>
  </si>
  <si>
    <t>FO-01998</t>
  </si>
  <si>
    <t>FO-01999</t>
  </si>
  <si>
    <t>FO-03001</t>
  </si>
  <si>
    <t>FO-03002</t>
  </si>
  <si>
    <t>FO-03900</t>
  </si>
  <si>
    <t>FO-03997</t>
  </si>
  <si>
    <t>FO-03998</t>
  </si>
  <si>
    <t>FO-03999</t>
  </si>
  <si>
    <t>FO-04001</t>
  </si>
  <si>
    <t>FO-04002</t>
  </si>
  <si>
    <t>FO-04900</t>
  </si>
  <si>
    <t>FO-04997</t>
  </si>
  <si>
    <t>FO-04998</t>
  </si>
  <si>
    <t>FO-04999</t>
  </si>
  <si>
    <t>FO-05001</t>
  </si>
  <si>
    <t>FO-05997</t>
  </si>
  <si>
    <t>FO-05002</t>
  </si>
  <si>
    <t>FO-05998</t>
  </si>
  <si>
    <t>FO-05900</t>
  </si>
  <si>
    <t>FO-05999</t>
  </si>
  <si>
    <t>FO-11001</t>
  </si>
  <si>
    <t>FO-11003</t>
  </si>
  <si>
    <t>FO-11004</t>
  </si>
  <si>
    <t>FO-11005</t>
  </si>
  <si>
    <t>FO-11002</t>
  </si>
  <si>
    <t>FO-11999</t>
  </si>
  <si>
    <t>FO-11900</t>
  </si>
  <si>
    <t>FO-11006</t>
  </si>
  <si>
    <t>Lunch Banquet</t>
  </si>
  <si>
    <t>Dinner Banquet</t>
  </si>
  <si>
    <t>FO-11007</t>
  </si>
  <si>
    <t>FO-11997</t>
  </si>
  <si>
    <t>FO-11998</t>
  </si>
  <si>
    <t>FO-11008</t>
  </si>
  <si>
    <t>FO-11009</t>
  </si>
  <si>
    <t>FO-11010</t>
  </si>
  <si>
    <t>FO-01003</t>
  </si>
  <si>
    <t>Iftar Package</t>
  </si>
  <si>
    <t>FO-01006</t>
  </si>
  <si>
    <t>Lunch Restaurant</t>
  </si>
  <si>
    <t>Dinner Restaurant</t>
  </si>
  <si>
    <t>FO-01004</t>
  </si>
  <si>
    <t>PY-Qris</t>
  </si>
  <si>
    <t>Qris</t>
  </si>
  <si>
    <t>Cash Settlement FB</t>
  </si>
  <si>
    <t>PY-BCA-DB</t>
  </si>
  <si>
    <t>PY-CIMB-DB</t>
  </si>
  <si>
    <t>PY-DKI-DB</t>
  </si>
  <si>
    <t>PY-BCA-CC</t>
  </si>
  <si>
    <t>BCA  Card</t>
  </si>
  <si>
    <t>PY-CIMB-CC</t>
  </si>
  <si>
    <t>PY-JCB</t>
  </si>
  <si>
    <t>JCB Card</t>
  </si>
  <si>
    <t>American Express</t>
  </si>
  <si>
    <t>PY-Ultra Voucher</t>
  </si>
  <si>
    <t>Ultra Voucher</t>
  </si>
  <si>
    <t>Bank DKI Debit</t>
  </si>
  <si>
    <t>PY-BCA-C</t>
  </si>
  <si>
    <t>PY-DKI-CC</t>
  </si>
  <si>
    <t>Bank DKI Credit Card</t>
  </si>
  <si>
    <t>PY-Ponta</t>
  </si>
  <si>
    <t>PY-Shopee</t>
  </si>
  <si>
    <t>Misc (Non Tax &amp; Serv)</t>
  </si>
  <si>
    <t>FO-04003</t>
  </si>
  <si>
    <t>Welcome Drink</t>
  </si>
  <si>
    <t>PY-AMEX</t>
  </si>
  <si>
    <t>CIMB Debit</t>
  </si>
  <si>
    <t>Rebate Food Restaurant</t>
  </si>
  <si>
    <t>FO-01987</t>
  </si>
  <si>
    <t>FO-01988</t>
  </si>
  <si>
    <t>Rebate Beverage Restaurant</t>
  </si>
  <si>
    <t>FO-03987</t>
  </si>
  <si>
    <t>Rebate Food Room Service</t>
  </si>
  <si>
    <t>FO-03988</t>
  </si>
  <si>
    <t>Rebate Beverage Room Service</t>
  </si>
  <si>
    <t>FO-04987</t>
  </si>
  <si>
    <t>Rebate Food Café</t>
  </si>
  <si>
    <t>FO-04988</t>
  </si>
  <si>
    <t>Rebate Beverage Café</t>
  </si>
  <si>
    <t>FO-05987</t>
  </si>
  <si>
    <t>Rebate Food Lounge</t>
  </si>
  <si>
    <t>FO-05988</t>
  </si>
  <si>
    <t>Rebate Beverage Lounge</t>
  </si>
  <si>
    <t>FO-11987</t>
  </si>
  <si>
    <t>Rebate Food Banquet</t>
  </si>
  <si>
    <t>FO-11988</t>
  </si>
  <si>
    <t>Rebate Beverage Banquet</t>
  </si>
  <si>
    <t>Rebate Drugstore</t>
  </si>
  <si>
    <t>Rebate Laundry</t>
  </si>
  <si>
    <t>Rebate SPA</t>
  </si>
  <si>
    <t>FO-06001</t>
  </si>
  <si>
    <t>FO-06998</t>
  </si>
  <si>
    <t>FO-06999</t>
  </si>
  <si>
    <t>FO-07001</t>
  </si>
  <si>
    <t>FO-07002</t>
  </si>
  <si>
    <t>FO-07003</t>
  </si>
  <si>
    <t>FO-07998</t>
  </si>
  <si>
    <t>FO-07999</t>
  </si>
  <si>
    <t>FO-08001</t>
  </si>
  <si>
    <t>FO-08002</t>
  </si>
  <si>
    <t>FO-08997</t>
  </si>
  <si>
    <t>FO-08999</t>
  </si>
  <si>
    <t>Cafe</t>
  </si>
  <si>
    <t>Advance Deposit</t>
  </si>
  <si>
    <t>SG-FIT</t>
  </si>
  <si>
    <t>Free Individual Traveller</t>
  </si>
  <si>
    <t>SG-OWN</t>
  </si>
  <si>
    <t>Owner</t>
  </si>
  <si>
    <t>SG-WHO</t>
  </si>
  <si>
    <t>Wholesale</t>
  </si>
  <si>
    <t>House Use 2</t>
  </si>
  <si>
    <t>F&amp;B COVER</t>
  </si>
  <si>
    <t>F &amp; B   C O V E R</t>
  </si>
  <si>
    <t>MTD - BUDGET</t>
  </si>
  <si>
    <t>FOOD COVER</t>
  </si>
  <si>
    <t>BEVERAGE COVER</t>
  </si>
  <si>
    <t>Print Date</t>
  </si>
  <si>
    <t>Total</t>
  </si>
  <si>
    <t>All Figure In Local</t>
  </si>
  <si>
    <t>Today</t>
  </si>
  <si>
    <t>Variance</t>
  </si>
  <si>
    <t>Currency</t>
  </si>
  <si>
    <t>Actual</t>
  </si>
  <si>
    <t>Budget</t>
  </si>
  <si>
    <t>Room Available</t>
  </si>
  <si>
    <t>Room Paying</t>
  </si>
  <si>
    <t>OCC %</t>
  </si>
  <si>
    <t>Room Revenue (Lodging)</t>
  </si>
  <si>
    <t>Additional Report</t>
  </si>
  <si>
    <t>ARR (Net)</t>
  </si>
  <si>
    <t>F&amp;B COVER (PAX)</t>
  </si>
  <si>
    <t>Nett Food Sales</t>
  </si>
  <si>
    <t>Nett Beverage Sales</t>
  </si>
  <si>
    <t>Nett Other Sales</t>
  </si>
  <si>
    <t>Average FB Check</t>
  </si>
  <si>
    <t>FB Cover</t>
  </si>
  <si>
    <t>Total FB Revenue</t>
  </si>
  <si>
    <t>Total Room Revenue</t>
  </si>
  <si>
    <t>Other</t>
  </si>
  <si>
    <t>Total Other Income</t>
  </si>
  <si>
    <t xml:space="preserve">TOTAL Mobile Payment </t>
  </si>
  <si>
    <t>Mobile Payment</t>
  </si>
  <si>
    <t>Reservation cancelation Today</t>
  </si>
  <si>
    <t>PY-BNI-DB</t>
  </si>
  <si>
    <t xml:space="preserve">BNI Debit </t>
  </si>
  <si>
    <t>BNI Credit Card</t>
  </si>
  <si>
    <t>PY-BNI-CC</t>
  </si>
  <si>
    <t>Add Breakfast</t>
  </si>
  <si>
    <t>FO-01007</t>
  </si>
  <si>
    <t>FO-01008</t>
  </si>
  <si>
    <t>FO-01009</t>
  </si>
  <si>
    <t>Bev Lunch Restaurant</t>
  </si>
  <si>
    <t>Bev Dinner Restaurant</t>
  </si>
  <si>
    <t>FB-cf1</t>
  </si>
  <si>
    <t>FB-cf2</t>
  </si>
  <si>
    <t>FB-cf3</t>
  </si>
  <si>
    <t>FB-cb1</t>
  </si>
  <si>
    <t>FB-cb2</t>
  </si>
  <si>
    <t>FB-cb3</t>
  </si>
  <si>
    <t>FB-cv1</t>
  </si>
  <si>
    <t>FB-cv2</t>
  </si>
  <si>
    <t>FB-cv3</t>
  </si>
  <si>
    <t>Opening 31-08-2023</t>
  </si>
  <si>
    <t>FO-Misc-NTS</t>
  </si>
  <si>
    <t>SG-WHD</t>
  </si>
  <si>
    <t>Wholesale Dynamic</t>
  </si>
  <si>
    <t>SG-GCO</t>
  </si>
  <si>
    <t>SG-GGO</t>
  </si>
  <si>
    <t>SG-GOT</t>
  </si>
  <si>
    <t>SG-GWL</t>
  </si>
  <si>
    <t>SG-GC</t>
  </si>
  <si>
    <t>Group Corporate</t>
  </si>
  <si>
    <t>Group Government</t>
  </si>
  <si>
    <t>Group Others</t>
  </si>
  <si>
    <t xml:space="preserve">Group Wholesale </t>
  </si>
  <si>
    <t>Gift Certificate</t>
  </si>
  <si>
    <t>FO-FRM</t>
  </si>
  <si>
    <t>Fiesta Ready Meals</t>
  </si>
  <si>
    <t>bdarrnet</t>
  </si>
  <si>
    <t>bdavbrm</t>
  </si>
  <si>
    <t>bdpayrm</t>
  </si>
  <si>
    <t>YTD-BUDGET</t>
  </si>
  <si>
    <t>mtd.bd</t>
  </si>
  <si>
    <t>ytd.bd</t>
  </si>
  <si>
    <t>mtd.bd2</t>
  </si>
  <si>
    <t>ytd.bd2</t>
  </si>
  <si>
    <t>YTD BUDGET</t>
  </si>
  <si>
    <t>Last Update 14 Aug 24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</si>
</sst>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43" formatCode="_(* #,##0.00_);_(* \(#,##0.00\);_(* &quot;-&quot;??_);_(@_)"/>
    <numFmt numFmtId="164" formatCode="_-* #,##0.00_-;\-* #,##0.00_-;_-* &quot;-&quot;??_-;_-@_-"/>
    <numFmt numFmtId="165" formatCode="&quot;Rp&quot;#,##0"/>
    <numFmt numFmtId="166" formatCode="_(* #,##0.00_);_(* \(#,##0.00\);_(* \-_);_(@_)"/>
    <numFmt numFmtId="167" formatCode="_(* #,##0_);_(* \(#,##0\);_(* \-_);_(@_)"/>
  </numFmts>
  <fonts count="42">
    <font>
      <sz val="11"/>
      <color rgb="FF000000"/>
      <name val="Calibri"/>
    </font>
    <font>
      <sz val="10"/>
      <color indexed="8"/>
      <name val="Calibri"/>
      <family val="2"/>
    </font>
    <font>
      <b/>
      <sz val="10"/>
      <color indexed="8"/>
      <name val="Calibri"/>
      <family val="2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sz val="10"/>
      <color indexed="9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indexed="8"/>
      <name val="Calibri"/>
      <family val="2"/>
      <scheme val="minor"/>
    </font>
    <font>
      <i/>
      <sz val="11"/>
      <color indexed="8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000000"/>
      <name val="Calibri"/>
      <family val="2"/>
      <scheme val="minor"/>
    </font>
    <font>
      <sz val="9"/>
      <color rgb="FF000000"/>
      <name val="Calibri"/>
      <family val="2"/>
      <scheme val="minor"/>
    </font>
    <font>
      <sz val="10"/>
      <name val="Calibri"/>
      <family val="2"/>
      <scheme val="minor"/>
    </font>
    <font>
      <sz val="9"/>
      <color rgb="FF000000"/>
      <name val="Calibri"/>
      <family val="2"/>
    </font>
    <font>
      <sz val="9"/>
      <name val="Calibri"/>
      <family val="2"/>
      <scheme val="minor"/>
    </font>
    <font>
      <b/>
      <sz val="11"/>
      <color rgb="FF000000"/>
      <name val="Calibri"/>
      <family val="2"/>
    </font>
    <font>
      <b/>
      <sz val="11"/>
      <color rgb="FF000000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36"/>
      <name val="Calibri"/>
      <family val="2"/>
      <scheme val="minor"/>
    </font>
    <font>
      <sz val="11"/>
      <name val="Calibri"/>
      <family val="2"/>
      <scheme val="minor"/>
    </font>
    <font>
      <b/>
      <sz val="26"/>
      <color rgb="FF000000"/>
      <name val="Calibri"/>
      <family val="2"/>
    </font>
    <font>
      <b/>
      <sz val="14"/>
      <color rgb="FF366092"/>
      <name val="Segoe UI"/>
      <family val="2"/>
    </font>
    <font>
      <b/>
      <sz val="12"/>
      <color indexed="8"/>
      <name val="Calibri"/>
      <family val="2"/>
      <scheme val="minor"/>
    </font>
    <font>
      <sz val="12"/>
      <color indexed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</font>
    <font>
      <b/>
      <sz val="12"/>
      <color rgb="FF000000"/>
      <name val="Calibri"/>
      <family val="2"/>
    </font>
    <font>
      <i/>
      <sz val="10"/>
      <color rgb="FF000000"/>
      <name val="Calibri"/>
      <family val="2"/>
      <scheme val="minor"/>
    </font>
  </fonts>
  <fills count="27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indexed="22"/>
        <bgColor indexed="31"/>
      </patternFill>
    </fill>
    <fill>
      <patternFill patternType="solid">
        <fgColor indexed="8"/>
        <bgColor indexed="58"/>
      </patternFill>
    </fill>
    <fill>
      <patternFill patternType="solid">
        <fgColor rgb="FFEEECE1"/>
        <bgColor rgb="FFCCCCFF"/>
      </patternFill>
    </fill>
    <fill>
      <patternFill patternType="solid">
        <fgColor theme="0"/>
        <bgColor indexed="26"/>
      </patternFill>
    </fill>
    <fill>
      <patternFill patternType="solid">
        <fgColor theme="0" tint="-0.249977111117893"/>
        <bgColor indexed="3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rgb="FFCCCCFF"/>
      </patternFill>
    </fill>
    <fill>
      <patternFill patternType="solid">
        <fgColor theme="0" tint="-0.14999847407452621"/>
        <bgColor rgb="FFFFFFFF"/>
      </patternFill>
    </fill>
    <fill>
      <patternFill patternType="solid">
        <fgColor theme="0"/>
        <bgColor rgb="FFFFFFFF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EEECE1"/>
        <bgColor rgb="FFFFFFFF"/>
      </patternFill>
    </fill>
    <fill>
      <patternFill patternType="solid">
        <fgColor theme="0"/>
        <bgColor rgb="FFFFFFCC"/>
      </patternFill>
    </fill>
    <fill>
      <patternFill patternType="solid">
        <fgColor rgb="FFFFFFFF"/>
        <bgColor rgb="FFFFFFCC"/>
      </patternFill>
    </fill>
    <fill>
      <patternFill patternType="solid">
        <fgColor rgb="FFC0C0C0"/>
        <bgColor rgb="FFCCCCFF"/>
      </patternFill>
    </fill>
    <fill>
      <patternFill patternType="solid">
        <fgColor theme="0" tint="-0.249977111117893"/>
        <bgColor indexed="31"/>
      </patternFill>
    </fill>
    <fill>
      <patternFill patternType="solid">
        <fgColor theme="0" tint="-0.249977111117893"/>
        <bgColor indexed="23"/>
      </patternFill>
    </fill>
    <fill>
      <patternFill patternType="solid">
        <fgColor theme="5" tint="0.59999389629810485"/>
        <bgColor indexed="26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59999389629810485"/>
        <bgColor rgb="FFFFFFFF"/>
      </patternFill>
    </fill>
    <fill>
      <patternFill patternType="solid">
        <fgColor theme="6" tint="0.59999389629810485"/>
        <bgColor indexed="64"/>
      </patternFill>
    </fill>
  </fills>
  <borders count="168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/>
      <diagonal/>
    </border>
    <border>
      <left style="medium">
        <color indexed="64"/>
      </left>
      <right/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8"/>
      </bottom>
      <diagonal/>
    </border>
    <border>
      <left style="medium">
        <color indexed="64"/>
      </left>
      <right/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 style="hair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/>
      <top style="hair">
        <color indexed="8"/>
      </top>
      <bottom/>
      <diagonal/>
    </border>
    <border>
      <left style="thin">
        <color indexed="8"/>
      </left>
      <right style="thin">
        <color indexed="8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/>
      <top/>
      <bottom style="hair">
        <color indexed="8"/>
      </bottom>
      <diagonal/>
    </border>
    <border>
      <left style="thin">
        <color indexed="8"/>
      </left>
      <right style="thin">
        <color indexed="8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64"/>
      </left>
      <right style="thin">
        <color indexed="8"/>
      </right>
      <top/>
      <bottom style="hair">
        <color indexed="8"/>
      </bottom>
      <diagonal/>
    </border>
    <border>
      <left style="thin">
        <color indexed="8"/>
      </left>
      <right style="medium">
        <color indexed="64"/>
      </right>
      <top/>
      <bottom style="hair">
        <color indexed="8"/>
      </bottom>
      <diagonal/>
    </border>
    <border>
      <left style="medium">
        <color indexed="64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indexed="64"/>
      </top>
      <bottom/>
      <diagonal/>
    </border>
    <border>
      <left style="thin">
        <color indexed="8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8"/>
      </left>
      <right/>
      <top style="medium">
        <color indexed="8"/>
      </top>
      <bottom style="medium">
        <color indexed="8"/>
      </bottom>
      <diagonal/>
    </border>
    <border>
      <left/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/>
      <top/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hair">
        <color indexed="8"/>
      </bottom>
      <diagonal/>
    </border>
    <border>
      <left/>
      <right style="medium">
        <color indexed="8"/>
      </right>
      <top style="hair">
        <color indexed="8"/>
      </top>
      <bottom style="hair">
        <color indexed="8"/>
      </bottom>
      <diagonal/>
    </border>
    <border>
      <left style="medium">
        <color indexed="8"/>
      </left>
      <right/>
      <top style="hair">
        <color indexed="8"/>
      </top>
      <bottom style="medium">
        <color indexed="8"/>
      </bottom>
      <diagonal/>
    </border>
    <border>
      <left/>
      <right style="medium">
        <color indexed="8"/>
      </right>
      <top style="hair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8"/>
      </left>
      <right style="thin">
        <color indexed="8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hair">
        <color indexed="8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8"/>
      </bottom>
      <diagonal/>
    </border>
    <border>
      <left style="medium">
        <color indexed="64"/>
      </left>
      <right/>
      <top style="hair">
        <color indexed="8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8"/>
      </right>
      <top style="medium">
        <color indexed="8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medium">
        <color indexed="64"/>
      </right>
      <top style="medium">
        <color indexed="8"/>
      </top>
      <bottom style="hair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 style="medium">
        <color indexed="8"/>
      </right>
      <top style="medium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/>
      <bottom style="hair">
        <color indexed="8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 style="medium">
        <color indexed="8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64"/>
      </top>
      <bottom style="medium">
        <color indexed="8"/>
      </bottom>
      <diagonal/>
    </border>
    <border>
      <left style="thin">
        <color indexed="8"/>
      </left>
      <right style="medium">
        <color indexed="64"/>
      </right>
      <top style="hair">
        <color indexed="8"/>
      </top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0000"/>
      </left>
      <right style="medium">
        <color indexed="64"/>
      </right>
      <top style="hair">
        <color rgb="FF000000"/>
      </top>
      <bottom style="hair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/>
      <bottom style="hair">
        <color rgb="FF000000"/>
      </bottom>
      <diagonal/>
    </border>
    <border>
      <left style="thin">
        <color rgb="FF000000"/>
      </left>
      <right style="medium">
        <color indexed="64"/>
      </right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medium">
        <color rgb="FF000000"/>
      </top>
      <bottom style="hair">
        <color indexed="64"/>
      </bottom>
      <diagonal/>
    </border>
    <border>
      <left style="thin">
        <color rgb="FF000000"/>
      </left>
      <right style="thin">
        <color rgb="FF000000"/>
      </right>
      <top style="hair">
        <color indexed="64"/>
      </top>
      <bottom style="hair">
        <color indexed="64"/>
      </bottom>
      <diagonal/>
    </border>
    <border>
      <left style="thin">
        <color rgb="FF000000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hair">
        <color rgb="FF000000"/>
      </top>
      <bottom style="hair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hair">
        <color indexed="8"/>
      </bottom>
      <diagonal/>
    </border>
    <border>
      <left style="thin">
        <color indexed="8"/>
      </left>
      <right style="thin">
        <color indexed="8"/>
      </right>
      <top style="hair">
        <color indexed="8"/>
      </top>
      <bottom style="thin">
        <color indexed="8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/>
      <diagonal/>
    </border>
    <border>
      <left style="medium">
        <color indexed="8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thin">
        <color indexed="64"/>
      </bottom>
      <diagonal/>
    </border>
  </borders>
  <cellStyleXfs count="10">
    <xf numFmtId="0" fontId="0" fillId="0" borderId="0"/>
    <xf numFmtId="164" fontId="13" fillId="0" borderId="0" applyFont="0" applyFill="0" applyBorder="0" applyAlignment="0" applyProtection="0"/>
    <xf numFmtId="164" fontId="13" fillId="0" borderId="0" applyFont="0" applyFill="0" applyBorder="0" applyAlignment="0" applyProtection="0"/>
    <xf numFmtId="0" fontId="5" fillId="0" borderId="0"/>
    <xf numFmtId="9" fontId="13" fillId="0" borderId="0" applyFont="0" applyFill="0" applyBorder="0" applyAlignment="0" applyProtection="0"/>
    <xf numFmtId="9" fontId="13" fillId="0" borderId="0" applyFont="0" applyFill="0" applyBorder="0" applyAlignment="0" applyProtection="0"/>
    <xf numFmtId="164" fontId="12" fillId="0" borderId="0" applyFont="0" applyFill="0" applyBorder="0" applyAlignment="0" applyProtection="0"/>
    <xf numFmtId="164" fontId="12" fillId="0" borderId="0" applyFont="0" applyFill="0" applyBorder="0" applyAlignment="0" applyProtection="0"/>
    <xf numFmtId="9" fontId="12" fillId="0" borderId="0" applyFont="0" applyFill="0" applyBorder="0" applyAlignment="0" applyProtection="0"/>
    <xf numFmtId="9" fontId="12" fillId="0" borderId="0" applyFont="0" applyFill="0" applyBorder="0" applyAlignment="0" applyProtection="0"/>
  </cellStyleXfs>
  <cellXfs count="462">
    <xf numFmtId="0" fontId="0" fillId="0" borderId="0" xfId="0"/>
    <xf numFmtId="165" fontId="14" fillId="5" borderId="90" xfId="0" applyNumberFormat="1" applyFont="1" applyFill="1" applyBorder="1" applyAlignment="1">
      <alignment horizontal="center" vertical="center"/>
    </xf>
    <xf numFmtId="165" fontId="0" fillId="0" borderId="0" xfId="0" applyNumberFormat="1"/>
    <xf numFmtId="3" fontId="4" fillId="6" borderId="0" xfId="0" applyNumberFormat="1" applyFont="1" applyFill="1" applyBorder="1" applyAlignment="1">
      <alignment horizontal="center" vertical="center"/>
    </xf>
    <xf numFmtId="167" fontId="8" fillId="6" borderId="4" xfId="0" applyNumberFormat="1" applyFont="1" applyFill="1" applyBorder="1"/>
    <xf numFmtId="167" fontId="6" fillId="7" borderId="5" xfId="0" applyNumberFormat="1" applyFont="1" applyFill="1" applyBorder="1" applyAlignment="1">
      <alignment horizontal="right"/>
    </xf>
    <xf numFmtId="167" fontId="6" fillId="7" borderId="6" xfId="0" applyNumberFormat="1" applyFont="1" applyFill="1" applyBorder="1"/>
    <xf numFmtId="167" fontId="6" fillId="7" borderId="7" xfId="0" applyNumberFormat="1" applyFont="1" applyFill="1" applyBorder="1"/>
    <xf numFmtId="0" fontId="15" fillId="8" borderId="0" xfId="0" applyFont="1" applyFill="1"/>
    <xf numFmtId="3" fontId="16" fillId="6" borderId="0" xfId="3" applyNumberFormat="1" applyFont="1" applyFill="1" applyAlignment="1">
      <alignment vertical="center"/>
    </xf>
    <xf numFmtId="3" fontId="17" fillId="3" borderId="8" xfId="0" applyNumberFormat="1" applyFont="1" applyFill="1" applyBorder="1" applyAlignment="1">
      <alignment horizontal="center"/>
    </xf>
    <xf numFmtId="3" fontId="16" fillId="3" borderId="9" xfId="0" applyNumberFormat="1" applyFont="1" applyFill="1" applyBorder="1" applyAlignment="1">
      <alignment horizontal="center"/>
    </xf>
    <xf numFmtId="3" fontId="16" fillId="3" borderId="10" xfId="0" applyNumberFormat="1" applyFont="1" applyFill="1" applyBorder="1" applyAlignment="1">
      <alignment horizontal="center"/>
    </xf>
    <xf numFmtId="167" fontId="18" fillId="0" borderId="11" xfId="0" applyNumberFormat="1" applyFont="1" applyBorder="1"/>
    <xf numFmtId="167" fontId="18" fillId="2" borderId="2" xfId="0" applyNumberFormat="1" applyFont="1" applyFill="1" applyBorder="1"/>
    <xf numFmtId="167" fontId="18" fillId="2" borderId="12" xfId="0" applyNumberFormat="1" applyFont="1" applyFill="1" applyBorder="1"/>
    <xf numFmtId="167" fontId="18" fillId="0" borderId="13" xfId="0" applyNumberFormat="1" applyFont="1" applyBorder="1"/>
    <xf numFmtId="167" fontId="18" fillId="2" borderId="3" xfId="0" applyNumberFormat="1" applyFont="1" applyFill="1" applyBorder="1"/>
    <xf numFmtId="167" fontId="18" fillId="2" borderId="14" xfId="0" applyNumberFormat="1" applyFont="1" applyFill="1" applyBorder="1"/>
    <xf numFmtId="167" fontId="18" fillId="0" borderId="15" xfId="0" applyNumberFormat="1" applyFont="1" applyBorder="1"/>
    <xf numFmtId="167" fontId="19" fillId="0" borderId="15" xfId="0" applyNumberFormat="1" applyFont="1" applyBorder="1"/>
    <xf numFmtId="167" fontId="18" fillId="2" borderId="16" xfId="0" applyNumberFormat="1" applyFont="1" applyFill="1" applyBorder="1"/>
    <xf numFmtId="167" fontId="18" fillId="0" borderId="17" xfId="0" applyNumberFormat="1" applyFont="1" applyBorder="1"/>
    <xf numFmtId="167" fontId="8" fillId="2" borderId="19" xfId="0" applyNumberFormat="1" applyFont="1" applyFill="1" applyBorder="1"/>
    <xf numFmtId="167" fontId="12" fillId="2" borderId="20" xfId="3" applyNumberFormat="1" applyFont="1" applyFill="1" applyBorder="1" applyAlignment="1">
      <alignment horizontal="right"/>
    </xf>
    <xf numFmtId="167" fontId="8" fillId="2" borderId="21" xfId="0" applyNumberFormat="1" applyFont="1" applyFill="1" applyBorder="1"/>
    <xf numFmtId="167" fontId="12" fillId="2" borderId="3" xfId="3" applyNumberFormat="1" applyFont="1" applyFill="1" applyBorder="1" applyAlignment="1">
      <alignment horizontal="right"/>
    </xf>
    <xf numFmtId="167" fontId="12" fillId="2" borderId="14" xfId="3" applyNumberFormat="1" applyFont="1" applyFill="1" applyBorder="1" applyAlignment="1">
      <alignment horizontal="right"/>
    </xf>
    <xf numFmtId="167" fontId="8" fillId="2" borderId="22" xfId="0" applyNumberFormat="1" applyFont="1" applyFill="1" applyBorder="1"/>
    <xf numFmtId="167" fontId="12" fillId="2" borderId="18" xfId="3" applyNumberFormat="1" applyFont="1" applyFill="1" applyBorder="1" applyAlignment="1">
      <alignment horizontal="right"/>
    </xf>
    <xf numFmtId="167" fontId="12" fillId="2" borderId="23" xfId="3" applyNumberFormat="1" applyFont="1" applyFill="1" applyBorder="1" applyAlignment="1">
      <alignment horizontal="right"/>
    </xf>
    <xf numFmtId="167" fontId="8" fillId="2" borderId="18" xfId="0" applyNumberFormat="1" applyFont="1" applyFill="1" applyBorder="1" applyAlignment="1">
      <alignment horizontal="right"/>
    </xf>
    <xf numFmtId="167" fontId="8" fillId="2" borderId="23" xfId="0" applyNumberFormat="1" applyFont="1" applyFill="1" applyBorder="1" applyAlignment="1">
      <alignment horizontal="right"/>
    </xf>
    <xf numFmtId="167" fontId="8" fillId="2" borderId="24" xfId="0" applyNumberFormat="1" applyFont="1" applyFill="1" applyBorder="1"/>
    <xf numFmtId="167" fontId="8" fillId="2" borderId="25" xfId="0" applyNumberFormat="1" applyFont="1" applyFill="1" applyBorder="1" applyAlignment="1">
      <alignment horizontal="right"/>
    </xf>
    <xf numFmtId="167" fontId="8" fillId="2" borderId="26" xfId="0" applyNumberFormat="1" applyFont="1" applyFill="1" applyBorder="1" applyAlignment="1">
      <alignment horizontal="right"/>
    </xf>
    <xf numFmtId="167" fontId="8" fillId="2" borderId="27" xfId="0" applyNumberFormat="1" applyFont="1" applyFill="1" applyBorder="1"/>
    <xf numFmtId="167" fontId="8" fillId="2" borderId="28" xfId="0" applyNumberFormat="1" applyFont="1" applyFill="1" applyBorder="1" applyAlignment="1">
      <alignment horizontal="right"/>
    </xf>
    <xf numFmtId="167" fontId="8" fillId="2" borderId="29" xfId="0" applyNumberFormat="1" applyFont="1" applyFill="1" applyBorder="1" applyAlignment="1">
      <alignment horizontal="right"/>
    </xf>
    <xf numFmtId="167" fontId="8" fillId="2" borderId="30" xfId="0" applyNumberFormat="1" applyFont="1" applyFill="1" applyBorder="1"/>
    <xf numFmtId="167" fontId="8" fillId="2" borderId="31" xfId="0" applyNumberFormat="1" applyFont="1" applyFill="1" applyBorder="1" applyAlignment="1">
      <alignment horizontal="right"/>
    </xf>
    <xf numFmtId="167" fontId="8" fillId="2" borderId="32" xfId="0" applyNumberFormat="1" applyFont="1" applyFill="1" applyBorder="1" applyAlignment="1">
      <alignment horizontal="right"/>
    </xf>
    <xf numFmtId="167" fontId="8" fillId="2" borderId="33" xfId="0" applyNumberFormat="1" applyFont="1" applyFill="1" applyBorder="1"/>
    <xf numFmtId="167" fontId="8" fillId="2" borderId="34" xfId="0" applyNumberFormat="1" applyFont="1" applyFill="1" applyBorder="1" applyAlignment="1">
      <alignment horizontal="right"/>
    </xf>
    <xf numFmtId="167" fontId="8" fillId="2" borderId="35" xfId="0" applyNumberFormat="1" applyFont="1" applyFill="1" applyBorder="1" applyAlignment="1">
      <alignment horizontal="right"/>
    </xf>
    <xf numFmtId="167" fontId="6" fillId="3" borderId="36" xfId="0" applyNumberFormat="1" applyFont="1" applyFill="1" applyBorder="1" applyAlignment="1">
      <alignment horizontal="center"/>
    </xf>
    <xf numFmtId="167" fontId="6" fillId="3" borderId="6" xfId="0" applyNumberFormat="1" applyFont="1" applyFill="1" applyBorder="1" applyAlignment="1">
      <alignment horizontal="center"/>
    </xf>
    <xf numFmtId="167" fontId="6" fillId="3" borderId="37" xfId="0" applyNumberFormat="1" applyFont="1" applyFill="1" applyBorder="1" applyAlignment="1">
      <alignment horizontal="center"/>
    </xf>
    <xf numFmtId="167" fontId="9" fillId="2" borderId="0" xfId="0" applyNumberFormat="1" applyFont="1" applyFill="1" applyAlignment="1">
      <alignment horizontal="right"/>
    </xf>
    <xf numFmtId="167" fontId="8" fillId="2" borderId="38" xfId="0" applyNumberFormat="1" applyFont="1" applyFill="1" applyBorder="1"/>
    <xf numFmtId="167" fontId="0" fillId="2" borderId="0" xfId="0" applyNumberFormat="1" applyFill="1"/>
    <xf numFmtId="167" fontId="8" fillId="2" borderId="39" xfId="0" applyNumberFormat="1" applyFont="1" applyFill="1" applyBorder="1"/>
    <xf numFmtId="167" fontId="5" fillId="2" borderId="3" xfId="1" applyNumberFormat="1" applyFont="1" applyFill="1" applyBorder="1" applyAlignment="1">
      <alignment horizontal="right"/>
    </xf>
    <xf numFmtId="167" fontId="5" fillId="2" borderId="40" xfId="1" applyNumberFormat="1" applyFont="1" applyFill="1" applyBorder="1" applyAlignment="1">
      <alignment horizontal="right"/>
    </xf>
    <xf numFmtId="167" fontId="0" fillId="0" borderId="41" xfId="0" applyNumberFormat="1" applyBorder="1"/>
    <xf numFmtId="167" fontId="5" fillId="0" borderId="16" xfId="1" applyNumberFormat="1" applyFont="1" applyBorder="1" applyAlignment="1">
      <alignment horizontal="right"/>
    </xf>
    <xf numFmtId="167" fontId="5" fillId="3" borderId="42" xfId="1" applyNumberFormat="1" applyFont="1" applyFill="1" applyBorder="1" applyAlignment="1">
      <alignment horizontal="right"/>
    </xf>
    <xf numFmtId="167" fontId="8" fillId="6" borderId="43" xfId="0" applyNumberFormat="1" applyFont="1" applyFill="1" applyBorder="1"/>
    <xf numFmtId="167" fontId="8" fillId="6" borderId="3" xfId="0" applyNumberFormat="1" applyFont="1" applyFill="1" applyBorder="1"/>
    <xf numFmtId="167" fontId="8" fillId="6" borderId="14" xfId="0" applyNumberFormat="1" applyFont="1" applyFill="1" applyBorder="1"/>
    <xf numFmtId="167" fontId="6" fillId="7" borderId="44" xfId="0" applyNumberFormat="1" applyFont="1" applyFill="1" applyBorder="1" applyAlignment="1">
      <alignment horizontal="right"/>
    </xf>
    <xf numFmtId="167" fontId="6" fillId="7" borderId="45" xfId="0" applyNumberFormat="1" applyFont="1" applyFill="1" applyBorder="1"/>
    <xf numFmtId="167" fontId="8" fillId="2" borderId="46" xfId="0" applyNumberFormat="1" applyFont="1" applyFill="1" applyBorder="1"/>
    <xf numFmtId="1" fontId="20" fillId="8" borderId="0" xfId="0" applyNumberFormat="1" applyFont="1" applyFill="1" applyBorder="1" applyAlignment="1">
      <alignment vertical="center"/>
    </xf>
    <xf numFmtId="3" fontId="0" fillId="2" borderId="0" xfId="0" applyNumberFormat="1" applyFill="1"/>
    <xf numFmtId="3" fontId="0" fillId="0" borderId="0" xfId="0" applyNumberFormat="1" applyAlignment="1">
      <alignment vertical="center"/>
    </xf>
    <xf numFmtId="3" fontId="0" fillId="0" borderId="0" xfId="0" applyNumberFormat="1" applyAlignment="1">
      <alignment horizontal="left" vertical="center"/>
    </xf>
    <xf numFmtId="3" fontId="3" fillId="0" borderId="0" xfId="0" applyNumberFormat="1" applyFont="1" applyAlignment="1">
      <alignment horizontal="center" vertical="center"/>
    </xf>
    <xf numFmtId="167" fontId="12" fillId="2" borderId="47" xfId="3" applyNumberFormat="1" applyFont="1" applyFill="1" applyBorder="1" applyAlignment="1">
      <alignment horizontal="right"/>
    </xf>
    <xf numFmtId="167" fontId="8" fillId="2" borderId="48" xfId="0" applyNumberFormat="1" applyFont="1" applyFill="1" applyBorder="1"/>
    <xf numFmtId="167" fontId="8" fillId="2" borderId="49" xfId="0" applyNumberFormat="1" applyFont="1" applyFill="1" applyBorder="1"/>
    <xf numFmtId="167" fontId="6" fillId="7" borderId="50" xfId="0" applyNumberFormat="1" applyFont="1" applyFill="1" applyBorder="1"/>
    <xf numFmtId="167" fontId="17" fillId="7" borderId="51" xfId="0" applyNumberFormat="1" applyFont="1" applyFill="1" applyBorder="1" applyAlignment="1">
      <alignment horizontal="right"/>
    </xf>
    <xf numFmtId="167" fontId="17" fillId="7" borderId="52" xfId="0" applyNumberFormat="1" applyFont="1" applyFill="1" applyBorder="1"/>
    <xf numFmtId="167" fontId="17" fillId="7" borderId="53" xfId="0" applyNumberFormat="1" applyFont="1" applyFill="1" applyBorder="1"/>
    <xf numFmtId="3" fontId="21" fillId="9" borderId="54" xfId="0" applyNumberFormat="1" applyFont="1" applyFill="1" applyBorder="1" applyAlignment="1">
      <alignment horizontal="center" vertical="center"/>
    </xf>
    <xf numFmtId="1" fontId="22" fillId="8" borderId="0" xfId="0" applyNumberFormat="1" applyFont="1" applyFill="1" applyBorder="1" applyAlignment="1">
      <alignment vertical="center"/>
    </xf>
    <xf numFmtId="1" fontId="22" fillId="8" borderId="0" xfId="0" applyNumberFormat="1" applyFont="1" applyFill="1" applyAlignment="1">
      <alignment vertical="center"/>
    </xf>
    <xf numFmtId="1" fontId="23" fillId="8" borderId="0" xfId="0" applyNumberFormat="1" applyFont="1" applyFill="1" applyAlignment="1">
      <alignment vertical="center"/>
    </xf>
    <xf numFmtId="1" fontId="23" fillId="8" borderId="46" xfId="0" applyNumberFormat="1" applyFont="1" applyFill="1" applyBorder="1" applyAlignment="1">
      <alignment vertical="center"/>
    </xf>
    <xf numFmtId="0" fontId="23" fillId="8" borderId="46" xfId="0" applyFont="1" applyFill="1" applyBorder="1" applyAlignment="1">
      <alignment vertical="center"/>
    </xf>
    <xf numFmtId="0" fontId="22" fillId="10" borderId="55" xfId="0" applyFont="1" applyFill="1" applyBorder="1" applyAlignment="1">
      <alignment vertical="center"/>
    </xf>
    <xf numFmtId="3" fontId="22" fillId="8" borderId="0" xfId="0" applyNumberFormat="1" applyFont="1" applyFill="1" applyBorder="1" applyAlignment="1">
      <alignment vertical="center"/>
    </xf>
    <xf numFmtId="0" fontId="22" fillId="8" borderId="0" xfId="0" applyFont="1" applyFill="1" applyAlignment="1">
      <alignment vertical="center"/>
    </xf>
    <xf numFmtId="3" fontId="20" fillId="11" borderId="56" xfId="0" applyNumberFormat="1" applyFont="1" applyFill="1" applyBorder="1" applyAlignment="1">
      <alignment horizontal="center" vertical="center"/>
    </xf>
    <xf numFmtId="0" fontId="22" fillId="8" borderId="57" xfId="0" applyFont="1" applyFill="1" applyBorder="1" applyAlignment="1">
      <alignment vertical="center"/>
    </xf>
    <xf numFmtId="3" fontId="22" fillId="8" borderId="57" xfId="0" applyNumberFormat="1" applyFont="1" applyFill="1" applyBorder="1" applyAlignment="1">
      <alignment vertical="center"/>
    </xf>
    <xf numFmtId="3" fontId="22" fillId="8" borderId="58" xfId="0" applyNumberFormat="1" applyFont="1" applyFill="1" applyBorder="1" applyAlignment="1">
      <alignment vertical="center"/>
    </xf>
    <xf numFmtId="3" fontId="22" fillId="8" borderId="59" xfId="0" applyNumberFormat="1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55" xfId="0" applyNumberFormat="1" applyFont="1" applyFill="1" applyBorder="1" applyAlignment="1">
      <alignment vertical="center"/>
    </xf>
    <xf numFmtId="3" fontId="22" fillId="12" borderId="91" xfId="0" applyNumberFormat="1" applyFont="1" applyFill="1" applyBorder="1" applyAlignment="1">
      <alignment vertical="center"/>
    </xf>
    <xf numFmtId="3" fontId="22" fillId="13" borderId="0" xfId="0" applyNumberFormat="1" applyFont="1" applyFill="1" applyBorder="1" applyAlignment="1">
      <alignment vertical="center"/>
    </xf>
    <xf numFmtId="3" fontId="22" fillId="13" borderId="59" xfId="0" applyNumberFormat="1" applyFont="1" applyFill="1" applyBorder="1" applyAlignment="1">
      <alignment vertical="center"/>
    </xf>
    <xf numFmtId="3" fontId="22" fillId="10" borderId="61" xfId="0" applyNumberFormat="1" applyFont="1" applyFill="1" applyBorder="1" applyAlignment="1">
      <alignment vertical="center"/>
    </xf>
    <xf numFmtId="3" fontId="22" fillId="10" borderId="46" xfId="0" applyNumberFormat="1" applyFont="1" applyFill="1" applyBorder="1" applyAlignment="1">
      <alignment vertical="center"/>
    </xf>
    <xf numFmtId="3" fontId="22" fillId="10" borderId="55" xfId="0" applyNumberFormat="1" applyFont="1" applyFill="1" applyBorder="1" applyAlignment="1">
      <alignment vertical="center"/>
    </xf>
    <xf numFmtId="3" fontId="22" fillId="10" borderId="56" xfId="0" applyNumberFormat="1" applyFont="1" applyFill="1" applyBorder="1" applyAlignment="1">
      <alignment vertical="center"/>
    </xf>
    <xf numFmtId="3" fontId="22" fillId="10" borderId="62" xfId="0" applyNumberFormat="1" applyFont="1" applyFill="1" applyBorder="1" applyAlignment="1">
      <alignment vertical="center"/>
    </xf>
    <xf numFmtId="3" fontId="22" fillId="10" borderId="57" xfId="0" applyNumberFormat="1" applyFont="1" applyFill="1" applyBorder="1" applyAlignment="1">
      <alignment vertical="center"/>
    </xf>
    <xf numFmtId="3" fontId="22" fillId="8" borderId="0" xfId="0" applyNumberFormat="1" applyFont="1" applyFill="1" applyAlignment="1">
      <alignment vertical="center"/>
    </xf>
    <xf numFmtId="166" fontId="21" fillId="9" borderId="63" xfId="0" applyNumberFormat="1" applyFont="1" applyFill="1" applyBorder="1" applyAlignment="1">
      <alignment horizontal="right" vertical="center"/>
    </xf>
    <xf numFmtId="0" fontId="22" fillId="8" borderId="64" xfId="0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9" fontId="22" fillId="8" borderId="46" xfId="4" applyFont="1" applyFill="1" applyBorder="1" applyAlignment="1">
      <alignment vertical="center"/>
    </xf>
    <xf numFmtId="49" fontId="20" fillId="6" borderId="46" xfId="0" applyNumberFormat="1" applyFont="1" applyFill="1" applyBorder="1" applyAlignment="1">
      <alignment vertical="center"/>
    </xf>
    <xf numFmtId="167" fontId="21" fillId="9" borderId="46" xfId="0" applyNumberFormat="1" applyFont="1" applyFill="1" applyBorder="1" applyAlignment="1">
      <alignment horizontal="center" vertical="center"/>
    </xf>
    <xf numFmtId="0" fontId="22" fillId="0" borderId="46" xfId="0" applyFont="1" applyBorder="1" applyAlignment="1">
      <alignment vertical="center"/>
    </xf>
    <xf numFmtId="2" fontId="22" fillId="0" borderId="46" xfId="0" applyNumberFormat="1" applyFont="1" applyBorder="1" applyAlignment="1">
      <alignment horizontal="right" vertical="center"/>
    </xf>
    <xf numFmtId="0" fontId="21" fillId="3" borderId="46" xfId="0" applyFont="1" applyFill="1" applyBorder="1" applyAlignment="1">
      <alignment horizontal="right" vertical="center"/>
    </xf>
    <xf numFmtId="2" fontId="22" fillId="3" borderId="46" xfId="0" applyNumberFormat="1" applyFont="1" applyFill="1" applyBorder="1" applyAlignment="1">
      <alignment horizontal="right" vertical="center"/>
    </xf>
    <xf numFmtId="0" fontId="22" fillId="2" borderId="46" xfId="0" applyFont="1" applyFill="1" applyBorder="1" applyAlignment="1">
      <alignment vertical="center"/>
    </xf>
    <xf numFmtId="167" fontId="6" fillId="7" borderId="51" xfId="0" applyNumberFormat="1" applyFont="1" applyFill="1" applyBorder="1" applyAlignment="1">
      <alignment horizontal="right"/>
    </xf>
    <xf numFmtId="167" fontId="6" fillId="7" borderId="52" xfId="0" applyNumberFormat="1" applyFont="1" applyFill="1" applyBorder="1"/>
    <xf numFmtId="167" fontId="6" fillId="0" borderId="0" xfId="0" applyNumberFormat="1" applyFont="1" applyBorder="1" applyAlignment="1">
      <alignment horizontal="right"/>
    </xf>
    <xf numFmtId="167" fontId="6" fillId="0" borderId="0" xfId="0" applyNumberFormat="1" applyFont="1" applyBorder="1"/>
    <xf numFmtId="167" fontId="15" fillId="0" borderId="15" xfId="0" applyNumberFormat="1" applyFont="1" applyBorder="1" applyAlignment="1">
      <alignment horizontal="left"/>
    </xf>
    <xf numFmtId="167" fontId="19" fillId="0" borderId="65" xfId="0" applyNumberFormat="1" applyFont="1" applyBorder="1"/>
    <xf numFmtId="167" fontId="13" fillId="0" borderId="66" xfId="0" applyNumberFormat="1" applyFont="1" applyBorder="1" applyAlignment="1">
      <alignment horizontal="left"/>
    </xf>
    <xf numFmtId="167" fontId="8" fillId="6" borderId="2" xfId="0" applyNumberFormat="1" applyFont="1" applyFill="1" applyBorder="1"/>
    <xf numFmtId="167" fontId="8" fillId="6" borderId="12" xfId="0" applyNumberFormat="1" applyFont="1" applyFill="1" applyBorder="1"/>
    <xf numFmtId="3" fontId="22" fillId="15" borderId="57" xfId="0" applyNumberFormat="1" applyFont="1" applyFill="1" applyBorder="1" applyAlignment="1">
      <alignment vertical="center"/>
    </xf>
    <xf numFmtId="1" fontId="25" fillId="16" borderId="90" xfId="0" applyNumberFormat="1" applyFont="1" applyFill="1" applyBorder="1" applyAlignment="1">
      <alignment vertical="center"/>
    </xf>
    <xf numFmtId="0" fontId="25" fillId="16" borderId="90" xfId="0" applyFont="1" applyFill="1" applyBorder="1" applyAlignment="1">
      <alignment vertical="center"/>
    </xf>
    <xf numFmtId="166" fontId="21" fillId="9" borderId="67" xfId="0" applyNumberFormat="1" applyFont="1" applyFill="1" applyBorder="1" applyAlignment="1">
      <alignment horizontal="right" vertical="center"/>
    </xf>
    <xf numFmtId="166" fontId="21" fillId="9" borderId="63" xfId="0" applyNumberFormat="1" applyFont="1" applyFill="1" applyBorder="1" applyAlignment="1">
      <alignment horizontal="right" vertical="center"/>
    </xf>
    <xf numFmtId="166" fontId="20" fillId="11" borderId="92" xfId="0" applyNumberFormat="1" applyFont="1" applyFill="1" applyBorder="1" applyAlignment="1">
      <alignment horizontal="right" vertical="center"/>
    </xf>
    <xf numFmtId="0" fontId="20" fillId="12" borderId="67" xfId="0" applyFont="1" applyFill="1" applyBorder="1" applyAlignment="1">
      <alignment horizontal="right" vertical="center"/>
    </xf>
    <xf numFmtId="0" fontId="20" fillId="12" borderId="63" xfId="0" applyFont="1" applyFill="1" applyBorder="1" applyAlignment="1">
      <alignment horizontal="right" vertical="center"/>
    </xf>
    <xf numFmtId="166" fontId="21" fillId="9" borderId="67" xfId="0" applyNumberFormat="1" applyFont="1" applyFill="1" applyBorder="1" applyAlignment="1">
      <alignment vertical="center"/>
    </xf>
    <xf numFmtId="0" fontId="20" fillId="12" borderId="67" xfId="0" applyFont="1" applyFill="1" applyBorder="1" applyAlignment="1">
      <alignment vertical="center"/>
    </xf>
    <xf numFmtId="166" fontId="20" fillId="11" borderId="67" xfId="0" applyNumberFormat="1" applyFont="1" applyFill="1" applyBorder="1" applyAlignment="1">
      <alignment vertical="center"/>
    </xf>
    <xf numFmtId="1" fontId="23" fillId="8" borderId="56" xfId="0" applyNumberFormat="1" applyFont="1" applyFill="1" applyBorder="1" applyAlignment="1">
      <alignment vertical="center"/>
    </xf>
    <xf numFmtId="3" fontId="22" fillId="10" borderId="68" xfId="0" applyNumberFormat="1" applyFont="1" applyFill="1" applyBorder="1" applyAlignment="1">
      <alignment vertical="center"/>
    </xf>
    <xf numFmtId="0" fontId="22" fillId="8" borderId="56" xfId="0" applyFont="1" applyFill="1" applyBorder="1" applyAlignment="1">
      <alignment vertical="center"/>
    </xf>
    <xf numFmtId="1" fontId="23" fillId="8" borderId="57" xfId="0" applyNumberFormat="1" applyFont="1" applyFill="1" applyBorder="1" applyAlignment="1">
      <alignment vertical="center"/>
    </xf>
    <xf numFmtId="1" fontId="22" fillId="10" borderId="67" xfId="0" applyNumberFormat="1" applyFont="1" applyFill="1" applyBorder="1" applyAlignment="1">
      <alignment vertical="center"/>
    </xf>
    <xf numFmtId="0" fontId="22" fillId="8" borderId="61" xfId="0" applyFont="1" applyFill="1" applyBorder="1" applyAlignment="1">
      <alignment vertical="center"/>
    </xf>
    <xf numFmtId="1" fontId="26" fillId="0" borderId="46" xfId="0" applyNumberFormat="1" applyFont="1" applyFill="1" applyBorder="1" applyAlignment="1">
      <alignment vertical="center"/>
    </xf>
    <xf numFmtId="0" fontId="24" fillId="0" borderId="46" xfId="0" applyFont="1" applyFill="1" applyBorder="1" applyAlignment="1">
      <alignment vertical="center"/>
    </xf>
    <xf numFmtId="1" fontId="26" fillId="0" borderId="56" xfId="0" applyNumberFormat="1" applyFont="1" applyFill="1" applyBorder="1" applyAlignment="1">
      <alignment vertical="center"/>
    </xf>
    <xf numFmtId="0" fontId="24" fillId="0" borderId="56" xfId="0" applyFont="1" applyFill="1" applyBorder="1" applyAlignment="1">
      <alignment vertical="center"/>
    </xf>
    <xf numFmtId="0" fontId="22" fillId="8" borderId="46" xfId="0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0" fontId="20" fillId="8" borderId="46" xfId="0" applyFont="1" applyFill="1" applyBorder="1" applyAlignment="1">
      <alignment vertical="center"/>
    </xf>
    <xf numFmtId="1" fontId="20" fillId="8" borderId="46" xfId="0" applyNumberFormat="1" applyFont="1" applyFill="1" applyBorder="1" applyAlignment="1">
      <alignment vertical="center"/>
    </xf>
    <xf numFmtId="0" fontId="0" fillId="0" borderId="72" xfId="0" applyBorder="1"/>
    <xf numFmtId="0" fontId="0" fillId="0" borderId="73" xfId="0" applyBorder="1"/>
    <xf numFmtId="0" fontId="0" fillId="0" borderId="74" xfId="0" applyBorder="1"/>
    <xf numFmtId="0" fontId="0" fillId="0" borderId="75" xfId="0" applyBorder="1"/>
    <xf numFmtId="0" fontId="27" fillId="0" borderId="72" xfId="0" applyFont="1" applyFill="1" applyBorder="1" applyAlignment="1"/>
    <xf numFmtId="0" fontId="0" fillId="0" borderId="66" xfId="0" applyBorder="1"/>
    <xf numFmtId="0" fontId="0" fillId="0" borderId="44" xfId="0" applyBorder="1"/>
    <xf numFmtId="3" fontId="6" fillId="2" borderId="0" xfId="0" applyNumberFormat="1" applyFont="1" applyFill="1" applyBorder="1"/>
    <xf numFmtId="3" fontId="8" fillId="2" borderId="77" xfId="0" applyNumberFormat="1" applyFont="1" applyFill="1" applyBorder="1" applyAlignment="1">
      <alignment horizontal="center"/>
    </xf>
    <xf numFmtId="3" fontId="8" fillId="2" borderId="78" xfId="0" applyNumberFormat="1" applyFont="1" applyFill="1" applyBorder="1" applyAlignment="1">
      <alignment horizontal="center"/>
    </xf>
    <xf numFmtId="3" fontId="0" fillId="0" borderId="78" xfId="0" applyNumberFormat="1" applyFont="1" applyFill="1" applyBorder="1" applyAlignment="1">
      <alignment vertical="center"/>
    </xf>
    <xf numFmtId="3" fontId="0" fillId="0" borderId="78" xfId="0" applyNumberFormat="1" applyFont="1" applyFill="1" applyBorder="1"/>
    <xf numFmtId="3" fontId="3" fillId="0" borderId="76" xfId="0" applyNumberFormat="1" applyFont="1" applyFill="1" applyBorder="1" applyAlignment="1">
      <alignment horizontal="center" vertical="center"/>
    </xf>
    <xf numFmtId="3" fontId="6" fillId="2" borderId="76" xfId="0" applyNumberFormat="1" applyFont="1" applyFill="1" applyBorder="1" applyAlignment="1">
      <alignment horizontal="center" vertical="center"/>
    </xf>
    <xf numFmtId="0" fontId="21" fillId="8" borderId="67" xfId="0" applyFont="1" applyFill="1" applyBorder="1" applyAlignment="1">
      <alignment vertical="center"/>
    </xf>
    <xf numFmtId="0" fontId="15" fillId="8" borderId="72" xfId="0" applyFont="1" applyFill="1" applyBorder="1"/>
    <xf numFmtId="0" fontId="15" fillId="8" borderId="0" xfId="0" applyFont="1" applyFill="1" applyBorder="1"/>
    <xf numFmtId="167" fontId="6" fillId="7" borderId="53" xfId="0" applyNumberFormat="1" applyFont="1" applyFill="1" applyBorder="1"/>
    <xf numFmtId="167" fontId="6" fillId="3" borderId="8" xfId="0" applyNumberFormat="1" applyFont="1" applyFill="1" applyBorder="1" applyAlignment="1">
      <alignment horizontal="center"/>
    </xf>
    <xf numFmtId="167" fontId="6" fillId="3" borderId="9" xfId="0" applyNumberFormat="1" applyFont="1" applyFill="1" applyBorder="1" applyAlignment="1">
      <alignment horizontal="center"/>
    </xf>
    <xf numFmtId="167" fontId="6" fillId="3" borderId="93" xfId="0" applyNumberFormat="1" applyFont="1" applyFill="1" applyBorder="1" applyAlignment="1">
      <alignment horizontal="center"/>
    </xf>
    <xf numFmtId="167" fontId="6" fillId="3" borderId="10" xfId="0" applyNumberFormat="1" applyFont="1" applyFill="1" applyBorder="1" applyAlignment="1">
      <alignment horizontal="center"/>
    </xf>
    <xf numFmtId="167" fontId="3" fillId="7" borderId="51" xfId="0" applyNumberFormat="1" applyFont="1" applyFill="1" applyBorder="1" applyAlignment="1">
      <alignment horizontal="right"/>
    </xf>
    <xf numFmtId="167" fontId="8" fillId="0" borderId="94" xfId="0" applyNumberFormat="1" applyFont="1" applyBorder="1"/>
    <xf numFmtId="167" fontId="8" fillId="2" borderId="69" xfId="0" applyNumberFormat="1" applyFont="1" applyFill="1" applyBorder="1"/>
    <xf numFmtId="167" fontId="8" fillId="2" borderId="71" xfId="0" applyNumberFormat="1" applyFont="1" applyFill="1" applyBorder="1"/>
    <xf numFmtId="167" fontId="8" fillId="0" borderId="95" xfId="0" applyNumberFormat="1" applyFont="1" applyBorder="1"/>
    <xf numFmtId="167" fontId="8" fillId="2" borderId="31" xfId="0" applyNumberFormat="1" applyFont="1" applyFill="1" applyBorder="1"/>
    <xf numFmtId="167" fontId="8" fillId="2" borderId="32" xfId="0" applyNumberFormat="1" applyFont="1" applyFill="1" applyBorder="1"/>
    <xf numFmtId="167" fontId="8" fillId="0" borderId="96" xfId="0" applyNumberFormat="1" applyFont="1" applyBorder="1"/>
    <xf numFmtId="167" fontId="8" fillId="2" borderId="97" xfId="0" applyNumberFormat="1" applyFont="1" applyFill="1" applyBorder="1"/>
    <xf numFmtId="167" fontId="8" fillId="2" borderId="98" xfId="0" applyNumberFormat="1" applyFont="1" applyFill="1" applyBorder="1"/>
    <xf numFmtId="0" fontId="15" fillId="8" borderId="0" xfId="0" applyFont="1" applyFill="1" applyAlignment="1">
      <alignment horizontal="center"/>
    </xf>
    <xf numFmtId="0" fontId="24" fillId="8" borderId="46" xfId="0" applyFont="1" applyFill="1" applyBorder="1" applyAlignment="1">
      <alignment vertical="center"/>
    </xf>
    <xf numFmtId="0" fontId="24" fillId="8" borderId="56" xfId="0" applyFont="1" applyFill="1" applyBorder="1" applyAlignment="1">
      <alignment vertical="center"/>
    </xf>
    <xf numFmtId="167" fontId="18" fillId="2" borderId="99" xfId="0" applyNumberFormat="1" applyFont="1" applyFill="1" applyBorder="1"/>
    <xf numFmtId="3" fontId="3" fillId="2" borderId="100" xfId="0" applyNumberFormat="1" applyFont="1" applyFill="1" applyBorder="1" applyAlignment="1">
      <alignment horizontal="left"/>
    </xf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3" fontId="18" fillId="8" borderId="106" xfId="0" applyNumberFormat="1" applyFont="1" applyFill="1" applyBorder="1"/>
    <xf numFmtId="167" fontId="15" fillId="2" borderId="107" xfId="3" applyNumberFormat="1" applyFont="1" applyFill="1" applyBorder="1" applyAlignment="1">
      <alignment horizontal="right"/>
    </xf>
    <xf numFmtId="167" fontId="15" fillId="2" borderId="70" xfId="3" applyNumberFormat="1" applyFont="1" applyFill="1" applyBorder="1" applyAlignment="1">
      <alignment horizontal="right"/>
    </xf>
    <xf numFmtId="3" fontId="18" fillId="8" borderId="108" xfId="0" applyNumberFormat="1" applyFont="1" applyFill="1" applyBorder="1"/>
    <xf numFmtId="167" fontId="15" fillId="2" borderId="109" xfId="3" applyNumberFormat="1" applyFont="1" applyFill="1" applyBorder="1" applyAlignment="1">
      <alignment horizontal="right"/>
    </xf>
    <xf numFmtId="167" fontId="15" fillId="2" borderId="110" xfId="3" applyNumberFormat="1" applyFont="1" applyFill="1" applyBorder="1" applyAlignment="1">
      <alignment horizontal="right"/>
    </xf>
    <xf numFmtId="3" fontId="18" fillId="8" borderId="111" xfId="0" applyNumberFormat="1" applyFont="1" applyFill="1" applyBorder="1"/>
    <xf numFmtId="167" fontId="15" fillId="2" borderId="112" xfId="3" applyNumberFormat="1" applyFont="1" applyFill="1" applyBorder="1" applyAlignment="1">
      <alignment horizontal="right"/>
    </xf>
    <xf numFmtId="167" fontId="15" fillId="2" borderId="113" xfId="3" applyNumberFormat="1" applyFont="1" applyFill="1" applyBorder="1" applyAlignment="1">
      <alignment horizontal="right"/>
    </xf>
    <xf numFmtId="0" fontId="27" fillId="10" borderId="48" xfId="0" applyFont="1" applyFill="1" applyBorder="1" applyAlignment="1">
      <alignment horizontal="center"/>
    </xf>
    <xf numFmtId="0" fontId="27" fillId="10" borderId="46" xfId="0" applyFont="1" applyFill="1" applyBorder="1" applyAlignment="1">
      <alignment horizontal="center" vertical="center"/>
    </xf>
    <xf numFmtId="0" fontId="27" fillId="10" borderId="49" xfId="0" applyFont="1" applyFill="1" applyBorder="1" applyAlignment="1">
      <alignment horizontal="center" vertical="center"/>
    </xf>
    <xf numFmtId="0" fontId="12" fillId="0" borderId="0" xfId="0" applyFont="1"/>
    <xf numFmtId="0" fontId="0" fillId="0" borderId="117" xfId="0" applyBorder="1"/>
    <xf numFmtId="3" fontId="30" fillId="10" borderId="46" xfId="0" applyNumberFormat="1" applyFont="1" applyFill="1" applyBorder="1" applyAlignment="1">
      <alignment horizontal="center"/>
    </xf>
    <xf numFmtId="3" fontId="30" fillId="10" borderId="48" xfId="0" applyNumberFormat="1" applyFont="1" applyFill="1" applyBorder="1" applyAlignment="1">
      <alignment horizontal="center"/>
    </xf>
    <xf numFmtId="3" fontId="30" fillId="10" borderId="49" xfId="0" applyNumberFormat="1" applyFont="1" applyFill="1" applyBorder="1" applyAlignment="1">
      <alignment horizontal="center"/>
    </xf>
    <xf numFmtId="3" fontId="18" fillId="8" borderId="122" xfId="0" applyNumberFormat="1" applyFont="1" applyFill="1" applyBorder="1"/>
    <xf numFmtId="3" fontId="32" fillId="14" borderId="123" xfId="3" applyNumberFormat="1" applyFont="1" applyFill="1" applyBorder="1" applyAlignment="1">
      <alignment horizontal="right"/>
    </xf>
    <xf numFmtId="3" fontId="32" fillId="14" borderId="124" xfId="3" applyNumberFormat="1" applyFont="1" applyFill="1" applyBorder="1" applyAlignment="1">
      <alignment horizontal="right"/>
    </xf>
    <xf numFmtId="3" fontId="32" fillId="14" borderId="107" xfId="3" applyNumberFormat="1" applyFont="1" applyFill="1" applyBorder="1" applyAlignment="1">
      <alignment horizontal="right"/>
    </xf>
    <xf numFmtId="3" fontId="32" fillId="14" borderId="70" xfId="3" applyNumberFormat="1" applyFont="1" applyFill="1" applyBorder="1" applyAlignment="1">
      <alignment horizontal="right"/>
    </xf>
    <xf numFmtId="3" fontId="15" fillId="8" borderId="108" xfId="0" applyNumberFormat="1" applyFont="1" applyFill="1" applyBorder="1"/>
    <xf numFmtId="3" fontId="18" fillId="14" borderId="109" xfId="0" applyNumberFormat="1" applyFont="1" applyFill="1" applyBorder="1" applyAlignment="1">
      <alignment horizontal="right"/>
    </xf>
    <xf numFmtId="3" fontId="18" fillId="14" borderId="110" xfId="0" applyNumberFormat="1" applyFont="1" applyFill="1" applyBorder="1" applyAlignment="1">
      <alignment horizontal="right"/>
    </xf>
    <xf numFmtId="41" fontId="32" fillId="8" borderId="123" xfId="3" applyNumberFormat="1" applyFont="1" applyFill="1" applyBorder="1" applyAlignment="1">
      <alignment horizontal="right"/>
    </xf>
    <xf numFmtId="41" fontId="32" fillId="8" borderId="107" xfId="3" applyNumberFormat="1" applyFont="1" applyFill="1" applyBorder="1" applyAlignment="1">
      <alignment horizontal="right"/>
    </xf>
    <xf numFmtId="41" fontId="18" fillId="8" borderId="109" xfId="0" applyNumberFormat="1" applyFont="1" applyFill="1" applyBorder="1" applyAlignment="1">
      <alignment horizontal="right"/>
    </xf>
    <xf numFmtId="0" fontId="33" fillId="0" borderId="0" xfId="0" applyFont="1" applyAlignment="1">
      <alignment horizontal="right" vertical="center"/>
    </xf>
    <xf numFmtId="3" fontId="0" fillId="2" borderId="0" xfId="0" applyNumberFormat="1" applyFill="1" applyBorder="1"/>
    <xf numFmtId="3" fontId="3" fillId="2" borderId="0" xfId="0" applyNumberFormat="1" applyFont="1" applyFill="1" applyBorder="1" applyAlignment="1">
      <alignment vertical="center"/>
    </xf>
    <xf numFmtId="3" fontId="0" fillId="2" borderId="0" xfId="0" applyNumberFormat="1" applyFill="1" applyBorder="1" applyAlignment="1">
      <alignment horizontal="center"/>
    </xf>
    <xf numFmtId="3" fontId="10" fillId="2" borderId="0" xfId="0" applyNumberFormat="1" applyFont="1" applyFill="1" applyBorder="1" applyAlignment="1">
      <alignment vertical="center"/>
    </xf>
    <xf numFmtId="3" fontId="0" fillId="0" borderId="106" xfId="0" applyNumberFormat="1" applyBorder="1"/>
    <xf numFmtId="41" fontId="0" fillId="2" borderId="107" xfId="0" applyNumberFormat="1" applyFill="1" applyBorder="1" applyAlignment="1">
      <alignment vertical="center"/>
    </xf>
    <xf numFmtId="41" fontId="0" fillId="2" borderId="70" xfId="0" applyNumberFormat="1" applyFill="1" applyBorder="1" applyAlignment="1">
      <alignment vertical="center"/>
    </xf>
    <xf numFmtId="3" fontId="0" fillId="0" borderId="125" xfId="0" applyNumberFormat="1" applyBorder="1"/>
    <xf numFmtId="41" fontId="0" fillId="2" borderId="126" xfId="0" applyNumberFormat="1" applyFill="1" applyBorder="1" applyAlignment="1">
      <alignment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vertical="center"/>
    </xf>
    <xf numFmtId="3" fontId="34" fillId="0" borderId="0" xfId="0" applyNumberFormat="1" applyFont="1" applyFill="1" applyBorder="1" applyAlignment="1">
      <alignment horizontal="center" vertical="center"/>
    </xf>
    <xf numFmtId="3" fontId="3" fillId="19" borderId="0" xfId="0" applyNumberFormat="1" applyFont="1" applyFill="1" applyBorder="1" applyAlignment="1">
      <alignment vertical="center"/>
    </xf>
    <xf numFmtId="3" fontId="3" fillId="0" borderId="0" xfId="0" applyNumberFormat="1" applyFont="1" applyFill="1" applyBorder="1" applyAlignment="1">
      <alignment horizontal="right"/>
    </xf>
    <xf numFmtId="3" fontId="0" fillId="19" borderId="0" xfId="0" applyNumberFormat="1" applyFont="1" applyFill="1" applyBorder="1" applyAlignment="1">
      <alignment horizontal="right" vertical="center"/>
    </xf>
    <xf numFmtId="3" fontId="0" fillId="19" borderId="0" xfId="0" applyNumberFormat="1" applyFont="1" applyFill="1" applyBorder="1"/>
    <xf numFmtId="0" fontId="20" fillId="8" borderId="0" xfId="0" applyFont="1" applyFill="1" applyBorder="1" applyAlignment="1">
      <alignment vertical="center"/>
    </xf>
    <xf numFmtId="3" fontId="31" fillId="6" borderId="0" xfId="3" applyNumberFormat="1" applyFont="1" applyFill="1" applyAlignment="1">
      <alignment vertical="center"/>
    </xf>
    <xf numFmtId="3" fontId="3" fillId="21" borderId="46" xfId="0" applyNumberFormat="1" applyFont="1" applyFill="1" applyBorder="1" applyAlignment="1">
      <alignment horizontal="center" vertical="center"/>
    </xf>
    <xf numFmtId="3" fontId="3" fillId="21" borderId="49" xfId="0" applyNumberFormat="1" applyFont="1" applyFill="1" applyBorder="1" applyAlignment="1">
      <alignment horizontal="center" vertical="center"/>
    </xf>
    <xf numFmtId="3" fontId="3" fillId="22" borderId="118" xfId="0" applyNumberFormat="1" applyFont="1" applyFill="1" applyBorder="1" applyAlignment="1">
      <alignment horizontal="right" vertical="center"/>
    </xf>
    <xf numFmtId="41" fontId="3" fillId="22" borderId="119" xfId="0" applyNumberFormat="1" applyFont="1" applyFill="1" applyBorder="1" applyAlignment="1">
      <alignment horizontal="center" vertical="center"/>
    </xf>
    <xf numFmtId="41" fontId="3" fillId="22" borderId="120" xfId="0" applyNumberFormat="1" applyFont="1" applyFill="1" applyBorder="1" applyAlignment="1">
      <alignment horizontal="center" vertical="center"/>
    </xf>
    <xf numFmtId="41" fontId="15" fillId="0" borderId="133" xfId="0" applyNumberFormat="1" applyFont="1" applyFill="1" applyBorder="1" applyProtection="1"/>
    <xf numFmtId="41" fontId="15" fillId="0" borderId="134" xfId="0" applyNumberFormat="1" applyFont="1" applyFill="1" applyBorder="1" applyProtection="1"/>
    <xf numFmtId="3" fontId="28" fillId="20" borderId="135" xfId="0" applyNumberFormat="1" applyFont="1" applyFill="1" applyBorder="1" applyAlignment="1" applyProtection="1">
      <alignment horizontal="right"/>
    </xf>
    <xf numFmtId="41" fontId="15" fillId="20" borderId="90" xfId="0" applyNumberFormat="1" applyFont="1" applyFill="1" applyBorder="1" applyProtection="1"/>
    <xf numFmtId="41" fontId="15" fillId="20" borderId="136" xfId="0" applyNumberFormat="1" applyFont="1" applyFill="1" applyBorder="1" applyProtection="1"/>
    <xf numFmtId="41" fontId="15" fillId="20" borderId="140" xfId="0" applyNumberFormat="1" applyFont="1" applyFill="1" applyBorder="1" applyProtection="1"/>
    <xf numFmtId="41" fontId="15" fillId="20" borderId="141" xfId="0" applyNumberFormat="1" applyFont="1" applyFill="1" applyBorder="1" applyProtection="1"/>
    <xf numFmtId="3" fontId="16" fillId="20" borderId="131" xfId="0" applyNumberFormat="1" applyFont="1" applyFill="1" applyBorder="1" applyAlignment="1" applyProtection="1">
      <alignment horizontal="center"/>
    </xf>
    <xf numFmtId="3" fontId="16" fillId="20" borderId="132" xfId="0" applyNumberFormat="1" applyFont="1" applyFill="1" applyBorder="1" applyAlignment="1" applyProtection="1">
      <alignment horizontal="center"/>
    </xf>
    <xf numFmtId="3" fontId="16" fillId="19" borderId="137" xfId="0" applyNumberFormat="1" applyFont="1" applyFill="1" applyBorder="1" applyProtection="1"/>
    <xf numFmtId="41" fontId="16" fillId="0" borderId="138" xfId="0" applyNumberFormat="1" applyFont="1" applyFill="1" applyBorder="1" applyProtection="1"/>
    <xf numFmtId="41" fontId="16" fillId="0" borderId="139" xfId="0" applyNumberFormat="1" applyFont="1" applyFill="1" applyBorder="1" applyProtection="1"/>
    <xf numFmtId="3" fontId="16" fillId="19" borderId="142" xfId="0" applyNumberFormat="1" applyFont="1" applyFill="1" applyBorder="1" applyProtection="1"/>
    <xf numFmtId="3" fontId="16" fillId="0" borderId="143" xfId="0" applyNumberFormat="1" applyFont="1" applyFill="1" applyBorder="1" applyProtection="1"/>
    <xf numFmtId="3" fontId="15" fillId="0" borderId="144" xfId="0" applyNumberFormat="1" applyFont="1" applyFill="1" applyBorder="1"/>
    <xf numFmtId="167" fontId="18" fillId="0" borderId="95" xfId="0" applyNumberFormat="1" applyFont="1" applyBorder="1"/>
    <xf numFmtId="41" fontId="15" fillId="0" borderId="145" xfId="0" applyNumberFormat="1" applyFont="1" applyFill="1" applyBorder="1" applyProtection="1"/>
    <xf numFmtId="41" fontId="15" fillId="0" borderId="146" xfId="0" applyNumberFormat="1" applyFont="1" applyFill="1" applyBorder="1" applyProtection="1"/>
    <xf numFmtId="167" fontId="18" fillId="0" borderId="147" xfId="0" applyNumberFormat="1" applyFont="1" applyBorder="1"/>
    <xf numFmtId="167" fontId="0" fillId="0" borderId="3" xfId="0" applyNumberFormat="1" applyFont="1" applyBorder="1" applyProtection="1"/>
    <xf numFmtId="167" fontId="0" fillId="0" borderId="3" xfId="0" applyNumberFormat="1" applyFont="1" applyFill="1" applyBorder="1"/>
    <xf numFmtId="49" fontId="0" fillId="3" borderId="1" xfId="0" applyNumberFormat="1" applyFont="1" applyFill="1" applyBorder="1" applyProtection="1"/>
    <xf numFmtId="167" fontId="0" fillId="3" borderId="1" xfId="0" applyNumberFormat="1" applyFont="1" applyFill="1" applyBorder="1" applyProtection="1"/>
    <xf numFmtId="49" fontId="3" fillId="2" borderId="18" xfId="0" applyNumberFormat="1" applyFont="1" applyFill="1" applyBorder="1" applyProtection="1"/>
    <xf numFmtId="167" fontId="3" fillId="0" borderId="18" xfId="0" applyNumberFormat="1" applyFont="1" applyBorder="1" applyProtection="1"/>
    <xf numFmtId="166" fontId="3" fillId="9" borderId="54" xfId="0" applyNumberFormat="1" applyFont="1" applyFill="1" applyBorder="1" applyAlignment="1" applyProtection="1">
      <alignment horizontal="center"/>
    </xf>
    <xf numFmtId="49" fontId="12" fillId="2" borderId="3" xfId="0" applyNumberFormat="1" applyFont="1" applyFill="1" applyBorder="1" applyProtection="1"/>
    <xf numFmtId="41" fontId="15" fillId="0" borderId="151" xfId="0" applyNumberFormat="1" applyFont="1" applyFill="1" applyBorder="1" applyProtection="1"/>
    <xf numFmtId="49" fontId="3" fillId="2" borderId="152" xfId="0" applyNumberFormat="1" applyFont="1" applyFill="1" applyBorder="1" applyProtection="1"/>
    <xf numFmtId="167" fontId="3" fillId="0" borderId="152" xfId="0" applyNumberFormat="1" applyFont="1" applyBorder="1" applyProtection="1"/>
    <xf numFmtId="167" fontId="0" fillId="0" borderId="152" xfId="0" applyNumberFormat="1" applyFont="1" applyBorder="1"/>
    <xf numFmtId="167" fontId="18" fillId="0" borderId="3" xfId="0" applyNumberFormat="1" applyFont="1" applyBorder="1"/>
    <xf numFmtId="41" fontId="15" fillId="0" borderId="3" xfId="0" applyNumberFormat="1" applyFont="1" applyFill="1" applyBorder="1" applyProtection="1"/>
    <xf numFmtId="49" fontId="12" fillId="2" borderId="153" xfId="0" applyNumberFormat="1" applyFont="1" applyFill="1" applyBorder="1" applyProtection="1"/>
    <xf numFmtId="167" fontId="18" fillId="0" borderId="153" xfId="0" applyNumberFormat="1" applyFont="1" applyBorder="1"/>
    <xf numFmtId="167" fontId="0" fillId="0" borderId="153" xfId="0" applyNumberFormat="1" applyFont="1" applyBorder="1" applyProtection="1"/>
    <xf numFmtId="167" fontId="0" fillId="0" borderId="153" xfId="0" applyNumberFormat="1" applyFont="1" applyFill="1" applyBorder="1"/>
    <xf numFmtId="3" fontId="28" fillId="20" borderId="154" xfId="0" applyNumberFormat="1" applyFont="1" applyFill="1" applyBorder="1" applyAlignment="1" applyProtection="1">
      <alignment horizontal="right"/>
    </xf>
    <xf numFmtId="1" fontId="27" fillId="0" borderId="0" xfId="0" applyNumberFormat="1" applyFont="1" applyAlignment="1">
      <alignment horizontal="right"/>
    </xf>
    <xf numFmtId="1" fontId="27" fillId="0" borderId="74" xfId="0" applyNumberFormat="1" applyFont="1" applyBorder="1" applyAlignment="1">
      <alignment horizontal="right"/>
    </xf>
    <xf numFmtId="0" fontId="33" fillId="0" borderId="0" xfId="0" applyFont="1" applyAlignment="1">
      <alignment horizontal="center" vertical="center"/>
    </xf>
    <xf numFmtId="3" fontId="36" fillId="0" borderId="103" xfId="0" applyNumberFormat="1" applyFont="1" applyBorder="1"/>
    <xf numFmtId="3" fontId="36" fillId="0" borderId="104" xfId="2" applyNumberFormat="1" applyFont="1" applyBorder="1"/>
    <xf numFmtId="3" fontId="36" fillId="0" borderId="105" xfId="2" applyNumberFormat="1" applyFont="1" applyBorder="1"/>
    <xf numFmtId="3" fontId="36" fillId="0" borderId="106" xfId="0" applyNumberFormat="1" applyFont="1" applyBorder="1"/>
    <xf numFmtId="41" fontId="36" fillId="0" borderId="107" xfId="2" applyNumberFormat="1" applyFont="1" applyBorder="1"/>
    <xf numFmtId="41" fontId="36" fillId="0" borderId="70" xfId="2" applyNumberFormat="1" applyFont="1" applyBorder="1"/>
    <xf numFmtId="9" fontId="36" fillId="0" borderId="107" xfId="5" applyNumberFormat="1" applyFont="1" applyBorder="1"/>
    <xf numFmtId="41" fontId="36" fillId="0" borderId="159" xfId="2" applyNumberFormat="1" applyFont="1" applyBorder="1"/>
    <xf numFmtId="41" fontId="36" fillId="0" borderId="113" xfId="2" applyNumberFormat="1" applyFont="1" applyBorder="1"/>
    <xf numFmtId="3" fontId="35" fillId="14" borderId="155" xfId="0" applyNumberFormat="1" applyFont="1" applyFill="1" applyBorder="1" applyAlignment="1">
      <alignment horizontal="center"/>
    </xf>
    <xf numFmtId="3" fontId="35" fillId="14" borderId="160" xfId="0" applyNumberFormat="1" applyFont="1" applyFill="1" applyBorder="1" applyAlignment="1">
      <alignment horizontal="center"/>
    </xf>
    <xf numFmtId="3" fontId="35" fillId="14" borderId="156" xfId="0" applyNumberFormat="1" applyFont="1" applyFill="1" applyBorder="1" applyAlignment="1">
      <alignment horizontal="center"/>
    </xf>
    <xf numFmtId="3" fontId="35" fillId="14" borderId="61" xfId="0" applyNumberFormat="1" applyFont="1" applyFill="1" applyBorder="1" applyAlignment="1">
      <alignment horizontal="center"/>
    </xf>
    <xf numFmtId="41" fontId="35" fillId="14" borderId="121" xfId="2" applyNumberFormat="1" applyFont="1" applyFill="1" applyBorder="1"/>
    <xf numFmtId="41" fontId="36" fillId="14" borderId="121" xfId="2" applyNumberFormat="1" applyFont="1" applyFill="1" applyBorder="1"/>
    <xf numFmtId="3" fontId="36" fillId="0" borderId="157" xfId="0" applyNumberFormat="1" applyFont="1" applyBorder="1"/>
    <xf numFmtId="41" fontId="36" fillId="0" borderId="158" xfId="2" applyNumberFormat="1" applyFont="1" applyBorder="1"/>
    <xf numFmtId="3" fontId="35" fillId="14" borderId="88" xfId="0" applyNumberFormat="1" applyFont="1" applyFill="1" applyBorder="1"/>
    <xf numFmtId="41" fontId="35" fillId="14" borderId="89" xfId="2" applyNumberFormat="1" applyFont="1" applyFill="1" applyBorder="1"/>
    <xf numFmtId="10" fontId="8" fillId="2" borderId="3" xfId="0" applyNumberFormat="1" applyFont="1" applyFill="1" applyBorder="1" applyAlignment="1">
      <alignment horizontal="right"/>
    </xf>
    <xf numFmtId="10" fontId="8" fillId="2" borderId="14" xfId="0" applyNumberFormat="1" applyFont="1" applyFill="1" applyBorder="1" applyAlignment="1">
      <alignment horizontal="right"/>
    </xf>
    <xf numFmtId="164" fontId="22" fillId="8" borderId="0" xfId="1" applyNumberFormat="1" applyFont="1" applyFill="1" applyBorder="1" applyAlignment="1">
      <alignment horizontal="left" vertical="top"/>
    </xf>
    <xf numFmtId="3" fontId="35" fillId="14" borderId="89" xfId="0" applyNumberFormat="1" applyFont="1" applyFill="1" applyBorder="1" applyAlignment="1">
      <alignment horizontal="center"/>
    </xf>
    <xf numFmtId="9" fontId="36" fillId="0" borderId="70" xfId="4" applyFont="1" applyBorder="1"/>
    <xf numFmtId="3" fontId="37" fillId="0" borderId="111" xfId="0" applyNumberFormat="1" applyFont="1" applyBorder="1"/>
    <xf numFmtId="41" fontId="37" fillId="0" borderId="112" xfId="0" applyNumberFormat="1" applyFont="1" applyBorder="1"/>
    <xf numFmtId="41" fontId="37" fillId="0" borderId="107" xfId="0" applyNumberFormat="1" applyFont="1" applyBorder="1"/>
    <xf numFmtId="3" fontId="37" fillId="0" borderId="106" xfId="0" applyNumberFormat="1" applyFont="1" applyBorder="1"/>
    <xf numFmtId="0" fontId="39" fillId="0" borderId="157" xfId="0" applyFont="1" applyBorder="1"/>
    <xf numFmtId="41" fontId="39" fillId="0" borderId="158" xfId="0" applyNumberFormat="1" applyFont="1" applyBorder="1"/>
    <xf numFmtId="0" fontId="40" fillId="14" borderId="88" xfId="0" applyFont="1" applyFill="1" applyBorder="1"/>
    <xf numFmtId="41" fontId="40" fillId="14" borderId="89" xfId="0" applyNumberFormat="1" applyFont="1" applyFill="1" applyBorder="1"/>
    <xf numFmtId="0" fontId="37" fillId="0" borderId="103" xfId="0" applyFont="1" applyBorder="1"/>
    <xf numFmtId="0" fontId="37" fillId="0" borderId="104" xfId="0" applyFont="1" applyBorder="1"/>
    <xf numFmtId="0" fontId="37" fillId="0" borderId="105" xfId="0" applyFont="1" applyBorder="1"/>
    <xf numFmtId="10" fontId="15" fillId="2" borderId="107" xfId="3" applyNumberFormat="1" applyFont="1" applyFill="1" applyBorder="1" applyAlignment="1">
      <alignment horizontal="right"/>
    </xf>
    <xf numFmtId="10" fontId="15" fillId="2" borderId="70" xfId="3" applyNumberFormat="1" applyFont="1" applyFill="1" applyBorder="1" applyAlignment="1">
      <alignment horizontal="right"/>
    </xf>
    <xf numFmtId="3" fontId="16" fillId="20" borderId="0" xfId="0" applyNumberFormat="1" applyFont="1" applyFill="1" applyBorder="1" applyAlignment="1" applyProtection="1"/>
    <xf numFmtId="1" fontId="15" fillId="8" borderId="0" xfId="0" applyNumberFormat="1" applyFont="1" applyFill="1"/>
    <xf numFmtId="1" fontId="15" fillId="8" borderId="0" xfId="1" applyNumberFormat="1" applyFont="1" applyFill="1"/>
    <xf numFmtId="1" fontId="15" fillId="8" borderId="0" xfId="4" applyNumberFormat="1" applyFont="1" applyFill="1"/>
    <xf numFmtId="1" fontId="0" fillId="0" borderId="0" xfId="0" applyNumberFormat="1"/>
    <xf numFmtId="1" fontId="16" fillId="20" borderId="0" xfId="0" applyNumberFormat="1" applyFont="1" applyFill="1" applyBorder="1" applyAlignment="1" applyProtection="1"/>
    <xf numFmtId="1" fontId="27" fillId="0" borderId="0" xfId="0" applyNumberFormat="1" applyFont="1"/>
    <xf numFmtId="1" fontId="25" fillId="25" borderId="90" xfId="0" applyNumberFormat="1" applyFont="1" applyFill="1" applyBorder="1" applyAlignment="1">
      <alignment vertical="center"/>
    </xf>
    <xf numFmtId="0" fontId="22" fillId="24" borderId="46" xfId="0" applyFont="1" applyFill="1" applyBorder="1" applyAlignment="1">
      <alignment vertical="center"/>
    </xf>
    <xf numFmtId="3" fontId="22" fillId="24" borderId="46" xfId="0" applyNumberFormat="1" applyFont="1" applyFill="1" applyBorder="1" applyAlignment="1">
      <alignment vertical="center"/>
    </xf>
    <xf numFmtId="3" fontId="22" fillId="24" borderId="55" xfId="0" applyNumberFormat="1" applyFont="1" applyFill="1" applyBorder="1" applyAlignment="1">
      <alignment vertical="center"/>
    </xf>
    <xf numFmtId="0" fontId="22" fillId="24" borderId="57" xfId="0" applyFont="1" applyFill="1" applyBorder="1" applyAlignment="1">
      <alignment vertical="center"/>
    </xf>
    <xf numFmtId="3" fontId="22" fillId="24" borderId="57" xfId="0" applyNumberFormat="1" applyFont="1" applyFill="1" applyBorder="1" applyAlignment="1">
      <alignment vertical="center"/>
    </xf>
    <xf numFmtId="3" fontId="22" fillId="24" borderId="58" xfId="0" applyNumberFormat="1" applyFont="1" applyFill="1" applyBorder="1" applyAlignment="1">
      <alignment vertical="center"/>
    </xf>
    <xf numFmtId="3" fontId="0" fillId="0" borderId="111" xfId="0" applyNumberFormat="1" applyBorder="1"/>
    <xf numFmtId="41" fontId="0" fillId="2" borderId="112" xfId="0" applyNumberFormat="1" applyFill="1" applyBorder="1" applyAlignment="1">
      <alignment vertical="center"/>
    </xf>
    <xf numFmtId="41" fontId="0" fillId="2" borderId="113" xfId="0" applyNumberFormat="1" applyFill="1" applyBorder="1" applyAlignment="1">
      <alignment vertical="center"/>
    </xf>
    <xf numFmtId="3" fontId="37" fillId="24" borderId="111" xfId="0" applyNumberFormat="1" applyFont="1" applyFill="1" applyBorder="1"/>
    <xf numFmtId="41" fontId="37" fillId="24" borderId="112" xfId="0" applyNumberFormat="1" applyFont="1" applyFill="1" applyBorder="1"/>
    <xf numFmtId="41" fontId="37" fillId="24" borderId="113" xfId="0" applyNumberFormat="1" applyFont="1" applyFill="1" applyBorder="1"/>
    <xf numFmtId="0" fontId="38" fillId="24" borderId="106" xfId="0" applyFont="1" applyFill="1" applyBorder="1"/>
    <xf numFmtId="41" fontId="38" fillId="24" borderId="107" xfId="0" applyNumberFormat="1" applyFont="1" applyFill="1" applyBorder="1"/>
    <xf numFmtId="41" fontId="38" fillId="24" borderId="70" xfId="0" applyNumberFormat="1" applyFont="1" applyFill="1" applyBorder="1"/>
    <xf numFmtId="0" fontId="37" fillId="24" borderId="106" xfId="0" applyFont="1" applyFill="1" applyBorder="1"/>
    <xf numFmtId="41" fontId="37" fillId="24" borderId="107" xfId="0" applyNumberFormat="1" applyFont="1" applyFill="1" applyBorder="1"/>
    <xf numFmtId="41" fontId="36" fillId="24" borderId="70" xfId="2" applyNumberFormat="1" applyFont="1" applyFill="1" applyBorder="1"/>
    <xf numFmtId="0" fontId="37" fillId="24" borderId="157" xfId="0" applyFont="1" applyFill="1" applyBorder="1"/>
    <xf numFmtId="41" fontId="37" fillId="24" borderId="158" xfId="0" applyNumberFormat="1" applyFont="1" applyFill="1" applyBorder="1"/>
    <xf numFmtId="41" fontId="36" fillId="24" borderId="159" xfId="2" applyNumberFormat="1" applyFont="1" applyFill="1" applyBorder="1"/>
    <xf numFmtId="0" fontId="38" fillId="24" borderId="88" xfId="0" applyFont="1" applyFill="1" applyBorder="1"/>
    <xf numFmtId="41" fontId="38" fillId="24" borderId="89" xfId="0" applyNumberFormat="1" applyFont="1" applyFill="1" applyBorder="1"/>
    <xf numFmtId="41" fontId="35" fillId="24" borderId="121" xfId="2" applyNumberFormat="1" applyFont="1" applyFill="1" applyBorder="1"/>
    <xf numFmtId="0" fontId="37" fillId="24" borderId="103" xfId="0" applyFont="1" applyFill="1" applyBorder="1"/>
    <xf numFmtId="0" fontId="37" fillId="24" borderId="104" xfId="0" applyFont="1" applyFill="1" applyBorder="1"/>
    <xf numFmtId="0" fontId="37" fillId="24" borderId="105" xfId="0" applyFont="1" applyFill="1" applyBorder="1"/>
    <xf numFmtId="3" fontId="17" fillId="24" borderId="48" xfId="0" applyNumberFormat="1" applyFont="1" applyFill="1" applyBorder="1" applyAlignment="1">
      <alignment horizontal="center"/>
    </xf>
    <xf numFmtId="3" fontId="16" fillId="24" borderId="46" xfId="0" applyNumberFormat="1" applyFont="1" applyFill="1" applyBorder="1" applyAlignment="1">
      <alignment horizontal="center"/>
    </xf>
    <xf numFmtId="3" fontId="16" fillId="24" borderId="49" xfId="0" applyNumberFormat="1" applyFont="1" applyFill="1" applyBorder="1" applyAlignment="1">
      <alignment horizontal="center"/>
    </xf>
    <xf numFmtId="3" fontId="18" fillId="24" borderId="122" xfId="0" applyNumberFormat="1" applyFont="1" applyFill="1" applyBorder="1" applyAlignment="1">
      <alignment horizontal="left"/>
    </xf>
    <xf numFmtId="167" fontId="15" fillId="23" borderId="107" xfId="3" applyNumberFormat="1" applyFont="1" applyFill="1" applyBorder="1" applyAlignment="1">
      <alignment horizontal="right"/>
    </xf>
    <xf numFmtId="167" fontId="15" fillId="23" borderId="70" xfId="3" applyNumberFormat="1" applyFont="1" applyFill="1" applyBorder="1" applyAlignment="1">
      <alignment horizontal="right"/>
    </xf>
    <xf numFmtId="3" fontId="18" fillId="24" borderId="106" xfId="0" applyNumberFormat="1" applyFont="1" applyFill="1" applyBorder="1" applyAlignment="1">
      <alignment horizontal="left"/>
    </xf>
    <xf numFmtId="3" fontId="18" fillId="24" borderId="108" xfId="0" applyNumberFormat="1" applyFont="1" applyFill="1" applyBorder="1"/>
    <xf numFmtId="167" fontId="15" fillId="23" borderId="109" xfId="3" applyNumberFormat="1" applyFont="1" applyFill="1" applyBorder="1" applyAlignment="1">
      <alignment horizontal="right"/>
    </xf>
    <xf numFmtId="3" fontId="17" fillId="24" borderId="88" xfId="0" applyNumberFormat="1" applyFont="1" applyFill="1" applyBorder="1" applyAlignment="1">
      <alignment horizontal="right"/>
    </xf>
    <xf numFmtId="43" fontId="32" fillId="24" borderId="89" xfId="0" applyNumberFormat="1" applyFont="1" applyFill="1" applyBorder="1" applyAlignment="1">
      <alignment horizontal="right"/>
    </xf>
    <xf numFmtId="43" fontId="32" fillId="24" borderId="121" xfId="0" applyNumberFormat="1" applyFont="1" applyFill="1" applyBorder="1" applyAlignment="1">
      <alignment horizontal="right"/>
    </xf>
    <xf numFmtId="1" fontId="41" fillId="8" borderId="0" xfId="0" applyNumberFormat="1" applyFont="1" applyFill="1" applyBorder="1" applyAlignment="1">
      <alignment vertical="center"/>
    </xf>
    <xf numFmtId="167" fontId="18" fillId="0" borderId="13" xfId="0" applyNumberFormat="1" applyFont="1" applyFill="1" applyBorder="1"/>
    <xf numFmtId="167" fontId="8" fillId="0" borderId="3" xfId="0" applyNumberFormat="1" applyFont="1" applyFill="1" applyBorder="1"/>
    <xf numFmtId="167" fontId="8" fillId="0" borderId="14" xfId="0" applyNumberFormat="1" applyFont="1" applyFill="1" applyBorder="1"/>
    <xf numFmtId="167" fontId="21" fillId="9" borderId="4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3" fontId="22" fillId="8" borderId="46" xfId="0" applyNumberFormat="1" applyFont="1" applyFill="1" applyBorder="1" applyAlignment="1">
      <alignment vertical="center"/>
    </xf>
    <xf numFmtId="2" fontId="22" fillId="0" borderId="46" xfId="0" applyNumberFormat="1" applyFont="1" applyBorder="1" applyAlignment="1">
      <alignment horizontal="center" vertical="center"/>
    </xf>
    <xf numFmtId="2" fontId="22" fillId="0" borderId="57" xfId="0" applyNumberFormat="1" applyFont="1" applyBorder="1" applyAlignment="1">
      <alignment horizontal="center" vertical="center"/>
    </xf>
    <xf numFmtId="43" fontId="22" fillId="26" borderId="46" xfId="7" applyNumberFormat="1" applyFont="1" applyFill="1" applyBorder="1" applyAlignment="1">
      <alignment vertical="center"/>
    </xf>
    <xf numFmtId="43" fontId="22" fillId="26" borderId="46" xfId="0" applyNumberFormat="1" applyFont="1" applyFill="1" applyBorder="1" applyAlignment="1">
      <alignment horizontal="center" vertical="center"/>
    </xf>
    <xf numFmtId="43" fontId="22" fillId="26" borderId="57" xfId="0" applyNumberFormat="1" applyFont="1" applyFill="1" applyBorder="1" applyAlignment="1">
      <alignment horizontal="center" vertical="center"/>
    </xf>
    <xf numFmtId="43" fontId="22" fillId="3" borderId="46" xfId="7" applyNumberFormat="1" applyFont="1" applyFill="1" applyBorder="1" applyAlignment="1">
      <alignment horizontal="right" vertical="center"/>
    </xf>
    <xf numFmtId="43" fontId="22" fillId="3" borderId="46" xfId="0" applyNumberFormat="1" applyFont="1" applyFill="1" applyBorder="1" applyAlignment="1">
      <alignment horizontal="right" vertical="center"/>
    </xf>
    <xf numFmtId="3" fontId="3" fillId="21" borderId="55" xfId="0" applyNumberFormat="1" applyFont="1" applyFill="1" applyBorder="1" applyAlignment="1">
      <alignment horizontal="center" vertical="center"/>
    </xf>
    <xf numFmtId="41" fontId="0" fillId="2" borderId="167" xfId="0" applyNumberFormat="1" applyFill="1" applyBorder="1" applyAlignment="1">
      <alignment vertical="center"/>
    </xf>
    <xf numFmtId="165" fontId="14" fillId="5" borderId="90" xfId="0" applyNumberFormat="1" applyFont="1" applyFill="1" applyBorder="1" applyAlignment="1">
      <alignment horizontal="center" vertical="center"/>
    </xf>
    <xf numFmtId="0" fontId="0" fillId="17" borderId="90" xfId="0" applyFill="1" applyBorder="1" applyAlignment="1">
      <alignment horizontal="center" vertical="center"/>
    </xf>
    <xf numFmtId="0" fontId="21" fillId="8" borderId="55" xfId="0" applyFont="1" applyFill="1" applyBorder="1" applyAlignment="1">
      <alignment horizontal="left" vertical="center"/>
    </xf>
    <xf numFmtId="0" fontId="21" fillId="8" borderId="67" xfId="0" applyFont="1" applyFill="1" applyBorder="1" applyAlignment="1">
      <alignment horizontal="left" vertical="center"/>
    </xf>
    <xf numFmtId="166" fontId="4" fillId="6" borderId="0" xfId="0" applyNumberFormat="1" applyFont="1" applyFill="1" applyBorder="1" applyAlignment="1">
      <alignment horizontal="center" vertical="center"/>
    </xf>
    <xf numFmtId="1" fontId="22" fillId="8" borderId="62" xfId="0" applyNumberFormat="1" applyFont="1" applyFill="1" applyBorder="1" applyAlignment="1">
      <alignment horizontal="center" vertical="center"/>
    </xf>
    <xf numFmtId="1" fontId="22" fillId="8" borderId="79" xfId="0" applyNumberFormat="1" applyFont="1" applyFill="1" applyBorder="1" applyAlignment="1">
      <alignment horizontal="center" vertical="center"/>
    </xf>
    <xf numFmtId="1" fontId="22" fillId="8" borderId="80" xfId="0" applyNumberFormat="1" applyFont="1" applyFill="1" applyBorder="1" applyAlignment="1">
      <alignment horizontal="center" vertical="center"/>
    </xf>
    <xf numFmtId="1" fontId="22" fillId="8" borderId="58" xfId="0" applyNumberFormat="1" applyFont="1" applyFill="1" applyBorder="1" applyAlignment="1">
      <alignment horizontal="center" vertical="center"/>
    </xf>
    <xf numFmtId="1" fontId="22" fillId="8" borderId="81" xfId="0" applyNumberFormat="1" applyFont="1" applyFill="1" applyBorder="1" applyAlignment="1">
      <alignment horizontal="center" vertical="center"/>
    </xf>
    <xf numFmtId="1" fontId="22" fillId="8" borderId="68" xfId="0" applyNumberFormat="1" applyFont="1" applyFill="1" applyBorder="1" applyAlignment="1">
      <alignment horizontal="center" vertical="center"/>
    </xf>
    <xf numFmtId="3" fontId="20" fillId="11" borderId="46" xfId="0" applyNumberFormat="1" applyFont="1" applyFill="1" applyBorder="1" applyAlignment="1">
      <alignment horizontal="center" vertical="center"/>
    </xf>
    <xf numFmtId="166" fontId="20" fillId="11" borderId="46" xfId="0" applyNumberFormat="1" applyFont="1" applyFill="1" applyBorder="1" applyAlignment="1">
      <alignment horizontal="center" vertical="center"/>
    </xf>
    <xf numFmtId="166" fontId="20" fillId="11" borderId="56" xfId="0" applyNumberFormat="1" applyFont="1" applyFill="1" applyBorder="1" applyAlignment="1">
      <alignment horizontal="center" vertical="center"/>
    </xf>
    <xf numFmtId="166" fontId="20" fillId="8" borderId="58" xfId="0" applyNumberFormat="1" applyFont="1" applyFill="1" applyBorder="1" applyAlignment="1">
      <alignment horizontal="left" vertical="center"/>
    </xf>
    <xf numFmtId="166" fontId="20" fillId="8" borderId="67" xfId="0" applyNumberFormat="1" applyFont="1" applyFill="1" applyBorder="1" applyAlignment="1">
      <alignment horizontal="left" vertical="center"/>
    </xf>
    <xf numFmtId="166" fontId="20" fillId="8" borderId="63" xfId="0" applyNumberFormat="1" applyFont="1" applyFill="1" applyBorder="1" applyAlignment="1">
      <alignment horizontal="left" vertical="center"/>
    </xf>
    <xf numFmtId="166" fontId="20" fillId="18" borderId="55" xfId="0" applyNumberFormat="1" applyFont="1" applyFill="1" applyBorder="1" applyAlignment="1">
      <alignment horizontal="left" vertical="center"/>
    </xf>
    <xf numFmtId="166" fontId="20" fillId="18" borderId="67" xfId="0" applyNumberFormat="1" applyFont="1" applyFill="1" applyBorder="1" applyAlignment="1">
      <alignment horizontal="left" vertical="center"/>
    </xf>
    <xf numFmtId="166" fontId="20" fillId="18" borderId="63" xfId="0" applyNumberFormat="1" applyFont="1" applyFill="1" applyBorder="1" applyAlignment="1">
      <alignment horizontal="left" vertical="center"/>
    </xf>
    <xf numFmtId="3" fontId="21" fillId="9" borderId="1" xfId="0" applyNumberFormat="1" applyFont="1" applyFill="1" applyBorder="1" applyAlignment="1">
      <alignment horizontal="center" vertical="center"/>
    </xf>
    <xf numFmtId="166" fontId="21" fillId="9" borderId="54" xfId="0" applyNumberFormat="1" applyFont="1" applyFill="1" applyBorder="1" applyAlignment="1">
      <alignment horizontal="center" vertical="center"/>
    </xf>
    <xf numFmtId="166" fontId="21" fillId="9" borderId="60" xfId="0" applyNumberFormat="1" applyFont="1" applyFill="1" applyBorder="1" applyAlignment="1">
      <alignment horizontal="center" vertical="center"/>
    </xf>
    <xf numFmtId="167" fontId="21" fillId="9" borderId="55" xfId="0" applyNumberFormat="1" applyFont="1" applyFill="1" applyBorder="1" applyAlignment="1">
      <alignment horizontal="center" vertical="center"/>
    </xf>
    <xf numFmtId="167" fontId="21" fillId="9" borderId="67" xfId="0" applyNumberFormat="1" applyFont="1" applyFill="1" applyBorder="1" applyAlignment="1">
      <alignment horizontal="center" vertical="center"/>
    </xf>
    <xf numFmtId="167" fontId="21" fillId="9" borderId="63" xfId="0" applyNumberFormat="1" applyFont="1" applyFill="1" applyBorder="1" applyAlignment="1">
      <alignment horizontal="center" vertical="center"/>
    </xf>
    <xf numFmtId="166" fontId="3" fillId="9" borderId="1" xfId="0" applyNumberFormat="1" applyFont="1" applyFill="1" applyBorder="1" applyAlignment="1" applyProtection="1">
      <alignment horizontal="center"/>
    </xf>
    <xf numFmtId="166" fontId="20" fillId="11" borderId="148" xfId="0" applyNumberFormat="1" applyFont="1" applyFill="1" applyBorder="1" applyAlignment="1">
      <alignment horizontal="center" vertical="center"/>
    </xf>
    <xf numFmtId="166" fontId="20" fillId="11" borderId="149" xfId="0" applyNumberFormat="1" applyFont="1" applyFill="1" applyBorder="1" applyAlignment="1">
      <alignment horizontal="center" vertical="center"/>
    </xf>
    <xf numFmtId="166" fontId="20" fillId="11" borderId="150" xfId="0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/>
    </xf>
    <xf numFmtId="3" fontId="6" fillId="2" borderId="100" xfId="0" applyNumberFormat="1" applyFont="1" applyFill="1" applyBorder="1"/>
    <xf numFmtId="3" fontId="6" fillId="2" borderId="101" xfId="0" applyNumberFormat="1" applyFont="1" applyFill="1" applyBorder="1"/>
    <xf numFmtId="3" fontId="6" fillId="2" borderId="102" xfId="0" applyNumberFormat="1" applyFont="1" applyFill="1" applyBorder="1"/>
    <xf numFmtId="0" fontId="15" fillId="8" borderId="0" xfId="0" applyFont="1" applyFill="1" applyAlignment="1">
      <alignment horizontal="center"/>
    </xf>
    <xf numFmtId="3" fontId="31" fillId="6" borderId="0" xfId="3" applyNumberFormat="1" applyFont="1" applyFill="1" applyAlignment="1">
      <alignment horizontal="center" vertical="center"/>
    </xf>
    <xf numFmtId="1" fontId="28" fillId="8" borderId="0" xfId="0" applyNumberFormat="1" applyFont="1" applyFill="1" applyAlignment="1">
      <alignment horizontal="right" vertical="center"/>
    </xf>
    <xf numFmtId="167" fontId="7" fillId="4" borderId="163" xfId="0" applyNumberFormat="1" applyFont="1" applyFill="1" applyBorder="1" applyAlignment="1">
      <alignment horizontal="center"/>
    </xf>
    <xf numFmtId="167" fontId="7" fillId="4" borderId="164" xfId="0" applyNumberFormat="1" applyFont="1" applyFill="1" applyBorder="1" applyAlignment="1">
      <alignment horizontal="center"/>
    </xf>
    <xf numFmtId="167" fontId="7" fillId="4" borderId="165" xfId="0" applyNumberFormat="1" applyFont="1" applyFill="1" applyBorder="1" applyAlignment="1">
      <alignment horizontal="center"/>
    </xf>
    <xf numFmtId="167" fontId="5" fillId="3" borderId="82" xfId="1" applyNumberFormat="1" applyFont="1" applyFill="1" applyBorder="1" applyAlignment="1">
      <alignment horizontal="center"/>
    </xf>
    <xf numFmtId="167" fontId="5" fillId="3" borderId="83" xfId="1" applyNumberFormat="1" applyFont="1" applyFill="1" applyBorder="1" applyAlignment="1">
      <alignment horizontal="center"/>
    </xf>
    <xf numFmtId="167" fontId="5" fillId="3" borderId="84" xfId="1" applyNumberFormat="1" applyFont="1" applyFill="1" applyBorder="1" applyAlignment="1">
      <alignment horizontal="center"/>
    </xf>
    <xf numFmtId="167" fontId="29" fillId="4" borderId="85" xfId="0" applyNumberFormat="1" applyFont="1" applyFill="1" applyBorder="1" applyAlignment="1">
      <alignment horizontal="center"/>
    </xf>
    <xf numFmtId="167" fontId="29" fillId="4" borderId="86" xfId="0" applyNumberFormat="1" applyFont="1" applyFill="1" applyBorder="1" applyAlignment="1">
      <alignment horizontal="center"/>
    </xf>
    <xf numFmtId="167" fontId="29" fillId="4" borderId="87" xfId="0" applyNumberFormat="1" applyFont="1" applyFill="1" applyBorder="1" applyAlignment="1">
      <alignment horizontal="center"/>
    </xf>
    <xf numFmtId="167" fontId="7" fillId="4" borderId="85" xfId="0" applyNumberFormat="1" applyFont="1" applyFill="1" applyBorder="1" applyAlignment="1">
      <alignment horizontal="center"/>
    </xf>
    <xf numFmtId="167" fontId="7" fillId="4" borderId="86" xfId="0" applyNumberFormat="1" applyFont="1" applyFill="1" applyBorder="1" applyAlignment="1">
      <alignment horizontal="center"/>
    </xf>
    <xf numFmtId="167" fontId="7" fillId="4" borderId="87" xfId="0" applyNumberFormat="1" applyFont="1" applyFill="1" applyBorder="1" applyAlignment="1">
      <alignment horizontal="center"/>
    </xf>
    <xf numFmtId="3" fontId="30" fillId="24" borderId="114" xfId="0" applyNumberFormat="1" applyFont="1" applyFill="1" applyBorder="1" applyAlignment="1">
      <alignment horizontal="center" vertical="center"/>
    </xf>
    <xf numFmtId="3" fontId="30" fillId="24" borderId="115" xfId="0" applyNumberFormat="1" applyFont="1" applyFill="1" applyBorder="1" applyAlignment="1">
      <alignment horizontal="center" vertical="center"/>
    </xf>
    <xf numFmtId="3" fontId="30" fillId="24" borderId="116" xfId="0" applyNumberFormat="1" applyFont="1" applyFill="1" applyBorder="1" applyAlignment="1">
      <alignment horizontal="center" vertical="center"/>
    </xf>
    <xf numFmtId="3" fontId="30" fillId="10" borderId="114" xfId="0" applyNumberFormat="1" applyFont="1" applyFill="1" applyBorder="1" applyAlignment="1">
      <alignment horizontal="center" vertical="center"/>
    </xf>
    <xf numFmtId="3" fontId="30" fillId="10" borderId="115" xfId="0" applyNumberFormat="1" applyFont="1" applyFill="1" applyBorder="1" applyAlignment="1">
      <alignment horizontal="center" vertical="center"/>
    </xf>
    <xf numFmtId="3" fontId="30" fillId="10" borderId="116" xfId="0" applyNumberFormat="1" applyFont="1" applyFill="1" applyBorder="1" applyAlignment="1">
      <alignment horizontal="center" vertical="center"/>
    </xf>
    <xf numFmtId="0" fontId="27" fillId="10" borderId="114" xfId="0" applyFont="1" applyFill="1" applyBorder="1" applyAlignment="1">
      <alignment horizontal="center" vertical="center"/>
    </xf>
    <xf numFmtId="0" fontId="27" fillId="10" borderId="115" xfId="0" applyFont="1" applyFill="1" applyBorder="1" applyAlignment="1">
      <alignment horizontal="center" vertical="center"/>
    </xf>
    <xf numFmtId="0" fontId="27" fillId="10" borderId="116" xfId="0" applyFont="1" applyFill="1" applyBorder="1" applyAlignment="1">
      <alignment horizontal="center" vertical="center"/>
    </xf>
    <xf numFmtId="14" fontId="27" fillId="0" borderId="0" xfId="0" applyNumberFormat="1" applyFont="1" applyAlignment="1">
      <alignment horizontal="right" vertical="center"/>
    </xf>
    <xf numFmtId="0" fontId="33" fillId="0" borderId="0" xfId="0" applyFont="1" applyAlignment="1">
      <alignment horizontal="right" vertical="center"/>
    </xf>
    <xf numFmtId="3" fontId="3" fillId="21" borderId="114" xfId="0" applyNumberFormat="1" applyFont="1" applyFill="1" applyBorder="1" applyAlignment="1">
      <alignment horizontal="center" vertical="center"/>
    </xf>
    <xf numFmtId="3" fontId="3" fillId="21" borderId="48" xfId="0" applyNumberFormat="1" applyFont="1" applyFill="1" applyBorder="1" applyAlignment="1">
      <alignment horizontal="center" vertical="center"/>
    </xf>
    <xf numFmtId="3" fontId="3" fillId="21" borderId="115" xfId="0" applyNumberFormat="1" applyFont="1" applyFill="1" applyBorder="1" applyAlignment="1">
      <alignment horizontal="center" vertical="center"/>
    </xf>
    <xf numFmtId="3" fontId="3" fillId="21" borderId="166" xfId="0" applyNumberFormat="1" applyFont="1" applyFill="1" applyBorder="1" applyAlignment="1">
      <alignment horizontal="center" vertical="center"/>
    </xf>
    <xf numFmtId="3" fontId="3" fillId="21" borderId="116" xfId="0" applyNumberFormat="1" applyFont="1" applyFill="1" applyBorder="1" applyAlignment="1">
      <alignment horizontal="center" vertical="center"/>
    </xf>
    <xf numFmtId="3" fontId="3" fillId="3" borderId="114" xfId="0" applyNumberFormat="1" applyFont="1" applyFill="1" applyBorder="1" applyAlignment="1">
      <alignment horizontal="center" vertical="center"/>
    </xf>
    <xf numFmtId="3" fontId="3" fillId="3" borderId="48" xfId="0" applyNumberFormat="1" applyFont="1" applyFill="1" applyBorder="1" applyAlignment="1">
      <alignment horizontal="center" vertical="center"/>
    </xf>
    <xf numFmtId="3" fontId="3" fillId="3" borderId="115" xfId="0" applyNumberFormat="1" applyFont="1" applyFill="1" applyBorder="1" applyAlignment="1">
      <alignment horizontal="center" vertical="center"/>
    </xf>
    <xf numFmtId="3" fontId="3" fillId="3" borderId="166" xfId="0" applyNumberFormat="1" applyFont="1" applyFill="1" applyBorder="1" applyAlignment="1">
      <alignment horizontal="center" vertical="center"/>
    </xf>
    <xf numFmtId="3" fontId="3" fillId="3" borderId="116" xfId="0" applyNumberFormat="1" applyFont="1" applyFill="1" applyBorder="1" applyAlignment="1">
      <alignment horizontal="center" vertical="center"/>
    </xf>
    <xf numFmtId="3" fontId="11" fillId="2" borderId="0" xfId="0" applyNumberFormat="1" applyFont="1" applyFill="1" applyBorder="1" applyAlignment="1">
      <alignment horizontal="right" vertical="center"/>
    </xf>
    <xf numFmtId="3" fontId="10" fillId="19" borderId="0" xfId="0" applyNumberFormat="1" applyFont="1" applyFill="1" applyBorder="1" applyAlignment="1">
      <alignment horizontal="right" vertical="center"/>
    </xf>
    <xf numFmtId="3" fontId="16" fillId="20" borderId="128" xfId="0" applyNumberFormat="1" applyFont="1" applyFill="1" applyBorder="1" applyAlignment="1" applyProtection="1">
      <alignment horizontal="center"/>
    </xf>
    <xf numFmtId="3" fontId="16" fillId="20" borderId="129" xfId="0" applyNumberFormat="1" applyFont="1" applyFill="1" applyBorder="1" applyAlignment="1" applyProtection="1">
      <alignment horizontal="center"/>
    </xf>
    <xf numFmtId="14" fontId="27" fillId="0" borderId="74" xfId="0" applyNumberFormat="1" applyFont="1" applyBorder="1" applyAlignment="1">
      <alignment horizontal="right" vertical="center"/>
    </xf>
    <xf numFmtId="3" fontId="16" fillId="20" borderId="127" xfId="0" applyNumberFormat="1" applyFont="1" applyFill="1" applyBorder="1" applyAlignment="1" applyProtection="1">
      <alignment horizontal="center" vertical="center"/>
    </xf>
    <xf numFmtId="3" fontId="16" fillId="20" borderId="130" xfId="0" applyNumberFormat="1" applyFont="1" applyFill="1" applyBorder="1" applyAlignment="1" applyProtection="1">
      <alignment horizontal="center" vertical="center"/>
    </xf>
    <xf numFmtId="3" fontId="35" fillId="14" borderId="89" xfId="0" applyNumberFormat="1" applyFont="1" applyFill="1" applyBorder="1" applyAlignment="1">
      <alignment horizontal="center"/>
    </xf>
    <xf numFmtId="3" fontId="35" fillId="14" borderId="161" xfId="0" applyNumberFormat="1" applyFont="1" applyFill="1" applyBorder="1" applyAlignment="1">
      <alignment horizontal="center" vertical="center"/>
    </xf>
    <xf numFmtId="3" fontId="35" fillId="14" borderId="162" xfId="0" applyNumberFormat="1" applyFont="1" applyFill="1" applyBorder="1" applyAlignment="1">
      <alignment horizontal="center" vertical="center"/>
    </xf>
  </cellXfs>
  <cellStyles count="10">
    <cellStyle name="Comma" xfId="1" builtinId="3"/>
    <cellStyle name="Comma 2" xfId="2"/>
    <cellStyle name="Comma 2 2" xfId="7"/>
    <cellStyle name="Comma 3" xfId="6"/>
    <cellStyle name="Normal" xfId="0" builtinId="0"/>
    <cellStyle name="Normal 2" xfId="3"/>
    <cellStyle name="Percent" xfId="4" builtinId="5"/>
    <cellStyle name="Percent 2" xfId="5"/>
    <cellStyle name="Percent 2 2" xfId="9"/>
    <cellStyle name="Percent 3" xfId="8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1210236</xdr:colOff>
      <xdr:row>1</xdr:row>
      <xdr:rowOff>11206</xdr:rowOff>
    </xdr:from>
    <xdr:to>
      <xdr:col>10</xdr:col>
      <xdr:colOff>643739</xdr:colOff>
      <xdr:row>4</xdr:row>
      <xdr:rowOff>124244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9793942" y="168088"/>
          <a:ext cx="1540209" cy="65092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190500</xdr:colOff>
      <xdr:row>0</xdr:row>
      <xdr:rowOff>257736</xdr:rowOff>
    </xdr:from>
    <xdr:to>
      <xdr:col>1</xdr:col>
      <xdr:colOff>1730709</xdr:colOff>
      <xdr:row>4</xdr:row>
      <xdr:rowOff>45804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69794" y="257736"/>
          <a:ext cx="1540209" cy="65092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212912</xdr:colOff>
      <xdr:row>0</xdr:row>
      <xdr:rowOff>134470</xdr:rowOff>
    </xdr:from>
    <xdr:to>
      <xdr:col>1</xdr:col>
      <xdr:colOff>1753121</xdr:colOff>
      <xdr:row>4</xdr:row>
      <xdr:rowOff>23391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92206" y="134470"/>
          <a:ext cx="1540209" cy="65092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142875</xdr:rowOff>
    </xdr:from>
    <xdr:to>
      <xdr:col>1</xdr:col>
      <xdr:colOff>1600761</xdr:colOff>
      <xdr:row>4</xdr:row>
      <xdr:rowOff>91461</xdr:rowOff>
    </xdr:to>
    <xdr:pic>
      <xdr:nvPicPr>
        <xdr:cNvPr id="4" name="Picture 3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52400" y="142875"/>
          <a:ext cx="1591236" cy="67248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25513</xdr:colOff>
      <xdr:row>1</xdr:row>
      <xdr:rowOff>10782</xdr:rowOff>
    </xdr:from>
    <xdr:to>
      <xdr:col>1</xdr:col>
      <xdr:colOff>1565722</xdr:colOff>
      <xdr:row>4</xdr:row>
      <xdr:rowOff>90203</xdr:rowOff>
    </xdr:to>
    <xdr:pic>
      <xdr:nvPicPr>
        <xdr:cNvPr id="3" name="Picture 2" descr="CORDELA SENEN.pn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292213" y="201282"/>
          <a:ext cx="1540209" cy="65092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C0C0C"/>
  </sheetPr>
  <dimension ref="A1:N3"/>
  <sheetViews>
    <sheetView topLeftCell="A13" workbookViewId="0">
      <selection activeCell="G3" sqref="G3"/>
    </sheetView>
  </sheetViews>
  <sheetFormatPr defaultRowHeight="15"/>
  <cols>
    <col min="1" max="1" width="22.85546875" customWidth="1"/>
    <col min="3" max="3" width="10.42578125" style="2" customWidth="1"/>
    <col min="4" max="4" width="9.140625" style="2" customWidth="1"/>
    <col min="5" max="5" width="12.28515625" style="2" customWidth="1"/>
    <col min="6" max="14" width="9.140625" style="2" customWidth="1"/>
  </cols>
  <sheetData>
    <row r="1" spans="1:14">
      <c r="A1" s="383" t="s">
        <v>0</v>
      </c>
      <c r="B1" s="383" t="s">
        <v>1</v>
      </c>
      <c r="C1" s="382" t="s">
        <v>49</v>
      </c>
      <c r="D1" s="382"/>
      <c r="E1" s="382"/>
      <c r="F1" s="382"/>
      <c r="G1" s="382" t="s">
        <v>3</v>
      </c>
      <c r="H1" s="382"/>
      <c r="I1" s="382"/>
      <c r="J1" s="382"/>
      <c r="K1" s="382" t="s">
        <v>4</v>
      </c>
      <c r="L1" s="382"/>
      <c r="M1" s="382"/>
      <c r="N1" s="382"/>
    </row>
    <row r="2" spans="1:14">
      <c r="A2" s="383"/>
      <c r="B2" s="383"/>
      <c r="C2" s="1" t="s">
        <v>5</v>
      </c>
      <c r="D2" s="1" t="s">
        <v>6</v>
      </c>
      <c r="E2" s="1" t="s">
        <v>7</v>
      </c>
      <c r="F2" s="1" t="s">
        <v>8</v>
      </c>
      <c r="G2" s="1" t="s">
        <v>5</v>
      </c>
      <c r="H2" s="1" t="s">
        <v>6</v>
      </c>
      <c r="I2" s="1" t="s">
        <v>7</v>
      </c>
      <c r="J2" s="1" t="s">
        <v>8</v>
      </c>
      <c r="K2" s="1" t="s">
        <v>5</v>
      </c>
      <c r="L2" s="1" t="s">
        <v>6</v>
      </c>
      <c r="M2" s="1" t="s">
        <v>7</v>
      </c>
      <c r="N2" s="1" t="s">
        <v>8</v>
      </c>
    </row>
    <row r="3" spans="1:14">
      <c r="A3" t="s">
        <v>9</v>
      </c>
    </row>
  </sheetData>
  <sheetProtection formatCells="0" formatColumns="0" formatRows="0" insertColumns="0" insertRows="0" insertHyperlinks="0" deleteColumns="0" deleteRows="0" sort="0" autoFilter="0" pivotTables="0"/>
  <mergeCells count="5">
    <mergeCell ref="C1:F1"/>
    <mergeCell ref="G1:J1"/>
    <mergeCell ref="K1:N1"/>
    <mergeCell ref="A1:A2"/>
    <mergeCell ref="B1:B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rgb="FFFF0000"/>
  </sheetPr>
  <dimension ref="A1:O241"/>
  <sheetViews>
    <sheetView view="pageBreakPreview" zoomScale="85" zoomScaleNormal="115" zoomScaleSheetLayoutView="85" workbookViewId="0">
      <pane ySplit="8" topLeftCell="A9" activePane="bottomLeft" state="frozen"/>
      <selection activeCell="B1" sqref="B1"/>
      <selection pane="bottomLeft" activeCell="L2" sqref="L2"/>
    </sheetView>
  </sheetViews>
  <sheetFormatPr defaultRowHeight="12.75"/>
  <cols>
    <col min="1" max="1" width="17.140625" style="77" customWidth="1"/>
    <col min="2" max="2" width="25.28515625" style="83" customWidth="1"/>
    <col min="3" max="4" width="13" style="101" customWidth="1"/>
    <col min="5" max="5" width="18.7109375" style="101" bestFit="1" customWidth="1"/>
    <col min="6" max="6" width="16" style="101" customWidth="1"/>
    <col min="7" max="8" width="13" style="101" customWidth="1"/>
    <col min="9" max="9" width="18.7109375" style="101" bestFit="1" customWidth="1"/>
    <col min="10" max="12" width="13" style="101" customWidth="1"/>
    <col min="13" max="13" width="16.85546875" style="101" bestFit="1" customWidth="1"/>
    <col min="14" max="14" width="13" style="101" customWidth="1"/>
    <col min="15" max="15" width="9.140625" style="83" customWidth="1"/>
    <col min="16" max="16384" width="9.140625" style="83"/>
  </cols>
  <sheetData>
    <row r="1" spans="1:14">
      <c r="A1" s="76"/>
      <c r="B1" s="364" t="s">
        <v>488</v>
      </c>
      <c r="C1" s="82"/>
      <c r="D1" s="82"/>
      <c r="E1" s="82"/>
      <c r="F1" s="82"/>
      <c r="G1" s="82"/>
      <c r="H1" s="82"/>
      <c r="I1" s="82"/>
      <c r="J1" s="82"/>
      <c r="K1" s="82"/>
      <c r="L1" s="82"/>
      <c r="M1" s="82"/>
      <c r="N1" s="82"/>
    </row>
    <row r="2" spans="1:14" ht="12.75" customHeight="1">
      <c r="A2" s="76"/>
      <c r="B2" s="386" t="s">
        <v>48</v>
      </c>
      <c r="C2" s="386"/>
      <c r="D2" s="386"/>
      <c r="E2" s="386"/>
      <c r="F2" s="386"/>
      <c r="G2" s="386"/>
      <c r="H2" s="386"/>
      <c r="I2" s="386"/>
      <c r="J2" s="386"/>
      <c r="K2" s="386"/>
      <c r="L2" s="82"/>
      <c r="M2" s="82"/>
      <c r="N2" s="82"/>
    </row>
    <row r="3" spans="1:14" ht="15" customHeight="1">
      <c r="A3" s="76"/>
      <c r="B3" s="386"/>
      <c r="C3" s="386"/>
      <c r="D3" s="386"/>
      <c r="E3" s="386"/>
      <c r="F3" s="386"/>
      <c r="G3" s="386"/>
      <c r="H3" s="386"/>
      <c r="I3" s="386"/>
      <c r="J3" s="386"/>
      <c r="K3" s="386"/>
      <c r="L3" s="82"/>
      <c r="M3" s="82"/>
      <c r="N3" s="82"/>
    </row>
    <row r="4" spans="1:14" ht="15" customHeight="1">
      <c r="B4" s="63" t="s">
        <v>124</v>
      </c>
      <c r="C4" s="3"/>
      <c r="D4" s="3"/>
      <c r="E4" s="3"/>
      <c r="F4" s="3"/>
      <c r="G4" s="3"/>
      <c r="H4" s="82"/>
      <c r="I4" s="82"/>
      <c r="J4" s="82"/>
      <c r="K4" s="82"/>
      <c r="L4" s="82"/>
      <c r="M4" s="82"/>
      <c r="N4" s="82"/>
    </row>
    <row r="5" spans="1:14">
      <c r="A5" s="76"/>
      <c r="B5" s="232" t="s">
        <v>417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</row>
    <row r="6" spans="1:14">
      <c r="B6" s="301">
        <v>0</v>
      </c>
      <c r="C6" s="82">
        <f>IFERROR(VALUE(RIGHT(B4,4)),0)</f>
        <v>0</v>
      </c>
      <c r="D6" s="82"/>
      <c r="E6" s="82"/>
      <c r="F6" s="82"/>
      <c r="G6" s="82"/>
      <c r="H6" s="82"/>
      <c r="I6" s="82"/>
      <c r="J6" s="82"/>
      <c r="K6" s="82"/>
      <c r="L6" s="82"/>
      <c r="M6" s="82"/>
      <c r="N6" s="82"/>
    </row>
    <row r="7" spans="1:14" ht="15" customHeight="1">
      <c r="A7" s="394" t="s">
        <v>11</v>
      </c>
      <c r="B7" s="394" t="s">
        <v>12</v>
      </c>
      <c r="C7" s="393" t="s">
        <v>2</v>
      </c>
      <c r="D7" s="393"/>
      <c r="E7" s="393"/>
      <c r="F7" s="393"/>
      <c r="G7" s="393" t="s">
        <v>3</v>
      </c>
      <c r="H7" s="393"/>
      <c r="I7" s="393"/>
      <c r="J7" s="393"/>
      <c r="K7" s="393" t="s">
        <v>4</v>
      </c>
      <c r="L7" s="393"/>
      <c r="M7" s="393"/>
      <c r="N7" s="393"/>
    </row>
    <row r="8" spans="1:14">
      <c r="A8" s="394"/>
      <c r="B8" s="395"/>
      <c r="C8" s="84" t="s">
        <v>5</v>
      </c>
      <c r="D8" s="84" t="s">
        <v>6</v>
      </c>
      <c r="E8" s="84" t="s">
        <v>7</v>
      </c>
      <c r="F8" s="84" t="s">
        <v>8</v>
      </c>
      <c r="G8" s="84" t="s">
        <v>5</v>
      </c>
      <c r="H8" s="84" t="s">
        <v>6</v>
      </c>
      <c r="I8" s="84" t="s">
        <v>7</v>
      </c>
      <c r="J8" s="84" t="s">
        <v>8</v>
      </c>
      <c r="K8" s="84" t="s">
        <v>5</v>
      </c>
      <c r="L8" s="84" t="s">
        <v>6</v>
      </c>
      <c r="M8" s="84" t="s">
        <v>7</v>
      </c>
      <c r="N8" s="84" t="s">
        <v>8</v>
      </c>
    </row>
    <row r="9" spans="1:14">
      <c r="A9" s="78"/>
      <c r="B9" s="399" t="s">
        <v>13</v>
      </c>
      <c r="C9" s="400"/>
      <c r="D9" s="400"/>
      <c r="E9" s="400"/>
      <c r="F9" s="400"/>
      <c r="G9" s="400"/>
      <c r="H9" s="400"/>
      <c r="I9" s="400"/>
      <c r="J9" s="400"/>
      <c r="K9" s="400"/>
      <c r="L9" s="400"/>
      <c r="M9" s="400"/>
      <c r="N9" s="401"/>
    </row>
    <row r="10" spans="1:14">
      <c r="A10" s="124" t="s">
        <v>346</v>
      </c>
      <c r="B10" s="85" t="s">
        <v>188</v>
      </c>
      <c r="C10" s="86"/>
      <c r="D10" s="86"/>
      <c r="E10" s="87"/>
      <c r="F10" s="86"/>
      <c r="G10" s="82"/>
      <c r="H10" s="82"/>
      <c r="I10" s="82"/>
      <c r="J10" s="82"/>
      <c r="K10" s="82"/>
      <c r="L10" s="82"/>
      <c r="M10" s="82"/>
      <c r="N10" s="88"/>
    </row>
    <row r="11" spans="1:14">
      <c r="A11" s="324" t="s">
        <v>347</v>
      </c>
      <c r="B11" s="325" t="s">
        <v>367</v>
      </c>
      <c r="C11" s="326"/>
      <c r="D11" s="326"/>
      <c r="E11" s="327"/>
      <c r="F11" s="326"/>
      <c r="G11" s="82"/>
      <c r="H11" s="82"/>
      <c r="I11" s="82"/>
      <c r="J11" s="82"/>
      <c r="K11" s="82"/>
      <c r="L11" s="82"/>
      <c r="M11" s="82"/>
      <c r="N11" s="88"/>
    </row>
    <row r="12" spans="1:14">
      <c r="A12" s="324" t="s">
        <v>348</v>
      </c>
      <c r="B12" s="325" t="s">
        <v>357</v>
      </c>
      <c r="C12" s="326"/>
      <c r="D12" s="326"/>
      <c r="E12" s="327"/>
      <c r="F12" s="326"/>
      <c r="G12" s="82"/>
      <c r="H12" s="82"/>
      <c r="I12" s="82"/>
      <c r="J12" s="82"/>
      <c r="K12" s="82"/>
      <c r="L12" s="82"/>
      <c r="M12" s="82"/>
      <c r="N12" s="88"/>
    </row>
    <row r="13" spans="1:14">
      <c r="A13" s="324" t="s">
        <v>444</v>
      </c>
      <c r="B13" s="328" t="s">
        <v>445</v>
      </c>
      <c r="C13" s="329"/>
      <c r="D13" s="329"/>
      <c r="E13" s="330"/>
      <c r="F13" s="329"/>
      <c r="G13" s="82"/>
      <c r="H13" s="82"/>
      <c r="I13" s="82"/>
      <c r="J13" s="82"/>
      <c r="K13" s="82"/>
      <c r="L13" s="82"/>
      <c r="M13" s="82"/>
      <c r="N13" s="88"/>
    </row>
    <row r="14" spans="1:14">
      <c r="A14" s="124" t="s">
        <v>349</v>
      </c>
      <c r="B14" s="85" t="s">
        <v>189</v>
      </c>
      <c r="C14" s="86"/>
      <c r="D14" s="86"/>
      <c r="E14" s="87"/>
      <c r="F14" s="86"/>
      <c r="G14" s="82"/>
      <c r="H14" s="82"/>
      <c r="I14" s="82"/>
      <c r="J14" s="82"/>
      <c r="K14" s="82"/>
      <c r="L14" s="82"/>
      <c r="M14" s="82"/>
      <c r="N14" s="88"/>
    </row>
    <row r="15" spans="1:14">
      <c r="A15" s="124" t="s">
        <v>358</v>
      </c>
      <c r="B15" s="85" t="s">
        <v>350</v>
      </c>
      <c r="C15" s="90"/>
      <c r="D15" s="90"/>
      <c r="E15" s="91"/>
      <c r="F15" s="90"/>
      <c r="G15" s="82"/>
      <c r="H15" s="82"/>
      <c r="I15" s="82"/>
      <c r="J15" s="82"/>
      <c r="K15" s="82"/>
      <c r="L15" s="82"/>
      <c r="M15" s="82"/>
      <c r="N15" s="88"/>
    </row>
    <row r="16" spans="1:14">
      <c r="A16" s="324" t="s">
        <v>351</v>
      </c>
      <c r="B16" s="325" t="s">
        <v>190</v>
      </c>
      <c r="C16" s="326"/>
      <c r="D16" s="326"/>
      <c r="E16" s="327"/>
      <c r="F16" s="326"/>
      <c r="G16" s="82"/>
      <c r="H16" s="82"/>
      <c r="I16" s="82"/>
      <c r="J16" s="82"/>
      <c r="K16" s="82"/>
      <c r="L16" s="82"/>
      <c r="M16" s="82"/>
      <c r="N16" s="88"/>
    </row>
    <row r="17" spans="1:14">
      <c r="A17" s="324" t="s">
        <v>359</v>
      </c>
      <c r="B17" s="325" t="s">
        <v>360</v>
      </c>
      <c r="C17" s="326"/>
      <c r="D17" s="326"/>
      <c r="E17" s="327"/>
      <c r="F17" s="326"/>
      <c r="G17" s="82"/>
      <c r="H17" s="82"/>
      <c r="I17" s="82"/>
      <c r="J17" s="82"/>
      <c r="K17" s="82"/>
      <c r="L17" s="82"/>
      <c r="M17" s="82"/>
      <c r="N17" s="88"/>
    </row>
    <row r="18" spans="1:14">
      <c r="A18" s="124" t="s">
        <v>352</v>
      </c>
      <c r="B18" s="144" t="s">
        <v>353</v>
      </c>
      <c r="C18" s="90"/>
      <c r="D18" s="90"/>
      <c r="E18" s="91"/>
      <c r="F18" s="90"/>
      <c r="G18" s="82"/>
      <c r="H18" s="82"/>
      <c r="I18" s="82"/>
      <c r="J18" s="82"/>
      <c r="K18" s="82"/>
      <c r="L18" s="82"/>
      <c r="M18" s="82"/>
      <c r="N18" s="88"/>
    </row>
    <row r="19" spans="1:14">
      <c r="A19" s="124" t="s">
        <v>366</v>
      </c>
      <c r="B19" s="144" t="s">
        <v>354</v>
      </c>
      <c r="C19" s="90"/>
      <c r="D19" s="90"/>
      <c r="E19" s="91"/>
      <c r="F19" s="90"/>
      <c r="G19" s="82"/>
      <c r="H19" s="82"/>
      <c r="I19" s="82"/>
      <c r="J19" s="82"/>
      <c r="K19" s="82"/>
      <c r="L19" s="82"/>
      <c r="M19" s="82"/>
      <c r="N19" s="88"/>
    </row>
    <row r="20" spans="1:14">
      <c r="A20" s="324" t="s">
        <v>447</v>
      </c>
      <c r="B20" s="325" t="s">
        <v>446</v>
      </c>
      <c r="C20" s="326"/>
      <c r="D20" s="326"/>
      <c r="E20" s="327"/>
      <c r="F20" s="326"/>
      <c r="G20" s="82"/>
      <c r="H20" s="82"/>
      <c r="I20" s="82"/>
      <c r="J20" s="82"/>
      <c r="K20" s="82"/>
      <c r="L20" s="82"/>
      <c r="M20" s="82"/>
      <c r="N20" s="88"/>
    </row>
    <row r="21" spans="1:14" ht="15" customHeight="1">
      <c r="A21" s="133"/>
      <c r="B21" s="128" t="s">
        <v>154</v>
      </c>
      <c r="C21" s="92">
        <f>SUM(C10:C20)</f>
        <v>0</v>
      </c>
      <c r="D21" s="92">
        <f>SUM(D10:D20)</f>
        <v>0</v>
      </c>
      <c r="E21" s="92">
        <f>SUM(E10:E20)</f>
        <v>0</v>
      </c>
      <c r="F21" s="92">
        <f>SUM(F10:F20)</f>
        <v>0</v>
      </c>
      <c r="G21" s="93"/>
      <c r="H21" s="93"/>
      <c r="I21" s="93"/>
      <c r="J21" s="93"/>
      <c r="K21" s="93"/>
      <c r="L21" s="93"/>
      <c r="M21" s="93"/>
      <c r="N21" s="94"/>
    </row>
    <row r="22" spans="1:14">
      <c r="A22" s="80" t="s">
        <v>146</v>
      </c>
      <c r="B22" s="89" t="s">
        <v>193</v>
      </c>
      <c r="C22" s="90"/>
      <c r="D22" s="90"/>
      <c r="E22" s="91"/>
      <c r="F22" s="90"/>
      <c r="G22" s="82"/>
      <c r="H22" s="82"/>
      <c r="I22" s="82"/>
      <c r="J22" s="82"/>
      <c r="K22" s="82"/>
      <c r="L22" s="82"/>
      <c r="M22" s="82"/>
      <c r="N22" s="88"/>
    </row>
    <row r="23" spans="1:14">
      <c r="A23" s="80" t="s">
        <v>147</v>
      </c>
      <c r="B23" s="89" t="s">
        <v>194</v>
      </c>
      <c r="C23" s="90"/>
      <c r="D23" s="90"/>
      <c r="E23" s="91"/>
      <c r="F23" s="90"/>
      <c r="G23" s="82"/>
      <c r="H23" s="82"/>
      <c r="I23" s="82"/>
      <c r="J23" s="82"/>
      <c r="K23" s="82"/>
      <c r="L23" s="82"/>
      <c r="M23" s="82"/>
      <c r="N23" s="88"/>
    </row>
    <row r="24" spans="1:14">
      <c r="A24" s="80" t="s">
        <v>148</v>
      </c>
      <c r="B24" s="89" t="s">
        <v>195</v>
      </c>
      <c r="C24" s="90"/>
      <c r="D24" s="90"/>
      <c r="E24" s="91"/>
      <c r="F24" s="90"/>
      <c r="G24" s="82"/>
      <c r="H24" s="82"/>
      <c r="I24" s="82"/>
      <c r="J24" s="82"/>
      <c r="K24" s="82"/>
      <c r="L24" s="82"/>
      <c r="M24" s="82"/>
      <c r="N24" s="88"/>
    </row>
    <row r="25" spans="1:14">
      <c r="A25" s="80" t="s">
        <v>149</v>
      </c>
      <c r="B25" s="144" t="s">
        <v>196</v>
      </c>
      <c r="C25" s="90"/>
      <c r="D25" s="90"/>
      <c r="E25" s="91"/>
      <c r="F25" s="90"/>
      <c r="G25" s="82"/>
      <c r="H25" s="82"/>
      <c r="I25" s="82"/>
      <c r="J25" s="82"/>
      <c r="K25" s="82"/>
      <c r="L25" s="82"/>
      <c r="M25" s="82"/>
      <c r="N25" s="88"/>
    </row>
    <row r="26" spans="1:14">
      <c r="A26" s="124" t="s">
        <v>355</v>
      </c>
      <c r="B26" s="144" t="s">
        <v>356</v>
      </c>
      <c r="C26" s="145"/>
      <c r="D26" s="145"/>
      <c r="E26" s="91"/>
      <c r="F26" s="145"/>
      <c r="G26" s="82"/>
      <c r="H26" s="82"/>
      <c r="I26" s="82"/>
      <c r="J26" s="82"/>
      <c r="K26" s="82"/>
      <c r="L26" s="82"/>
      <c r="M26" s="82"/>
      <c r="N26" s="88"/>
    </row>
    <row r="27" spans="1:14" ht="15" customHeight="1">
      <c r="A27" s="133"/>
      <c r="B27" s="128" t="s">
        <v>153</v>
      </c>
      <c r="C27" s="92">
        <f>SUM(C22:C26)</f>
        <v>0</v>
      </c>
      <c r="D27" s="92">
        <f>SUM(D22:D26)</f>
        <v>0</v>
      </c>
      <c r="E27" s="92">
        <f>SUM(E22:E26)</f>
        <v>0</v>
      </c>
      <c r="F27" s="92">
        <f>SUM(F22:F26)</f>
        <v>0</v>
      </c>
      <c r="G27" s="93"/>
      <c r="H27" s="93"/>
      <c r="I27" s="93"/>
      <c r="J27" s="93"/>
      <c r="K27" s="93"/>
      <c r="L27" s="93"/>
      <c r="M27" s="93"/>
      <c r="N27" s="94"/>
    </row>
    <row r="28" spans="1:14">
      <c r="A28" s="125" t="s">
        <v>142</v>
      </c>
      <c r="B28" s="89" t="s">
        <v>92</v>
      </c>
      <c r="C28" s="90"/>
      <c r="D28" s="90"/>
      <c r="E28" s="91"/>
      <c r="F28" s="90"/>
      <c r="G28" s="82"/>
      <c r="H28" s="82"/>
      <c r="I28" s="82"/>
      <c r="J28" s="82"/>
      <c r="K28" s="82"/>
      <c r="L28" s="82"/>
      <c r="M28" s="82"/>
      <c r="N28" s="88"/>
    </row>
    <row r="29" spans="1:14">
      <c r="A29" s="125" t="s">
        <v>143</v>
      </c>
      <c r="B29" s="89" t="s">
        <v>93</v>
      </c>
      <c r="C29" s="90"/>
      <c r="D29" s="90"/>
      <c r="E29" s="91"/>
      <c r="F29" s="90"/>
      <c r="G29" s="82"/>
      <c r="H29" s="82"/>
      <c r="I29" s="82"/>
      <c r="J29" s="82"/>
      <c r="K29" s="82"/>
      <c r="L29" s="82"/>
      <c r="M29" s="82"/>
      <c r="N29" s="88"/>
    </row>
    <row r="30" spans="1:14">
      <c r="A30" s="125" t="s">
        <v>144</v>
      </c>
      <c r="B30" s="89" t="s">
        <v>91</v>
      </c>
      <c r="C30" s="90"/>
      <c r="D30" s="90"/>
      <c r="E30" s="91"/>
      <c r="F30" s="90"/>
      <c r="G30" s="82"/>
      <c r="H30" s="82"/>
      <c r="I30" s="82"/>
      <c r="J30" s="82"/>
      <c r="K30" s="82"/>
      <c r="L30" s="82"/>
      <c r="M30" s="82"/>
      <c r="N30" s="88"/>
    </row>
    <row r="31" spans="1:14">
      <c r="A31" s="125" t="s">
        <v>145</v>
      </c>
      <c r="B31" s="89" t="s">
        <v>197</v>
      </c>
      <c r="C31" s="90"/>
      <c r="D31" s="90"/>
      <c r="E31" s="91"/>
      <c r="F31" s="90"/>
      <c r="G31" s="82"/>
      <c r="H31" s="82"/>
      <c r="I31" s="82"/>
      <c r="J31" s="82"/>
      <c r="K31" s="82"/>
      <c r="L31" s="82"/>
      <c r="M31" s="82"/>
      <c r="N31" s="88"/>
    </row>
    <row r="32" spans="1:14" ht="15" customHeight="1">
      <c r="A32" s="132"/>
      <c r="B32" s="129" t="s">
        <v>152</v>
      </c>
      <c r="C32" s="95">
        <f>SUM(C28:C31)</f>
        <v>0</v>
      </c>
      <c r="D32" s="95">
        <f t="shared" ref="D32:F32" si="0">SUM(D28:D31)</f>
        <v>0</v>
      </c>
      <c r="E32" s="95">
        <f t="shared" si="0"/>
        <v>0</v>
      </c>
      <c r="F32" s="95">
        <f t="shared" si="0"/>
        <v>0</v>
      </c>
      <c r="G32" s="82"/>
      <c r="H32" s="82"/>
      <c r="I32" s="82"/>
      <c r="J32" s="82"/>
      <c r="K32" s="82"/>
      <c r="L32" s="82"/>
      <c r="M32" s="82"/>
      <c r="N32" s="88"/>
    </row>
    <row r="33" spans="1:14">
      <c r="A33" s="80" t="s">
        <v>150</v>
      </c>
      <c r="B33" s="89" t="s">
        <v>95</v>
      </c>
      <c r="C33" s="90"/>
      <c r="D33" s="90"/>
      <c r="E33" s="91"/>
      <c r="F33" s="90"/>
      <c r="G33" s="82"/>
      <c r="H33" s="82"/>
      <c r="I33" s="82"/>
      <c r="J33" s="82"/>
      <c r="K33" s="82"/>
      <c r="L33" s="82"/>
      <c r="M33" s="82"/>
      <c r="N33" s="88"/>
    </row>
    <row r="34" spans="1:14">
      <c r="A34" s="132"/>
      <c r="B34" s="129" t="s">
        <v>151</v>
      </c>
      <c r="C34" s="95">
        <f>SUM(C33)</f>
        <v>0</v>
      </c>
      <c r="D34" s="95">
        <f t="shared" ref="D34:F34" si="1">SUM(D33)</f>
        <v>0</v>
      </c>
      <c r="E34" s="95">
        <f t="shared" si="1"/>
        <v>0</v>
      </c>
      <c r="F34" s="95">
        <f t="shared" si="1"/>
        <v>0</v>
      </c>
      <c r="G34" s="82"/>
      <c r="H34" s="82"/>
      <c r="I34" s="82"/>
      <c r="J34" s="82"/>
      <c r="K34" s="82"/>
      <c r="L34" s="82"/>
      <c r="M34" s="82"/>
      <c r="N34" s="88"/>
    </row>
    <row r="35" spans="1:14">
      <c r="A35" s="124" t="s">
        <v>362</v>
      </c>
      <c r="B35" s="144" t="s">
        <v>191</v>
      </c>
      <c r="C35" s="145"/>
      <c r="D35" s="145"/>
      <c r="E35" s="91"/>
      <c r="F35" s="145"/>
      <c r="G35" s="82"/>
      <c r="H35" s="82"/>
      <c r="I35" s="82"/>
      <c r="J35" s="82"/>
      <c r="K35" s="82"/>
      <c r="L35" s="82"/>
      <c r="M35" s="82"/>
      <c r="N35" s="88"/>
    </row>
    <row r="36" spans="1:14">
      <c r="A36" s="124" t="s">
        <v>343</v>
      </c>
      <c r="B36" s="144" t="s">
        <v>344</v>
      </c>
      <c r="C36" s="145"/>
      <c r="D36" s="145"/>
      <c r="E36" s="91"/>
      <c r="F36" s="145"/>
      <c r="G36" s="82"/>
      <c r="H36" s="82"/>
      <c r="I36" s="82"/>
      <c r="J36" s="82"/>
      <c r="K36" s="82"/>
      <c r="L36" s="82"/>
      <c r="M36" s="82"/>
      <c r="N36" s="88"/>
    </row>
    <row r="37" spans="1:14">
      <c r="A37" s="124" t="s">
        <v>361</v>
      </c>
      <c r="B37" s="144" t="s">
        <v>192</v>
      </c>
      <c r="C37" s="145"/>
      <c r="D37" s="145"/>
      <c r="E37" s="91"/>
      <c r="F37" s="145"/>
      <c r="G37" s="82"/>
      <c r="H37" s="82"/>
      <c r="I37" s="82"/>
      <c r="J37" s="82"/>
      <c r="K37" s="82"/>
      <c r="L37" s="82"/>
      <c r="M37" s="82"/>
      <c r="N37" s="88"/>
    </row>
    <row r="38" spans="1:14" ht="15" customHeight="1">
      <c r="A38" s="132"/>
      <c r="B38" s="129" t="s">
        <v>441</v>
      </c>
      <c r="C38" s="95">
        <f>SUM(C35:C37)</f>
        <v>0</v>
      </c>
      <c r="D38" s="95">
        <f t="shared" ref="D38:F38" si="2">SUM(D35:D37)</f>
        <v>0</v>
      </c>
      <c r="E38" s="95">
        <f t="shared" si="2"/>
        <v>0</v>
      </c>
      <c r="F38" s="95">
        <f t="shared" si="2"/>
        <v>0</v>
      </c>
      <c r="G38" s="82"/>
      <c r="H38" s="82"/>
      <c r="I38" s="82"/>
      <c r="J38" s="82"/>
      <c r="K38" s="82"/>
      <c r="L38" s="82"/>
      <c r="M38" s="82"/>
      <c r="N38" s="88"/>
    </row>
    <row r="39" spans="1:14">
      <c r="A39" s="79" t="s">
        <v>168</v>
      </c>
      <c r="B39" s="89" t="s">
        <v>198</v>
      </c>
      <c r="C39" s="90"/>
      <c r="D39" s="90"/>
      <c r="E39" s="91"/>
      <c r="F39" s="90"/>
      <c r="G39" s="82"/>
      <c r="H39" s="82"/>
      <c r="I39" s="82"/>
      <c r="J39" s="82"/>
      <c r="K39" s="82"/>
      <c r="L39" s="82"/>
      <c r="M39" s="82"/>
      <c r="N39" s="88"/>
    </row>
    <row r="40" spans="1:14">
      <c r="A40" s="134" t="s">
        <v>169</v>
      </c>
      <c r="B40" s="89" t="s">
        <v>199</v>
      </c>
      <c r="C40" s="90"/>
      <c r="D40" s="90"/>
      <c r="E40" s="91"/>
      <c r="F40" s="90"/>
      <c r="G40" s="82"/>
      <c r="H40" s="82"/>
      <c r="I40" s="82"/>
      <c r="J40" s="82"/>
      <c r="K40" s="82"/>
      <c r="L40" s="82"/>
      <c r="M40" s="82"/>
      <c r="N40" s="88"/>
    </row>
    <row r="41" spans="1:14" ht="15" customHeight="1">
      <c r="A41" s="132"/>
      <c r="B41" s="130" t="s">
        <v>19</v>
      </c>
      <c r="C41" s="96">
        <f>SUM(C39:C40)</f>
        <v>0</v>
      </c>
      <c r="D41" s="96">
        <f>SUM(D39:D40)</f>
        <v>0</v>
      </c>
      <c r="E41" s="97">
        <f>SUM(E39:E40)</f>
        <v>0</v>
      </c>
      <c r="F41" s="96">
        <f>SUM(F39:F40)</f>
        <v>0</v>
      </c>
      <c r="G41" s="82"/>
      <c r="H41" s="82"/>
      <c r="I41" s="82"/>
      <c r="J41" s="82"/>
      <c r="K41" s="82"/>
      <c r="L41" s="82"/>
      <c r="M41" s="82"/>
      <c r="N41" s="88"/>
    </row>
    <row r="42" spans="1:14" ht="15" customHeight="1">
      <c r="A42" s="138"/>
      <c r="B42" s="130" t="s">
        <v>50</v>
      </c>
      <c r="C42" s="98">
        <f>C21+C27+C32+C41</f>
        <v>0</v>
      </c>
      <c r="D42" s="98">
        <f>D21+D27+D32+D41</f>
        <v>0</v>
      </c>
      <c r="E42" s="99">
        <f>E21+E27+E32+E41</f>
        <v>0</v>
      </c>
      <c r="F42" s="98">
        <f>F21+F27+F32+F41</f>
        <v>0</v>
      </c>
      <c r="G42" s="82"/>
      <c r="H42" s="82"/>
      <c r="I42" s="82"/>
      <c r="J42" s="82"/>
      <c r="K42" s="82"/>
      <c r="L42" s="82"/>
      <c r="M42" s="82"/>
      <c r="N42" s="88"/>
    </row>
    <row r="43" spans="1:14">
      <c r="B43" s="396" t="s">
        <v>14</v>
      </c>
      <c r="C43" s="397"/>
      <c r="D43" s="397"/>
      <c r="E43" s="397"/>
      <c r="F43" s="397"/>
      <c r="G43" s="397"/>
      <c r="H43" s="397"/>
      <c r="I43" s="397"/>
      <c r="J43" s="397"/>
      <c r="K43" s="397"/>
      <c r="L43" s="397"/>
      <c r="M43" s="397"/>
      <c r="N43" s="398"/>
    </row>
    <row r="44" spans="1:14">
      <c r="A44" s="80" t="s">
        <v>182</v>
      </c>
      <c r="B44" s="85" t="s">
        <v>200</v>
      </c>
      <c r="C44" s="86"/>
      <c r="D44" s="86"/>
      <c r="E44" s="86"/>
      <c r="F44" s="86"/>
      <c r="G44" s="123" t="s">
        <v>187</v>
      </c>
      <c r="H44" s="123" t="s">
        <v>187</v>
      </c>
      <c r="I44" s="123" t="s">
        <v>187</v>
      </c>
      <c r="J44" s="123" t="s">
        <v>187</v>
      </c>
      <c r="K44" s="123" t="s">
        <v>187</v>
      </c>
      <c r="L44" s="123" t="s">
        <v>187</v>
      </c>
      <c r="M44" s="123" t="s">
        <v>187</v>
      </c>
      <c r="N44" s="123" t="s">
        <v>187</v>
      </c>
    </row>
    <row r="45" spans="1:14">
      <c r="A45" s="80" t="s">
        <v>161</v>
      </c>
      <c r="B45" s="144" t="s">
        <v>58</v>
      </c>
      <c r="C45" s="90"/>
      <c r="D45" s="90"/>
      <c r="E45" s="90"/>
      <c r="F45" s="90"/>
      <c r="G45" s="123" t="s">
        <v>187</v>
      </c>
      <c r="H45" s="123" t="s">
        <v>187</v>
      </c>
      <c r="I45" s="123" t="s">
        <v>187</v>
      </c>
      <c r="J45" s="123" t="s">
        <v>187</v>
      </c>
      <c r="K45" s="123" t="s">
        <v>187</v>
      </c>
      <c r="L45" s="123" t="s">
        <v>187</v>
      </c>
      <c r="M45" s="123" t="s">
        <v>187</v>
      </c>
      <c r="N45" s="123" t="s">
        <v>187</v>
      </c>
    </row>
    <row r="46" spans="1:14">
      <c r="A46" s="80" t="s">
        <v>157</v>
      </c>
      <c r="B46" s="144" t="s">
        <v>59</v>
      </c>
      <c r="C46" s="90"/>
      <c r="D46" s="90"/>
      <c r="E46" s="90"/>
      <c r="F46" s="90"/>
      <c r="G46" s="123" t="s">
        <v>187</v>
      </c>
      <c r="H46" s="123" t="s">
        <v>187</v>
      </c>
      <c r="I46" s="123" t="s">
        <v>187</v>
      </c>
      <c r="J46" s="123" t="s">
        <v>187</v>
      </c>
      <c r="K46" s="123" t="s">
        <v>187</v>
      </c>
      <c r="L46" s="123" t="s">
        <v>187</v>
      </c>
      <c r="M46" s="123" t="s">
        <v>187</v>
      </c>
      <c r="N46" s="123" t="s">
        <v>187</v>
      </c>
    </row>
    <row r="47" spans="1:14">
      <c r="A47" s="80" t="s">
        <v>10</v>
      </c>
      <c r="B47" s="144" t="s">
        <v>201</v>
      </c>
      <c r="C47" s="90"/>
      <c r="D47" s="90"/>
      <c r="E47" s="90"/>
      <c r="F47" s="90"/>
      <c r="G47" s="123" t="s">
        <v>187</v>
      </c>
      <c r="H47" s="123" t="s">
        <v>187</v>
      </c>
      <c r="I47" s="123" t="s">
        <v>187</v>
      </c>
      <c r="J47" s="123" t="s">
        <v>187</v>
      </c>
      <c r="K47" s="123" t="s">
        <v>187</v>
      </c>
      <c r="L47" s="123" t="s">
        <v>187</v>
      </c>
      <c r="M47" s="123" t="s">
        <v>187</v>
      </c>
      <c r="N47" s="123" t="s">
        <v>187</v>
      </c>
    </row>
    <row r="48" spans="1:14">
      <c r="A48" s="80" t="s">
        <v>158</v>
      </c>
      <c r="B48" s="144" t="s">
        <v>202</v>
      </c>
      <c r="C48" s="90"/>
      <c r="D48" s="90"/>
      <c r="E48" s="90"/>
      <c r="F48" s="90"/>
      <c r="G48" s="123" t="s">
        <v>187</v>
      </c>
      <c r="H48" s="123" t="s">
        <v>187</v>
      </c>
      <c r="I48" s="123" t="s">
        <v>187</v>
      </c>
      <c r="J48" s="123" t="s">
        <v>187</v>
      </c>
      <c r="K48" s="123" t="s">
        <v>187</v>
      </c>
      <c r="L48" s="123" t="s">
        <v>187</v>
      </c>
      <c r="M48" s="123" t="s">
        <v>187</v>
      </c>
      <c r="N48" s="123" t="s">
        <v>187</v>
      </c>
    </row>
    <row r="49" spans="1:14">
      <c r="A49" s="80" t="s">
        <v>155</v>
      </c>
      <c r="B49" s="144" t="s">
        <v>203</v>
      </c>
      <c r="C49" s="90"/>
      <c r="D49" s="90"/>
      <c r="E49" s="90"/>
      <c r="F49" s="90"/>
      <c r="G49" s="123" t="s">
        <v>187</v>
      </c>
      <c r="H49" s="123" t="s">
        <v>187</v>
      </c>
      <c r="I49" s="123" t="s">
        <v>187</v>
      </c>
      <c r="J49" s="123" t="s">
        <v>187</v>
      </c>
      <c r="K49" s="123" t="s">
        <v>187</v>
      </c>
      <c r="L49" s="123" t="s">
        <v>187</v>
      </c>
      <c r="M49" s="123" t="s">
        <v>187</v>
      </c>
      <c r="N49" s="123" t="s">
        <v>187</v>
      </c>
    </row>
    <row r="50" spans="1:14">
      <c r="A50" s="80" t="s">
        <v>156</v>
      </c>
      <c r="B50" s="144" t="s">
        <v>204</v>
      </c>
      <c r="C50" s="90"/>
      <c r="D50" s="90"/>
      <c r="E50" s="90"/>
      <c r="F50" s="90"/>
      <c r="G50" s="123" t="s">
        <v>187</v>
      </c>
      <c r="H50" s="123" t="s">
        <v>187</v>
      </c>
      <c r="I50" s="123" t="s">
        <v>187</v>
      </c>
      <c r="J50" s="123" t="s">
        <v>187</v>
      </c>
      <c r="K50" s="123" t="s">
        <v>187</v>
      </c>
      <c r="L50" s="123" t="s">
        <v>187</v>
      </c>
      <c r="M50" s="123" t="s">
        <v>187</v>
      </c>
      <c r="N50" s="123" t="s">
        <v>187</v>
      </c>
    </row>
    <row r="51" spans="1:14">
      <c r="A51" s="80" t="s">
        <v>160</v>
      </c>
      <c r="B51" s="144" t="s">
        <v>205</v>
      </c>
      <c r="C51" s="90"/>
      <c r="D51" s="90"/>
      <c r="E51" s="90"/>
      <c r="F51" s="90"/>
      <c r="G51" s="123" t="s">
        <v>187</v>
      </c>
      <c r="H51" s="123" t="s">
        <v>187</v>
      </c>
      <c r="I51" s="123" t="s">
        <v>187</v>
      </c>
      <c r="J51" s="123" t="s">
        <v>187</v>
      </c>
      <c r="K51" s="123" t="s">
        <v>187</v>
      </c>
      <c r="L51" s="123" t="s">
        <v>187</v>
      </c>
      <c r="M51" s="123" t="s">
        <v>187</v>
      </c>
      <c r="N51" s="123" t="s">
        <v>187</v>
      </c>
    </row>
    <row r="52" spans="1:14">
      <c r="A52" s="80" t="s">
        <v>162</v>
      </c>
      <c r="B52" s="144" t="s">
        <v>206</v>
      </c>
      <c r="C52" s="90"/>
      <c r="D52" s="90"/>
      <c r="E52" s="90"/>
      <c r="F52" s="90"/>
      <c r="G52" s="123" t="s">
        <v>187</v>
      </c>
      <c r="H52" s="123" t="s">
        <v>187</v>
      </c>
      <c r="I52" s="123" t="s">
        <v>187</v>
      </c>
      <c r="J52" s="123" t="s">
        <v>187</v>
      </c>
      <c r="K52" s="123" t="s">
        <v>187</v>
      </c>
      <c r="L52" s="123" t="s">
        <v>187</v>
      </c>
      <c r="M52" s="123" t="s">
        <v>187</v>
      </c>
      <c r="N52" s="123" t="s">
        <v>187</v>
      </c>
    </row>
    <row r="53" spans="1:14" ht="15" customHeight="1">
      <c r="A53" s="131"/>
      <c r="B53" s="126" t="s">
        <v>15</v>
      </c>
      <c r="C53" s="95">
        <f>SUM(C44:C52)</f>
        <v>0</v>
      </c>
      <c r="D53" s="95">
        <f>SUM(D44:D52)</f>
        <v>0</v>
      </c>
      <c r="E53" s="95">
        <f>SUM(E44:E52)</f>
        <v>0</v>
      </c>
      <c r="F53" s="95">
        <f>SUM(F44:F52)</f>
        <v>0</v>
      </c>
      <c r="G53" s="95"/>
      <c r="H53" s="95"/>
      <c r="I53" s="95"/>
      <c r="J53" s="95"/>
      <c r="K53" s="95"/>
      <c r="L53" s="95"/>
      <c r="M53" s="95"/>
      <c r="N53" s="95"/>
    </row>
    <row r="54" spans="1:14">
      <c r="A54" s="80" t="s">
        <v>163</v>
      </c>
      <c r="B54" s="144" t="s">
        <v>99</v>
      </c>
      <c r="C54" s="90"/>
      <c r="D54" s="90"/>
      <c r="E54" s="90"/>
      <c r="F54" s="90"/>
      <c r="G54" s="123" t="s">
        <v>187</v>
      </c>
      <c r="H54" s="123" t="s">
        <v>187</v>
      </c>
      <c r="I54" s="123" t="s">
        <v>187</v>
      </c>
      <c r="J54" s="123" t="s">
        <v>187</v>
      </c>
      <c r="K54" s="123" t="s">
        <v>187</v>
      </c>
      <c r="L54" s="123" t="s">
        <v>187</v>
      </c>
      <c r="M54" s="123" t="s">
        <v>187</v>
      </c>
      <c r="N54" s="123" t="s">
        <v>187</v>
      </c>
    </row>
    <row r="55" spans="1:14">
      <c r="A55" s="79" t="s">
        <v>17</v>
      </c>
      <c r="B55" s="144" t="s">
        <v>100</v>
      </c>
      <c r="C55" s="90"/>
      <c r="D55" s="90"/>
      <c r="E55" s="90"/>
      <c r="F55" s="90"/>
      <c r="G55" s="123" t="s">
        <v>187</v>
      </c>
      <c r="H55" s="123" t="s">
        <v>187</v>
      </c>
      <c r="I55" s="123" t="s">
        <v>187</v>
      </c>
      <c r="J55" s="123" t="s">
        <v>187</v>
      </c>
      <c r="K55" s="123" t="s">
        <v>187</v>
      </c>
      <c r="L55" s="123" t="s">
        <v>187</v>
      </c>
      <c r="M55" s="123" t="s">
        <v>187</v>
      </c>
      <c r="N55" s="123" t="s">
        <v>187</v>
      </c>
    </row>
    <row r="56" spans="1:14">
      <c r="A56" s="79" t="s">
        <v>477</v>
      </c>
      <c r="B56" s="144" t="s">
        <v>478</v>
      </c>
      <c r="C56" s="145"/>
      <c r="D56" s="145"/>
      <c r="E56" s="145"/>
      <c r="F56" s="145"/>
      <c r="G56" s="123" t="s">
        <v>187</v>
      </c>
      <c r="H56" s="123" t="s">
        <v>187</v>
      </c>
      <c r="I56" s="123" t="s">
        <v>187</v>
      </c>
      <c r="J56" s="123" t="s">
        <v>187</v>
      </c>
      <c r="K56" s="123" t="s">
        <v>187</v>
      </c>
      <c r="L56" s="123" t="s">
        <v>187</v>
      </c>
      <c r="M56" s="123" t="s">
        <v>187</v>
      </c>
      <c r="N56" s="123" t="s">
        <v>187</v>
      </c>
    </row>
    <row r="57" spans="1:14">
      <c r="A57" s="80" t="s">
        <v>159</v>
      </c>
      <c r="B57" s="144" t="s">
        <v>104</v>
      </c>
      <c r="C57" s="90"/>
      <c r="D57" s="90"/>
      <c r="E57" s="90"/>
      <c r="F57" s="90"/>
      <c r="G57" s="123" t="s">
        <v>187</v>
      </c>
      <c r="H57" s="123" t="s">
        <v>187</v>
      </c>
      <c r="I57" s="123" t="s">
        <v>187</v>
      </c>
      <c r="J57" s="123" t="s">
        <v>187</v>
      </c>
      <c r="K57" s="123" t="s">
        <v>187</v>
      </c>
      <c r="L57" s="123" t="s">
        <v>187</v>
      </c>
      <c r="M57" s="123" t="s">
        <v>187</v>
      </c>
      <c r="N57" s="123" t="s">
        <v>187</v>
      </c>
    </row>
    <row r="58" spans="1:14">
      <c r="A58" s="134" t="s">
        <v>165</v>
      </c>
      <c r="B58" s="136" t="s">
        <v>207</v>
      </c>
      <c r="C58" s="90"/>
      <c r="D58" s="90"/>
      <c r="E58" s="90"/>
      <c r="F58" s="90"/>
      <c r="G58" s="123" t="s">
        <v>187</v>
      </c>
      <c r="H58" s="123" t="s">
        <v>187</v>
      </c>
      <c r="I58" s="123" t="s">
        <v>187</v>
      </c>
      <c r="J58" s="123" t="s">
        <v>187</v>
      </c>
      <c r="K58" s="123" t="s">
        <v>187</v>
      </c>
      <c r="L58" s="123" t="s">
        <v>187</v>
      </c>
      <c r="M58" s="123" t="s">
        <v>187</v>
      </c>
      <c r="N58" s="123" t="s">
        <v>187</v>
      </c>
    </row>
    <row r="59" spans="1:14">
      <c r="A59" s="138"/>
      <c r="B59" s="127" t="s">
        <v>16</v>
      </c>
      <c r="C59" s="135">
        <f>SUM(C54:C58)</f>
        <v>0</v>
      </c>
      <c r="D59" s="100">
        <f>SUM(D54:D58)</f>
        <v>0</v>
      </c>
      <c r="E59" s="100">
        <f>SUM(E54:E58)</f>
        <v>0</v>
      </c>
      <c r="F59" s="100">
        <f>SUM(F54:F58)</f>
        <v>0</v>
      </c>
      <c r="G59" s="100"/>
      <c r="H59" s="100"/>
      <c r="I59" s="100"/>
      <c r="J59" s="100"/>
      <c r="K59" s="100"/>
      <c r="L59" s="100"/>
      <c r="M59" s="100"/>
      <c r="N59" s="100"/>
    </row>
    <row r="60" spans="1:14">
      <c r="A60" s="137" t="s">
        <v>164</v>
      </c>
      <c r="B60" s="139" t="s">
        <v>208</v>
      </c>
      <c r="C60" s="90"/>
      <c r="D60" s="90"/>
      <c r="E60" s="90"/>
      <c r="F60" s="90"/>
      <c r="G60" s="123" t="s">
        <v>187</v>
      </c>
      <c r="H60" s="123" t="s">
        <v>187</v>
      </c>
      <c r="I60" s="123" t="s">
        <v>187</v>
      </c>
      <c r="J60" s="123" t="s">
        <v>187</v>
      </c>
      <c r="K60" s="123" t="s">
        <v>187</v>
      </c>
      <c r="L60" s="123" t="s">
        <v>187</v>
      </c>
      <c r="M60" s="123" t="s">
        <v>187</v>
      </c>
      <c r="N60" s="123" t="s">
        <v>187</v>
      </c>
    </row>
    <row r="61" spans="1:14">
      <c r="A61" s="138"/>
      <c r="B61" s="127" t="s">
        <v>167</v>
      </c>
      <c r="C61" s="135">
        <f>SUM(C60:C60)</f>
        <v>0</v>
      </c>
      <c r="D61" s="100">
        <f>SUM(D60:D60)</f>
        <v>0</v>
      </c>
      <c r="E61" s="100">
        <f>SUM(E60:E60)</f>
        <v>0</v>
      </c>
      <c r="F61" s="100">
        <f>SUM(F60:F60)</f>
        <v>0</v>
      </c>
      <c r="G61" s="100"/>
      <c r="H61" s="100"/>
      <c r="I61" s="100"/>
      <c r="J61" s="100"/>
      <c r="K61" s="100"/>
      <c r="L61" s="100"/>
      <c r="M61" s="100"/>
      <c r="N61" s="100"/>
    </row>
    <row r="62" spans="1:14">
      <c r="A62" s="79" t="s">
        <v>464</v>
      </c>
      <c r="B62" s="139" t="s">
        <v>363</v>
      </c>
      <c r="C62" s="90"/>
      <c r="D62" s="90"/>
      <c r="E62" s="90"/>
      <c r="F62" s="90"/>
      <c r="G62" s="123" t="s">
        <v>187</v>
      </c>
      <c r="H62" s="123" t="s">
        <v>187</v>
      </c>
      <c r="I62" s="123" t="s">
        <v>187</v>
      </c>
      <c r="J62" s="123" t="s">
        <v>187</v>
      </c>
      <c r="K62" s="123" t="s">
        <v>187</v>
      </c>
      <c r="L62" s="123" t="s">
        <v>187</v>
      </c>
      <c r="M62" s="123" t="s">
        <v>187</v>
      </c>
      <c r="N62" s="123" t="s">
        <v>187</v>
      </c>
    </row>
    <row r="63" spans="1:14">
      <c r="A63" s="138"/>
      <c r="B63" s="127" t="s">
        <v>166</v>
      </c>
      <c r="C63" s="135">
        <f>SUM(C62:C62)</f>
        <v>0</v>
      </c>
      <c r="D63" s="100">
        <f>SUM(D62:D62)</f>
        <v>0</v>
      </c>
      <c r="E63" s="100">
        <f>SUM(E62:E62)</f>
        <v>0</v>
      </c>
      <c r="F63" s="100">
        <f>SUM(F62:F62)</f>
        <v>0</v>
      </c>
      <c r="G63" s="100"/>
      <c r="H63" s="100"/>
      <c r="I63" s="100"/>
      <c r="J63" s="100"/>
      <c r="K63" s="100"/>
      <c r="L63" s="100"/>
      <c r="M63" s="100"/>
      <c r="N63" s="100"/>
    </row>
    <row r="64" spans="1:14" hidden="1">
      <c r="B64" s="384" t="s">
        <v>18</v>
      </c>
      <c r="C64" s="385"/>
      <c r="D64" s="385"/>
      <c r="E64" s="385"/>
      <c r="F64" s="385"/>
      <c r="G64" s="162"/>
      <c r="H64" s="162"/>
      <c r="I64" s="162"/>
      <c r="J64" s="162"/>
      <c r="K64" s="162"/>
      <c r="L64" s="162"/>
      <c r="M64" s="162"/>
      <c r="N64" s="162"/>
    </row>
    <row r="65" spans="1:14" hidden="1">
      <c r="A65" s="79" t="s">
        <v>297</v>
      </c>
      <c r="B65" s="89" t="s">
        <v>209</v>
      </c>
      <c r="C65" s="90"/>
      <c r="D65" s="90"/>
      <c r="E65" s="90"/>
      <c r="F65" s="90"/>
      <c r="G65" s="123" t="s">
        <v>187</v>
      </c>
      <c r="H65" s="123" t="s">
        <v>187</v>
      </c>
      <c r="I65" s="123" t="s">
        <v>187</v>
      </c>
      <c r="J65" s="123" t="s">
        <v>187</v>
      </c>
      <c r="K65" s="123" t="s">
        <v>187</v>
      </c>
      <c r="L65" s="123" t="s">
        <v>187</v>
      </c>
      <c r="M65" s="123" t="s">
        <v>187</v>
      </c>
      <c r="N65" s="123" t="s">
        <v>187</v>
      </c>
    </row>
    <row r="66" spans="1:14" hidden="1">
      <c r="A66" s="79" t="s">
        <v>296</v>
      </c>
      <c r="B66" s="89" t="s">
        <v>210</v>
      </c>
      <c r="C66" s="90"/>
      <c r="D66" s="90"/>
      <c r="E66" s="90"/>
      <c r="F66" s="90"/>
      <c r="G66" s="123" t="s">
        <v>187</v>
      </c>
      <c r="H66" s="123" t="s">
        <v>187</v>
      </c>
      <c r="I66" s="123" t="s">
        <v>187</v>
      </c>
      <c r="J66" s="123" t="s">
        <v>187</v>
      </c>
      <c r="K66" s="123" t="s">
        <v>187</v>
      </c>
      <c r="L66" s="123" t="s">
        <v>187</v>
      </c>
      <c r="M66" s="123" t="s">
        <v>187</v>
      </c>
      <c r="N66" s="123" t="s">
        <v>187</v>
      </c>
    </row>
    <row r="67" spans="1:14" hidden="1">
      <c r="A67" s="79" t="s">
        <v>337</v>
      </c>
      <c r="B67" s="144" t="s">
        <v>340</v>
      </c>
      <c r="C67" s="145"/>
      <c r="D67" s="145"/>
      <c r="E67" s="145"/>
      <c r="F67" s="145"/>
      <c r="G67" s="123" t="s">
        <v>187</v>
      </c>
      <c r="H67" s="123" t="s">
        <v>187</v>
      </c>
      <c r="I67" s="123" t="s">
        <v>187</v>
      </c>
      <c r="J67" s="123" t="s">
        <v>187</v>
      </c>
      <c r="K67" s="123" t="s">
        <v>187</v>
      </c>
      <c r="L67" s="123" t="s">
        <v>187</v>
      </c>
      <c r="M67" s="123" t="s">
        <v>187</v>
      </c>
      <c r="N67" s="123" t="s">
        <v>187</v>
      </c>
    </row>
    <row r="68" spans="1:14" hidden="1">
      <c r="A68" s="79" t="s">
        <v>342</v>
      </c>
      <c r="B68" s="144" t="s">
        <v>341</v>
      </c>
      <c r="C68" s="145"/>
      <c r="D68" s="145"/>
      <c r="E68" s="145"/>
      <c r="F68" s="145"/>
      <c r="G68" s="123" t="s">
        <v>187</v>
      </c>
      <c r="H68" s="123" t="s">
        <v>187</v>
      </c>
      <c r="I68" s="123" t="s">
        <v>187</v>
      </c>
      <c r="J68" s="123" t="s">
        <v>187</v>
      </c>
      <c r="K68" s="123" t="s">
        <v>187</v>
      </c>
      <c r="L68" s="123" t="s">
        <v>187</v>
      </c>
      <c r="M68" s="123" t="s">
        <v>187</v>
      </c>
      <c r="N68" s="123" t="s">
        <v>187</v>
      </c>
    </row>
    <row r="69" spans="1:14" hidden="1">
      <c r="A69" s="79" t="s">
        <v>298</v>
      </c>
      <c r="B69" s="144" t="s">
        <v>338</v>
      </c>
      <c r="C69" s="145"/>
      <c r="D69" s="145"/>
      <c r="E69" s="145"/>
      <c r="F69" s="145"/>
      <c r="G69" s="123" t="s">
        <v>187</v>
      </c>
      <c r="H69" s="123" t="s">
        <v>187</v>
      </c>
      <c r="I69" s="123" t="s">
        <v>187</v>
      </c>
      <c r="J69" s="123" t="s">
        <v>187</v>
      </c>
      <c r="K69" s="123" t="s">
        <v>187</v>
      </c>
      <c r="L69" s="123" t="s">
        <v>187</v>
      </c>
      <c r="M69" s="123" t="s">
        <v>187</v>
      </c>
      <c r="N69" s="123" t="s">
        <v>187</v>
      </c>
    </row>
    <row r="70" spans="1:14" hidden="1">
      <c r="A70" s="79" t="s">
        <v>339</v>
      </c>
      <c r="B70" s="144" t="s">
        <v>448</v>
      </c>
      <c r="C70" s="145"/>
      <c r="D70" s="145"/>
      <c r="E70" s="145"/>
      <c r="F70" s="145"/>
      <c r="G70" s="123" t="s">
        <v>187</v>
      </c>
      <c r="H70" s="123" t="s">
        <v>187</v>
      </c>
      <c r="I70" s="123" t="s">
        <v>187</v>
      </c>
      <c r="J70" s="123" t="s">
        <v>187</v>
      </c>
      <c r="K70" s="123" t="s">
        <v>187</v>
      </c>
      <c r="L70" s="123" t="s">
        <v>187</v>
      </c>
      <c r="M70" s="123" t="s">
        <v>187</v>
      </c>
      <c r="N70" s="123" t="s">
        <v>187</v>
      </c>
    </row>
    <row r="71" spans="1:14" hidden="1">
      <c r="A71" s="140" t="s">
        <v>369</v>
      </c>
      <c r="B71" s="181" t="s">
        <v>368</v>
      </c>
      <c r="C71" s="145"/>
      <c r="D71" s="145"/>
      <c r="E71" s="145"/>
      <c r="F71" s="145"/>
      <c r="G71" s="123" t="s">
        <v>187</v>
      </c>
      <c r="H71" s="123" t="s">
        <v>187</v>
      </c>
      <c r="I71" s="123" t="s">
        <v>187</v>
      </c>
      <c r="J71" s="123" t="s">
        <v>187</v>
      </c>
      <c r="K71" s="123" t="s">
        <v>187</v>
      </c>
      <c r="L71" s="123" t="s">
        <v>187</v>
      </c>
      <c r="M71" s="123" t="s">
        <v>187</v>
      </c>
      <c r="N71" s="123" t="s">
        <v>187</v>
      </c>
    </row>
    <row r="72" spans="1:14" hidden="1">
      <c r="A72" s="140" t="s">
        <v>300</v>
      </c>
      <c r="B72" s="181" t="s">
        <v>252</v>
      </c>
      <c r="C72" s="90"/>
      <c r="D72" s="90"/>
      <c r="E72" s="90"/>
      <c r="F72" s="90"/>
      <c r="G72" s="123" t="s">
        <v>187</v>
      </c>
      <c r="H72" s="123" t="s">
        <v>187</v>
      </c>
      <c r="I72" s="123" t="s">
        <v>187</v>
      </c>
      <c r="J72" s="123" t="s">
        <v>187</v>
      </c>
      <c r="K72" s="123" t="s">
        <v>187</v>
      </c>
      <c r="L72" s="123" t="s">
        <v>187</v>
      </c>
      <c r="M72" s="123" t="s">
        <v>187</v>
      </c>
      <c r="N72" s="123" t="s">
        <v>187</v>
      </c>
    </row>
    <row r="73" spans="1:14" hidden="1">
      <c r="A73" s="79" t="s">
        <v>449</v>
      </c>
      <c r="B73" s="144" t="s">
        <v>211</v>
      </c>
      <c r="C73" s="90"/>
      <c r="D73" s="90"/>
      <c r="E73" s="90"/>
      <c r="F73" s="90"/>
      <c r="G73" s="123" t="s">
        <v>187</v>
      </c>
      <c r="H73" s="123" t="s">
        <v>187</v>
      </c>
      <c r="I73" s="123" t="s">
        <v>187</v>
      </c>
      <c r="J73" s="123" t="s">
        <v>187</v>
      </c>
      <c r="K73" s="123" t="s">
        <v>187</v>
      </c>
      <c r="L73" s="123" t="s">
        <v>187</v>
      </c>
      <c r="M73" s="123" t="s">
        <v>187</v>
      </c>
      <c r="N73" s="123" t="s">
        <v>187</v>
      </c>
    </row>
    <row r="74" spans="1:14" hidden="1">
      <c r="A74" s="79" t="s">
        <v>450</v>
      </c>
      <c r="B74" s="144" t="s">
        <v>452</v>
      </c>
      <c r="C74" s="145"/>
      <c r="D74" s="145"/>
      <c r="E74" s="145"/>
      <c r="F74" s="145"/>
      <c r="G74" s="123" t="s">
        <v>187</v>
      </c>
      <c r="H74" s="123" t="s">
        <v>187</v>
      </c>
      <c r="I74" s="123" t="s">
        <v>187</v>
      </c>
      <c r="J74" s="123" t="s">
        <v>187</v>
      </c>
      <c r="K74" s="123" t="s">
        <v>187</v>
      </c>
      <c r="L74" s="123" t="s">
        <v>187</v>
      </c>
      <c r="M74" s="123" t="s">
        <v>187</v>
      </c>
      <c r="N74" s="123" t="s">
        <v>187</v>
      </c>
    </row>
    <row r="75" spans="1:14" hidden="1">
      <c r="A75" s="79" t="s">
        <v>451</v>
      </c>
      <c r="B75" s="144" t="s">
        <v>453</v>
      </c>
      <c r="C75" s="145"/>
      <c r="D75" s="145"/>
      <c r="E75" s="145"/>
      <c r="F75" s="145"/>
      <c r="G75" s="123" t="s">
        <v>187</v>
      </c>
      <c r="H75" s="123" t="s">
        <v>187</v>
      </c>
      <c r="I75" s="123" t="s">
        <v>187</v>
      </c>
      <c r="J75" s="123" t="s">
        <v>187</v>
      </c>
      <c r="K75" s="123" t="s">
        <v>187</v>
      </c>
      <c r="L75" s="123" t="s">
        <v>187</v>
      </c>
      <c r="M75" s="123" t="s">
        <v>187</v>
      </c>
      <c r="N75" s="123" t="s">
        <v>187</v>
      </c>
    </row>
    <row r="76" spans="1:14" hidden="1">
      <c r="A76" s="140" t="s">
        <v>370</v>
      </c>
      <c r="B76" s="181" t="s">
        <v>371</v>
      </c>
      <c r="C76" s="145"/>
      <c r="D76" s="145"/>
      <c r="E76" s="145"/>
      <c r="F76" s="145"/>
      <c r="G76" s="123" t="s">
        <v>187</v>
      </c>
      <c r="H76" s="123" t="s">
        <v>187</v>
      </c>
      <c r="I76" s="123" t="s">
        <v>187</v>
      </c>
      <c r="J76" s="123" t="s">
        <v>187</v>
      </c>
      <c r="K76" s="123" t="s">
        <v>187</v>
      </c>
      <c r="L76" s="123" t="s">
        <v>187</v>
      </c>
      <c r="M76" s="123" t="s">
        <v>187</v>
      </c>
      <c r="N76" s="123" t="s">
        <v>187</v>
      </c>
    </row>
    <row r="77" spans="1:14" hidden="1">
      <c r="A77" s="140" t="s">
        <v>301</v>
      </c>
      <c r="B77" s="181" t="s">
        <v>253</v>
      </c>
      <c r="C77" s="90"/>
      <c r="D77" s="90"/>
      <c r="E77" s="90"/>
      <c r="F77" s="90"/>
      <c r="G77" s="123" t="s">
        <v>187</v>
      </c>
      <c r="H77" s="123" t="s">
        <v>187</v>
      </c>
      <c r="I77" s="123" t="s">
        <v>187</v>
      </c>
      <c r="J77" s="123" t="s">
        <v>187</v>
      </c>
      <c r="K77" s="123" t="s">
        <v>187</v>
      </c>
      <c r="L77" s="123" t="s">
        <v>187</v>
      </c>
      <c r="M77" s="123" t="s">
        <v>187</v>
      </c>
      <c r="N77" s="123" t="s">
        <v>187</v>
      </c>
    </row>
    <row r="78" spans="1:14" hidden="1">
      <c r="A78" s="79" t="s">
        <v>302</v>
      </c>
      <c r="B78" s="144" t="s">
        <v>212</v>
      </c>
      <c r="C78" s="90"/>
      <c r="D78" s="90"/>
      <c r="E78" s="90"/>
      <c r="F78" s="90"/>
      <c r="G78" s="123" t="s">
        <v>187</v>
      </c>
      <c r="H78" s="123" t="s">
        <v>187</v>
      </c>
      <c r="I78" s="123" t="s">
        <v>187</v>
      </c>
      <c r="J78" s="123" t="s">
        <v>187</v>
      </c>
      <c r="K78" s="123" t="s">
        <v>187</v>
      </c>
      <c r="L78" s="123" t="s">
        <v>187</v>
      </c>
      <c r="M78" s="123" t="s">
        <v>187</v>
      </c>
      <c r="N78" s="123" t="s">
        <v>187</v>
      </c>
    </row>
    <row r="79" spans="1:14" hidden="1">
      <c r="A79" s="142" t="s">
        <v>299</v>
      </c>
      <c r="B79" s="182" t="s">
        <v>254</v>
      </c>
      <c r="C79" s="90"/>
      <c r="D79" s="90"/>
      <c r="E79" s="90"/>
      <c r="F79" s="90"/>
      <c r="G79" s="123" t="s">
        <v>187</v>
      </c>
      <c r="H79" s="123" t="s">
        <v>187</v>
      </c>
      <c r="I79" s="123" t="s">
        <v>187</v>
      </c>
      <c r="J79" s="123" t="s">
        <v>187</v>
      </c>
      <c r="K79" s="123" t="s">
        <v>187</v>
      </c>
      <c r="L79" s="123" t="s">
        <v>187</v>
      </c>
      <c r="M79" s="123" t="s">
        <v>187</v>
      </c>
      <c r="N79" s="123" t="s">
        <v>187</v>
      </c>
    </row>
    <row r="80" spans="1:14" hidden="1">
      <c r="A80" s="138"/>
      <c r="B80" s="127" t="s">
        <v>171</v>
      </c>
      <c r="C80" s="135">
        <f>SUM(C65:C79)</f>
        <v>0</v>
      </c>
      <c r="D80" s="100">
        <f>SUM(D65:D79)</f>
        <v>0</v>
      </c>
      <c r="E80" s="100">
        <f>SUM(E65:E79)</f>
        <v>0</v>
      </c>
      <c r="F80" s="100">
        <f>SUM(F65:F79)</f>
        <v>0</v>
      </c>
      <c r="G80" s="100"/>
      <c r="H80" s="100"/>
      <c r="I80" s="100"/>
      <c r="J80" s="100"/>
      <c r="K80" s="100"/>
      <c r="L80" s="100"/>
      <c r="M80" s="100"/>
      <c r="N80" s="100"/>
    </row>
    <row r="81" spans="1:14" hidden="1">
      <c r="B81" s="384" t="s">
        <v>170</v>
      </c>
      <c r="C81" s="385"/>
      <c r="D81" s="385"/>
      <c r="E81" s="385"/>
      <c r="F81" s="385"/>
      <c r="G81" s="162"/>
      <c r="H81" s="162"/>
      <c r="I81" s="162"/>
      <c r="J81" s="162"/>
      <c r="K81" s="162"/>
      <c r="L81" s="162"/>
      <c r="M81" s="162"/>
      <c r="N81" s="162"/>
    </row>
    <row r="82" spans="1:14" hidden="1">
      <c r="A82" s="79" t="s">
        <v>303</v>
      </c>
      <c r="B82" s="89" t="s">
        <v>213</v>
      </c>
      <c r="C82" s="90"/>
      <c r="D82" s="90"/>
      <c r="E82" s="90"/>
      <c r="F82" s="90"/>
      <c r="G82" s="123" t="s">
        <v>187</v>
      </c>
      <c r="H82" s="123" t="s">
        <v>187</v>
      </c>
      <c r="I82" s="123" t="s">
        <v>187</v>
      </c>
      <c r="J82" s="123" t="s">
        <v>187</v>
      </c>
      <c r="K82" s="123" t="s">
        <v>187</v>
      </c>
      <c r="L82" s="123" t="s">
        <v>187</v>
      </c>
      <c r="M82" s="123" t="s">
        <v>187</v>
      </c>
      <c r="N82" s="123" t="s">
        <v>187</v>
      </c>
    </row>
    <row r="83" spans="1:14" hidden="1">
      <c r="A83" s="140" t="s">
        <v>372</v>
      </c>
      <c r="B83" s="141" t="s">
        <v>373</v>
      </c>
      <c r="C83" s="145"/>
      <c r="D83" s="145"/>
      <c r="E83" s="145"/>
      <c r="F83" s="145"/>
      <c r="G83" s="123" t="s">
        <v>187</v>
      </c>
      <c r="H83" s="123" t="s">
        <v>187</v>
      </c>
      <c r="I83" s="123" t="s">
        <v>187</v>
      </c>
      <c r="J83" s="123" t="s">
        <v>187</v>
      </c>
      <c r="K83" s="123" t="s">
        <v>187</v>
      </c>
      <c r="L83" s="123" t="s">
        <v>187</v>
      </c>
      <c r="M83" s="123" t="s">
        <v>187</v>
      </c>
      <c r="N83" s="123" t="s">
        <v>187</v>
      </c>
    </row>
    <row r="84" spans="1:14" hidden="1">
      <c r="A84" s="140" t="s">
        <v>306</v>
      </c>
      <c r="B84" s="141" t="s">
        <v>258</v>
      </c>
      <c r="C84" s="90"/>
      <c r="D84" s="90"/>
      <c r="E84" s="90"/>
      <c r="F84" s="90"/>
      <c r="G84" s="123" t="s">
        <v>187</v>
      </c>
      <c r="H84" s="123" t="s">
        <v>187</v>
      </c>
      <c r="I84" s="123" t="s">
        <v>187</v>
      </c>
      <c r="J84" s="123" t="s">
        <v>187</v>
      </c>
      <c r="K84" s="123" t="s">
        <v>187</v>
      </c>
      <c r="L84" s="123" t="s">
        <v>187</v>
      </c>
      <c r="M84" s="123" t="s">
        <v>187</v>
      </c>
      <c r="N84" s="123" t="s">
        <v>187</v>
      </c>
    </row>
    <row r="85" spans="1:14" hidden="1">
      <c r="A85" s="140" t="s">
        <v>304</v>
      </c>
      <c r="B85" s="141" t="s">
        <v>214</v>
      </c>
      <c r="C85" s="90"/>
      <c r="D85" s="90"/>
      <c r="E85" s="90"/>
      <c r="F85" s="90"/>
      <c r="G85" s="123" t="s">
        <v>187</v>
      </c>
      <c r="H85" s="123" t="s">
        <v>187</v>
      </c>
      <c r="I85" s="123" t="s">
        <v>187</v>
      </c>
      <c r="J85" s="123" t="s">
        <v>187</v>
      </c>
      <c r="K85" s="123" t="s">
        <v>187</v>
      </c>
      <c r="L85" s="123" t="s">
        <v>187</v>
      </c>
      <c r="M85" s="123" t="s">
        <v>187</v>
      </c>
      <c r="N85" s="123" t="s">
        <v>187</v>
      </c>
    </row>
    <row r="86" spans="1:14" hidden="1">
      <c r="A86" s="140" t="s">
        <v>374</v>
      </c>
      <c r="B86" s="141" t="s">
        <v>375</v>
      </c>
      <c r="C86" s="145"/>
      <c r="D86" s="145"/>
      <c r="E86" s="145"/>
      <c r="F86" s="145"/>
      <c r="G86" s="123" t="s">
        <v>187</v>
      </c>
      <c r="H86" s="123" t="s">
        <v>187</v>
      </c>
      <c r="I86" s="123" t="s">
        <v>187</v>
      </c>
      <c r="J86" s="123" t="s">
        <v>187</v>
      </c>
      <c r="K86" s="123" t="s">
        <v>187</v>
      </c>
      <c r="L86" s="123" t="s">
        <v>187</v>
      </c>
      <c r="M86" s="123" t="s">
        <v>187</v>
      </c>
      <c r="N86" s="123" t="s">
        <v>187</v>
      </c>
    </row>
    <row r="87" spans="1:14" hidden="1">
      <c r="A87" s="140" t="s">
        <v>307</v>
      </c>
      <c r="B87" s="141" t="s">
        <v>259</v>
      </c>
      <c r="C87" s="90"/>
      <c r="D87" s="90"/>
      <c r="E87" s="90"/>
      <c r="F87" s="90"/>
      <c r="G87" s="123" t="s">
        <v>187</v>
      </c>
      <c r="H87" s="123" t="s">
        <v>187</v>
      </c>
      <c r="I87" s="123" t="s">
        <v>187</v>
      </c>
      <c r="J87" s="123" t="s">
        <v>187</v>
      </c>
      <c r="K87" s="123" t="s">
        <v>187</v>
      </c>
      <c r="L87" s="123" t="s">
        <v>187</v>
      </c>
      <c r="M87" s="123" t="s">
        <v>187</v>
      </c>
      <c r="N87" s="123" t="s">
        <v>187</v>
      </c>
    </row>
    <row r="88" spans="1:14" hidden="1">
      <c r="A88" s="140" t="s">
        <v>305</v>
      </c>
      <c r="B88" s="141" t="s">
        <v>215</v>
      </c>
      <c r="C88" s="90"/>
      <c r="D88" s="90"/>
      <c r="E88" s="90"/>
      <c r="F88" s="90"/>
      <c r="G88" s="123" t="s">
        <v>187</v>
      </c>
      <c r="H88" s="123" t="s">
        <v>187</v>
      </c>
      <c r="I88" s="123" t="s">
        <v>187</v>
      </c>
      <c r="J88" s="123" t="s">
        <v>187</v>
      </c>
      <c r="K88" s="123" t="s">
        <v>187</v>
      </c>
      <c r="L88" s="123" t="s">
        <v>187</v>
      </c>
      <c r="M88" s="123" t="s">
        <v>187</v>
      </c>
      <c r="N88" s="123" t="s">
        <v>187</v>
      </c>
    </row>
    <row r="89" spans="1:14" hidden="1">
      <c r="A89" s="142" t="s">
        <v>308</v>
      </c>
      <c r="B89" s="143" t="s">
        <v>260</v>
      </c>
      <c r="C89" s="90"/>
      <c r="D89" s="90"/>
      <c r="E89" s="90"/>
      <c r="F89" s="90"/>
      <c r="G89" s="123" t="s">
        <v>187</v>
      </c>
      <c r="H89" s="123" t="s">
        <v>187</v>
      </c>
      <c r="I89" s="123" t="s">
        <v>187</v>
      </c>
      <c r="J89" s="123" t="s">
        <v>187</v>
      </c>
      <c r="K89" s="123" t="s">
        <v>187</v>
      </c>
      <c r="L89" s="123" t="s">
        <v>187</v>
      </c>
      <c r="M89" s="123" t="s">
        <v>187</v>
      </c>
      <c r="N89" s="123" t="s">
        <v>187</v>
      </c>
    </row>
    <row r="90" spans="1:14" hidden="1">
      <c r="A90" s="138"/>
      <c r="B90" s="127" t="s">
        <v>172</v>
      </c>
      <c r="C90" s="135">
        <f>SUM(C82:C89)</f>
        <v>0</v>
      </c>
      <c r="D90" s="100">
        <f>SUM(D82:D89)</f>
        <v>0</v>
      </c>
      <c r="E90" s="100">
        <f>SUM(E82:E89)</f>
        <v>0</v>
      </c>
      <c r="F90" s="100">
        <f>SUM(F82:F89)</f>
        <v>0</v>
      </c>
      <c r="G90" s="100"/>
      <c r="H90" s="100"/>
      <c r="I90" s="100"/>
      <c r="J90" s="100"/>
      <c r="K90" s="100"/>
      <c r="L90" s="100"/>
      <c r="M90" s="100"/>
      <c r="N90" s="100"/>
    </row>
    <row r="91" spans="1:14" hidden="1">
      <c r="B91" s="384" t="s">
        <v>174</v>
      </c>
      <c r="C91" s="385"/>
      <c r="D91" s="385"/>
      <c r="E91" s="385"/>
      <c r="F91" s="385"/>
      <c r="G91" s="162"/>
      <c r="H91" s="162"/>
      <c r="I91" s="162"/>
      <c r="J91" s="162"/>
      <c r="K91" s="162"/>
      <c r="L91" s="162"/>
      <c r="M91" s="162"/>
      <c r="N91" s="162"/>
    </row>
    <row r="92" spans="1:14" hidden="1">
      <c r="A92" s="79" t="s">
        <v>309</v>
      </c>
      <c r="B92" s="89" t="s">
        <v>216</v>
      </c>
      <c r="C92" s="90"/>
      <c r="D92" s="90"/>
      <c r="E92" s="90"/>
      <c r="F92" s="90"/>
      <c r="G92" s="123" t="s">
        <v>187</v>
      </c>
      <c r="H92" s="123" t="s">
        <v>187</v>
      </c>
      <c r="I92" s="123" t="s">
        <v>187</v>
      </c>
      <c r="J92" s="123" t="s">
        <v>187</v>
      </c>
      <c r="K92" s="123" t="s">
        <v>187</v>
      </c>
      <c r="L92" s="123" t="s">
        <v>187</v>
      </c>
      <c r="M92" s="123" t="s">
        <v>187</v>
      </c>
      <c r="N92" s="123" t="s">
        <v>187</v>
      </c>
    </row>
    <row r="93" spans="1:14" hidden="1">
      <c r="A93" s="140" t="s">
        <v>376</v>
      </c>
      <c r="B93" s="141" t="s">
        <v>377</v>
      </c>
      <c r="C93" s="145"/>
      <c r="D93" s="145"/>
      <c r="E93" s="145"/>
      <c r="F93" s="145"/>
      <c r="G93" s="123" t="s">
        <v>187</v>
      </c>
      <c r="H93" s="123" t="s">
        <v>187</v>
      </c>
      <c r="I93" s="123" t="s">
        <v>187</v>
      </c>
      <c r="J93" s="123" t="s">
        <v>187</v>
      </c>
      <c r="K93" s="123" t="s">
        <v>187</v>
      </c>
      <c r="L93" s="123" t="s">
        <v>187</v>
      </c>
      <c r="M93" s="123" t="s">
        <v>187</v>
      </c>
      <c r="N93" s="123" t="s">
        <v>187</v>
      </c>
    </row>
    <row r="94" spans="1:14" hidden="1">
      <c r="A94" s="140" t="s">
        <v>312</v>
      </c>
      <c r="B94" s="141" t="s">
        <v>261</v>
      </c>
      <c r="C94" s="90"/>
      <c r="D94" s="90"/>
      <c r="E94" s="90"/>
      <c r="F94" s="90"/>
      <c r="G94" s="123" t="s">
        <v>187</v>
      </c>
      <c r="H94" s="123" t="s">
        <v>187</v>
      </c>
      <c r="I94" s="123" t="s">
        <v>187</v>
      </c>
      <c r="J94" s="123" t="s">
        <v>187</v>
      </c>
      <c r="K94" s="123" t="s">
        <v>187</v>
      </c>
      <c r="L94" s="123" t="s">
        <v>187</v>
      </c>
      <c r="M94" s="123" t="s">
        <v>187</v>
      </c>
      <c r="N94" s="123" t="s">
        <v>187</v>
      </c>
    </row>
    <row r="95" spans="1:14" hidden="1">
      <c r="A95" s="140" t="s">
        <v>310</v>
      </c>
      <c r="B95" s="141" t="s">
        <v>217</v>
      </c>
      <c r="C95" s="90"/>
      <c r="D95" s="90"/>
      <c r="E95" s="90"/>
      <c r="F95" s="90"/>
      <c r="G95" s="123" t="s">
        <v>187</v>
      </c>
      <c r="H95" s="123" t="s">
        <v>187</v>
      </c>
      <c r="I95" s="123" t="s">
        <v>187</v>
      </c>
      <c r="J95" s="123" t="s">
        <v>187</v>
      </c>
      <c r="K95" s="123" t="s">
        <v>187</v>
      </c>
      <c r="L95" s="123" t="s">
        <v>187</v>
      </c>
      <c r="M95" s="123" t="s">
        <v>187</v>
      </c>
      <c r="N95" s="123" t="s">
        <v>187</v>
      </c>
    </row>
    <row r="96" spans="1:14" hidden="1">
      <c r="A96" s="140" t="s">
        <v>364</v>
      </c>
      <c r="B96" s="141" t="s">
        <v>365</v>
      </c>
      <c r="C96" s="145"/>
      <c r="D96" s="145"/>
      <c r="E96" s="145"/>
      <c r="F96" s="145"/>
      <c r="G96" s="123" t="s">
        <v>187</v>
      </c>
      <c r="H96" s="123" t="s">
        <v>187</v>
      </c>
      <c r="I96" s="123" t="s">
        <v>187</v>
      </c>
      <c r="J96" s="123" t="s">
        <v>187</v>
      </c>
      <c r="K96" s="123" t="s">
        <v>187</v>
      </c>
      <c r="L96" s="123" t="s">
        <v>187</v>
      </c>
      <c r="M96" s="123" t="s">
        <v>187</v>
      </c>
      <c r="N96" s="123" t="s">
        <v>187</v>
      </c>
    </row>
    <row r="97" spans="1:14" hidden="1">
      <c r="A97" s="140" t="s">
        <v>378</v>
      </c>
      <c r="B97" s="141" t="s">
        <v>379</v>
      </c>
      <c r="C97" s="145"/>
      <c r="D97" s="145"/>
      <c r="E97" s="145"/>
      <c r="F97" s="145"/>
      <c r="G97" s="123" t="s">
        <v>187</v>
      </c>
      <c r="H97" s="123" t="s">
        <v>187</v>
      </c>
      <c r="I97" s="123" t="s">
        <v>187</v>
      </c>
      <c r="J97" s="123" t="s">
        <v>187</v>
      </c>
      <c r="K97" s="123" t="s">
        <v>187</v>
      </c>
      <c r="L97" s="123" t="s">
        <v>187</v>
      </c>
      <c r="M97" s="123" t="s">
        <v>187</v>
      </c>
      <c r="N97" s="123" t="s">
        <v>187</v>
      </c>
    </row>
    <row r="98" spans="1:14" hidden="1">
      <c r="A98" s="140" t="s">
        <v>313</v>
      </c>
      <c r="B98" s="141" t="s">
        <v>262</v>
      </c>
      <c r="C98" s="90"/>
      <c r="D98" s="90"/>
      <c r="E98" s="90"/>
      <c r="F98" s="90"/>
      <c r="G98" s="123" t="s">
        <v>187</v>
      </c>
      <c r="H98" s="123" t="s">
        <v>187</v>
      </c>
      <c r="I98" s="123" t="s">
        <v>187</v>
      </c>
      <c r="J98" s="123" t="s">
        <v>187</v>
      </c>
      <c r="K98" s="123" t="s">
        <v>187</v>
      </c>
      <c r="L98" s="123" t="s">
        <v>187</v>
      </c>
      <c r="M98" s="123" t="s">
        <v>187</v>
      </c>
      <c r="N98" s="123" t="s">
        <v>187</v>
      </c>
    </row>
    <row r="99" spans="1:14" hidden="1">
      <c r="A99" s="140" t="s">
        <v>311</v>
      </c>
      <c r="B99" s="141" t="s">
        <v>218</v>
      </c>
      <c r="C99" s="90"/>
      <c r="D99" s="90"/>
      <c r="E99" s="90"/>
      <c r="F99" s="90"/>
      <c r="G99" s="123" t="s">
        <v>187</v>
      </c>
      <c r="H99" s="123" t="s">
        <v>187</v>
      </c>
      <c r="I99" s="123" t="s">
        <v>187</v>
      </c>
      <c r="J99" s="123" t="s">
        <v>187</v>
      </c>
      <c r="K99" s="123" t="s">
        <v>187</v>
      </c>
      <c r="L99" s="123" t="s">
        <v>187</v>
      </c>
      <c r="M99" s="123" t="s">
        <v>187</v>
      </c>
      <c r="N99" s="123" t="s">
        <v>187</v>
      </c>
    </row>
    <row r="100" spans="1:14" hidden="1">
      <c r="A100" s="142" t="s">
        <v>314</v>
      </c>
      <c r="B100" s="143" t="s">
        <v>263</v>
      </c>
      <c r="C100" s="90"/>
      <c r="D100" s="90"/>
      <c r="E100" s="90"/>
      <c r="F100" s="90"/>
      <c r="G100" s="123" t="s">
        <v>187</v>
      </c>
      <c r="H100" s="123" t="s">
        <v>187</v>
      </c>
      <c r="I100" s="123" t="s">
        <v>187</v>
      </c>
      <c r="J100" s="123" t="s">
        <v>187</v>
      </c>
      <c r="K100" s="123" t="s">
        <v>187</v>
      </c>
      <c r="L100" s="123" t="s">
        <v>187</v>
      </c>
      <c r="M100" s="123" t="s">
        <v>187</v>
      </c>
      <c r="N100" s="123" t="s">
        <v>187</v>
      </c>
    </row>
    <row r="101" spans="1:14" hidden="1">
      <c r="A101" s="138"/>
      <c r="B101" s="127" t="s">
        <v>173</v>
      </c>
      <c r="C101" s="135">
        <f>SUM(C92:C100)</f>
        <v>0</v>
      </c>
      <c r="D101" s="100">
        <f>SUM(D92:D100)</f>
        <v>0</v>
      </c>
      <c r="E101" s="100">
        <f>SUM(E92:E100)</f>
        <v>0</v>
      </c>
      <c r="F101" s="100">
        <f>SUM(F92:F100)</f>
        <v>0</v>
      </c>
      <c r="G101" s="100"/>
      <c r="H101" s="100"/>
      <c r="I101" s="100"/>
      <c r="J101" s="100"/>
      <c r="K101" s="100"/>
      <c r="L101" s="100"/>
      <c r="M101" s="100"/>
      <c r="N101" s="100"/>
    </row>
    <row r="102" spans="1:14" hidden="1">
      <c r="B102" s="384" t="s">
        <v>175</v>
      </c>
      <c r="C102" s="385"/>
      <c r="D102" s="385"/>
      <c r="E102" s="385"/>
      <c r="F102" s="385"/>
      <c r="G102" s="162"/>
      <c r="H102" s="162"/>
      <c r="I102" s="162"/>
      <c r="J102" s="162"/>
      <c r="K102" s="162"/>
      <c r="L102" s="162"/>
      <c r="M102" s="162"/>
      <c r="N102" s="162"/>
    </row>
    <row r="103" spans="1:14" hidden="1">
      <c r="A103" s="140" t="s">
        <v>315</v>
      </c>
      <c r="B103" s="141" t="s">
        <v>219</v>
      </c>
      <c r="C103" s="90"/>
      <c r="D103" s="90"/>
      <c r="E103" s="90"/>
      <c r="F103" s="90"/>
      <c r="G103" s="123" t="s">
        <v>187</v>
      </c>
      <c r="H103" s="123" t="s">
        <v>187</v>
      </c>
      <c r="I103" s="123" t="s">
        <v>187</v>
      </c>
      <c r="J103" s="123" t="s">
        <v>187</v>
      </c>
      <c r="K103" s="123" t="s">
        <v>187</v>
      </c>
      <c r="L103" s="123" t="s">
        <v>187</v>
      </c>
      <c r="M103" s="123" t="s">
        <v>187</v>
      </c>
      <c r="N103" s="123" t="s">
        <v>187</v>
      </c>
    </row>
    <row r="104" spans="1:14" hidden="1">
      <c r="A104" s="140" t="s">
        <v>380</v>
      </c>
      <c r="B104" s="141" t="s">
        <v>381</v>
      </c>
      <c r="C104" s="145"/>
      <c r="D104" s="145"/>
      <c r="E104" s="145"/>
      <c r="F104" s="145"/>
      <c r="G104" s="123" t="s">
        <v>187</v>
      </c>
      <c r="H104" s="123" t="s">
        <v>187</v>
      </c>
      <c r="I104" s="123" t="s">
        <v>187</v>
      </c>
      <c r="J104" s="123" t="s">
        <v>187</v>
      </c>
      <c r="K104" s="123" t="s">
        <v>187</v>
      </c>
      <c r="L104" s="123" t="s">
        <v>187</v>
      </c>
      <c r="M104" s="123" t="s">
        <v>187</v>
      </c>
      <c r="N104" s="123" t="s">
        <v>187</v>
      </c>
    </row>
    <row r="105" spans="1:14" hidden="1">
      <c r="A105" s="140" t="s">
        <v>316</v>
      </c>
      <c r="B105" s="141" t="s">
        <v>264</v>
      </c>
      <c r="C105" s="90"/>
      <c r="D105" s="90"/>
      <c r="E105" s="90"/>
      <c r="F105" s="90"/>
      <c r="G105" s="123" t="s">
        <v>187</v>
      </c>
      <c r="H105" s="123" t="s">
        <v>187</v>
      </c>
      <c r="I105" s="123" t="s">
        <v>187</v>
      </c>
      <c r="J105" s="123" t="s">
        <v>187</v>
      </c>
      <c r="K105" s="123" t="s">
        <v>187</v>
      </c>
      <c r="L105" s="123" t="s">
        <v>187</v>
      </c>
      <c r="M105" s="123" t="s">
        <v>187</v>
      </c>
      <c r="N105" s="123" t="s">
        <v>187</v>
      </c>
    </row>
    <row r="106" spans="1:14" hidden="1">
      <c r="A106" s="79" t="s">
        <v>317</v>
      </c>
      <c r="B106" s="89" t="s">
        <v>220</v>
      </c>
      <c r="C106" s="90"/>
      <c r="D106" s="90"/>
      <c r="E106" s="90"/>
      <c r="F106" s="90"/>
      <c r="G106" s="123" t="s">
        <v>187</v>
      </c>
      <c r="H106" s="123" t="s">
        <v>187</v>
      </c>
      <c r="I106" s="123" t="s">
        <v>187</v>
      </c>
      <c r="J106" s="123" t="s">
        <v>187</v>
      </c>
      <c r="K106" s="123" t="s">
        <v>187</v>
      </c>
      <c r="L106" s="123" t="s">
        <v>187</v>
      </c>
      <c r="M106" s="123" t="s">
        <v>187</v>
      </c>
      <c r="N106" s="123" t="s">
        <v>187</v>
      </c>
    </row>
    <row r="107" spans="1:14" hidden="1">
      <c r="A107" s="140" t="s">
        <v>382</v>
      </c>
      <c r="B107" s="141" t="s">
        <v>383</v>
      </c>
      <c r="C107" s="145"/>
      <c r="D107" s="145"/>
      <c r="E107" s="145"/>
      <c r="F107" s="145"/>
      <c r="G107" s="123" t="s">
        <v>187</v>
      </c>
      <c r="H107" s="123" t="s">
        <v>187</v>
      </c>
      <c r="I107" s="123" t="s">
        <v>187</v>
      </c>
      <c r="J107" s="123" t="s">
        <v>187</v>
      </c>
      <c r="K107" s="123" t="s">
        <v>187</v>
      </c>
      <c r="L107" s="123" t="s">
        <v>187</v>
      </c>
      <c r="M107" s="123" t="s">
        <v>187</v>
      </c>
      <c r="N107" s="123" t="s">
        <v>187</v>
      </c>
    </row>
    <row r="108" spans="1:14" hidden="1">
      <c r="A108" s="140" t="s">
        <v>318</v>
      </c>
      <c r="B108" s="141" t="s">
        <v>265</v>
      </c>
      <c r="C108" s="90"/>
      <c r="D108" s="90"/>
      <c r="E108" s="90"/>
      <c r="F108" s="90"/>
      <c r="G108" s="123" t="s">
        <v>187</v>
      </c>
      <c r="H108" s="123" t="s">
        <v>187</v>
      </c>
      <c r="I108" s="123" t="s">
        <v>187</v>
      </c>
      <c r="J108" s="123" t="s">
        <v>187</v>
      </c>
      <c r="K108" s="123" t="s">
        <v>187</v>
      </c>
      <c r="L108" s="123" t="s">
        <v>187</v>
      </c>
      <c r="M108" s="123" t="s">
        <v>187</v>
      </c>
      <c r="N108" s="123" t="s">
        <v>187</v>
      </c>
    </row>
    <row r="109" spans="1:14" hidden="1">
      <c r="A109" s="140" t="s">
        <v>319</v>
      </c>
      <c r="B109" s="141" t="s">
        <v>221</v>
      </c>
      <c r="C109" s="90"/>
      <c r="D109" s="90"/>
      <c r="E109" s="90"/>
      <c r="F109" s="90"/>
      <c r="G109" s="123" t="s">
        <v>187</v>
      </c>
      <c r="H109" s="123" t="s">
        <v>187</v>
      </c>
      <c r="I109" s="123" t="s">
        <v>187</v>
      </c>
      <c r="J109" s="123" t="s">
        <v>187</v>
      </c>
      <c r="K109" s="123" t="s">
        <v>187</v>
      </c>
      <c r="L109" s="123" t="s">
        <v>187</v>
      </c>
      <c r="M109" s="123" t="s">
        <v>187</v>
      </c>
      <c r="N109" s="123" t="s">
        <v>187</v>
      </c>
    </row>
    <row r="110" spans="1:14" hidden="1">
      <c r="A110" s="142" t="s">
        <v>320</v>
      </c>
      <c r="B110" s="143" t="s">
        <v>266</v>
      </c>
      <c r="C110" s="90"/>
      <c r="D110" s="90"/>
      <c r="E110" s="90"/>
      <c r="F110" s="90"/>
      <c r="G110" s="123" t="s">
        <v>187</v>
      </c>
      <c r="H110" s="123" t="s">
        <v>187</v>
      </c>
      <c r="I110" s="123" t="s">
        <v>187</v>
      </c>
      <c r="J110" s="123" t="s">
        <v>187</v>
      </c>
      <c r="K110" s="123" t="s">
        <v>187</v>
      </c>
      <c r="L110" s="123" t="s">
        <v>187</v>
      </c>
      <c r="M110" s="123" t="s">
        <v>187</v>
      </c>
      <c r="N110" s="123" t="s">
        <v>187</v>
      </c>
    </row>
    <row r="111" spans="1:14" hidden="1">
      <c r="A111" s="138"/>
      <c r="B111" s="127" t="s">
        <v>176</v>
      </c>
      <c r="C111" s="135">
        <f>SUM(C103:C110)</f>
        <v>0</v>
      </c>
      <c r="D111" s="100">
        <f>SUM(D103:D110)</f>
        <v>0</v>
      </c>
      <c r="E111" s="100">
        <f>SUM(E103:E110)</f>
        <v>0</v>
      </c>
      <c r="F111" s="100">
        <f>SUM(F103:F110)</f>
        <v>0</v>
      </c>
      <c r="G111" s="100"/>
      <c r="H111" s="100"/>
      <c r="I111" s="100"/>
      <c r="J111" s="100"/>
      <c r="K111" s="100"/>
      <c r="L111" s="100"/>
      <c r="M111" s="100"/>
      <c r="N111" s="100"/>
    </row>
    <row r="112" spans="1:14" hidden="1">
      <c r="B112" s="384" t="s">
        <v>177</v>
      </c>
      <c r="C112" s="385"/>
      <c r="D112" s="385"/>
      <c r="E112" s="385"/>
      <c r="F112" s="385"/>
      <c r="G112" s="162"/>
      <c r="H112" s="162"/>
      <c r="I112" s="162"/>
      <c r="J112" s="162"/>
      <c r="K112" s="162"/>
      <c r="L112" s="162"/>
      <c r="M112" s="162"/>
      <c r="N112" s="162"/>
    </row>
    <row r="113" spans="1:14" hidden="1">
      <c r="A113" s="79" t="s">
        <v>321</v>
      </c>
      <c r="B113" s="89" t="s">
        <v>222</v>
      </c>
      <c r="C113" s="90"/>
      <c r="D113" s="90"/>
      <c r="E113" s="90"/>
      <c r="F113" s="90"/>
      <c r="G113" s="123" t="s">
        <v>187</v>
      </c>
      <c r="H113" s="123" t="s">
        <v>187</v>
      </c>
      <c r="I113" s="123" t="s">
        <v>187</v>
      </c>
      <c r="J113" s="123" t="s">
        <v>187</v>
      </c>
      <c r="K113" s="123" t="s">
        <v>187</v>
      </c>
      <c r="L113" s="123" t="s">
        <v>187</v>
      </c>
      <c r="M113" s="123" t="s">
        <v>187</v>
      </c>
      <c r="N113" s="123" t="s">
        <v>187</v>
      </c>
    </row>
    <row r="114" spans="1:14" hidden="1">
      <c r="A114" s="79" t="s">
        <v>322</v>
      </c>
      <c r="B114" s="144" t="s">
        <v>329</v>
      </c>
      <c r="C114" s="145"/>
      <c r="D114" s="145"/>
      <c r="E114" s="145"/>
      <c r="F114" s="145"/>
      <c r="G114" s="123" t="s">
        <v>187</v>
      </c>
      <c r="H114" s="123" t="s">
        <v>187</v>
      </c>
      <c r="I114" s="123" t="s">
        <v>187</v>
      </c>
      <c r="J114" s="123" t="s">
        <v>187</v>
      </c>
      <c r="K114" s="123" t="s">
        <v>187</v>
      </c>
      <c r="L114" s="123" t="s">
        <v>187</v>
      </c>
      <c r="M114" s="123" t="s">
        <v>187</v>
      </c>
      <c r="N114" s="123" t="s">
        <v>187</v>
      </c>
    </row>
    <row r="115" spans="1:14" hidden="1">
      <c r="A115" s="79" t="s">
        <v>323</v>
      </c>
      <c r="B115" s="144" t="s">
        <v>330</v>
      </c>
      <c r="C115" s="90"/>
      <c r="D115" s="90"/>
      <c r="E115" s="90"/>
      <c r="F115" s="90"/>
      <c r="G115" s="123" t="s">
        <v>187</v>
      </c>
      <c r="H115" s="123" t="s">
        <v>187</v>
      </c>
      <c r="I115" s="123" t="s">
        <v>187</v>
      </c>
      <c r="J115" s="123" t="s">
        <v>187</v>
      </c>
      <c r="K115" s="123" t="s">
        <v>187</v>
      </c>
      <c r="L115" s="123" t="s">
        <v>187</v>
      </c>
      <c r="M115" s="123" t="s">
        <v>187</v>
      </c>
      <c r="N115" s="123" t="s">
        <v>187</v>
      </c>
    </row>
    <row r="116" spans="1:14" hidden="1">
      <c r="A116" s="79" t="s">
        <v>324</v>
      </c>
      <c r="B116" s="144" t="s">
        <v>223</v>
      </c>
      <c r="C116" s="145"/>
      <c r="D116" s="145"/>
      <c r="E116" s="145"/>
      <c r="F116" s="145"/>
      <c r="G116" s="123" t="s">
        <v>187</v>
      </c>
      <c r="H116" s="123" t="s">
        <v>187</v>
      </c>
      <c r="I116" s="123" t="s">
        <v>187</v>
      </c>
      <c r="J116" s="123" t="s">
        <v>187</v>
      </c>
      <c r="K116" s="123" t="s">
        <v>187</v>
      </c>
      <c r="L116" s="123" t="s">
        <v>187</v>
      </c>
      <c r="M116" s="123" t="s">
        <v>187</v>
      </c>
      <c r="N116" s="123" t="s">
        <v>187</v>
      </c>
    </row>
    <row r="117" spans="1:14" hidden="1">
      <c r="A117" s="79" t="s">
        <v>328</v>
      </c>
      <c r="B117" s="89" t="s">
        <v>224</v>
      </c>
      <c r="C117" s="90"/>
      <c r="D117" s="90"/>
      <c r="E117" s="90"/>
      <c r="F117" s="90"/>
      <c r="G117" s="123" t="s">
        <v>187</v>
      </c>
      <c r="H117" s="123" t="s">
        <v>187</v>
      </c>
      <c r="I117" s="123" t="s">
        <v>187</v>
      </c>
      <c r="J117" s="123" t="s">
        <v>187</v>
      </c>
      <c r="K117" s="123" t="s">
        <v>187</v>
      </c>
      <c r="L117" s="123" t="s">
        <v>187</v>
      </c>
      <c r="M117" s="123" t="s">
        <v>187</v>
      </c>
      <c r="N117" s="123" t="s">
        <v>187</v>
      </c>
    </row>
    <row r="118" spans="1:14" hidden="1">
      <c r="A118" s="79" t="s">
        <v>331</v>
      </c>
      <c r="B118" s="89" t="s">
        <v>225</v>
      </c>
      <c r="C118" s="90"/>
      <c r="D118" s="90"/>
      <c r="E118" s="90"/>
      <c r="F118" s="90"/>
      <c r="G118" s="123" t="s">
        <v>187</v>
      </c>
      <c r="H118" s="123" t="s">
        <v>187</v>
      </c>
      <c r="I118" s="123" t="s">
        <v>187</v>
      </c>
      <c r="J118" s="123" t="s">
        <v>187</v>
      </c>
      <c r="K118" s="123" t="s">
        <v>187</v>
      </c>
      <c r="L118" s="123" t="s">
        <v>187</v>
      </c>
      <c r="M118" s="123" t="s">
        <v>187</v>
      </c>
      <c r="N118" s="123" t="s">
        <v>187</v>
      </c>
    </row>
    <row r="119" spans="1:14" hidden="1">
      <c r="A119" s="79" t="s">
        <v>384</v>
      </c>
      <c r="B119" s="144" t="s">
        <v>385</v>
      </c>
      <c r="C119" s="145"/>
      <c r="D119" s="145"/>
      <c r="E119" s="145"/>
      <c r="F119" s="145"/>
      <c r="G119" s="123" t="s">
        <v>187</v>
      </c>
      <c r="H119" s="123" t="s">
        <v>187</v>
      </c>
      <c r="I119" s="123" t="s">
        <v>187</v>
      </c>
      <c r="J119" s="123" t="s">
        <v>187</v>
      </c>
      <c r="K119" s="123" t="s">
        <v>187</v>
      </c>
      <c r="L119" s="123" t="s">
        <v>187</v>
      </c>
      <c r="M119" s="123" t="s">
        <v>187</v>
      </c>
      <c r="N119" s="123" t="s">
        <v>187</v>
      </c>
    </row>
    <row r="120" spans="1:14" hidden="1">
      <c r="A120" s="79" t="s">
        <v>332</v>
      </c>
      <c r="B120" s="89" t="s">
        <v>256</v>
      </c>
      <c r="C120" s="90"/>
      <c r="D120" s="90"/>
      <c r="E120" s="90"/>
      <c r="F120" s="90"/>
      <c r="G120" s="123" t="s">
        <v>187</v>
      </c>
      <c r="H120" s="123" t="s">
        <v>187</v>
      </c>
      <c r="I120" s="123" t="s">
        <v>187</v>
      </c>
      <c r="J120" s="123" t="s">
        <v>187</v>
      </c>
      <c r="K120" s="123" t="s">
        <v>187</v>
      </c>
      <c r="L120" s="123" t="s">
        <v>187</v>
      </c>
      <c r="M120" s="123" t="s">
        <v>187</v>
      </c>
      <c r="N120" s="123" t="s">
        <v>187</v>
      </c>
    </row>
    <row r="121" spans="1:14" hidden="1">
      <c r="A121" s="79" t="s">
        <v>325</v>
      </c>
      <c r="B121" s="89" t="s">
        <v>226</v>
      </c>
      <c r="C121" s="90"/>
      <c r="D121" s="90"/>
      <c r="E121" s="90"/>
      <c r="F121" s="90"/>
      <c r="G121" s="123" t="s">
        <v>187</v>
      </c>
      <c r="H121" s="123" t="s">
        <v>187</v>
      </c>
      <c r="I121" s="123" t="s">
        <v>187</v>
      </c>
      <c r="J121" s="123" t="s">
        <v>187</v>
      </c>
      <c r="K121" s="123" t="s">
        <v>187</v>
      </c>
      <c r="L121" s="123" t="s">
        <v>187</v>
      </c>
      <c r="M121" s="123" t="s">
        <v>187</v>
      </c>
      <c r="N121" s="123" t="s">
        <v>187</v>
      </c>
    </row>
    <row r="122" spans="1:14" hidden="1">
      <c r="A122" s="79" t="s">
        <v>386</v>
      </c>
      <c r="B122" s="144" t="s">
        <v>387</v>
      </c>
      <c r="C122" s="145"/>
      <c r="D122" s="145"/>
      <c r="E122" s="145"/>
      <c r="F122" s="145"/>
      <c r="G122" s="123" t="s">
        <v>187</v>
      </c>
      <c r="H122" s="123" t="s">
        <v>187</v>
      </c>
      <c r="I122" s="123" t="s">
        <v>187</v>
      </c>
      <c r="J122" s="123" t="s">
        <v>187</v>
      </c>
      <c r="K122" s="123" t="s">
        <v>187</v>
      </c>
      <c r="L122" s="123" t="s">
        <v>187</v>
      </c>
      <c r="M122" s="123" t="s">
        <v>187</v>
      </c>
      <c r="N122" s="123" t="s">
        <v>187</v>
      </c>
    </row>
    <row r="123" spans="1:14" hidden="1">
      <c r="A123" s="79" t="s">
        <v>333</v>
      </c>
      <c r="B123" s="89" t="s">
        <v>255</v>
      </c>
      <c r="C123" s="90"/>
      <c r="D123" s="90"/>
      <c r="E123" s="90"/>
      <c r="F123" s="90"/>
      <c r="G123" s="123" t="s">
        <v>187</v>
      </c>
      <c r="H123" s="123" t="s">
        <v>187</v>
      </c>
      <c r="I123" s="123" t="s">
        <v>187</v>
      </c>
      <c r="J123" s="123" t="s">
        <v>187</v>
      </c>
      <c r="K123" s="123" t="s">
        <v>187</v>
      </c>
      <c r="L123" s="123" t="s">
        <v>187</v>
      </c>
      <c r="M123" s="123" t="s">
        <v>187</v>
      </c>
      <c r="N123" s="123" t="s">
        <v>187</v>
      </c>
    </row>
    <row r="124" spans="1:14" hidden="1">
      <c r="A124" s="140" t="s">
        <v>334</v>
      </c>
      <c r="B124" s="141" t="s">
        <v>227</v>
      </c>
      <c r="C124" s="90"/>
      <c r="D124" s="90"/>
      <c r="E124" s="90"/>
      <c r="F124" s="90"/>
      <c r="G124" s="123" t="s">
        <v>187</v>
      </c>
      <c r="H124" s="123" t="s">
        <v>187</v>
      </c>
      <c r="I124" s="123" t="s">
        <v>187</v>
      </c>
      <c r="J124" s="123" t="s">
        <v>187</v>
      </c>
      <c r="K124" s="123" t="s">
        <v>187</v>
      </c>
      <c r="L124" s="123" t="s">
        <v>187</v>
      </c>
      <c r="M124" s="123" t="s">
        <v>187</v>
      </c>
      <c r="N124" s="123" t="s">
        <v>187</v>
      </c>
    </row>
    <row r="125" spans="1:14" hidden="1">
      <c r="A125" s="140" t="s">
        <v>335</v>
      </c>
      <c r="B125" s="141" t="s">
        <v>267</v>
      </c>
      <c r="C125" s="90"/>
      <c r="D125" s="90"/>
      <c r="E125" s="90"/>
      <c r="F125" s="90"/>
      <c r="G125" s="123" t="s">
        <v>187</v>
      </c>
      <c r="H125" s="123" t="s">
        <v>187</v>
      </c>
      <c r="I125" s="123" t="s">
        <v>187</v>
      </c>
      <c r="J125" s="123" t="s">
        <v>187</v>
      </c>
      <c r="K125" s="123" t="s">
        <v>187</v>
      </c>
      <c r="L125" s="123" t="s">
        <v>187</v>
      </c>
      <c r="M125" s="123" t="s">
        <v>187</v>
      </c>
      <c r="N125" s="123" t="s">
        <v>187</v>
      </c>
    </row>
    <row r="126" spans="1:14" hidden="1">
      <c r="A126" s="140" t="s">
        <v>336</v>
      </c>
      <c r="B126" s="141" t="s">
        <v>228</v>
      </c>
      <c r="C126" s="90"/>
      <c r="D126" s="90"/>
      <c r="E126" s="90"/>
      <c r="F126" s="90"/>
      <c r="G126" s="123" t="s">
        <v>187</v>
      </c>
      <c r="H126" s="123" t="s">
        <v>187</v>
      </c>
      <c r="I126" s="123" t="s">
        <v>187</v>
      </c>
      <c r="J126" s="123" t="s">
        <v>187</v>
      </c>
      <c r="K126" s="123" t="s">
        <v>187</v>
      </c>
      <c r="L126" s="123" t="s">
        <v>187</v>
      </c>
      <c r="M126" s="123" t="s">
        <v>187</v>
      </c>
      <c r="N126" s="123" t="s">
        <v>187</v>
      </c>
    </row>
    <row r="127" spans="1:14" hidden="1">
      <c r="A127" s="140" t="s">
        <v>327</v>
      </c>
      <c r="B127" s="141" t="s">
        <v>229</v>
      </c>
      <c r="C127" s="90"/>
      <c r="D127" s="90"/>
      <c r="E127" s="90"/>
      <c r="F127" s="90"/>
      <c r="G127" s="123" t="s">
        <v>187</v>
      </c>
      <c r="H127" s="123" t="s">
        <v>187</v>
      </c>
      <c r="I127" s="123" t="s">
        <v>187</v>
      </c>
      <c r="J127" s="123" t="s">
        <v>187</v>
      </c>
      <c r="K127" s="123" t="s">
        <v>187</v>
      </c>
      <c r="L127" s="123" t="s">
        <v>187</v>
      </c>
      <c r="M127" s="123" t="s">
        <v>187</v>
      </c>
      <c r="N127" s="123" t="s">
        <v>187</v>
      </c>
    </row>
    <row r="128" spans="1:14" hidden="1">
      <c r="A128" s="142" t="s">
        <v>326</v>
      </c>
      <c r="B128" s="143" t="s">
        <v>257</v>
      </c>
      <c r="C128" s="90"/>
      <c r="D128" s="90"/>
      <c r="E128" s="90"/>
      <c r="F128" s="90"/>
      <c r="G128" s="123" t="s">
        <v>187</v>
      </c>
      <c r="H128" s="123" t="s">
        <v>187</v>
      </c>
      <c r="I128" s="123" t="s">
        <v>187</v>
      </c>
      <c r="J128" s="123" t="s">
        <v>187</v>
      </c>
      <c r="K128" s="123" t="s">
        <v>187</v>
      </c>
      <c r="L128" s="123" t="s">
        <v>187</v>
      </c>
      <c r="M128" s="123" t="s">
        <v>187</v>
      </c>
      <c r="N128" s="123" t="s">
        <v>187</v>
      </c>
    </row>
    <row r="129" spans="1:14" hidden="1">
      <c r="A129" s="138"/>
      <c r="B129" s="127" t="s">
        <v>20</v>
      </c>
      <c r="C129" s="135">
        <f>SUM(C113:C128)</f>
        <v>0</v>
      </c>
      <c r="D129" s="100">
        <f>SUM(D113:D128)</f>
        <v>0</v>
      </c>
      <c r="E129" s="100">
        <f>SUM(E113:E128)</f>
        <v>0</v>
      </c>
      <c r="F129" s="100">
        <f>SUM(F113:F128)</f>
        <v>0</v>
      </c>
      <c r="G129" s="100"/>
      <c r="H129" s="100"/>
      <c r="I129" s="100"/>
      <c r="J129" s="100"/>
      <c r="K129" s="100"/>
      <c r="L129" s="100"/>
      <c r="M129" s="100"/>
      <c r="N129" s="100"/>
    </row>
    <row r="130" spans="1:14" hidden="1">
      <c r="B130" s="384" t="s">
        <v>178</v>
      </c>
      <c r="C130" s="385"/>
      <c r="D130" s="385"/>
      <c r="E130" s="385"/>
      <c r="F130" s="385"/>
      <c r="G130" s="162"/>
      <c r="H130" s="162"/>
      <c r="I130" s="162"/>
      <c r="J130" s="162"/>
      <c r="K130" s="162"/>
      <c r="L130" s="162"/>
      <c r="M130" s="162"/>
      <c r="N130" s="162"/>
    </row>
    <row r="131" spans="1:14" hidden="1">
      <c r="A131" s="140" t="s">
        <v>391</v>
      </c>
      <c r="B131" s="181" t="s">
        <v>269</v>
      </c>
      <c r="C131" s="90"/>
      <c r="D131" s="90"/>
      <c r="E131" s="90"/>
      <c r="F131" s="90"/>
      <c r="G131" s="123" t="s">
        <v>187</v>
      </c>
      <c r="H131" s="123" t="s">
        <v>187</v>
      </c>
      <c r="I131" s="123" t="s">
        <v>187</v>
      </c>
      <c r="J131" s="123" t="s">
        <v>187</v>
      </c>
      <c r="K131" s="123" t="s">
        <v>187</v>
      </c>
      <c r="L131" s="123" t="s">
        <v>187</v>
      </c>
      <c r="M131" s="123" t="s">
        <v>187</v>
      </c>
      <c r="N131" s="123" t="s">
        <v>187</v>
      </c>
    </row>
    <row r="132" spans="1:14" hidden="1">
      <c r="A132" s="142" t="s">
        <v>392</v>
      </c>
      <c r="B132" s="143" t="s">
        <v>388</v>
      </c>
      <c r="C132" s="145"/>
      <c r="D132" s="145"/>
      <c r="E132" s="145"/>
      <c r="F132" s="145"/>
      <c r="G132" s="123" t="s">
        <v>187</v>
      </c>
      <c r="H132" s="123" t="s">
        <v>187</v>
      </c>
      <c r="I132" s="123" t="s">
        <v>187</v>
      </c>
      <c r="J132" s="123" t="s">
        <v>187</v>
      </c>
      <c r="K132" s="123" t="s">
        <v>187</v>
      </c>
      <c r="L132" s="123" t="s">
        <v>187</v>
      </c>
      <c r="M132" s="123" t="s">
        <v>187</v>
      </c>
      <c r="N132" s="123" t="s">
        <v>187</v>
      </c>
    </row>
    <row r="133" spans="1:14" hidden="1">
      <c r="A133" s="142" t="s">
        <v>393</v>
      </c>
      <c r="B133" s="143" t="s">
        <v>268</v>
      </c>
      <c r="C133" s="90"/>
      <c r="D133" s="90"/>
      <c r="E133" s="90"/>
      <c r="F133" s="90"/>
      <c r="G133" s="123" t="s">
        <v>187</v>
      </c>
      <c r="H133" s="123" t="s">
        <v>187</v>
      </c>
      <c r="I133" s="123" t="s">
        <v>187</v>
      </c>
      <c r="J133" s="123" t="s">
        <v>187</v>
      </c>
      <c r="K133" s="123" t="s">
        <v>187</v>
      </c>
      <c r="L133" s="123" t="s">
        <v>187</v>
      </c>
      <c r="M133" s="123" t="s">
        <v>187</v>
      </c>
      <c r="N133" s="123" t="s">
        <v>187</v>
      </c>
    </row>
    <row r="134" spans="1:14" hidden="1">
      <c r="A134" s="138"/>
      <c r="B134" s="127" t="s">
        <v>179</v>
      </c>
      <c r="C134" s="135">
        <f>SUM(C131:C133)</f>
        <v>0</v>
      </c>
      <c r="D134" s="100">
        <f>SUM(D131:D133)</f>
        <v>0</v>
      </c>
      <c r="E134" s="100">
        <f>SUM(E131:E133)</f>
        <v>0</v>
      </c>
      <c r="F134" s="100">
        <f>SUM(F131:F133)</f>
        <v>0</v>
      </c>
      <c r="G134" s="100"/>
      <c r="H134" s="100"/>
      <c r="I134" s="100"/>
      <c r="J134" s="100"/>
      <c r="K134" s="100"/>
      <c r="L134" s="100"/>
      <c r="M134" s="100"/>
      <c r="N134" s="100"/>
    </row>
    <row r="135" spans="1:14" hidden="1">
      <c r="B135" s="384" t="s">
        <v>180</v>
      </c>
      <c r="C135" s="385"/>
      <c r="D135" s="385"/>
      <c r="E135" s="385"/>
      <c r="F135" s="385"/>
      <c r="G135" s="162"/>
      <c r="H135" s="162"/>
      <c r="I135" s="162"/>
      <c r="J135" s="162"/>
      <c r="K135" s="162"/>
      <c r="L135" s="162"/>
      <c r="M135" s="162"/>
      <c r="N135" s="162"/>
    </row>
    <row r="136" spans="1:14" hidden="1">
      <c r="A136" s="140" t="s">
        <v>394</v>
      </c>
      <c r="B136" s="141" t="s">
        <v>101</v>
      </c>
      <c r="C136" s="90"/>
      <c r="D136" s="90"/>
      <c r="E136" s="90"/>
      <c r="F136" s="90"/>
      <c r="G136" s="123" t="s">
        <v>187</v>
      </c>
      <c r="H136" s="123" t="s">
        <v>187</v>
      </c>
      <c r="I136" s="123" t="s">
        <v>187</v>
      </c>
      <c r="J136" s="123" t="s">
        <v>187</v>
      </c>
      <c r="K136" s="123" t="s">
        <v>187</v>
      </c>
      <c r="L136" s="123" t="s">
        <v>187</v>
      </c>
      <c r="M136" s="123" t="s">
        <v>187</v>
      </c>
      <c r="N136" s="123" t="s">
        <v>187</v>
      </c>
    </row>
    <row r="137" spans="1:14" hidden="1">
      <c r="A137" s="140" t="s">
        <v>395</v>
      </c>
      <c r="B137" s="141" t="s">
        <v>230</v>
      </c>
      <c r="C137" s="90"/>
      <c r="D137" s="90"/>
      <c r="E137" s="90"/>
      <c r="F137" s="90"/>
      <c r="G137" s="123" t="s">
        <v>187</v>
      </c>
      <c r="H137" s="123" t="s">
        <v>187</v>
      </c>
      <c r="I137" s="123" t="s">
        <v>187</v>
      </c>
      <c r="J137" s="123" t="s">
        <v>187</v>
      </c>
      <c r="K137" s="123" t="s">
        <v>187</v>
      </c>
      <c r="L137" s="123" t="s">
        <v>187</v>
      </c>
      <c r="M137" s="123" t="s">
        <v>187</v>
      </c>
      <c r="N137" s="123" t="s">
        <v>187</v>
      </c>
    </row>
    <row r="138" spans="1:14" hidden="1">
      <c r="A138" s="140" t="s">
        <v>396</v>
      </c>
      <c r="B138" s="141" t="s">
        <v>231</v>
      </c>
      <c r="C138" s="90"/>
      <c r="D138" s="90"/>
      <c r="E138" s="90"/>
      <c r="F138" s="90"/>
      <c r="G138" s="123" t="s">
        <v>187</v>
      </c>
      <c r="H138" s="123" t="s">
        <v>187</v>
      </c>
      <c r="I138" s="123" t="s">
        <v>187</v>
      </c>
      <c r="J138" s="123" t="s">
        <v>187</v>
      </c>
      <c r="K138" s="123" t="s">
        <v>187</v>
      </c>
      <c r="L138" s="123" t="s">
        <v>187</v>
      </c>
      <c r="M138" s="123" t="s">
        <v>187</v>
      </c>
      <c r="N138" s="123" t="s">
        <v>187</v>
      </c>
    </row>
    <row r="139" spans="1:14" hidden="1">
      <c r="A139" s="142" t="s">
        <v>397</v>
      </c>
      <c r="B139" s="143" t="s">
        <v>389</v>
      </c>
      <c r="C139" s="145"/>
      <c r="D139" s="145"/>
      <c r="E139" s="145"/>
      <c r="F139" s="145"/>
      <c r="G139" s="123" t="s">
        <v>187</v>
      </c>
      <c r="H139" s="123" t="s">
        <v>187</v>
      </c>
      <c r="I139" s="123" t="s">
        <v>187</v>
      </c>
      <c r="J139" s="123" t="s">
        <v>187</v>
      </c>
      <c r="K139" s="123" t="s">
        <v>187</v>
      </c>
      <c r="L139" s="123" t="s">
        <v>187</v>
      </c>
      <c r="M139" s="123" t="s">
        <v>187</v>
      </c>
      <c r="N139" s="123" t="s">
        <v>187</v>
      </c>
    </row>
    <row r="140" spans="1:14" hidden="1">
      <c r="A140" s="142" t="s">
        <v>398</v>
      </c>
      <c r="B140" s="143" t="s">
        <v>270</v>
      </c>
      <c r="C140" s="90"/>
      <c r="D140" s="90"/>
      <c r="E140" s="90"/>
      <c r="F140" s="90"/>
      <c r="G140" s="123" t="s">
        <v>187</v>
      </c>
      <c r="H140" s="123" t="s">
        <v>187</v>
      </c>
      <c r="I140" s="123" t="s">
        <v>187</v>
      </c>
      <c r="J140" s="123" t="s">
        <v>187</v>
      </c>
      <c r="K140" s="123" t="s">
        <v>187</v>
      </c>
      <c r="L140" s="123" t="s">
        <v>187</v>
      </c>
      <c r="M140" s="123" t="s">
        <v>187</v>
      </c>
      <c r="N140" s="123" t="s">
        <v>187</v>
      </c>
    </row>
    <row r="141" spans="1:14" hidden="1">
      <c r="A141" s="138"/>
      <c r="B141" s="127" t="s">
        <v>181</v>
      </c>
      <c r="C141" s="135">
        <f>SUM(C136:C140)</f>
        <v>0</v>
      </c>
      <c r="D141" s="100">
        <f>SUM(D136:D140)</f>
        <v>0</v>
      </c>
      <c r="E141" s="100">
        <f>SUM(E136:E140)</f>
        <v>0</v>
      </c>
      <c r="F141" s="100">
        <f>SUM(F136:F140)</f>
        <v>0</v>
      </c>
      <c r="G141" s="100"/>
      <c r="H141" s="100"/>
      <c r="I141" s="100"/>
      <c r="J141" s="100"/>
      <c r="K141" s="100"/>
      <c r="L141" s="100"/>
      <c r="M141" s="100"/>
      <c r="N141" s="100"/>
    </row>
    <row r="142" spans="1:14" hidden="1">
      <c r="B142" s="384" t="s">
        <v>272</v>
      </c>
      <c r="C142" s="385"/>
      <c r="D142" s="385"/>
      <c r="E142" s="385"/>
      <c r="F142" s="385"/>
      <c r="G142" s="162"/>
      <c r="H142" s="162"/>
      <c r="I142" s="162"/>
      <c r="J142" s="162"/>
      <c r="K142" s="162"/>
      <c r="L142" s="162"/>
      <c r="M142" s="162"/>
      <c r="N142" s="162"/>
    </row>
    <row r="143" spans="1:14" hidden="1">
      <c r="A143" s="140" t="s">
        <v>399</v>
      </c>
      <c r="B143" s="141" t="s">
        <v>232</v>
      </c>
      <c r="C143" s="90"/>
      <c r="D143" s="90"/>
      <c r="E143" s="90"/>
      <c r="F143" s="90"/>
      <c r="G143" s="123" t="s">
        <v>187</v>
      </c>
      <c r="H143" s="123" t="s">
        <v>187</v>
      </c>
      <c r="I143" s="123" t="s">
        <v>187</v>
      </c>
      <c r="J143" s="123" t="s">
        <v>187</v>
      </c>
      <c r="K143" s="123" t="s">
        <v>187</v>
      </c>
      <c r="L143" s="123" t="s">
        <v>187</v>
      </c>
      <c r="M143" s="123" t="s">
        <v>187</v>
      </c>
      <c r="N143" s="123" t="s">
        <v>187</v>
      </c>
    </row>
    <row r="144" spans="1:14" hidden="1">
      <c r="A144" s="140" t="s">
        <v>400</v>
      </c>
      <c r="B144" s="141" t="s">
        <v>233</v>
      </c>
      <c r="C144" s="90"/>
      <c r="D144" s="90"/>
      <c r="E144" s="90"/>
      <c r="F144" s="90"/>
      <c r="G144" s="123" t="s">
        <v>187</v>
      </c>
      <c r="H144" s="123" t="s">
        <v>187</v>
      </c>
      <c r="I144" s="123" t="s">
        <v>187</v>
      </c>
      <c r="J144" s="123" t="s">
        <v>187</v>
      </c>
      <c r="K144" s="123" t="s">
        <v>187</v>
      </c>
      <c r="L144" s="123" t="s">
        <v>187</v>
      </c>
      <c r="M144" s="123" t="s">
        <v>187</v>
      </c>
      <c r="N144" s="123" t="s">
        <v>187</v>
      </c>
    </row>
    <row r="145" spans="1:14" hidden="1">
      <c r="A145" s="142" t="s">
        <v>401</v>
      </c>
      <c r="B145" s="143" t="s">
        <v>390</v>
      </c>
      <c r="C145" s="145"/>
      <c r="D145" s="145"/>
      <c r="E145" s="145"/>
      <c r="F145" s="145"/>
      <c r="G145" s="123" t="s">
        <v>187</v>
      </c>
      <c r="H145" s="123" t="s">
        <v>187</v>
      </c>
      <c r="I145" s="123" t="s">
        <v>187</v>
      </c>
      <c r="J145" s="123" t="s">
        <v>187</v>
      </c>
      <c r="K145" s="123" t="s">
        <v>187</v>
      </c>
      <c r="L145" s="123" t="s">
        <v>187</v>
      </c>
      <c r="M145" s="123" t="s">
        <v>187</v>
      </c>
      <c r="N145" s="123" t="s">
        <v>187</v>
      </c>
    </row>
    <row r="146" spans="1:14" hidden="1">
      <c r="A146" s="142" t="s">
        <v>402</v>
      </c>
      <c r="B146" s="143" t="s">
        <v>271</v>
      </c>
      <c r="C146" s="90"/>
      <c r="D146" s="90"/>
      <c r="E146" s="90"/>
      <c r="F146" s="90"/>
      <c r="G146" s="123" t="s">
        <v>187</v>
      </c>
      <c r="H146" s="123" t="s">
        <v>187</v>
      </c>
      <c r="I146" s="123" t="s">
        <v>187</v>
      </c>
      <c r="J146" s="123" t="s">
        <v>187</v>
      </c>
      <c r="K146" s="123" t="s">
        <v>187</v>
      </c>
      <c r="L146" s="123" t="s">
        <v>187</v>
      </c>
      <c r="M146" s="123" t="s">
        <v>187</v>
      </c>
      <c r="N146" s="123" t="s">
        <v>187</v>
      </c>
    </row>
    <row r="147" spans="1:14" hidden="1">
      <c r="A147" s="138"/>
      <c r="B147" s="127" t="s">
        <v>273</v>
      </c>
      <c r="C147" s="135">
        <f>SUM(C143:C146)</f>
        <v>0</v>
      </c>
      <c r="D147" s="100">
        <f>SUM(D143:D146)</f>
        <v>0</v>
      </c>
      <c r="E147" s="100">
        <f>SUM(E143:E146)</f>
        <v>0</v>
      </c>
      <c r="F147" s="100">
        <f>SUM(F143:F146)</f>
        <v>0</v>
      </c>
      <c r="G147" s="100"/>
      <c r="H147" s="100"/>
      <c r="I147" s="100"/>
      <c r="J147" s="100"/>
      <c r="K147" s="100"/>
      <c r="L147" s="100"/>
      <c r="M147" s="100"/>
      <c r="N147" s="100"/>
    </row>
    <row r="148" spans="1:14">
      <c r="A148" s="76"/>
    </row>
    <row r="149" spans="1:14">
      <c r="A149" s="81"/>
      <c r="B149" s="102" t="s">
        <v>123</v>
      </c>
      <c r="C149" s="96"/>
      <c r="D149" s="96"/>
      <c r="E149" s="96"/>
      <c r="F149" s="96"/>
      <c r="G149" s="96">
        <f>SUM(G44:G147)</f>
        <v>0</v>
      </c>
      <c r="H149" s="96">
        <f t="shared" ref="H149:N149" si="3">SUM(H44:H147)</f>
        <v>0</v>
      </c>
      <c r="I149" s="96">
        <f t="shared" si="3"/>
        <v>0</v>
      </c>
      <c r="J149" s="96">
        <f t="shared" si="3"/>
        <v>0</v>
      </c>
      <c r="K149" s="96">
        <f t="shared" si="3"/>
        <v>0</v>
      </c>
      <c r="L149" s="96">
        <f t="shared" si="3"/>
        <v>0</v>
      </c>
      <c r="M149" s="96">
        <f t="shared" si="3"/>
        <v>0</v>
      </c>
      <c r="N149" s="96">
        <f t="shared" si="3"/>
        <v>0</v>
      </c>
    </row>
    <row r="150" spans="1:14">
      <c r="B150" s="103"/>
    </row>
    <row r="151" spans="1:14" ht="15" customHeight="1">
      <c r="A151" s="403" t="s">
        <v>11</v>
      </c>
      <c r="B151" s="403" t="s">
        <v>23</v>
      </c>
      <c r="C151" s="402" t="s">
        <v>21</v>
      </c>
      <c r="D151" s="402"/>
      <c r="E151" s="402"/>
      <c r="F151" s="402"/>
    </row>
    <row r="152" spans="1:14">
      <c r="A152" s="404"/>
      <c r="B152" s="404"/>
      <c r="C152" s="75" t="s">
        <v>5</v>
      </c>
      <c r="D152" s="75" t="s">
        <v>6</v>
      </c>
      <c r="E152" s="75" t="s">
        <v>22</v>
      </c>
      <c r="F152" s="75" t="s">
        <v>8</v>
      </c>
    </row>
    <row r="153" spans="1:14">
      <c r="A153" s="79" t="s">
        <v>183</v>
      </c>
      <c r="B153" s="144" t="s">
        <v>274</v>
      </c>
      <c r="C153" s="90"/>
      <c r="D153" s="90"/>
      <c r="E153" s="90"/>
      <c r="F153" s="90"/>
    </row>
    <row r="154" spans="1:14">
      <c r="A154" s="79" t="s">
        <v>24</v>
      </c>
      <c r="B154" s="144" t="s">
        <v>275</v>
      </c>
      <c r="C154" s="90"/>
      <c r="D154" s="90"/>
      <c r="E154" s="90"/>
      <c r="F154" s="90"/>
      <c r="H154" s="82"/>
    </row>
    <row r="155" spans="1:14">
      <c r="A155" s="79" t="s">
        <v>25</v>
      </c>
      <c r="B155" s="144" t="s">
        <v>276</v>
      </c>
      <c r="C155" s="90"/>
      <c r="D155" s="90"/>
      <c r="E155" s="90"/>
      <c r="F155" s="90"/>
    </row>
    <row r="156" spans="1:14">
      <c r="A156" s="79"/>
      <c r="B156" s="146" t="s">
        <v>26</v>
      </c>
      <c r="C156" s="90">
        <f>SUM(C153-C154)</f>
        <v>0</v>
      </c>
      <c r="D156" s="90">
        <f>SUM(D153-D154)</f>
        <v>0</v>
      </c>
      <c r="E156" s="371" t="s">
        <v>480</v>
      </c>
      <c r="F156" s="90">
        <f>SUM(F153-F154)</f>
        <v>0</v>
      </c>
    </row>
    <row r="157" spans="1:14">
      <c r="A157" s="79" t="s">
        <v>27</v>
      </c>
      <c r="B157" s="144" t="s">
        <v>277</v>
      </c>
      <c r="C157" s="90"/>
      <c r="D157" s="90"/>
      <c r="E157" s="90"/>
      <c r="F157" s="90"/>
    </row>
    <row r="158" spans="1:14">
      <c r="A158" s="79" t="s">
        <v>28</v>
      </c>
      <c r="B158" s="144" t="s">
        <v>278</v>
      </c>
      <c r="C158" s="90"/>
      <c r="D158" s="90"/>
      <c r="E158" s="90"/>
      <c r="F158" s="90"/>
    </row>
    <row r="159" spans="1:14">
      <c r="A159" s="79" t="s">
        <v>184</v>
      </c>
      <c r="B159" s="144" t="s">
        <v>279</v>
      </c>
      <c r="C159" s="90"/>
      <c r="D159" s="90"/>
      <c r="E159" s="90"/>
      <c r="F159" s="90"/>
    </row>
    <row r="160" spans="1:14">
      <c r="A160" s="79" t="s">
        <v>125</v>
      </c>
      <c r="B160" s="144" t="s">
        <v>280</v>
      </c>
      <c r="C160" s="90"/>
      <c r="D160" s="90"/>
      <c r="E160" s="90"/>
      <c r="F160" s="90"/>
    </row>
    <row r="161" spans="1:6">
      <c r="A161" s="79" t="s">
        <v>126</v>
      </c>
      <c r="B161" s="144" t="s">
        <v>281</v>
      </c>
      <c r="C161" s="90"/>
      <c r="D161" s="90"/>
      <c r="E161" s="90"/>
      <c r="F161" s="90"/>
    </row>
    <row r="162" spans="1:6">
      <c r="A162" s="79"/>
      <c r="B162" s="147" t="s">
        <v>283</v>
      </c>
      <c r="C162" s="90">
        <f>C155-C158-C154</f>
        <v>0</v>
      </c>
      <c r="D162" s="145">
        <f>D155-D158-D154</f>
        <v>0</v>
      </c>
      <c r="E162" s="145">
        <f>E155-E158-E154</f>
        <v>0</v>
      </c>
      <c r="F162" s="145">
        <f>F155-F158-F154</f>
        <v>0</v>
      </c>
    </row>
    <row r="163" spans="1:6">
      <c r="A163" s="79"/>
      <c r="B163" s="147" t="s">
        <v>282</v>
      </c>
      <c r="C163" s="90">
        <f>C158-C159-C160-C161</f>
        <v>0</v>
      </c>
      <c r="D163" s="90">
        <f>D158-D159-D160-D161</f>
        <v>0</v>
      </c>
      <c r="E163" s="372" t="s">
        <v>481</v>
      </c>
      <c r="F163" s="90">
        <f>F158-F159-F160-F161</f>
        <v>0</v>
      </c>
    </row>
    <row r="164" spans="1:6">
      <c r="A164" s="387"/>
      <c r="B164" s="388"/>
      <c r="C164" s="388"/>
      <c r="D164" s="388"/>
      <c r="E164" s="388"/>
      <c r="F164" s="389"/>
    </row>
    <row r="165" spans="1:6">
      <c r="A165" s="390"/>
      <c r="B165" s="391"/>
      <c r="C165" s="391"/>
      <c r="D165" s="391"/>
      <c r="E165" s="391"/>
      <c r="F165" s="392"/>
    </row>
    <row r="166" spans="1:6">
      <c r="A166" s="78"/>
      <c r="B166" s="105" t="s">
        <v>29</v>
      </c>
      <c r="C166" s="106">
        <f>IF(C155=0,0,C158/C155)</f>
        <v>0</v>
      </c>
      <c r="D166" s="106">
        <f>IF(D155=0,0,D158/D155)</f>
        <v>0</v>
      </c>
      <c r="E166" s="106">
        <f>IF(E155=0,0,E158/E155)</f>
        <v>0</v>
      </c>
      <c r="F166" s="106">
        <f>IF(F155=0,0,F158/F155)</f>
        <v>0</v>
      </c>
    </row>
    <row r="167" spans="1:6">
      <c r="A167" s="79"/>
      <c r="B167" s="104" t="s">
        <v>30</v>
      </c>
      <c r="C167" s="106">
        <f>IF(C155=0,0,C163/C155)</f>
        <v>0</v>
      </c>
      <c r="D167" s="106">
        <f>IF(D155=0,0,D163/D155)</f>
        <v>0</v>
      </c>
      <c r="E167" s="106">
        <f>IF(E155=0,0,E163/E155)</f>
        <v>0</v>
      </c>
      <c r="F167" s="106">
        <f>IF(F155=0,0,F163/F155)</f>
        <v>0</v>
      </c>
    </row>
    <row r="168" spans="1:6">
      <c r="A168" s="79"/>
      <c r="B168" s="104" t="s">
        <v>31</v>
      </c>
      <c r="C168" s="106">
        <f>IF(C155=0,0,(C160+C161)/C155)</f>
        <v>0</v>
      </c>
      <c r="D168" s="106">
        <f>IF(D155=0,0,(D160+D161)/D155)</f>
        <v>0</v>
      </c>
      <c r="E168" s="106">
        <f>IF(E155=0,0,(E160+E161)/E155)</f>
        <v>0</v>
      </c>
      <c r="F168" s="106">
        <f>IF(F155=0,0,(F160+F161)/F155)</f>
        <v>0</v>
      </c>
    </row>
    <row r="169" spans="1:6">
      <c r="A169" s="79" t="s">
        <v>284</v>
      </c>
      <c r="B169" s="146" t="s">
        <v>285</v>
      </c>
      <c r="C169" s="90"/>
      <c r="D169" s="90"/>
      <c r="E169" s="90"/>
      <c r="F169" s="90"/>
    </row>
    <row r="170" spans="1:6">
      <c r="A170" s="79"/>
      <c r="B170" s="89"/>
      <c r="C170" s="90"/>
      <c r="D170" s="90"/>
      <c r="E170" s="90"/>
      <c r="F170" s="90"/>
    </row>
    <row r="171" spans="1:6">
      <c r="A171" s="79"/>
      <c r="B171" s="104" t="s">
        <v>32</v>
      </c>
      <c r="C171" s="106">
        <f>IF(C167&lt;=0,0,(C169-C158)/C158)</f>
        <v>0</v>
      </c>
      <c r="D171" s="106">
        <f>IF(D167&lt;=0,0,(D169-D158)/D158)</f>
        <v>0</v>
      </c>
      <c r="E171" s="106">
        <f>IF(E167&lt;=0,0,(E169-E158)/E158)</f>
        <v>0</v>
      </c>
      <c r="F171" s="106">
        <f>IF(F167&lt;=0,0,(F169-F158)/F158)</f>
        <v>0</v>
      </c>
    </row>
    <row r="172" spans="1:6">
      <c r="A172" s="79"/>
      <c r="B172" s="104" t="s">
        <v>33</v>
      </c>
      <c r="C172" s="106">
        <f>IF(C163&lt;=0,0,(C171)/C163)</f>
        <v>0</v>
      </c>
      <c r="D172" s="106">
        <f>IF(D163&lt;=0,0,(D171)/D163)</f>
        <v>0</v>
      </c>
      <c r="E172" s="106" t="e">
        <f>IF(E163&lt;=0,0,(E171)/E163)</f>
        <v>#VALUE!</v>
      </c>
      <c r="F172" s="106">
        <f>IF(F163&lt;=0,0,(F171)/F163)</f>
        <v>0</v>
      </c>
    </row>
    <row r="173" spans="1:6">
      <c r="A173" s="79" t="s">
        <v>34</v>
      </c>
      <c r="B173" s="89" t="s">
        <v>235</v>
      </c>
      <c r="C173" s="90"/>
      <c r="D173" s="90"/>
      <c r="E173" s="90"/>
      <c r="F173" s="90"/>
    </row>
    <row r="174" spans="1:6">
      <c r="A174" s="79" t="s">
        <v>35</v>
      </c>
      <c r="B174" s="89" t="s">
        <v>236</v>
      </c>
      <c r="C174" s="90"/>
      <c r="D174" s="90"/>
      <c r="E174" s="90"/>
      <c r="F174" s="90"/>
    </row>
    <row r="175" spans="1:6">
      <c r="A175" s="79" t="s">
        <v>36</v>
      </c>
      <c r="B175" s="89" t="s">
        <v>237</v>
      </c>
      <c r="C175" s="90"/>
      <c r="D175" s="90"/>
      <c r="E175" s="90"/>
      <c r="F175" s="90"/>
    </row>
    <row r="176" spans="1:6">
      <c r="A176" s="79" t="s">
        <v>37</v>
      </c>
      <c r="B176" s="89" t="s">
        <v>238</v>
      </c>
      <c r="C176" s="90"/>
      <c r="D176" s="90"/>
      <c r="E176" s="90"/>
      <c r="F176" s="90"/>
    </row>
    <row r="177" spans="1:15">
      <c r="A177" s="79" t="s">
        <v>131</v>
      </c>
      <c r="B177" s="89" t="s">
        <v>239</v>
      </c>
      <c r="C177" s="90"/>
      <c r="D177" s="90"/>
      <c r="E177" s="90"/>
      <c r="F177" s="90"/>
    </row>
    <row r="178" spans="1:15">
      <c r="A178" s="79" t="s">
        <v>38</v>
      </c>
      <c r="B178" s="89" t="s">
        <v>84</v>
      </c>
      <c r="C178" s="90"/>
      <c r="D178" s="90"/>
      <c r="E178" s="90"/>
      <c r="F178" s="90"/>
    </row>
    <row r="179" spans="1:15">
      <c r="A179" s="79" t="s">
        <v>39</v>
      </c>
      <c r="B179" s="89" t="s">
        <v>240</v>
      </c>
      <c r="C179" s="90"/>
      <c r="D179" s="90"/>
      <c r="E179" s="90"/>
      <c r="F179" s="90"/>
    </row>
    <row r="180" spans="1:15">
      <c r="A180" s="79" t="s">
        <v>40</v>
      </c>
      <c r="B180" s="144" t="s">
        <v>443</v>
      </c>
      <c r="C180" s="90"/>
      <c r="D180" s="90"/>
      <c r="E180" s="90"/>
      <c r="F180" s="90"/>
    </row>
    <row r="181" spans="1:15">
      <c r="A181" s="79" t="s">
        <v>41</v>
      </c>
      <c r="B181" s="89" t="s">
        <v>86</v>
      </c>
      <c r="C181" s="90"/>
      <c r="D181" s="90"/>
      <c r="E181" s="90"/>
      <c r="F181" s="90"/>
    </row>
    <row r="182" spans="1:15">
      <c r="A182" s="79"/>
      <c r="B182" s="107" t="s">
        <v>42</v>
      </c>
      <c r="C182" s="90"/>
      <c r="D182" s="90"/>
      <c r="E182" s="370" t="s">
        <v>479</v>
      </c>
      <c r="F182" s="90"/>
    </row>
    <row r="183" spans="1:15">
      <c r="A183" s="79"/>
      <c r="B183" s="107" t="s">
        <v>43</v>
      </c>
      <c r="C183" s="90"/>
      <c r="D183" s="90"/>
      <c r="E183" s="90"/>
      <c r="F183" s="90"/>
    </row>
    <row r="184" spans="1:15">
      <c r="A184" s="79"/>
      <c r="B184" s="89"/>
      <c r="C184" s="90"/>
      <c r="D184" s="90"/>
      <c r="E184" s="90"/>
      <c r="F184" s="90"/>
    </row>
    <row r="185" spans="1:15">
      <c r="A185" s="79" t="s">
        <v>44</v>
      </c>
      <c r="B185" s="89" t="s">
        <v>241</v>
      </c>
      <c r="C185" s="90"/>
      <c r="D185" s="90"/>
      <c r="E185" s="90"/>
      <c r="F185" s="90"/>
    </row>
    <row r="186" spans="1:15">
      <c r="A186" s="79" t="s">
        <v>45</v>
      </c>
      <c r="B186" s="89" t="s">
        <v>242</v>
      </c>
      <c r="C186" s="90"/>
      <c r="D186" s="90"/>
      <c r="E186" s="90"/>
      <c r="F186" s="90"/>
    </row>
    <row r="187" spans="1:15">
      <c r="A187" s="79" t="s">
        <v>46</v>
      </c>
      <c r="B187" s="89" t="s">
        <v>243</v>
      </c>
      <c r="C187" s="90"/>
      <c r="D187" s="90"/>
      <c r="E187" s="90"/>
      <c r="F187" s="90"/>
    </row>
    <row r="188" spans="1:15">
      <c r="A188" s="79" t="s">
        <v>47</v>
      </c>
      <c r="B188" s="89" t="s">
        <v>244</v>
      </c>
      <c r="C188" s="90"/>
      <c r="D188" s="90"/>
      <c r="E188" s="90"/>
      <c r="F188" s="90"/>
    </row>
    <row r="189" spans="1:15">
      <c r="A189" s="79"/>
      <c r="B189" s="89"/>
      <c r="C189" s="90"/>
      <c r="D189" s="90"/>
      <c r="E189" s="90"/>
      <c r="F189" s="90"/>
    </row>
    <row r="191" spans="1:15">
      <c r="A191" s="394" t="s">
        <v>11</v>
      </c>
      <c r="B191" s="412" t="s">
        <v>12</v>
      </c>
      <c r="C191" s="405" t="s">
        <v>127</v>
      </c>
      <c r="D191" s="406"/>
      <c r="E191" s="406"/>
      <c r="F191" s="406"/>
      <c r="G191" s="407"/>
      <c r="H191" s="405" t="s">
        <v>186</v>
      </c>
      <c r="I191" s="406"/>
      <c r="J191" s="406"/>
      <c r="K191" s="406"/>
      <c r="L191" s="407"/>
      <c r="O191" s="101"/>
    </row>
    <row r="192" spans="1:15">
      <c r="A192" s="394"/>
      <c r="B192" s="412"/>
      <c r="C192" s="108" t="s">
        <v>5</v>
      </c>
      <c r="D192" s="108" t="s">
        <v>6</v>
      </c>
      <c r="E192" s="368" t="s">
        <v>22</v>
      </c>
      <c r="F192" s="368" t="s">
        <v>8</v>
      </c>
      <c r="G192" s="368" t="s">
        <v>482</v>
      </c>
      <c r="H192" s="368" t="s">
        <v>5</v>
      </c>
      <c r="I192" s="368" t="s">
        <v>6</v>
      </c>
      <c r="J192" s="368" t="s">
        <v>22</v>
      </c>
      <c r="K192" s="368" t="s">
        <v>8</v>
      </c>
      <c r="L192" s="368" t="s">
        <v>482</v>
      </c>
      <c r="O192" s="101"/>
    </row>
    <row r="193" spans="1:15">
      <c r="A193" s="79" t="s">
        <v>131</v>
      </c>
      <c r="B193" s="109" t="s">
        <v>239</v>
      </c>
      <c r="C193" s="110"/>
      <c r="D193" s="110"/>
      <c r="E193" s="373" t="s">
        <v>483</v>
      </c>
      <c r="F193" s="110"/>
      <c r="G193" s="374" t="s">
        <v>484</v>
      </c>
      <c r="H193" s="375" t="s">
        <v>187</v>
      </c>
      <c r="I193" s="375" t="s">
        <v>187</v>
      </c>
      <c r="J193" s="376" t="s">
        <v>485</v>
      </c>
      <c r="K193" s="375" t="s">
        <v>187</v>
      </c>
      <c r="L193" s="377" t="s">
        <v>486</v>
      </c>
      <c r="O193" s="101"/>
    </row>
    <row r="194" spans="1:15">
      <c r="A194" s="79" t="s">
        <v>405</v>
      </c>
      <c r="B194" s="109" t="s">
        <v>406</v>
      </c>
      <c r="C194" s="110"/>
      <c r="D194" s="110"/>
      <c r="E194" s="373" t="s">
        <v>483</v>
      </c>
      <c r="F194" s="110"/>
      <c r="G194" s="374" t="s">
        <v>484</v>
      </c>
      <c r="H194" s="375" t="s">
        <v>187</v>
      </c>
      <c r="I194" s="375" t="s">
        <v>187</v>
      </c>
      <c r="J194" s="376" t="s">
        <v>485</v>
      </c>
      <c r="K194" s="375" t="s">
        <v>187</v>
      </c>
      <c r="L194" s="377" t="s">
        <v>486</v>
      </c>
      <c r="O194" s="101"/>
    </row>
    <row r="195" spans="1:15">
      <c r="A195" s="79" t="s">
        <v>136</v>
      </c>
      <c r="B195" s="109" t="s">
        <v>250</v>
      </c>
      <c r="C195" s="110"/>
      <c r="D195" s="110"/>
      <c r="E195" s="373" t="s">
        <v>483</v>
      </c>
      <c r="F195" s="110"/>
      <c r="G195" s="374" t="s">
        <v>484</v>
      </c>
      <c r="H195" s="375" t="s">
        <v>187</v>
      </c>
      <c r="I195" s="375" t="s">
        <v>187</v>
      </c>
      <c r="J195" s="376" t="s">
        <v>485</v>
      </c>
      <c r="K195" s="375" t="s">
        <v>187</v>
      </c>
      <c r="L195" s="377" t="s">
        <v>486</v>
      </c>
      <c r="O195" s="101"/>
    </row>
    <row r="196" spans="1:15">
      <c r="A196" s="79" t="s">
        <v>134</v>
      </c>
      <c r="B196" s="109" t="s">
        <v>249</v>
      </c>
      <c r="C196" s="110"/>
      <c r="D196" s="110"/>
      <c r="E196" s="373" t="s">
        <v>483</v>
      </c>
      <c r="F196" s="110"/>
      <c r="G196" s="374" t="s">
        <v>484</v>
      </c>
      <c r="H196" s="375" t="s">
        <v>187</v>
      </c>
      <c r="I196" s="375" t="s">
        <v>187</v>
      </c>
      <c r="J196" s="376" t="s">
        <v>485</v>
      </c>
      <c r="K196" s="375" t="s">
        <v>187</v>
      </c>
      <c r="L196" s="377" t="s">
        <v>486</v>
      </c>
      <c r="O196" s="101"/>
    </row>
    <row r="197" spans="1:15">
      <c r="A197" s="79" t="s">
        <v>135</v>
      </c>
      <c r="B197" s="109" t="s">
        <v>248</v>
      </c>
      <c r="C197" s="110"/>
      <c r="D197" s="110"/>
      <c r="E197" s="373" t="s">
        <v>483</v>
      </c>
      <c r="F197" s="110"/>
      <c r="G197" s="374" t="s">
        <v>484</v>
      </c>
      <c r="H197" s="375" t="s">
        <v>187</v>
      </c>
      <c r="I197" s="375" t="s">
        <v>187</v>
      </c>
      <c r="J197" s="376" t="s">
        <v>485</v>
      </c>
      <c r="K197" s="375" t="s">
        <v>187</v>
      </c>
      <c r="L197" s="377" t="s">
        <v>486</v>
      </c>
      <c r="O197" s="101"/>
    </row>
    <row r="198" spans="1:15">
      <c r="A198" s="79" t="s">
        <v>409</v>
      </c>
      <c r="B198" s="109" t="s">
        <v>410</v>
      </c>
      <c r="C198" s="110"/>
      <c r="D198" s="110"/>
      <c r="E198" s="373" t="s">
        <v>483</v>
      </c>
      <c r="F198" s="110"/>
      <c r="G198" s="374" t="s">
        <v>484</v>
      </c>
      <c r="H198" s="375" t="s">
        <v>187</v>
      </c>
      <c r="I198" s="375" t="s">
        <v>187</v>
      </c>
      <c r="J198" s="376" t="s">
        <v>485</v>
      </c>
      <c r="K198" s="375" t="s">
        <v>187</v>
      </c>
      <c r="L198" s="377" t="s">
        <v>486</v>
      </c>
      <c r="O198" s="101"/>
    </row>
    <row r="199" spans="1:15">
      <c r="A199" s="79" t="s">
        <v>465</v>
      </c>
      <c r="B199" s="109" t="s">
        <v>466</v>
      </c>
      <c r="C199" s="110"/>
      <c r="D199" s="110"/>
      <c r="E199" s="373" t="s">
        <v>483</v>
      </c>
      <c r="F199" s="110"/>
      <c r="G199" s="374" t="s">
        <v>484</v>
      </c>
      <c r="H199" s="375" t="s">
        <v>187</v>
      </c>
      <c r="I199" s="375" t="s">
        <v>187</v>
      </c>
      <c r="J199" s="376" t="s">
        <v>485</v>
      </c>
      <c r="K199" s="375" t="s">
        <v>187</v>
      </c>
      <c r="L199" s="377" t="s">
        <v>486</v>
      </c>
      <c r="O199" s="101"/>
    </row>
    <row r="200" spans="1:15">
      <c r="A200" s="79" t="s">
        <v>471</v>
      </c>
      <c r="B200" s="109" t="s">
        <v>476</v>
      </c>
      <c r="C200" s="110"/>
      <c r="D200" s="110"/>
      <c r="E200" s="373" t="s">
        <v>483</v>
      </c>
      <c r="F200" s="110"/>
      <c r="G200" s="374" t="s">
        <v>484</v>
      </c>
      <c r="H200" s="375" t="s">
        <v>187</v>
      </c>
      <c r="I200" s="375" t="s">
        <v>187</v>
      </c>
      <c r="J200" s="376" t="s">
        <v>485</v>
      </c>
      <c r="K200" s="375" t="s">
        <v>187</v>
      </c>
      <c r="L200" s="377" t="s">
        <v>486</v>
      </c>
      <c r="O200" s="101"/>
    </row>
    <row r="201" spans="1:15">
      <c r="A201" s="79" t="s">
        <v>132</v>
      </c>
      <c r="B201" s="109" t="s">
        <v>245</v>
      </c>
      <c r="C201" s="110"/>
      <c r="D201" s="110"/>
      <c r="E201" s="373" t="s">
        <v>483</v>
      </c>
      <c r="F201" s="110"/>
      <c r="G201" s="374" t="s">
        <v>484</v>
      </c>
      <c r="H201" s="375" t="s">
        <v>187</v>
      </c>
      <c r="I201" s="375" t="s">
        <v>187</v>
      </c>
      <c r="J201" s="376" t="s">
        <v>485</v>
      </c>
      <c r="K201" s="375" t="s">
        <v>187</v>
      </c>
      <c r="L201" s="377" t="s">
        <v>486</v>
      </c>
      <c r="O201" s="101"/>
    </row>
    <row r="202" spans="1:15">
      <c r="A202" s="79" t="s">
        <v>133</v>
      </c>
      <c r="B202" s="109" t="s">
        <v>246</v>
      </c>
      <c r="C202" s="110"/>
      <c r="D202" s="110"/>
      <c r="E202" s="373" t="s">
        <v>483</v>
      </c>
      <c r="F202" s="110"/>
      <c r="G202" s="374" t="s">
        <v>484</v>
      </c>
      <c r="H202" s="375" t="s">
        <v>187</v>
      </c>
      <c r="I202" s="375" t="s">
        <v>187</v>
      </c>
      <c r="J202" s="376" t="s">
        <v>485</v>
      </c>
      <c r="K202" s="375" t="s">
        <v>187</v>
      </c>
      <c r="L202" s="377" t="s">
        <v>486</v>
      </c>
      <c r="O202" s="101"/>
    </row>
    <row r="203" spans="1:15">
      <c r="A203" s="79" t="s">
        <v>185</v>
      </c>
      <c r="B203" s="109" t="s">
        <v>247</v>
      </c>
      <c r="C203" s="110"/>
      <c r="D203" s="110"/>
      <c r="E203" s="373" t="s">
        <v>483</v>
      </c>
      <c r="F203" s="110"/>
      <c r="G203" s="374" t="s">
        <v>484</v>
      </c>
      <c r="H203" s="375" t="s">
        <v>187</v>
      </c>
      <c r="I203" s="375" t="s">
        <v>187</v>
      </c>
      <c r="J203" s="376" t="s">
        <v>485</v>
      </c>
      <c r="K203" s="375" t="s">
        <v>187</v>
      </c>
      <c r="L203" s="377" t="s">
        <v>486</v>
      </c>
      <c r="O203" s="101"/>
    </row>
    <row r="204" spans="1:15">
      <c r="A204" s="79" t="s">
        <v>407</v>
      </c>
      <c r="B204" s="109" t="s">
        <v>408</v>
      </c>
      <c r="C204" s="110"/>
      <c r="D204" s="110"/>
      <c r="E204" s="373" t="s">
        <v>483</v>
      </c>
      <c r="F204" s="110"/>
      <c r="G204" s="374" t="s">
        <v>484</v>
      </c>
      <c r="H204" s="375" t="s">
        <v>187</v>
      </c>
      <c r="I204" s="375" t="s">
        <v>187</v>
      </c>
      <c r="J204" s="376" t="s">
        <v>485</v>
      </c>
      <c r="K204" s="375" t="s">
        <v>187</v>
      </c>
      <c r="L204" s="377" t="s">
        <v>486</v>
      </c>
      <c r="O204" s="101"/>
    </row>
    <row r="205" spans="1:15">
      <c r="A205" s="79" t="s">
        <v>467</v>
      </c>
      <c r="B205" s="109" t="s">
        <v>472</v>
      </c>
      <c r="C205" s="110"/>
      <c r="D205" s="110"/>
      <c r="E205" s="373" t="s">
        <v>483</v>
      </c>
      <c r="F205" s="110"/>
      <c r="G205" s="374" t="s">
        <v>484</v>
      </c>
      <c r="H205" s="375" t="s">
        <v>187</v>
      </c>
      <c r="I205" s="375" t="s">
        <v>187</v>
      </c>
      <c r="J205" s="376" t="s">
        <v>485</v>
      </c>
      <c r="K205" s="375" t="s">
        <v>187</v>
      </c>
      <c r="L205" s="377" t="s">
        <v>486</v>
      </c>
      <c r="O205" s="101"/>
    </row>
    <row r="206" spans="1:15">
      <c r="A206" s="79" t="s">
        <v>468</v>
      </c>
      <c r="B206" s="109" t="s">
        <v>473</v>
      </c>
      <c r="C206" s="110"/>
      <c r="D206" s="110"/>
      <c r="E206" s="373" t="s">
        <v>483</v>
      </c>
      <c r="F206" s="110"/>
      <c r="G206" s="374" t="s">
        <v>484</v>
      </c>
      <c r="H206" s="375" t="s">
        <v>187</v>
      </c>
      <c r="I206" s="375" t="s">
        <v>187</v>
      </c>
      <c r="J206" s="376" t="s">
        <v>485</v>
      </c>
      <c r="K206" s="375" t="s">
        <v>187</v>
      </c>
      <c r="L206" s="377" t="s">
        <v>486</v>
      </c>
      <c r="O206" s="101"/>
    </row>
    <row r="207" spans="1:15">
      <c r="A207" s="79" t="s">
        <v>469</v>
      </c>
      <c r="B207" s="109" t="s">
        <v>474</v>
      </c>
      <c r="C207" s="110"/>
      <c r="D207" s="110"/>
      <c r="E207" s="373" t="s">
        <v>483</v>
      </c>
      <c r="F207" s="110"/>
      <c r="G207" s="374" t="s">
        <v>484</v>
      </c>
      <c r="H207" s="375" t="s">
        <v>187</v>
      </c>
      <c r="I207" s="375" t="s">
        <v>187</v>
      </c>
      <c r="J207" s="376" t="s">
        <v>485</v>
      </c>
      <c r="K207" s="375" t="s">
        <v>187</v>
      </c>
      <c r="L207" s="377" t="s">
        <v>486</v>
      </c>
      <c r="O207" s="101"/>
    </row>
    <row r="208" spans="1:15">
      <c r="A208" s="79" t="s">
        <v>470</v>
      </c>
      <c r="B208" s="109" t="s">
        <v>475</v>
      </c>
      <c r="C208" s="110"/>
      <c r="D208" s="110"/>
      <c r="E208" s="373" t="s">
        <v>483</v>
      </c>
      <c r="F208" s="110"/>
      <c r="G208" s="374" t="s">
        <v>484</v>
      </c>
      <c r="H208" s="375" t="s">
        <v>187</v>
      </c>
      <c r="I208" s="375" t="s">
        <v>187</v>
      </c>
      <c r="J208" s="376" t="s">
        <v>485</v>
      </c>
      <c r="K208" s="375" t="s">
        <v>187</v>
      </c>
      <c r="L208" s="377" t="s">
        <v>486</v>
      </c>
      <c r="O208" s="101"/>
    </row>
    <row r="209" spans="1:15">
      <c r="A209" s="79"/>
      <c r="B209" s="111" t="s">
        <v>128</v>
      </c>
      <c r="C209" s="112">
        <f t="shared" ref="C209:D209" si="4">SUM(C201:C208)</f>
        <v>0</v>
      </c>
      <c r="D209" s="112">
        <f t="shared" si="4"/>
        <v>0</v>
      </c>
      <c r="E209" s="112">
        <f t="shared" ref="E209:L209" si="5">SUM(E193:E208)</f>
        <v>0</v>
      </c>
      <c r="F209" s="112">
        <f t="shared" si="5"/>
        <v>0</v>
      </c>
      <c r="G209" s="112">
        <f t="shared" si="5"/>
        <v>0</v>
      </c>
      <c r="H209" s="378">
        <f t="shared" si="5"/>
        <v>0</v>
      </c>
      <c r="I209" s="378">
        <f t="shared" si="5"/>
        <v>0</v>
      </c>
      <c r="J209" s="379">
        <f t="shared" si="5"/>
        <v>0</v>
      </c>
      <c r="K209" s="378">
        <f t="shared" si="5"/>
        <v>0</v>
      </c>
      <c r="L209" s="379">
        <f t="shared" si="5"/>
        <v>0</v>
      </c>
      <c r="O209" s="101"/>
    </row>
    <row r="210" spans="1:15">
      <c r="A210" s="79" t="s">
        <v>184</v>
      </c>
      <c r="B210" s="113" t="s">
        <v>251</v>
      </c>
      <c r="C210" s="110"/>
      <c r="D210" s="110"/>
      <c r="E210" s="373" t="s">
        <v>483</v>
      </c>
      <c r="F210" s="110"/>
      <c r="G210" s="374" t="s">
        <v>484</v>
      </c>
      <c r="H210" s="375" t="s">
        <v>187</v>
      </c>
      <c r="I210" s="375" t="s">
        <v>187</v>
      </c>
      <c r="J210" s="376" t="s">
        <v>485</v>
      </c>
      <c r="K210" s="375" t="s">
        <v>187</v>
      </c>
      <c r="L210" s="377" t="s">
        <v>486</v>
      </c>
      <c r="O210" s="101"/>
    </row>
    <row r="211" spans="1:15">
      <c r="A211" s="140" t="s">
        <v>125</v>
      </c>
      <c r="B211" s="141" t="s">
        <v>234</v>
      </c>
      <c r="C211" s="110"/>
      <c r="D211" s="110"/>
      <c r="E211" s="373" t="s">
        <v>483</v>
      </c>
      <c r="F211" s="110"/>
      <c r="G211" s="374" t="s">
        <v>484</v>
      </c>
      <c r="H211" s="375" t="s">
        <v>187</v>
      </c>
      <c r="I211" s="375" t="s">
        <v>187</v>
      </c>
      <c r="J211" s="376" t="s">
        <v>485</v>
      </c>
      <c r="K211" s="375" t="s">
        <v>187</v>
      </c>
      <c r="L211" s="377" t="s">
        <v>486</v>
      </c>
      <c r="O211" s="101"/>
    </row>
    <row r="212" spans="1:15">
      <c r="A212" s="140" t="s">
        <v>126</v>
      </c>
      <c r="B212" s="141" t="s">
        <v>411</v>
      </c>
      <c r="C212" s="110"/>
      <c r="D212" s="110"/>
      <c r="E212" s="373" t="s">
        <v>483</v>
      </c>
      <c r="F212" s="110"/>
      <c r="G212" s="374" t="s">
        <v>484</v>
      </c>
      <c r="H212" s="375" t="s">
        <v>187</v>
      </c>
      <c r="I212" s="375" t="s">
        <v>187</v>
      </c>
      <c r="J212" s="376" t="s">
        <v>485</v>
      </c>
      <c r="K212" s="375" t="s">
        <v>187</v>
      </c>
      <c r="L212" s="377" t="s">
        <v>486</v>
      </c>
      <c r="O212" s="101"/>
    </row>
    <row r="213" spans="1:15">
      <c r="A213" s="79"/>
      <c r="B213" s="111" t="s">
        <v>128</v>
      </c>
      <c r="C213" s="112">
        <f t="shared" ref="C213:L213" si="6">SUM(C210:C212)</f>
        <v>0</v>
      </c>
      <c r="D213" s="112">
        <f t="shared" si="6"/>
        <v>0</v>
      </c>
      <c r="E213" s="112">
        <f t="shared" si="6"/>
        <v>0</v>
      </c>
      <c r="F213" s="112">
        <f t="shared" si="6"/>
        <v>0</v>
      </c>
      <c r="G213" s="112">
        <f t="shared" si="6"/>
        <v>0</v>
      </c>
      <c r="H213" s="378">
        <f t="shared" si="6"/>
        <v>0</v>
      </c>
      <c r="I213" s="378">
        <f t="shared" si="6"/>
        <v>0</v>
      </c>
      <c r="J213" s="379">
        <f t="shared" si="6"/>
        <v>0</v>
      </c>
      <c r="K213" s="378">
        <f t="shared" si="6"/>
        <v>0</v>
      </c>
      <c r="L213" s="379">
        <f t="shared" si="6"/>
        <v>0</v>
      </c>
      <c r="O213" s="101"/>
    </row>
    <row r="214" spans="1:15">
      <c r="A214" s="79"/>
      <c r="B214" s="113" t="s">
        <v>129</v>
      </c>
      <c r="C214" s="110"/>
      <c r="D214" s="110"/>
      <c r="E214" s="373" t="s">
        <v>483</v>
      </c>
      <c r="F214" s="110"/>
      <c r="G214" s="374" t="s">
        <v>484</v>
      </c>
      <c r="H214" s="375" t="s">
        <v>187</v>
      </c>
      <c r="I214" s="375" t="s">
        <v>187</v>
      </c>
      <c r="J214" s="376" t="s">
        <v>485</v>
      </c>
      <c r="K214" s="375" t="s">
        <v>187</v>
      </c>
      <c r="L214" s="377" t="s">
        <v>486</v>
      </c>
      <c r="O214" s="101"/>
    </row>
    <row r="215" spans="1:15">
      <c r="A215" s="79"/>
      <c r="B215" s="111" t="s">
        <v>128</v>
      </c>
      <c r="C215" s="112">
        <f t="shared" ref="C215:G215" si="7">SUM(C214)</f>
        <v>0</v>
      </c>
      <c r="D215" s="112">
        <f t="shared" si="7"/>
        <v>0</v>
      </c>
      <c r="E215" s="112">
        <f t="shared" si="7"/>
        <v>0</v>
      </c>
      <c r="F215" s="112">
        <f t="shared" si="7"/>
        <v>0</v>
      </c>
      <c r="G215" s="112">
        <f t="shared" si="7"/>
        <v>0</v>
      </c>
      <c r="H215" s="378">
        <f t="shared" ref="H215:L215" si="8">SUM(H214)</f>
        <v>0</v>
      </c>
      <c r="I215" s="378">
        <f t="shared" si="8"/>
        <v>0</v>
      </c>
      <c r="J215" s="379">
        <f t="shared" si="8"/>
        <v>0</v>
      </c>
      <c r="K215" s="378">
        <f t="shared" si="8"/>
        <v>0</v>
      </c>
      <c r="L215" s="379">
        <f t="shared" si="8"/>
        <v>0</v>
      </c>
      <c r="O215" s="101"/>
    </row>
    <row r="216" spans="1:15">
      <c r="A216" s="79"/>
      <c r="B216" s="113" t="s">
        <v>130</v>
      </c>
      <c r="C216" s="110"/>
      <c r="D216" s="110"/>
      <c r="E216" s="373" t="s">
        <v>483</v>
      </c>
      <c r="F216" s="110"/>
      <c r="G216" s="374" t="s">
        <v>484</v>
      </c>
      <c r="H216" s="375" t="s">
        <v>187</v>
      </c>
      <c r="I216" s="375" t="s">
        <v>187</v>
      </c>
      <c r="J216" s="376" t="s">
        <v>485</v>
      </c>
      <c r="K216" s="375" t="s">
        <v>187</v>
      </c>
      <c r="L216" s="377" t="s">
        <v>486</v>
      </c>
      <c r="O216" s="101"/>
    </row>
    <row r="217" spans="1:15">
      <c r="A217" s="79"/>
      <c r="B217" s="111" t="s">
        <v>128</v>
      </c>
      <c r="C217" s="112">
        <f t="shared" ref="C217:L217" si="9">SUM(C216)</f>
        <v>0</v>
      </c>
      <c r="D217" s="112">
        <f t="shared" si="9"/>
        <v>0</v>
      </c>
      <c r="E217" s="112">
        <f t="shared" si="9"/>
        <v>0</v>
      </c>
      <c r="F217" s="112">
        <f t="shared" si="9"/>
        <v>0</v>
      </c>
      <c r="G217" s="112">
        <f t="shared" si="9"/>
        <v>0</v>
      </c>
      <c r="H217" s="378">
        <f t="shared" si="9"/>
        <v>0</v>
      </c>
      <c r="I217" s="378">
        <f t="shared" si="9"/>
        <v>0</v>
      </c>
      <c r="J217" s="379">
        <f t="shared" si="9"/>
        <v>0</v>
      </c>
      <c r="K217" s="378">
        <f t="shared" si="9"/>
        <v>0</v>
      </c>
      <c r="L217" s="379">
        <f t="shared" si="9"/>
        <v>0</v>
      </c>
      <c r="O217" s="101"/>
    </row>
    <row r="219" spans="1:15" hidden="1">
      <c r="A219" s="409" t="s">
        <v>11</v>
      </c>
      <c r="B219" s="409" t="s">
        <v>12</v>
      </c>
      <c r="C219" s="408" t="s">
        <v>413</v>
      </c>
      <c r="D219" s="408"/>
      <c r="E219" s="408"/>
      <c r="F219" s="408"/>
    </row>
    <row r="220" spans="1:15" hidden="1">
      <c r="A220" s="410"/>
      <c r="B220" s="411"/>
      <c r="C220" s="264" t="s">
        <v>5</v>
      </c>
      <c r="D220" s="264" t="s">
        <v>6</v>
      </c>
      <c r="E220" s="264" t="s">
        <v>414</v>
      </c>
      <c r="F220" s="264" t="s">
        <v>8</v>
      </c>
    </row>
    <row r="221" spans="1:15" ht="15" hidden="1">
      <c r="A221" s="267" t="s">
        <v>415</v>
      </c>
      <c r="B221" s="267"/>
      <c r="C221" s="268"/>
      <c r="D221" s="268"/>
      <c r="E221" s="268"/>
      <c r="F221" s="269"/>
    </row>
    <row r="222" spans="1:15" ht="15" hidden="1">
      <c r="A222" s="265" t="s">
        <v>454</v>
      </c>
      <c r="B222" s="270" t="s">
        <v>63</v>
      </c>
      <c r="C222" s="258"/>
      <c r="D222" s="258"/>
      <c r="E222" s="259"/>
      <c r="F222" s="258"/>
    </row>
    <row r="223" spans="1:15" customFormat="1" ht="15" hidden="1">
      <c r="A223" s="265" t="s">
        <v>455</v>
      </c>
      <c r="B223" s="270" t="s">
        <v>64</v>
      </c>
      <c r="C223" s="271"/>
      <c r="D223" s="271"/>
      <c r="E223" s="271"/>
      <c r="F223" s="271"/>
      <c r="G223" s="101"/>
      <c r="H223" s="101"/>
      <c r="I223" s="101"/>
      <c r="J223" s="101"/>
      <c r="K223" s="101"/>
      <c r="L223" s="101"/>
      <c r="M223" s="101"/>
      <c r="N223" s="101"/>
    </row>
    <row r="224" spans="1:15" customFormat="1" ht="15" hidden="1">
      <c r="A224" s="265"/>
      <c r="B224" s="270" t="s">
        <v>403</v>
      </c>
      <c r="C224" s="271"/>
      <c r="D224" s="271"/>
      <c r="E224" s="271"/>
      <c r="F224" s="271"/>
      <c r="G224" s="101"/>
      <c r="H224" s="101"/>
      <c r="I224" s="101"/>
      <c r="J224" s="101"/>
      <c r="K224" s="101"/>
      <c r="L224" s="101"/>
      <c r="M224" s="101"/>
      <c r="N224" s="101"/>
    </row>
    <row r="225" spans="1:14" customFormat="1" ht="15" hidden="1">
      <c r="A225" s="265"/>
      <c r="B225" s="270" t="s">
        <v>66</v>
      </c>
      <c r="C225" s="271"/>
      <c r="D225" s="271"/>
      <c r="E225" s="271"/>
      <c r="F225" s="271"/>
      <c r="G225" s="101"/>
      <c r="H225" s="101"/>
      <c r="I225" s="101"/>
      <c r="J225" s="101"/>
      <c r="K225" s="101"/>
      <c r="L225" s="101"/>
      <c r="M225" s="101"/>
      <c r="N225" s="101"/>
    </row>
    <row r="226" spans="1:14" ht="15" hidden="1">
      <c r="A226" s="272" t="s">
        <v>456</v>
      </c>
      <c r="B226" s="273" t="s">
        <v>65</v>
      </c>
      <c r="C226" s="274"/>
      <c r="D226" s="274"/>
      <c r="E226" s="275"/>
      <c r="F226" s="274"/>
    </row>
    <row r="227" spans="1:14" ht="15" hidden="1">
      <c r="A227" s="260"/>
      <c r="B227" s="260"/>
      <c r="C227" s="261">
        <f>SUM(C222:C226)</f>
        <v>0</v>
      </c>
      <c r="D227" s="261">
        <f t="shared" ref="D227:F227" si="10">SUM(D222:D226)</f>
        <v>0</v>
      </c>
      <c r="E227" s="261">
        <f t="shared" si="10"/>
        <v>0</v>
      </c>
      <c r="F227" s="261">
        <f t="shared" si="10"/>
        <v>0</v>
      </c>
    </row>
    <row r="228" spans="1:14" hidden="1">
      <c r="A228" s="262" t="s">
        <v>416</v>
      </c>
      <c r="B228" s="262"/>
      <c r="C228" s="263"/>
      <c r="D228" s="263"/>
      <c r="E228" s="263"/>
      <c r="F228" s="263"/>
    </row>
    <row r="229" spans="1:14" ht="15" hidden="1">
      <c r="A229" s="265" t="s">
        <v>457</v>
      </c>
      <c r="B229" s="270" t="s">
        <v>63</v>
      </c>
      <c r="C229" s="258"/>
      <c r="D229" s="258"/>
      <c r="E229" s="259"/>
      <c r="F229" s="258"/>
    </row>
    <row r="230" spans="1:14" customFormat="1" ht="15" hidden="1">
      <c r="A230" s="265" t="s">
        <v>458</v>
      </c>
      <c r="B230" s="270" t="s">
        <v>64</v>
      </c>
      <c r="C230" s="266"/>
      <c r="D230" s="266"/>
      <c r="E230" s="266"/>
      <c r="F230" s="266"/>
      <c r="G230" s="101"/>
      <c r="H230" s="101"/>
      <c r="I230" s="101"/>
      <c r="J230" s="101"/>
      <c r="K230" s="101"/>
      <c r="L230" s="101"/>
      <c r="M230" s="101"/>
      <c r="N230" s="101"/>
    </row>
    <row r="231" spans="1:14" customFormat="1" ht="15" hidden="1">
      <c r="A231" s="265"/>
      <c r="B231" s="270" t="s">
        <v>403</v>
      </c>
      <c r="C231" s="266"/>
      <c r="D231" s="266"/>
      <c r="E231" s="266"/>
      <c r="F231" s="266"/>
      <c r="G231" s="101"/>
      <c r="H231" s="101"/>
      <c r="I231" s="101"/>
      <c r="J231" s="101"/>
      <c r="K231" s="101"/>
      <c r="L231" s="101"/>
      <c r="M231" s="101"/>
      <c r="N231" s="101"/>
    </row>
    <row r="232" spans="1:14" customFormat="1" ht="15" hidden="1">
      <c r="A232" s="265"/>
      <c r="B232" s="270" t="s">
        <v>66</v>
      </c>
      <c r="C232" s="266"/>
      <c r="D232" s="266"/>
      <c r="E232" s="266"/>
      <c r="F232" s="266"/>
      <c r="G232" s="101"/>
      <c r="H232" s="101"/>
      <c r="I232" s="101"/>
      <c r="J232" s="101"/>
      <c r="K232" s="101"/>
      <c r="L232" s="101"/>
      <c r="M232" s="101"/>
      <c r="N232" s="101"/>
    </row>
    <row r="233" spans="1:14" ht="15" hidden="1">
      <c r="A233" s="272" t="s">
        <v>459</v>
      </c>
      <c r="B233" s="273" t="s">
        <v>65</v>
      </c>
      <c r="C233" s="258"/>
      <c r="D233" s="258"/>
      <c r="E233" s="259"/>
      <c r="F233" s="258"/>
    </row>
    <row r="234" spans="1:14" ht="15" hidden="1">
      <c r="A234" s="260"/>
      <c r="B234" s="260"/>
      <c r="C234" s="261">
        <f>SUM(C229:C233)</f>
        <v>0</v>
      </c>
      <c r="D234" s="261">
        <f t="shared" ref="D234:F234" si="11">SUM(D229:D233)</f>
        <v>0</v>
      </c>
      <c r="E234" s="261">
        <f t="shared" si="11"/>
        <v>0</v>
      </c>
      <c r="F234" s="261">
        <f t="shared" si="11"/>
        <v>0</v>
      </c>
    </row>
    <row r="235" spans="1:14" hidden="1">
      <c r="A235" s="262" t="s">
        <v>412</v>
      </c>
      <c r="B235" s="262"/>
      <c r="C235" s="263"/>
      <c r="D235" s="263"/>
      <c r="E235" s="263"/>
      <c r="F235" s="263"/>
    </row>
    <row r="236" spans="1:14" ht="15" hidden="1">
      <c r="A236" s="265" t="s">
        <v>460</v>
      </c>
      <c r="B236" s="270" t="s">
        <v>63</v>
      </c>
      <c r="C236" s="258"/>
      <c r="D236" s="258"/>
      <c r="E236" s="259"/>
      <c r="F236" s="258"/>
    </row>
    <row r="237" spans="1:14" customFormat="1" ht="15" hidden="1">
      <c r="A237" s="265" t="s">
        <v>461</v>
      </c>
      <c r="B237" s="270" t="s">
        <v>64</v>
      </c>
      <c r="C237" s="266"/>
      <c r="D237" s="266"/>
      <c r="E237" s="266"/>
      <c r="F237" s="266"/>
      <c r="G237" s="101"/>
      <c r="H237" s="101"/>
      <c r="I237" s="101"/>
      <c r="J237" s="101"/>
      <c r="K237" s="101"/>
      <c r="L237" s="101"/>
      <c r="M237" s="101"/>
      <c r="N237" s="101"/>
    </row>
    <row r="238" spans="1:14" customFormat="1" ht="15" hidden="1">
      <c r="A238" s="265"/>
      <c r="B238" s="270" t="s">
        <v>403</v>
      </c>
      <c r="C238" s="266"/>
      <c r="D238" s="266"/>
      <c r="E238" s="266"/>
      <c r="F238" s="266"/>
      <c r="G238" s="101"/>
      <c r="H238" s="101"/>
      <c r="I238" s="101"/>
      <c r="J238" s="101"/>
      <c r="K238" s="101"/>
      <c r="L238" s="101"/>
      <c r="M238" s="101"/>
      <c r="N238" s="101"/>
    </row>
    <row r="239" spans="1:14" customFormat="1" ht="15" hidden="1">
      <c r="A239" s="265"/>
      <c r="B239" s="270" t="s">
        <v>66</v>
      </c>
      <c r="C239" s="266"/>
      <c r="D239" s="266"/>
      <c r="E239" s="266"/>
      <c r="F239" s="266"/>
      <c r="G239" s="101"/>
      <c r="H239" s="101"/>
      <c r="I239" s="101"/>
      <c r="J239" s="101"/>
      <c r="K239" s="101"/>
      <c r="L239" s="101"/>
      <c r="M239" s="101"/>
      <c r="N239" s="101"/>
    </row>
    <row r="240" spans="1:14" ht="15" hidden="1">
      <c r="A240" s="272" t="s">
        <v>462</v>
      </c>
      <c r="B240" s="273" t="s">
        <v>65</v>
      </c>
      <c r="C240" s="258"/>
      <c r="D240" s="258"/>
      <c r="E240" s="259"/>
      <c r="F240" s="258"/>
    </row>
    <row r="241" spans="1:6" ht="15" hidden="1">
      <c r="A241" s="260"/>
      <c r="B241" s="260"/>
      <c r="C241" s="261">
        <f>SUM(C236:C240)</f>
        <v>0</v>
      </c>
      <c r="D241" s="261">
        <f t="shared" ref="D241:F241" si="12">SUM(D236:D240)</f>
        <v>0</v>
      </c>
      <c r="E241" s="261">
        <f t="shared" si="12"/>
        <v>0</v>
      </c>
      <c r="F241" s="261">
        <f t="shared" si="12"/>
        <v>0</v>
      </c>
    </row>
  </sheetData>
  <sheetProtection formatCells="0" formatColumns="0" formatRows="0" insertColumns="0" insertRows="0" insertHyperlinks="0" deleteColumns="0" deleteRows="0" sort="0" autoFilter="0" pivotTables="0"/>
  <mergeCells count="27">
    <mergeCell ref="H191:L191"/>
    <mergeCell ref="C219:F219"/>
    <mergeCell ref="A219:A220"/>
    <mergeCell ref="B219:B220"/>
    <mergeCell ref="A191:A192"/>
    <mergeCell ref="B191:B192"/>
    <mergeCell ref="A151:A152"/>
    <mergeCell ref="B151:B152"/>
    <mergeCell ref="B142:F142"/>
    <mergeCell ref="B112:F112"/>
    <mergeCell ref="C191:G191"/>
    <mergeCell ref="B102:F102"/>
    <mergeCell ref="B91:F91"/>
    <mergeCell ref="B2:K3"/>
    <mergeCell ref="A164:F165"/>
    <mergeCell ref="G7:J7"/>
    <mergeCell ref="K7:N7"/>
    <mergeCell ref="A7:A8"/>
    <mergeCell ref="B7:B8"/>
    <mergeCell ref="B43:N43"/>
    <mergeCell ref="B9:N9"/>
    <mergeCell ref="C151:F151"/>
    <mergeCell ref="C7:F7"/>
    <mergeCell ref="B64:F64"/>
    <mergeCell ref="B135:F135"/>
    <mergeCell ref="B130:F130"/>
    <mergeCell ref="B81:F81"/>
  </mergeCells>
  <pageMargins left="0.7" right="0.7" top="0.75" bottom="0.75" header="0.3" footer="0.3"/>
  <pageSetup paperSize="9" scale="24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B1:N47"/>
  <sheetViews>
    <sheetView tabSelected="1" view="pageBreakPreview" zoomScale="70" zoomScaleNormal="85" zoomScaleSheetLayoutView="70" workbookViewId="0"/>
  </sheetViews>
  <sheetFormatPr defaultRowHeight="15"/>
  <cols>
    <col min="1" max="1" width="4" style="8" customWidth="1"/>
    <col min="2" max="2" width="36.5703125" style="8" customWidth="1"/>
    <col min="3" max="3" width="20" style="8" customWidth="1"/>
    <col min="4" max="6" width="22.42578125" style="8" customWidth="1"/>
    <col min="7" max="7" width="9.140625" style="8"/>
    <col min="8" max="8" width="34.85546875" style="8" bestFit="1" customWidth="1"/>
    <col min="9" max="11" width="17.7109375" style="8" customWidth="1"/>
    <col min="12" max="12" width="4.7109375" style="8" customWidth="1"/>
    <col min="13" max="13" width="25.5703125" style="8" customWidth="1"/>
    <col min="14" max="14" width="19.42578125" style="318" customWidth="1"/>
    <col min="15" max="15" width="12.28515625" style="8" bestFit="1" customWidth="1"/>
    <col min="16" max="16384" width="9.140625" style="8"/>
  </cols>
  <sheetData>
    <row r="1" spans="2:14">
      <c r="C1" s="417" t="s">
        <v>51</v>
      </c>
      <c r="D1" s="417"/>
      <c r="E1" s="417"/>
      <c r="F1" s="417"/>
      <c r="G1" s="417"/>
      <c r="H1" s="417"/>
      <c r="I1" s="417"/>
    </row>
    <row r="2" spans="2:14" ht="15" customHeight="1">
      <c r="C2" s="417"/>
      <c r="D2" s="417"/>
      <c r="E2" s="417"/>
      <c r="F2" s="417"/>
      <c r="G2" s="417"/>
      <c r="H2" s="417"/>
      <c r="I2" s="417"/>
      <c r="J2" s="233"/>
      <c r="K2" s="233"/>
      <c r="L2" s="9"/>
      <c r="M2" s="9"/>
    </row>
    <row r="3" spans="2:14" ht="15" customHeight="1">
      <c r="B3" s="233"/>
      <c r="C3" s="417"/>
      <c r="D3" s="417"/>
      <c r="E3" s="417"/>
      <c r="F3" s="417"/>
      <c r="G3" s="417"/>
      <c r="H3" s="417"/>
      <c r="I3" s="417"/>
      <c r="J3" s="233"/>
      <c r="K3" s="233"/>
      <c r="L3" s="9"/>
      <c r="M3" s="9"/>
    </row>
    <row r="4" spans="2:14" ht="15" customHeight="1">
      <c r="B4" s="233"/>
      <c r="C4" s="417"/>
      <c r="D4" s="417"/>
      <c r="E4" s="417"/>
      <c r="F4" s="417"/>
      <c r="G4" s="417"/>
      <c r="H4" s="417"/>
      <c r="I4" s="417"/>
      <c r="J4" s="233"/>
      <c r="K4" s="233"/>
    </row>
    <row r="5" spans="2:14" ht="15" customHeight="1">
      <c r="B5" s="233"/>
      <c r="C5" s="233"/>
      <c r="D5" s="233"/>
      <c r="E5" s="233"/>
      <c r="F5" s="233"/>
      <c r="G5" s="233"/>
      <c r="H5" s="233"/>
      <c r="I5" s="233"/>
      <c r="J5" s="418" t="str">
        <f>MACRO!B4</f>
        <v>Report Date</v>
      </c>
      <c r="K5" s="418"/>
    </row>
    <row r="6" spans="2:14" ht="15.75" thickBot="1">
      <c r="B6" s="180"/>
      <c r="J6" s="418" t="str">
        <f>MACRO!B5</f>
        <v>Print Date</v>
      </c>
      <c r="K6" s="418"/>
      <c r="M6" s="416"/>
      <c r="N6" s="416"/>
    </row>
    <row r="7" spans="2:14" ht="15.75" thickBot="1">
      <c r="B7" s="10" t="s">
        <v>23</v>
      </c>
      <c r="C7" s="11" t="s">
        <v>5</v>
      </c>
      <c r="D7" s="11" t="s">
        <v>52</v>
      </c>
      <c r="E7" s="11" t="s">
        <v>53</v>
      </c>
      <c r="F7" s="12" t="s">
        <v>54</v>
      </c>
      <c r="H7" s="10" t="s">
        <v>55</v>
      </c>
      <c r="I7" s="11" t="s">
        <v>5</v>
      </c>
      <c r="J7" s="11" t="s">
        <v>52</v>
      </c>
      <c r="K7" s="12" t="s">
        <v>54</v>
      </c>
    </row>
    <row r="8" spans="2:14" ht="15.75" thickBot="1">
      <c r="H8" s="23" t="s">
        <v>67</v>
      </c>
      <c r="I8" s="24">
        <f>SUM(MACRO!C153)</f>
        <v>0</v>
      </c>
      <c r="J8" s="24">
        <f>SUM(MACRO!D153)</f>
        <v>0</v>
      </c>
      <c r="K8" s="68">
        <f>SUM(MACRO!F153)+IF(MACRO!C6=2024,1209,0)</f>
        <v>0</v>
      </c>
      <c r="N8" s="319"/>
    </row>
    <row r="9" spans="2:14" ht="15.75" thickBot="1">
      <c r="B9" s="425" t="s">
        <v>56</v>
      </c>
      <c r="C9" s="426"/>
      <c r="D9" s="426"/>
      <c r="E9" s="426"/>
      <c r="F9" s="427"/>
      <c r="H9" s="25" t="s">
        <v>68</v>
      </c>
      <c r="I9" s="26">
        <f>MACRO!C154</f>
        <v>0</v>
      </c>
      <c r="J9" s="26">
        <f>MACRO!D154</f>
        <v>0</v>
      </c>
      <c r="K9" s="27">
        <f>SUM(MACRO!F154)+IF(MACRO!C6=2024,14,0)</f>
        <v>0</v>
      </c>
      <c r="N9" s="319"/>
    </row>
    <row r="10" spans="2:14">
      <c r="B10" s="13" t="s">
        <v>57</v>
      </c>
      <c r="C10" s="14">
        <f>SUM(MACRO!C44)</f>
        <v>0</v>
      </c>
      <c r="D10" s="14">
        <f>SUM(MACRO!D44)</f>
        <v>0</v>
      </c>
      <c r="E10" s="14">
        <f>SUM(MACRO!E44)</f>
        <v>0</v>
      </c>
      <c r="F10" s="15">
        <f>SUM(MACRO!F44)+IF(MACRO!C6=2024,125659374.93,0)</f>
        <v>0</v>
      </c>
      <c r="H10" s="28" t="s">
        <v>69</v>
      </c>
      <c r="I10" s="29">
        <f>SUM(I8-I9)</f>
        <v>0</v>
      </c>
      <c r="J10" s="29">
        <f>SUM(J8-J9)</f>
        <v>0</v>
      </c>
      <c r="K10" s="30">
        <f>SUM(K8-K9)</f>
        <v>0</v>
      </c>
      <c r="N10" s="319"/>
    </row>
    <row r="11" spans="2:14">
      <c r="B11" s="16" t="s">
        <v>58</v>
      </c>
      <c r="C11" s="17">
        <f>SUM(MACRO!C45)</f>
        <v>0</v>
      </c>
      <c r="D11" s="17">
        <f>SUM(MACRO!D45)</f>
        <v>0</v>
      </c>
      <c r="E11" s="17">
        <f>SUM(MACRO!E45)</f>
        <v>0</v>
      </c>
      <c r="F11" s="18">
        <f>SUM(MACRO!F45)</f>
        <v>0</v>
      </c>
      <c r="H11" s="25" t="s">
        <v>70</v>
      </c>
      <c r="I11" s="26">
        <f>MACRO!C158</f>
        <v>0</v>
      </c>
      <c r="J11" s="26">
        <f>MACRO!D158</f>
        <v>0</v>
      </c>
      <c r="K11" s="27">
        <f>SUM(MACRO!F158)+IF(MACRO!C6=2024,683,0)</f>
        <v>0</v>
      </c>
      <c r="N11" s="319"/>
    </row>
    <row r="12" spans="2:14">
      <c r="B12" s="19" t="s">
        <v>59</v>
      </c>
      <c r="C12" s="17">
        <f>SUM(MACRO!C46)</f>
        <v>0</v>
      </c>
      <c r="D12" s="17">
        <f>SUM(MACRO!D46)</f>
        <v>0</v>
      </c>
      <c r="E12" s="17">
        <f>SUM(MACRO!E46)</f>
        <v>0</v>
      </c>
      <c r="F12" s="18">
        <f>SUM(MACRO!F46)+IF(MACRO!C6=2024,61983.47,0)</f>
        <v>0</v>
      </c>
      <c r="H12" s="25" t="s">
        <v>71</v>
      </c>
      <c r="I12" s="26">
        <f>MACRO!C163</f>
        <v>0</v>
      </c>
      <c r="J12" s="26">
        <f>MACRO!D163</f>
        <v>0</v>
      </c>
      <c r="K12" s="27">
        <f>SUM(MACRO!F163)+IF(MACRO!C6=2024,653,0)</f>
        <v>0</v>
      </c>
      <c r="N12" s="319"/>
    </row>
    <row r="13" spans="2:14">
      <c r="B13" s="16" t="s">
        <v>60</v>
      </c>
      <c r="C13" s="17">
        <f>SUM(MACRO!C47:C50)</f>
        <v>0</v>
      </c>
      <c r="D13" s="17">
        <f>SUM(MACRO!D47:D50)</f>
        <v>0</v>
      </c>
      <c r="E13" s="17">
        <f>SUM(MACRO!E47:E50)</f>
        <v>0</v>
      </c>
      <c r="F13" s="18">
        <f>SUM(MACRO!F47:F50)+IF(MACRO!C6=2024,622314.05,0)</f>
        <v>0</v>
      </c>
      <c r="H13" s="25" t="s">
        <v>72</v>
      </c>
      <c r="I13" s="26">
        <f>MACRO!C162</f>
        <v>0</v>
      </c>
      <c r="J13" s="26">
        <f>MACRO!D162</f>
        <v>0</v>
      </c>
      <c r="K13" s="27">
        <f>SUM(MACRO!F162)+IF(MACRO!C6=2024,512,0)</f>
        <v>0</v>
      </c>
      <c r="N13" s="319"/>
    </row>
    <row r="14" spans="2:14" ht="15.75" thickBot="1">
      <c r="B14" s="20" t="s">
        <v>61</v>
      </c>
      <c r="C14" s="21">
        <f>SUM(MACRO!C51:C52)</f>
        <v>0</v>
      </c>
      <c r="D14" s="21">
        <f>SUM(MACRO!D51:D52)</f>
        <v>0</v>
      </c>
      <c r="E14" s="21">
        <f>SUM(MACRO!E51:E52)</f>
        <v>0</v>
      </c>
      <c r="F14" s="183">
        <f>SUM(MACRO!F51:F52)</f>
        <v>0</v>
      </c>
      <c r="H14" s="25" t="s">
        <v>73</v>
      </c>
      <c r="I14" s="31">
        <f>MACRO!C160</f>
        <v>0</v>
      </c>
      <c r="J14" s="31">
        <f>MACRO!D160</f>
        <v>0</v>
      </c>
      <c r="K14" s="32">
        <f>SUM(MACRO!F160)+IF(MACRO!C6=2024,23,0)</f>
        <v>0</v>
      </c>
      <c r="N14" s="319"/>
    </row>
    <row r="15" spans="2:14" ht="15.75" thickBot="1">
      <c r="B15" s="72" t="s">
        <v>62</v>
      </c>
      <c r="C15" s="73">
        <f>SUM(C10:C14)</f>
        <v>0</v>
      </c>
      <c r="D15" s="73">
        <f>SUM(D10:D14)</f>
        <v>0</v>
      </c>
      <c r="E15" s="73">
        <f>SUM(E10:E14)</f>
        <v>0</v>
      </c>
      <c r="F15" s="74">
        <f>SUM(F10:F14)</f>
        <v>0</v>
      </c>
      <c r="H15" s="25" t="s">
        <v>74</v>
      </c>
      <c r="I15" s="31">
        <f>MACRO!C161</f>
        <v>0</v>
      </c>
      <c r="J15" s="31">
        <f>MACRO!D161</f>
        <v>0</v>
      </c>
      <c r="K15" s="32">
        <f>SUM(MACRO!F161)+IF(MACRO!C6=2024,7,0)</f>
        <v>0</v>
      </c>
      <c r="N15" s="319"/>
    </row>
    <row r="16" spans="2:14" ht="15.75" thickBot="1">
      <c r="H16" s="25" t="s">
        <v>75</v>
      </c>
      <c r="I16" s="31">
        <f>MACRO!C210</f>
        <v>0</v>
      </c>
      <c r="J16" s="31">
        <f>MACRO!D210</f>
        <v>0</v>
      </c>
      <c r="K16" s="32">
        <f>MACRO!F210</f>
        <v>0</v>
      </c>
      <c r="N16" s="319"/>
    </row>
    <row r="17" spans="2:14" ht="15.75" thickBot="1">
      <c r="B17" s="428" t="s">
        <v>98</v>
      </c>
      <c r="C17" s="429"/>
      <c r="D17" s="429"/>
      <c r="E17" s="429"/>
      <c r="F17" s="430"/>
      <c r="H17" s="25" t="s">
        <v>76</v>
      </c>
      <c r="I17" s="31">
        <f>MACRO!C169</f>
        <v>0</v>
      </c>
      <c r="J17" s="31">
        <f>MACRO!D169</f>
        <v>0</v>
      </c>
      <c r="K17" s="32">
        <f>SUM(MACRO!F169)+IF(MACRO!C6=2024,1347,0)</f>
        <v>0</v>
      </c>
      <c r="N17" s="319"/>
    </row>
    <row r="18" spans="2:14">
      <c r="B18" s="120" t="s">
        <v>102</v>
      </c>
      <c r="C18" s="121">
        <f>SUM(MACRO!C131+MACRO!C56)</f>
        <v>0</v>
      </c>
      <c r="D18" s="121">
        <f>SUM(MACRO!D131+MACRO!D56)</f>
        <v>0</v>
      </c>
      <c r="E18" s="121">
        <f>SUM(MACRO!E131+MACRO!E56)</f>
        <v>0</v>
      </c>
      <c r="F18" s="122">
        <f>SUM(MACRO!F131+MACRO!F56)+IF(MACRO!C6=2024,3362727,0)</f>
        <v>0</v>
      </c>
      <c r="H18" s="25" t="s">
        <v>77</v>
      </c>
      <c r="I18" s="299">
        <f>IF(I10=0,0,(I11-I14-I15-I16)/I10)</f>
        <v>0</v>
      </c>
      <c r="J18" s="299">
        <f>IF(J10=0,0,(J11-J14-J15-J16)/J10)</f>
        <v>0</v>
      </c>
      <c r="K18" s="300">
        <f>IF(K10=0,0,(K11-K14-K15-K16)/K10)</f>
        <v>0</v>
      </c>
      <c r="N18" s="320"/>
    </row>
    <row r="19" spans="2:14">
      <c r="B19" s="16" t="s">
        <v>101</v>
      </c>
      <c r="C19" s="58">
        <f>SUM(MACRO!C136:C138)</f>
        <v>0</v>
      </c>
      <c r="D19" s="58">
        <f>MACRO!D141</f>
        <v>0</v>
      </c>
      <c r="E19" s="58">
        <f>MACRO!E141</f>
        <v>0</v>
      </c>
      <c r="F19" s="59">
        <f>SUM(MACRO!F141)+IF(MACRO!C6=2024,280991.74,0)</f>
        <v>0</v>
      </c>
      <c r="H19" s="33" t="s">
        <v>78</v>
      </c>
      <c r="I19" s="34">
        <f>I20*1.21</f>
        <v>0</v>
      </c>
      <c r="J19" s="34">
        <f>J20*1.21</f>
        <v>0</v>
      </c>
      <c r="K19" s="35">
        <f>K20*1.21</f>
        <v>0</v>
      </c>
      <c r="N19" s="319"/>
    </row>
    <row r="20" spans="2:14">
      <c r="B20" s="365" t="s">
        <v>99</v>
      </c>
      <c r="C20" s="366">
        <f>SUM(MACRO!C54)</f>
        <v>0</v>
      </c>
      <c r="D20" s="366">
        <f>SUM(MACRO!D54)</f>
        <v>0</v>
      </c>
      <c r="E20" s="366">
        <f>SUM(MACRO!E54)</f>
        <v>0</v>
      </c>
      <c r="F20" s="367">
        <f>SUM(MACRO!F54)+IF(MACRO!C6=2024,9090.91,0)</f>
        <v>0</v>
      </c>
      <c r="H20" s="36" t="s">
        <v>79</v>
      </c>
      <c r="I20" s="37">
        <f>IF(I12=0,0,C15/I12)</f>
        <v>0</v>
      </c>
      <c r="J20" s="37">
        <f>IF(J12=0,0,D15/J12)</f>
        <v>0</v>
      </c>
      <c r="K20" s="38">
        <f>IF(K12=0,0,F15/K12)</f>
        <v>0</v>
      </c>
      <c r="N20" s="319"/>
    </row>
    <row r="21" spans="2:14">
      <c r="B21" s="16" t="s">
        <v>100</v>
      </c>
      <c r="C21" s="58">
        <f>SUM(MACRO!C55)</f>
        <v>0</v>
      </c>
      <c r="D21" s="58">
        <f>SUM(MACRO!D55)</f>
        <v>0</v>
      </c>
      <c r="E21" s="58">
        <f>SUM(MACRO!E55)</f>
        <v>0</v>
      </c>
      <c r="F21" s="59">
        <f>SUM(MACRO!F55)</f>
        <v>0</v>
      </c>
      <c r="G21" s="163"/>
      <c r="H21" s="39" t="s">
        <v>80</v>
      </c>
      <c r="I21" s="40">
        <f>I22*1.21</f>
        <v>0</v>
      </c>
      <c r="J21" s="40">
        <f>J22*1.21</f>
        <v>0</v>
      </c>
      <c r="K21" s="41">
        <f>K22*1.21</f>
        <v>0</v>
      </c>
      <c r="N21" s="319"/>
    </row>
    <row r="22" spans="2:14" ht="15.75" thickBot="1">
      <c r="B22" s="118" t="s">
        <v>104</v>
      </c>
      <c r="C22" s="58">
        <f>SUM(MACRO!C57)</f>
        <v>0</v>
      </c>
      <c r="D22" s="58">
        <f>SUM(MACRO!D57)</f>
        <v>0</v>
      </c>
      <c r="E22" s="58">
        <f>SUM(MACRO!E57)</f>
        <v>0</v>
      </c>
      <c r="F22" s="59">
        <f>SUM(MACRO!F57)</f>
        <v>0</v>
      </c>
      <c r="H22" s="42" t="s">
        <v>81</v>
      </c>
      <c r="I22" s="43">
        <f>IF(I8=0,0,C15/I8)</f>
        <v>0</v>
      </c>
      <c r="J22" s="43">
        <f>IF(J8=0,0,D15/J8)</f>
        <v>0</v>
      </c>
      <c r="K22" s="44">
        <f>IF(K8=0,0,F15/K8)</f>
        <v>0</v>
      </c>
      <c r="N22" s="319"/>
    </row>
    <row r="23" spans="2:14" ht="15.75" thickBot="1">
      <c r="B23" s="118" t="s">
        <v>103</v>
      </c>
      <c r="C23" s="57">
        <f>SUM(MACRO!C58,MACRO!C60,MACRO!C62)</f>
        <v>0</v>
      </c>
      <c r="D23" s="57">
        <f>SUM(MACRO!D58,MACRO!D60,MACRO!D62)</f>
        <v>0</v>
      </c>
      <c r="E23" s="57">
        <f>SUM(MACRO!E58,MACRO!E60,MACRO!E62)</f>
        <v>0</v>
      </c>
      <c r="F23" s="4">
        <f>SUM(MACRO!F58,MACRO!F60,MACRO!F62)+IF(MACRO!C6=2024,14876.03,0)</f>
        <v>0</v>
      </c>
    </row>
    <row r="24" spans="2:14" ht="15.75" thickBot="1">
      <c r="B24" s="119" t="s">
        <v>61</v>
      </c>
      <c r="C24" s="57">
        <f>SUM(MACRO!C132:C133,MACRO!C139:C140,MACRO!C145:C146)</f>
        <v>0</v>
      </c>
      <c r="D24" s="57">
        <f>SUM(MACRO!D132:D133,MACRO!D139:D140,MACRO!D145:D146)</f>
        <v>0</v>
      </c>
      <c r="E24" s="57">
        <f>SUM(MACRO!E132:E133,MACRO!E139:E140,MACRO!E145:E146)</f>
        <v>0</v>
      </c>
      <c r="F24" s="4">
        <f>SUM(MACRO!F132:F133,MACRO!F139:F140,MACRO!F145:F146)</f>
        <v>0</v>
      </c>
      <c r="H24" s="45" t="s">
        <v>82</v>
      </c>
      <c r="I24" s="46" t="s">
        <v>5</v>
      </c>
      <c r="J24" s="47" t="s">
        <v>83</v>
      </c>
      <c r="K24" s="48"/>
    </row>
    <row r="25" spans="2:14" ht="15.75" thickBot="1">
      <c r="B25" s="5" t="s">
        <v>105</v>
      </c>
      <c r="C25" s="6">
        <f>SUM(C18:C24)</f>
        <v>0</v>
      </c>
      <c r="D25" s="6">
        <f>SUM(D18:D24)</f>
        <v>0</v>
      </c>
      <c r="E25" s="6">
        <f>SUM(E18:E24)</f>
        <v>0</v>
      </c>
      <c r="F25" s="7">
        <f>SUM(F18:F24)</f>
        <v>0</v>
      </c>
      <c r="H25" s="49" t="s">
        <v>84</v>
      </c>
      <c r="I25" s="52">
        <f>SUM(MACRO!C178)</f>
        <v>0</v>
      </c>
      <c r="J25" s="422"/>
      <c r="K25" s="50"/>
    </row>
    <row r="26" spans="2:14" ht="15.75" thickBot="1">
      <c r="B26" s="114" t="s">
        <v>106</v>
      </c>
      <c r="C26" s="115">
        <f>SUM(C15,C25)</f>
        <v>0</v>
      </c>
      <c r="D26" s="115">
        <f>SUM(D15,D25)</f>
        <v>0</v>
      </c>
      <c r="E26" s="115">
        <f>SUM(E15,E25)</f>
        <v>0</v>
      </c>
      <c r="F26" s="115">
        <f>SUM(F15,F25)</f>
        <v>0</v>
      </c>
      <c r="H26" s="51" t="s">
        <v>85</v>
      </c>
      <c r="I26" s="52">
        <f>SUM(MACRO!C180)</f>
        <v>0</v>
      </c>
      <c r="J26" s="423"/>
      <c r="K26" s="50"/>
    </row>
    <row r="27" spans="2:14" ht="15.75" thickBot="1">
      <c r="B27" s="116"/>
      <c r="C27" s="117"/>
      <c r="D27" s="117"/>
      <c r="E27" s="117"/>
      <c r="F27" s="117"/>
      <c r="G27" s="164"/>
      <c r="H27" s="51" t="s">
        <v>86</v>
      </c>
      <c r="I27" s="52">
        <f>SUM(MACRO!C181)</f>
        <v>0</v>
      </c>
      <c r="J27" s="424"/>
      <c r="K27" s="50"/>
    </row>
    <row r="28" spans="2:14">
      <c r="B28" s="419" t="s">
        <v>107</v>
      </c>
      <c r="C28" s="420"/>
      <c r="D28" s="420"/>
      <c r="E28" s="420"/>
      <c r="F28" s="421"/>
      <c r="H28" s="25" t="s">
        <v>87</v>
      </c>
      <c r="I28" s="52">
        <f>MACRO!C173</f>
        <v>0</v>
      </c>
      <c r="J28" s="53">
        <f>MACRO!C185</f>
        <v>0</v>
      </c>
      <c r="K28" s="50"/>
    </row>
    <row r="29" spans="2:14">
      <c r="B29" s="69" t="s">
        <v>108</v>
      </c>
      <c r="C29" s="62">
        <f>SUM(MACRO!G149)</f>
        <v>0</v>
      </c>
      <c r="D29" s="62">
        <f>SUM(MACRO!H149)</f>
        <v>0</v>
      </c>
      <c r="E29" s="62">
        <f>SUM(E26-E18-E22)*0.1</f>
        <v>0</v>
      </c>
      <c r="F29" s="70">
        <f>SUM(MACRO!J149) + IF(MACRO!C6=2024,12664364.546,0)</f>
        <v>0</v>
      </c>
      <c r="H29" s="51" t="s">
        <v>88</v>
      </c>
      <c r="I29" s="52">
        <f>MACRO!C175</f>
        <v>0</v>
      </c>
      <c r="J29" s="53">
        <f>MACRO!C187</f>
        <v>0</v>
      </c>
      <c r="K29" s="50"/>
    </row>
    <row r="30" spans="2:14" ht="15.75" thickBot="1">
      <c r="B30" s="69" t="s">
        <v>109</v>
      </c>
      <c r="C30" s="62">
        <f>SUM(MACRO!K149)</f>
        <v>0</v>
      </c>
      <c r="D30" s="62">
        <f>SUM(MACRO!L149)</f>
        <v>0</v>
      </c>
      <c r="E30" s="62">
        <f>SUM(E26+E29-E22)*0.1</f>
        <v>0</v>
      </c>
      <c r="F30" s="70">
        <f>SUM(MACRO!N149) + IF(MACRO!C6=2024,14267619.1826,0)</f>
        <v>0</v>
      </c>
      <c r="H30" s="54" t="s">
        <v>89</v>
      </c>
      <c r="I30" s="55">
        <f>MACRO!C177</f>
        <v>0</v>
      </c>
      <c r="J30" s="56"/>
      <c r="K30" s="50"/>
    </row>
    <row r="31" spans="2:14" ht="15.75" thickBot="1">
      <c r="B31" s="60" t="s">
        <v>110</v>
      </c>
      <c r="C31" s="61">
        <f>SUM(C26,C29:C30)</f>
        <v>0</v>
      </c>
      <c r="D31" s="61">
        <f>SUM(D26,D29:D30)</f>
        <v>0</v>
      </c>
      <c r="E31" s="61">
        <f>SUM(E26,E29:E30)</f>
        <v>0</v>
      </c>
      <c r="F31" s="71">
        <f>SUM(F26,F29:F30)</f>
        <v>0</v>
      </c>
      <c r="H31" s="50"/>
      <c r="I31" s="50"/>
      <c r="J31" s="50"/>
      <c r="K31" s="50"/>
    </row>
    <row r="32" spans="2:14" ht="15.75" thickBot="1">
      <c r="H32" s="166" t="s">
        <v>90</v>
      </c>
      <c r="I32" s="167" t="s">
        <v>5</v>
      </c>
      <c r="J32" s="168" t="s">
        <v>52</v>
      </c>
      <c r="K32" s="169" t="s">
        <v>54</v>
      </c>
    </row>
    <row r="33" spans="3:14">
      <c r="H33" s="171" t="s">
        <v>92</v>
      </c>
      <c r="I33" s="172">
        <f>SUM(MACRO!C28)</f>
        <v>0</v>
      </c>
      <c r="J33" s="172">
        <f>SUM(MACRO!D28)</f>
        <v>0</v>
      </c>
      <c r="K33" s="173">
        <f>SUM(MACRO!E28)+IF(MACRO!C6=2024,-31935000,0)</f>
        <v>0</v>
      </c>
    </row>
    <row r="34" spans="3:14">
      <c r="G34" s="164"/>
      <c r="H34" s="174" t="s">
        <v>93</v>
      </c>
      <c r="I34" s="175">
        <f>SUM(MACRO!C29)</f>
        <v>0</v>
      </c>
      <c r="J34" s="175">
        <f>SUM(MACRO!D29)</f>
        <v>0</v>
      </c>
      <c r="K34" s="176">
        <f>SUM(MACRO!E29)</f>
        <v>0</v>
      </c>
      <c r="L34" s="164"/>
    </row>
    <row r="35" spans="3:14">
      <c r="G35" s="164"/>
      <c r="H35" s="174" t="s">
        <v>91</v>
      </c>
      <c r="I35" s="175">
        <f>SUM(MACRO!C30)</f>
        <v>0</v>
      </c>
      <c r="J35" s="175">
        <f>SUM(MACRO!D30)</f>
        <v>0</v>
      </c>
      <c r="K35" s="176">
        <f>SUM(MACRO!E30)</f>
        <v>0</v>
      </c>
      <c r="N35" s="319"/>
    </row>
    <row r="36" spans="3:14">
      <c r="H36" s="174" t="s">
        <v>345</v>
      </c>
      <c r="I36" s="175">
        <f>SUM(MACRO!C31)</f>
        <v>0</v>
      </c>
      <c r="J36" s="175">
        <f>SUM(MACRO!D31)</f>
        <v>0</v>
      </c>
      <c r="K36" s="176">
        <f>SUM(MACRO!E31)</f>
        <v>0</v>
      </c>
      <c r="N36" s="319"/>
    </row>
    <row r="37" spans="3:14">
      <c r="H37" s="174" t="s">
        <v>94</v>
      </c>
      <c r="I37" s="175">
        <f>SUM(MACRO!C21)</f>
        <v>0</v>
      </c>
      <c r="J37" s="175">
        <f>SUM(MACRO!D21)</f>
        <v>0</v>
      </c>
      <c r="K37" s="176">
        <f>SUM(MACRO!E21)+IF(MACRO!C6=2024,-39214000,0)</f>
        <v>0</v>
      </c>
      <c r="L37" s="164"/>
      <c r="N37" s="319"/>
    </row>
    <row r="38" spans="3:14" ht="15.75" thickBot="1">
      <c r="G38" s="164"/>
      <c r="H38" s="174" t="s">
        <v>404</v>
      </c>
      <c r="I38" s="175">
        <f>SUM(MACRO!C41)</f>
        <v>0</v>
      </c>
      <c r="J38" s="175">
        <f>SUM(MACRO!D41)</f>
        <v>0</v>
      </c>
      <c r="K38" s="176">
        <f>SUM(MACRO!E41)+IF(MACRO!C6=2024,-3720000,0)</f>
        <v>0</v>
      </c>
      <c r="N38" s="319"/>
    </row>
    <row r="39" spans="3:14" ht="15.75" thickBot="1">
      <c r="C39" s="161" t="s">
        <v>290</v>
      </c>
      <c r="D39" s="161" t="s">
        <v>291</v>
      </c>
      <c r="E39" s="161" t="s">
        <v>292</v>
      </c>
      <c r="H39" s="174" t="s">
        <v>95</v>
      </c>
      <c r="I39" s="175">
        <f>SUM(MACRO!C34)</f>
        <v>0</v>
      </c>
      <c r="J39" s="175">
        <f>SUM(MACRO!D34)</f>
        <v>0</v>
      </c>
      <c r="K39" s="176">
        <f>SUM(MACRO!E34)+IF(MACRO!C6=2024,-6035000,0)</f>
        <v>0</v>
      </c>
      <c r="N39" s="319"/>
    </row>
    <row r="40" spans="3:14">
      <c r="C40" s="156"/>
      <c r="D40" s="157"/>
      <c r="E40" s="157"/>
      <c r="H40" s="174" t="s">
        <v>442</v>
      </c>
      <c r="I40" s="175">
        <f>SUM(MACRO!C38)</f>
        <v>0</v>
      </c>
      <c r="J40" s="175">
        <f>SUM(MACRO!D38)</f>
        <v>0</v>
      </c>
      <c r="K40" s="176">
        <f>SUM(MACRO!E38)</f>
        <v>0</v>
      </c>
      <c r="N40" s="319"/>
    </row>
    <row r="41" spans="3:14" ht="15.75" thickBot="1">
      <c r="C41" s="157"/>
      <c r="D41" s="157"/>
      <c r="E41" s="157"/>
      <c r="H41" s="177" t="s">
        <v>96</v>
      </c>
      <c r="I41" s="178">
        <f>SUM(MACRO!C27)</f>
        <v>0</v>
      </c>
      <c r="J41" s="178">
        <f>SUM(MACRO!D27)</f>
        <v>0</v>
      </c>
      <c r="K41" s="179">
        <f>SUM(MACRO!E27)+IF(MACRO!C6=2024,-88051393,0)</f>
        <v>0</v>
      </c>
      <c r="L41" s="164"/>
      <c r="N41" s="319"/>
    </row>
    <row r="42" spans="3:14" ht="15.75" thickBot="1">
      <c r="C42" s="157"/>
      <c r="D42" s="157"/>
      <c r="E42" s="157"/>
      <c r="H42" s="170" t="s">
        <v>97</v>
      </c>
      <c r="I42" s="115">
        <f>SUM(I33:I41)</f>
        <v>0</v>
      </c>
      <c r="J42" s="115">
        <f t="shared" ref="J42:K42" si="0">SUM(J33:J41)</f>
        <v>0</v>
      </c>
      <c r="K42" s="165">
        <f t="shared" si="0"/>
        <v>0</v>
      </c>
      <c r="N42" s="319"/>
    </row>
    <row r="43" spans="3:14" ht="15.75" thickBot="1">
      <c r="C43" s="157"/>
      <c r="D43" s="157"/>
      <c r="E43" s="159"/>
      <c r="G43" s="164"/>
      <c r="N43" s="319"/>
    </row>
    <row r="44" spans="3:14" ht="15.75" thickBot="1">
      <c r="C44" s="158"/>
      <c r="D44" s="157"/>
      <c r="E44" s="157"/>
      <c r="H44" s="184" t="s">
        <v>287</v>
      </c>
      <c r="I44" s="413">
        <f>SUM(C31,I42)</f>
        <v>0</v>
      </c>
      <c r="J44" s="413"/>
      <c r="N44" s="319"/>
    </row>
    <row r="45" spans="3:14" ht="15.75" thickBot="1">
      <c r="C45" s="160" t="s">
        <v>293</v>
      </c>
      <c r="D45" s="161" t="s">
        <v>294</v>
      </c>
      <c r="E45" s="161" t="s">
        <v>295</v>
      </c>
      <c r="H45" s="185" t="s">
        <v>288</v>
      </c>
      <c r="I45" s="414">
        <f>SUM(MACRO!B6)</f>
        <v>0</v>
      </c>
      <c r="J45" s="414"/>
    </row>
    <row r="46" spans="3:14" ht="15.75" thickBot="1">
      <c r="H46" s="186" t="s">
        <v>289</v>
      </c>
      <c r="I46" s="415">
        <f>SUM(I44:I45)</f>
        <v>0</v>
      </c>
      <c r="J46" s="415"/>
    </row>
    <row r="47" spans="3:14">
      <c r="H47" s="155"/>
      <c r="I47" s="155"/>
    </row>
  </sheetData>
  <sheetProtection formatCells="0" formatColumns="0" formatRows="0" insertColumns="0" insertRows="0" insertHyperlinks="0" deleteColumns="0" deleteRows="0" sort="0" autoFilter="0" pivotTables="0"/>
  <mergeCells count="11">
    <mergeCell ref="I44:J44"/>
    <mergeCell ref="I45:J45"/>
    <mergeCell ref="I46:J46"/>
    <mergeCell ref="M6:N6"/>
    <mergeCell ref="C1:I4"/>
    <mergeCell ref="J6:K6"/>
    <mergeCell ref="B28:F28"/>
    <mergeCell ref="J25:J27"/>
    <mergeCell ref="J5:K5"/>
    <mergeCell ref="B9:F9"/>
    <mergeCell ref="B17:F17"/>
  </mergeCells>
  <pageMargins left="0.7" right="0.7" top="0.75" bottom="0.75" header="0.3" footer="0.3"/>
  <pageSetup paperSize="9" scale="35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F43"/>
  <sheetViews>
    <sheetView showGridLines="0" view="pageBreakPreview" zoomScale="85" zoomScaleNormal="100" zoomScaleSheetLayoutView="85" workbookViewId="0"/>
  </sheetViews>
  <sheetFormatPr defaultRowHeight="15"/>
  <cols>
    <col min="1" max="1" width="2.7109375" customWidth="1"/>
    <col min="2" max="2" width="31.5703125" customWidth="1"/>
    <col min="3" max="5" width="19.85546875" customWidth="1"/>
    <col min="6" max="6" width="2.7109375" customWidth="1"/>
  </cols>
  <sheetData>
    <row r="1" spans="1:6" ht="23.25" customHeight="1">
      <c r="A1" s="153"/>
      <c r="C1" s="441" t="s">
        <v>111</v>
      </c>
      <c r="D1" s="441"/>
      <c r="E1" s="441"/>
      <c r="F1" s="149"/>
    </row>
    <row r="2" spans="1:6">
      <c r="A2" s="153"/>
      <c r="C2" s="441"/>
      <c r="D2" s="441"/>
      <c r="E2" s="441"/>
      <c r="F2" s="148"/>
    </row>
    <row r="3" spans="1:6">
      <c r="A3" s="153"/>
      <c r="F3" s="148"/>
    </row>
    <row r="4" spans="1:6">
      <c r="A4" s="153"/>
      <c r="D4" s="440" t="str">
        <f>DSR!J5</f>
        <v>Report Date</v>
      </c>
      <c r="E4" s="440"/>
      <c r="F4" s="148"/>
    </row>
    <row r="5" spans="1:6" ht="15.75" thickBot="1">
      <c r="A5" s="153"/>
      <c r="D5" s="440" t="str">
        <f>DSR!J6</f>
        <v>Print Date</v>
      </c>
      <c r="E5" s="440"/>
      <c r="F5" s="148"/>
    </row>
    <row r="6" spans="1:6">
      <c r="A6" s="153"/>
      <c r="B6" s="437" t="s">
        <v>112</v>
      </c>
      <c r="C6" s="438"/>
      <c r="D6" s="438"/>
      <c r="E6" s="439"/>
      <c r="F6" s="152"/>
    </row>
    <row r="7" spans="1:6">
      <c r="A7" s="153"/>
      <c r="B7" s="196" t="s">
        <v>23</v>
      </c>
      <c r="C7" s="197" t="s">
        <v>5</v>
      </c>
      <c r="D7" s="197" t="s">
        <v>52</v>
      </c>
      <c r="E7" s="198" t="s">
        <v>286</v>
      </c>
      <c r="F7" s="148"/>
    </row>
    <row r="8" spans="1:6">
      <c r="A8" s="153"/>
      <c r="B8" s="193" t="s">
        <v>67</v>
      </c>
      <c r="C8" s="194">
        <f>DSR!I8</f>
        <v>0</v>
      </c>
      <c r="D8" s="194">
        <f>DSR!J8</f>
        <v>0</v>
      </c>
      <c r="E8" s="195">
        <f>DSR!K8</f>
        <v>0</v>
      </c>
      <c r="F8" s="148"/>
    </row>
    <row r="9" spans="1:6">
      <c r="A9" s="153"/>
      <c r="B9" s="187" t="s">
        <v>68</v>
      </c>
      <c r="C9" s="188">
        <f>DSR!I9</f>
        <v>0</v>
      </c>
      <c r="D9" s="188">
        <f>DSR!J9</f>
        <v>0</v>
      </c>
      <c r="E9" s="189">
        <f>DSR!K9</f>
        <v>0</v>
      </c>
      <c r="F9" s="148"/>
    </row>
    <row r="10" spans="1:6">
      <c r="A10" s="153"/>
      <c r="B10" s="187" t="s">
        <v>69</v>
      </c>
      <c r="C10" s="188">
        <f>DSR!I10</f>
        <v>0</v>
      </c>
      <c r="D10" s="188">
        <f>DSR!J10</f>
        <v>0</v>
      </c>
      <c r="E10" s="189">
        <f>DSR!K10</f>
        <v>0</v>
      </c>
      <c r="F10" s="148"/>
    </row>
    <row r="11" spans="1:6">
      <c r="A11" s="153"/>
      <c r="B11" s="187" t="s">
        <v>70</v>
      </c>
      <c r="C11" s="188">
        <f>DSR!I11</f>
        <v>0</v>
      </c>
      <c r="D11" s="188">
        <f>DSR!J11</f>
        <v>0</v>
      </c>
      <c r="E11" s="189">
        <f>DSR!K11</f>
        <v>0</v>
      </c>
      <c r="F11" s="148"/>
    </row>
    <row r="12" spans="1:6">
      <c r="A12" s="153"/>
      <c r="B12" s="187" t="s">
        <v>71</v>
      </c>
      <c r="C12" s="188">
        <f>DSR!I12</f>
        <v>0</v>
      </c>
      <c r="D12" s="188">
        <f>DSR!J12</f>
        <v>0</v>
      </c>
      <c r="E12" s="189">
        <f>DSR!K12</f>
        <v>0</v>
      </c>
      <c r="F12" s="148"/>
    </row>
    <row r="13" spans="1:6">
      <c r="A13" s="153"/>
      <c r="B13" s="187" t="s">
        <v>72</v>
      </c>
      <c r="C13" s="188">
        <f>DSR!I13</f>
        <v>0</v>
      </c>
      <c r="D13" s="188">
        <f>DSR!J13</f>
        <v>0</v>
      </c>
      <c r="E13" s="189">
        <f>DSR!K13</f>
        <v>0</v>
      </c>
      <c r="F13" s="148"/>
    </row>
    <row r="14" spans="1:6">
      <c r="A14" s="153"/>
      <c r="B14" s="187" t="s">
        <v>73</v>
      </c>
      <c r="C14" s="188">
        <f>DSR!I14</f>
        <v>0</v>
      </c>
      <c r="D14" s="188">
        <f>DSR!J14</f>
        <v>0</v>
      </c>
      <c r="E14" s="189">
        <f>DSR!K14</f>
        <v>0</v>
      </c>
      <c r="F14" s="148"/>
    </row>
    <row r="15" spans="1:6">
      <c r="A15" s="153"/>
      <c r="B15" s="187" t="s">
        <v>74</v>
      </c>
      <c r="C15" s="188">
        <f>DSR!I15</f>
        <v>0</v>
      </c>
      <c r="D15" s="188">
        <f>DSR!J15</f>
        <v>0</v>
      </c>
      <c r="E15" s="189">
        <f>DSR!K15</f>
        <v>0</v>
      </c>
      <c r="F15" s="148"/>
    </row>
    <row r="16" spans="1:6">
      <c r="A16" s="153"/>
      <c r="B16" s="187" t="s">
        <v>75</v>
      </c>
      <c r="C16" s="188">
        <f>DSR!I16</f>
        <v>0</v>
      </c>
      <c r="D16" s="188">
        <f>DSR!J16</f>
        <v>0</v>
      </c>
      <c r="E16" s="189">
        <f>DSR!K16</f>
        <v>0</v>
      </c>
      <c r="F16" s="148"/>
    </row>
    <row r="17" spans="1:6">
      <c r="A17" s="153"/>
      <c r="B17" s="187" t="s">
        <v>76</v>
      </c>
      <c r="C17" s="188">
        <f>DSR!I17</f>
        <v>0</v>
      </c>
      <c r="D17" s="188">
        <f>DSR!J17</f>
        <v>0</v>
      </c>
      <c r="E17" s="189">
        <f>DSR!K17</f>
        <v>0</v>
      </c>
      <c r="F17" s="148"/>
    </row>
    <row r="18" spans="1:6">
      <c r="A18" s="153"/>
      <c r="B18" s="187" t="s">
        <v>77</v>
      </c>
      <c r="C18" s="315">
        <f>DSR!I18</f>
        <v>0</v>
      </c>
      <c r="D18" s="315">
        <f>DSR!J18</f>
        <v>0</v>
      </c>
      <c r="E18" s="316">
        <f>DSR!K18</f>
        <v>0</v>
      </c>
      <c r="F18" s="148"/>
    </row>
    <row r="19" spans="1:6">
      <c r="A19" s="153"/>
      <c r="B19" s="187" t="s">
        <v>78</v>
      </c>
      <c r="C19" s="188">
        <f>DSR!I19</f>
        <v>0</v>
      </c>
      <c r="D19" s="188">
        <f>DSR!J19</f>
        <v>0</v>
      </c>
      <c r="E19" s="189">
        <f>DSR!K19</f>
        <v>0</v>
      </c>
      <c r="F19" s="148"/>
    </row>
    <row r="20" spans="1:6">
      <c r="A20" s="153"/>
      <c r="B20" s="187" t="s">
        <v>79</v>
      </c>
      <c r="C20" s="188">
        <f>DSR!I20</f>
        <v>0</v>
      </c>
      <c r="D20" s="188">
        <f>DSR!J20</f>
        <v>0</v>
      </c>
      <c r="E20" s="189">
        <f>DSR!K20</f>
        <v>0</v>
      </c>
      <c r="F20" s="148"/>
    </row>
    <row r="21" spans="1:6">
      <c r="A21" s="153"/>
      <c r="B21" s="187" t="s">
        <v>80</v>
      </c>
      <c r="C21" s="188">
        <f>DSR!I21</f>
        <v>0</v>
      </c>
      <c r="D21" s="188">
        <f>DSR!J21</f>
        <v>0</v>
      </c>
      <c r="E21" s="189">
        <f>DSR!K21</f>
        <v>0</v>
      </c>
      <c r="F21" s="148"/>
    </row>
    <row r="22" spans="1:6" ht="15.75" thickBot="1">
      <c r="A22" s="153"/>
      <c r="B22" s="190" t="s">
        <v>81</v>
      </c>
      <c r="C22" s="191">
        <f>DSR!I22</f>
        <v>0</v>
      </c>
      <c r="D22" s="191">
        <f>DSR!J22</f>
        <v>0</v>
      </c>
      <c r="E22" s="192">
        <f>DSR!K22</f>
        <v>0</v>
      </c>
      <c r="F22" s="148"/>
    </row>
    <row r="23" spans="1:6" ht="15.75" thickBot="1">
      <c r="A23" s="153"/>
      <c r="C23" s="200"/>
      <c r="F23" s="148"/>
    </row>
    <row r="24" spans="1:6" hidden="1">
      <c r="A24" s="153"/>
      <c r="B24" s="431" t="s">
        <v>113</v>
      </c>
      <c r="C24" s="432"/>
      <c r="D24" s="432"/>
      <c r="E24" s="433"/>
      <c r="F24" s="148"/>
    </row>
    <row r="25" spans="1:6" hidden="1">
      <c r="A25" s="153"/>
      <c r="B25" s="352" t="s">
        <v>23</v>
      </c>
      <c r="C25" s="353" t="s">
        <v>5</v>
      </c>
      <c r="D25" s="353" t="s">
        <v>52</v>
      </c>
      <c r="E25" s="354" t="s">
        <v>54</v>
      </c>
      <c r="F25" s="148"/>
    </row>
    <row r="26" spans="1:6" hidden="1">
      <c r="A26" s="153"/>
      <c r="B26" s="355" t="s">
        <v>114</v>
      </c>
      <c r="C26" s="356">
        <f>DSR!C15</f>
        <v>0</v>
      </c>
      <c r="D26" s="356">
        <f>DSR!D15</f>
        <v>0</v>
      </c>
      <c r="E26" s="357">
        <f>DSR!F15</f>
        <v>0</v>
      </c>
      <c r="F26" s="148"/>
    </row>
    <row r="27" spans="1:6" hidden="1">
      <c r="A27" s="153"/>
      <c r="B27" s="358" t="s">
        <v>115</v>
      </c>
      <c r="C27" s="356" t="e">
        <f>DSR!#REF!</f>
        <v>#REF!</v>
      </c>
      <c r="D27" s="356" t="e">
        <f>DSR!#REF!</f>
        <v>#REF!</v>
      </c>
      <c r="E27" s="357" t="e">
        <f>DSR!#REF!</f>
        <v>#REF!</v>
      </c>
      <c r="F27" s="148"/>
    </row>
    <row r="28" spans="1:6" hidden="1">
      <c r="A28" s="153"/>
      <c r="B28" s="358" t="s">
        <v>116</v>
      </c>
      <c r="C28" s="356" t="e">
        <f>DSR!#REF!</f>
        <v>#REF!</v>
      </c>
      <c r="D28" s="356" t="e">
        <f>DSR!#REF!</f>
        <v>#REF!</v>
      </c>
      <c r="E28" s="357" t="e">
        <f>DSR!#REF!</f>
        <v>#REF!</v>
      </c>
      <c r="F28" s="148"/>
    </row>
    <row r="29" spans="1:6" hidden="1">
      <c r="A29" s="153"/>
      <c r="B29" s="358" t="s">
        <v>117</v>
      </c>
      <c r="C29" s="356" t="e">
        <f>DSR!#REF!</f>
        <v>#REF!</v>
      </c>
      <c r="D29" s="356" t="e">
        <f>DSR!#REF!</f>
        <v>#REF!</v>
      </c>
      <c r="E29" s="357" t="e">
        <f>DSR!#REF!</f>
        <v>#REF!</v>
      </c>
      <c r="F29" s="148"/>
    </row>
    <row r="30" spans="1:6" ht="15.75" hidden="1" thickBot="1">
      <c r="A30" s="153"/>
      <c r="B30" s="359" t="s">
        <v>118</v>
      </c>
      <c r="C30" s="360">
        <f>DSR!C25</f>
        <v>0</v>
      </c>
      <c r="D30" s="360">
        <f>DSR!D25</f>
        <v>0</v>
      </c>
      <c r="E30" s="357">
        <f>DSR!F25</f>
        <v>0</v>
      </c>
      <c r="F30" s="148"/>
    </row>
    <row r="31" spans="1:6" ht="15.75" hidden="1" thickBot="1">
      <c r="A31" s="153"/>
      <c r="B31" s="361" t="s">
        <v>119</v>
      </c>
      <c r="C31" s="362" t="e">
        <f>SUM(C26:C30)</f>
        <v>#REF!</v>
      </c>
      <c r="D31" s="362" t="e">
        <f t="shared" ref="D31" si="0">SUM(D26:D30)</f>
        <v>#REF!</v>
      </c>
      <c r="E31" s="363" t="e">
        <f>SUM(E26:E30)</f>
        <v>#REF!</v>
      </c>
      <c r="F31" s="148"/>
    </row>
    <row r="32" spans="1:6" ht="15.75" hidden="1" thickBot="1">
      <c r="A32" s="153"/>
      <c r="B32" s="199"/>
      <c r="C32" s="199"/>
      <c r="D32" s="199"/>
      <c r="E32" s="199"/>
      <c r="F32" s="148"/>
    </row>
    <row r="33" spans="1:6">
      <c r="A33" s="153"/>
      <c r="B33" s="434" t="s">
        <v>120</v>
      </c>
      <c r="C33" s="435"/>
      <c r="D33" s="435"/>
      <c r="E33" s="436"/>
      <c r="F33" s="148"/>
    </row>
    <row r="34" spans="1:6">
      <c r="A34" s="153"/>
      <c r="B34" s="202" t="s">
        <v>23</v>
      </c>
      <c r="C34" s="201" t="s">
        <v>5</v>
      </c>
      <c r="D34" s="201" t="s">
        <v>52</v>
      </c>
      <c r="E34" s="203" t="s">
        <v>54</v>
      </c>
      <c r="F34" s="148"/>
    </row>
    <row r="35" spans="1:6">
      <c r="A35" s="153"/>
      <c r="B35" s="204" t="s">
        <v>84</v>
      </c>
      <c r="C35" s="212">
        <f>DSR!I25</f>
        <v>0</v>
      </c>
      <c r="D35" s="205"/>
      <c r="E35" s="206"/>
      <c r="F35" s="148"/>
    </row>
    <row r="36" spans="1:6">
      <c r="A36" s="153"/>
      <c r="B36" s="187" t="s">
        <v>85</v>
      </c>
      <c r="C36" s="213">
        <f>DSR!I26</f>
        <v>0</v>
      </c>
      <c r="D36" s="207"/>
      <c r="E36" s="208"/>
      <c r="F36" s="148"/>
    </row>
    <row r="37" spans="1:6">
      <c r="A37" s="153"/>
      <c r="B37" s="187" t="s">
        <v>86</v>
      </c>
      <c r="C37" s="213">
        <f>DSR!I27</f>
        <v>0</v>
      </c>
      <c r="D37" s="207"/>
      <c r="E37" s="208"/>
      <c r="F37" s="148"/>
    </row>
    <row r="38" spans="1:6">
      <c r="A38" s="153"/>
      <c r="B38" s="187" t="s">
        <v>87</v>
      </c>
      <c r="C38" s="213">
        <f>DSR!I28</f>
        <v>0</v>
      </c>
      <c r="D38" s="207"/>
      <c r="E38" s="208"/>
      <c r="F38" s="148"/>
    </row>
    <row r="39" spans="1:6">
      <c r="A39" s="153"/>
      <c r="B39" s="187" t="s">
        <v>88</v>
      </c>
      <c r="C39" s="213">
        <f>DSR!I29</f>
        <v>0</v>
      </c>
      <c r="D39" s="207"/>
      <c r="E39" s="208"/>
      <c r="F39" s="148"/>
    </row>
    <row r="40" spans="1:6">
      <c r="A40" s="153"/>
      <c r="B40" s="187" t="s">
        <v>121</v>
      </c>
      <c r="C40" s="213">
        <f>DSR!J28</f>
        <v>0</v>
      </c>
      <c r="D40" s="207"/>
      <c r="E40" s="208"/>
      <c r="F40" s="148"/>
    </row>
    <row r="41" spans="1:6">
      <c r="A41" s="153"/>
      <c r="B41" s="187" t="s">
        <v>122</v>
      </c>
      <c r="C41" s="213">
        <f>DSR!J29</f>
        <v>0</v>
      </c>
      <c r="D41" s="207"/>
      <c r="E41" s="208"/>
      <c r="F41" s="148"/>
    </row>
    <row r="42" spans="1:6" ht="15.75" thickBot="1">
      <c r="A42" s="153"/>
      <c r="B42" s="209" t="s">
        <v>89</v>
      </c>
      <c r="C42" s="214">
        <f>DSR!I30</f>
        <v>0</v>
      </c>
      <c r="D42" s="210"/>
      <c r="E42" s="211"/>
      <c r="F42" s="148"/>
    </row>
    <row r="43" spans="1:6" ht="15.75" thickBot="1">
      <c r="A43" s="154"/>
      <c r="B43" s="150"/>
      <c r="C43" s="150"/>
      <c r="D43" s="150"/>
      <c r="E43" s="150"/>
      <c r="F43" s="151"/>
    </row>
  </sheetData>
  <mergeCells count="6">
    <mergeCell ref="B24:E24"/>
    <mergeCell ref="B33:E33"/>
    <mergeCell ref="B6:E6"/>
    <mergeCell ref="D4:E4"/>
    <mergeCell ref="C1:E2"/>
    <mergeCell ref="D5:E5"/>
  </mergeCells>
  <pageMargins left="0.7" right="0.7" top="0.75" bottom="0.75" header="0.3" footer="0.3"/>
  <pageSetup scale="91" orientation="portrait" horizontalDpi="200" verticalDpi="2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A1:K100"/>
  <sheetViews>
    <sheetView view="pageBreakPreview" topLeftCell="A34" zoomScale="85" zoomScaleNormal="100" zoomScaleSheetLayoutView="85" workbookViewId="0">
      <selection activeCell="G26" sqref="G26"/>
    </sheetView>
  </sheetViews>
  <sheetFormatPr defaultRowHeight="15"/>
  <cols>
    <col min="1" max="1" width="2.7109375" style="64" customWidth="1"/>
    <col min="2" max="2" width="35.42578125" style="64" bestFit="1" customWidth="1"/>
    <col min="3" max="7" width="20.7109375" style="64" customWidth="1"/>
    <col min="8" max="9" width="2.7109375" style="64" customWidth="1"/>
    <col min="10" max="10" width="9.140625" customWidth="1"/>
    <col min="11" max="11" width="13.28515625" style="321" customWidth="1"/>
    <col min="13" max="13" width="9.28515625" bestFit="1" customWidth="1"/>
  </cols>
  <sheetData>
    <row r="1" spans="1:10" ht="15" customHeight="1">
      <c r="A1" s="217"/>
      <c r="B1" s="218"/>
      <c r="C1" s="219"/>
      <c r="D1" s="219"/>
      <c r="E1" s="219"/>
      <c r="F1" s="219"/>
      <c r="G1" s="219"/>
      <c r="H1" s="216"/>
    </row>
    <row r="2" spans="1:10" ht="15" customHeight="1">
      <c r="A2" s="217"/>
      <c r="B2" s="218"/>
      <c r="C2" s="452" t="s">
        <v>137</v>
      </c>
      <c r="D2" s="452"/>
      <c r="E2" s="452"/>
      <c r="F2" s="452"/>
      <c r="G2" s="452"/>
      <c r="H2" s="217"/>
    </row>
    <row r="3" spans="1:10" ht="15" customHeight="1">
      <c r="A3" s="217"/>
      <c r="B3" s="218"/>
      <c r="C3" s="225"/>
      <c r="D3" s="225"/>
      <c r="E3" s="369"/>
      <c r="F3" s="369"/>
      <c r="G3" s="225"/>
      <c r="H3" s="217"/>
    </row>
    <row r="4" spans="1:10">
      <c r="A4" s="217"/>
      <c r="B4" s="218"/>
      <c r="C4" s="217"/>
      <c r="D4" s="440" t="str">
        <f>DSR!J5</f>
        <v>Report Date</v>
      </c>
      <c r="E4" s="440"/>
      <c r="F4" s="440"/>
      <c r="G4" s="440"/>
      <c r="H4" s="217"/>
    </row>
    <row r="5" spans="1:10" ht="15.75" thickBot="1">
      <c r="A5" s="217"/>
      <c r="B5" s="218"/>
      <c r="D5" s="440" t="str">
        <f>DSR!J6</f>
        <v>Print Date</v>
      </c>
      <c r="E5" s="440"/>
      <c r="F5" s="440"/>
      <c r="G5" s="440"/>
      <c r="H5" s="217"/>
    </row>
    <row r="6" spans="1:10">
      <c r="A6" s="216"/>
      <c r="B6" s="442" t="s">
        <v>138</v>
      </c>
      <c r="C6" s="444" t="s">
        <v>21</v>
      </c>
      <c r="D6" s="444"/>
      <c r="E6" s="445"/>
      <c r="F6" s="445"/>
      <c r="G6" s="446"/>
      <c r="H6" s="216"/>
      <c r="J6" s="199"/>
    </row>
    <row r="7" spans="1:10">
      <c r="A7" s="216"/>
      <c r="B7" s="443"/>
      <c r="C7" s="234" t="s">
        <v>5</v>
      </c>
      <c r="D7" s="234" t="s">
        <v>6</v>
      </c>
      <c r="E7" s="380" t="s">
        <v>7</v>
      </c>
      <c r="F7" s="380" t="s">
        <v>8</v>
      </c>
      <c r="G7" s="235" t="s">
        <v>487</v>
      </c>
      <c r="H7" s="216"/>
    </row>
    <row r="8" spans="1:10">
      <c r="A8" s="216"/>
      <c r="B8" s="331" t="str">
        <f>MACRO!B193</f>
        <v>Walk In Guest</v>
      </c>
      <c r="C8" s="332">
        <f>SUM(MACRO!C193)</f>
        <v>0</v>
      </c>
      <c r="D8" s="332">
        <f>SUM(MACRO!D193)</f>
        <v>0</v>
      </c>
      <c r="E8" s="332">
        <f>SUM(MACRO!E193)</f>
        <v>0</v>
      </c>
      <c r="F8" s="332">
        <f>SUM(MACRO!F193)</f>
        <v>0</v>
      </c>
      <c r="G8" s="333">
        <f>SUM(MACRO!G193)</f>
        <v>0</v>
      </c>
      <c r="H8" s="216"/>
    </row>
    <row r="9" spans="1:10">
      <c r="A9" s="216"/>
      <c r="B9" s="220" t="str">
        <f>MACRO!B194</f>
        <v>Free Individual Traveller</v>
      </c>
      <c r="C9" s="221">
        <f>SUM(MACRO!C194)</f>
        <v>0</v>
      </c>
      <c r="D9" s="221">
        <f>SUM(MACRO!D194)</f>
        <v>0</v>
      </c>
      <c r="E9" s="221">
        <f>SUM(MACRO!E194)</f>
        <v>0</v>
      </c>
      <c r="F9" s="221">
        <f>SUM(MACRO!F194)</f>
        <v>0</v>
      </c>
      <c r="G9" s="222">
        <f>SUM(MACRO!G194)</f>
        <v>0</v>
      </c>
      <c r="H9" s="216"/>
    </row>
    <row r="10" spans="1:10">
      <c r="A10" s="216"/>
      <c r="B10" s="220" t="str">
        <f>MACRO!B195</f>
        <v>Website</v>
      </c>
      <c r="C10" s="221">
        <f>SUM(MACRO!C195)</f>
        <v>0</v>
      </c>
      <c r="D10" s="221">
        <f>SUM(MACRO!D195)</f>
        <v>0</v>
      </c>
      <c r="E10" s="221">
        <f>SUM(MACRO!E195)</f>
        <v>0</v>
      </c>
      <c r="F10" s="221">
        <f>SUM(MACRO!F195)</f>
        <v>0</v>
      </c>
      <c r="G10" s="222">
        <f>SUM(MACRO!G195)</f>
        <v>0</v>
      </c>
      <c r="H10" s="216"/>
    </row>
    <row r="11" spans="1:10">
      <c r="A11" s="216"/>
      <c r="B11" s="220" t="str">
        <f>MACRO!B196</f>
        <v>Offline Travel Agent</v>
      </c>
      <c r="C11" s="221">
        <f>SUM(MACRO!C196)</f>
        <v>0</v>
      </c>
      <c r="D11" s="221">
        <f>SUM(MACRO!D196)</f>
        <v>0</v>
      </c>
      <c r="E11" s="221">
        <f>SUM(MACRO!E196)</f>
        <v>0</v>
      </c>
      <c r="F11" s="221">
        <f>SUM(MACRO!F196)</f>
        <v>0</v>
      </c>
      <c r="G11" s="222">
        <f>SUM(MACRO!G196)</f>
        <v>0</v>
      </c>
      <c r="H11" s="216"/>
    </row>
    <row r="12" spans="1:10">
      <c r="A12" s="216"/>
      <c r="B12" s="220" t="str">
        <f>MACRO!B197</f>
        <v>Online Travel Agent</v>
      </c>
      <c r="C12" s="221">
        <f>SUM(MACRO!C197)</f>
        <v>0</v>
      </c>
      <c r="D12" s="221">
        <f>SUM(MACRO!D197)</f>
        <v>0</v>
      </c>
      <c r="E12" s="221">
        <f>SUM(MACRO!E197)</f>
        <v>0</v>
      </c>
      <c r="F12" s="221">
        <f>SUM(MACRO!F197)</f>
        <v>0</v>
      </c>
      <c r="G12" s="222">
        <f>SUM(MACRO!G197)</f>
        <v>0</v>
      </c>
      <c r="H12" s="216"/>
    </row>
    <row r="13" spans="1:10">
      <c r="A13" s="216"/>
      <c r="B13" s="220" t="str">
        <f>MACRO!B198</f>
        <v>Wholesale</v>
      </c>
      <c r="C13" s="221">
        <f>SUM(MACRO!C198)</f>
        <v>0</v>
      </c>
      <c r="D13" s="221">
        <f>SUM(MACRO!D198)</f>
        <v>0</v>
      </c>
      <c r="E13" s="221">
        <f>SUM(MACRO!E198)</f>
        <v>0</v>
      </c>
      <c r="F13" s="221">
        <f>SUM(MACRO!F198)</f>
        <v>0</v>
      </c>
      <c r="G13" s="222">
        <f>SUM(MACRO!G198)</f>
        <v>0</v>
      </c>
      <c r="H13" s="216"/>
    </row>
    <row r="14" spans="1:10">
      <c r="A14" s="216"/>
      <c r="B14" s="220" t="str">
        <f>MACRO!B199</f>
        <v>Wholesale Dynamic</v>
      </c>
      <c r="C14" s="221">
        <f>SUM(MACRO!C199)</f>
        <v>0</v>
      </c>
      <c r="D14" s="221">
        <f>SUM(MACRO!D199)</f>
        <v>0</v>
      </c>
      <c r="E14" s="221">
        <f>SUM(MACRO!E199)</f>
        <v>0</v>
      </c>
      <c r="F14" s="221">
        <f>SUM(MACRO!F199)</f>
        <v>0</v>
      </c>
      <c r="G14" s="222">
        <f>SUM(MACRO!G199)</f>
        <v>0</v>
      </c>
      <c r="H14" s="216"/>
    </row>
    <row r="15" spans="1:10">
      <c r="A15" s="216"/>
      <c r="B15" s="220" t="str">
        <f>MACRO!B200</f>
        <v>Gift Certificate</v>
      </c>
      <c r="C15" s="221">
        <f>SUM(MACRO!C200)</f>
        <v>0</v>
      </c>
      <c r="D15" s="221">
        <f>SUM(MACRO!D200)</f>
        <v>0</v>
      </c>
      <c r="E15" s="221">
        <f>SUM(MACRO!E200)</f>
        <v>0</v>
      </c>
      <c r="F15" s="221">
        <f>SUM(MACRO!F200)</f>
        <v>0</v>
      </c>
      <c r="G15" s="222">
        <f>SUM(MACRO!G200)</f>
        <v>0</v>
      </c>
      <c r="H15" s="216"/>
    </row>
    <row r="16" spans="1:10">
      <c r="A16" s="216"/>
      <c r="B16" s="220" t="str">
        <f>MACRO!B201</f>
        <v>Corporate</v>
      </c>
      <c r="C16" s="221">
        <f>SUM(MACRO!C201)</f>
        <v>0</v>
      </c>
      <c r="D16" s="221">
        <f>SUM(MACRO!D201)</f>
        <v>0</v>
      </c>
      <c r="E16" s="221">
        <f>SUM(MACRO!E201)</f>
        <v>0</v>
      </c>
      <c r="F16" s="221">
        <f>SUM(MACRO!F201)</f>
        <v>0</v>
      </c>
      <c r="G16" s="222">
        <f>SUM(MACRO!G201)</f>
        <v>0</v>
      </c>
      <c r="H16" s="216"/>
    </row>
    <row r="17" spans="1:8">
      <c r="A17" s="216"/>
      <c r="B17" s="220" t="str">
        <f>MACRO!B202</f>
        <v>Government</v>
      </c>
      <c r="C17" s="221">
        <f>SUM(MACRO!C202)</f>
        <v>0</v>
      </c>
      <c r="D17" s="221">
        <f>SUM(MACRO!D202)</f>
        <v>0</v>
      </c>
      <c r="E17" s="221">
        <f>SUM(MACRO!E202)</f>
        <v>0</v>
      </c>
      <c r="F17" s="221">
        <f>SUM(MACRO!F202)</f>
        <v>0</v>
      </c>
      <c r="G17" s="222">
        <f>SUM(MACRO!G202)</f>
        <v>0</v>
      </c>
      <c r="H17" s="216"/>
    </row>
    <row r="18" spans="1:8">
      <c r="A18" s="216"/>
      <c r="B18" s="220" t="str">
        <f>MACRO!B203</f>
        <v>Social Institution,Associa,Com,Society</v>
      </c>
      <c r="C18" s="221">
        <f>SUM(MACRO!C203)</f>
        <v>0</v>
      </c>
      <c r="D18" s="221">
        <f>SUM(MACRO!D203)</f>
        <v>0</v>
      </c>
      <c r="E18" s="221">
        <f>SUM(MACRO!E203)</f>
        <v>0</v>
      </c>
      <c r="F18" s="221">
        <f>SUM(MACRO!F203)</f>
        <v>0</v>
      </c>
      <c r="G18" s="222">
        <f>SUM(MACRO!G203)</f>
        <v>0</v>
      </c>
      <c r="H18" s="216"/>
    </row>
    <row r="19" spans="1:8">
      <c r="A19" s="216"/>
      <c r="B19" s="220" t="str">
        <f>MACRO!B204</f>
        <v>Owner</v>
      </c>
      <c r="C19" s="221">
        <f>SUM(MACRO!C204)</f>
        <v>0</v>
      </c>
      <c r="D19" s="221">
        <f>SUM(MACRO!D204)</f>
        <v>0</v>
      </c>
      <c r="E19" s="221">
        <f>SUM(MACRO!E204)</f>
        <v>0</v>
      </c>
      <c r="F19" s="221">
        <f>SUM(MACRO!F204)</f>
        <v>0</v>
      </c>
      <c r="G19" s="222">
        <f>SUM(MACRO!G204)</f>
        <v>0</v>
      </c>
      <c r="H19" s="216"/>
    </row>
    <row r="20" spans="1:8">
      <c r="A20" s="216"/>
      <c r="B20" s="220" t="str">
        <f>MACRO!B205</f>
        <v>Group Corporate</v>
      </c>
      <c r="C20" s="221">
        <f>SUM(MACRO!C205)</f>
        <v>0</v>
      </c>
      <c r="D20" s="221">
        <f>SUM(MACRO!D205)</f>
        <v>0</v>
      </c>
      <c r="E20" s="221">
        <f>SUM(MACRO!E205)</f>
        <v>0</v>
      </c>
      <c r="F20" s="221">
        <f>SUM(MACRO!F205)</f>
        <v>0</v>
      </c>
      <c r="G20" s="222">
        <f>SUM(MACRO!G205)</f>
        <v>0</v>
      </c>
      <c r="H20" s="216"/>
    </row>
    <row r="21" spans="1:8">
      <c r="A21" s="216"/>
      <c r="B21" s="220" t="str">
        <f>MACRO!B206</f>
        <v>Group Government</v>
      </c>
      <c r="C21" s="221">
        <f>SUM(MACRO!C206)</f>
        <v>0</v>
      </c>
      <c r="D21" s="221">
        <f>SUM(MACRO!D206)</f>
        <v>0</v>
      </c>
      <c r="E21" s="221">
        <f>SUM(MACRO!E206)</f>
        <v>0</v>
      </c>
      <c r="F21" s="221">
        <f>SUM(MACRO!F206)</f>
        <v>0</v>
      </c>
      <c r="G21" s="222">
        <f>SUM(MACRO!G206)</f>
        <v>0</v>
      </c>
      <c r="H21" s="216"/>
    </row>
    <row r="22" spans="1:8">
      <c r="A22" s="216"/>
      <c r="B22" s="220" t="str">
        <f>MACRO!B207</f>
        <v>Group Others</v>
      </c>
      <c r="C22" s="221">
        <f>SUM(MACRO!C207)</f>
        <v>0</v>
      </c>
      <c r="D22" s="221">
        <f>SUM(MACRO!D207)</f>
        <v>0</v>
      </c>
      <c r="E22" s="221">
        <f>SUM(MACRO!E207)</f>
        <v>0</v>
      </c>
      <c r="F22" s="221">
        <f>SUM(MACRO!F207)</f>
        <v>0</v>
      </c>
      <c r="G22" s="222">
        <f>SUM(MACRO!G207)</f>
        <v>0</v>
      </c>
      <c r="H22" s="216"/>
    </row>
    <row r="23" spans="1:8">
      <c r="A23" s="216"/>
      <c r="B23" s="220" t="str">
        <f>MACRO!B208</f>
        <v xml:space="preserve">Group Wholesale </v>
      </c>
      <c r="C23" s="221">
        <f>SUM(MACRO!C208)</f>
        <v>0</v>
      </c>
      <c r="D23" s="221">
        <f>SUM(MACRO!D208)</f>
        <v>0</v>
      </c>
      <c r="E23" s="221">
        <f>SUM(MACRO!E208)</f>
        <v>0</v>
      </c>
      <c r="F23" s="221">
        <f>SUM(MACRO!F208)</f>
        <v>0</v>
      </c>
      <c r="G23" s="222">
        <f>SUM(MACRO!G208)</f>
        <v>0</v>
      </c>
      <c r="H23" s="216"/>
    </row>
    <row r="24" spans="1:8">
      <c r="A24" s="216"/>
      <c r="B24" s="220" t="str">
        <f>MACRO!B210</f>
        <v>Compliment</v>
      </c>
      <c r="C24" s="221">
        <f>SUM(MACRO!C210)</f>
        <v>0</v>
      </c>
      <c r="D24" s="221">
        <f>SUM(MACRO!D210)</f>
        <v>0</v>
      </c>
      <c r="E24" s="221">
        <f>SUM(MACRO!E210)</f>
        <v>0</v>
      </c>
      <c r="F24" s="221">
        <f>SUM(MACRO!F210)</f>
        <v>0</v>
      </c>
      <c r="G24" s="222">
        <f>SUM(MACRO!G210)</f>
        <v>0</v>
      </c>
      <c r="H24" s="216"/>
    </row>
    <row r="25" spans="1:8">
      <c r="A25" s="216"/>
      <c r="B25" s="220" t="str">
        <f>MACRO!B211</f>
        <v>House Use</v>
      </c>
      <c r="C25" s="221">
        <f>SUM(MACRO!C211)</f>
        <v>0</v>
      </c>
      <c r="D25" s="221">
        <f>SUM(MACRO!D211)</f>
        <v>0</v>
      </c>
      <c r="E25" s="221">
        <f>SUM(MACRO!E211)</f>
        <v>0</v>
      </c>
      <c r="F25" s="221">
        <f>SUM(MACRO!F211)</f>
        <v>0</v>
      </c>
      <c r="G25" s="222">
        <f>SUM(MACRO!G211)</f>
        <v>0</v>
      </c>
      <c r="H25" s="216"/>
    </row>
    <row r="26" spans="1:8">
      <c r="A26" s="216"/>
      <c r="B26" s="223" t="str">
        <f>MACRO!B212</f>
        <v>House Use 2</v>
      </c>
      <c r="C26" s="221">
        <f>SUM(MACRO!C212)</f>
        <v>0</v>
      </c>
      <c r="D26" s="221">
        <f>SUM(MACRO!D212)</f>
        <v>0</v>
      </c>
      <c r="E26" s="221">
        <f>SUM(MACRO!E212)</f>
        <v>0</v>
      </c>
      <c r="F26" s="221">
        <f>SUM(MACRO!F212)</f>
        <v>0</v>
      </c>
      <c r="G26" s="222">
        <f>SUM(MACRO!G212)</f>
        <v>0</v>
      </c>
      <c r="H26" s="216"/>
    </row>
    <row r="27" spans="1:8" ht="15.75" thickBot="1">
      <c r="A27" s="216"/>
      <c r="B27" s="236" t="s">
        <v>139</v>
      </c>
      <c r="C27" s="237">
        <f>SUM(C8:C26)</f>
        <v>0</v>
      </c>
      <c r="D27" s="237">
        <f t="shared" ref="D27:G27" si="0">SUM(D8:D26)</f>
        <v>0</v>
      </c>
      <c r="E27" s="237">
        <f t="shared" si="0"/>
        <v>0</v>
      </c>
      <c r="F27" s="237">
        <f t="shared" si="0"/>
        <v>0</v>
      </c>
      <c r="G27" s="238">
        <f t="shared" si="0"/>
        <v>0</v>
      </c>
      <c r="H27" s="216"/>
    </row>
    <row r="28" spans="1:8" ht="15.75" thickBot="1">
      <c r="A28" s="216"/>
      <c r="B28" s="216"/>
      <c r="C28" s="216"/>
      <c r="D28" s="216"/>
      <c r="E28" s="216"/>
      <c r="F28" s="216"/>
      <c r="G28" s="216"/>
      <c r="H28" s="216"/>
    </row>
    <row r="29" spans="1:8">
      <c r="A29" s="216"/>
      <c r="B29" s="447" t="s">
        <v>138</v>
      </c>
      <c r="C29" s="449" t="s">
        <v>140</v>
      </c>
      <c r="D29" s="449"/>
      <c r="E29" s="450"/>
      <c r="F29" s="450"/>
      <c r="G29" s="451"/>
      <c r="H29" s="216"/>
    </row>
    <row r="30" spans="1:8">
      <c r="A30" s="216"/>
      <c r="B30" s="448"/>
      <c r="C30" s="234" t="s">
        <v>5</v>
      </c>
      <c r="D30" s="234" t="s">
        <v>6</v>
      </c>
      <c r="E30" s="380" t="s">
        <v>7</v>
      </c>
      <c r="F30" s="380" t="s">
        <v>8</v>
      </c>
      <c r="G30" s="235" t="s">
        <v>487</v>
      </c>
      <c r="H30" s="216"/>
    </row>
    <row r="31" spans="1:8">
      <c r="A31" s="216"/>
      <c r="B31" s="220" t="str">
        <f>MACRO!B193</f>
        <v>Walk In Guest</v>
      </c>
      <c r="C31" s="221">
        <f>SUM(MACRO!H193)</f>
        <v>0</v>
      </c>
      <c r="D31" s="221">
        <f>SUM(MACRO!I193)</f>
        <v>0</v>
      </c>
      <c r="E31" s="221">
        <f>SUM(MACRO!J193)</f>
        <v>0</v>
      </c>
      <c r="F31" s="221">
        <f>SUM(MACRO!K193)</f>
        <v>0</v>
      </c>
      <c r="G31" s="222">
        <f>SUM(MACRO!L193)</f>
        <v>0</v>
      </c>
      <c r="H31" s="216"/>
    </row>
    <row r="32" spans="1:8">
      <c r="A32" s="216"/>
      <c r="B32" s="220" t="str">
        <f>MACRO!B194</f>
        <v>Free Individual Traveller</v>
      </c>
      <c r="C32" s="221">
        <f>SUM(MACRO!H194)</f>
        <v>0</v>
      </c>
      <c r="D32" s="221">
        <f>SUM(MACRO!I194)</f>
        <v>0</v>
      </c>
      <c r="E32" s="221">
        <f>SUM(MACRO!J194)</f>
        <v>0</v>
      </c>
      <c r="F32" s="221">
        <f>SUM(MACRO!K194)</f>
        <v>0</v>
      </c>
      <c r="G32" s="222">
        <f>SUM(MACRO!L194)</f>
        <v>0</v>
      </c>
      <c r="H32" s="216"/>
    </row>
    <row r="33" spans="1:8">
      <c r="A33" s="216"/>
      <c r="B33" s="220" t="str">
        <f>MACRO!B195</f>
        <v>Website</v>
      </c>
      <c r="C33" s="221">
        <f>SUM(MACRO!H195)</f>
        <v>0</v>
      </c>
      <c r="D33" s="221">
        <f>SUM(MACRO!I195)</f>
        <v>0</v>
      </c>
      <c r="E33" s="221">
        <f>SUM(MACRO!J195)</f>
        <v>0</v>
      </c>
      <c r="F33" s="221">
        <f>SUM(MACRO!K195)</f>
        <v>0</v>
      </c>
      <c r="G33" s="222">
        <f>SUM(MACRO!L195)</f>
        <v>0</v>
      </c>
      <c r="H33" s="216"/>
    </row>
    <row r="34" spans="1:8">
      <c r="A34" s="216"/>
      <c r="B34" s="220" t="str">
        <f>MACRO!B196</f>
        <v>Offline Travel Agent</v>
      </c>
      <c r="C34" s="221">
        <f>SUM(MACRO!H196)</f>
        <v>0</v>
      </c>
      <c r="D34" s="221">
        <f>SUM(MACRO!I196)</f>
        <v>0</v>
      </c>
      <c r="E34" s="221">
        <f>SUM(MACRO!J196)</f>
        <v>0</v>
      </c>
      <c r="F34" s="221">
        <f>SUM(MACRO!K196)</f>
        <v>0</v>
      </c>
      <c r="G34" s="222">
        <f>SUM(MACRO!L196)</f>
        <v>0</v>
      </c>
      <c r="H34" s="216"/>
    </row>
    <row r="35" spans="1:8">
      <c r="A35" s="216"/>
      <c r="B35" s="220" t="str">
        <f>MACRO!B197</f>
        <v>Online Travel Agent</v>
      </c>
      <c r="C35" s="221">
        <f>SUM(MACRO!H197)</f>
        <v>0</v>
      </c>
      <c r="D35" s="221">
        <f>SUM(MACRO!I197)</f>
        <v>0</v>
      </c>
      <c r="E35" s="221">
        <f>SUM(MACRO!J197)</f>
        <v>0</v>
      </c>
      <c r="F35" s="221">
        <f>SUM(MACRO!K197)</f>
        <v>0</v>
      </c>
      <c r="G35" s="222">
        <f>SUM(MACRO!L197)</f>
        <v>0</v>
      </c>
      <c r="H35" s="216"/>
    </row>
    <row r="36" spans="1:8">
      <c r="A36" s="216"/>
      <c r="B36" s="220" t="str">
        <f>MACRO!B198</f>
        <v>Wholesale</v>
      </c>
      <c r="C36" s="221">
        <f>SUM(MACRO!H198)</f>
        <v>0</v>
      </c>
      <c r="D36" s="221">
        <f>SUM(MACRO!I198)</f>
        <v>0</v>
      </c>
      <c r="E36" s="221">
        <f>SUM(MACRO!J198)</f>
        <v>0</v>
      </c>
      <c r="F36" s="221">
        <f>SUM(MACRO!K198)</f>
        <v>0</v>
      </c>
      <c r="G36" s="222">
        <f>SUM(MACRO!L198)</f>
        <v>0</v>
      </c>
      <c r="H36" s="216"/>
    </row>
    <row r="37" spans="1:8">
      <c r="A37" s="216"/>
      <c r="B37" s="220" t="str">
        <f>MACRO!B199</f>
        <v>Wholesale Dynamic</v>
      </c>
      <c r="C37" s="221">
        <f>SUM(MACRO!H199)</f>
        <v>0</v>
      </c>
      <c r="D37" s="221">
        <f>SUM(MACRO!I199)</f>
        <v>0</v>
      </c>
      <c r="E37" s="221">
        <f>SUM(MACRO!J199)</f>
        <v>0</v>
      </c>
      <c r="F37" s="221">
        <f>SUM(MACRO!K199)</f>
        <v>0</v>
      </c>
      <c r="G37" s="222">
        <f>SUM(MACRO!L199)</f>
        <v>0</v>
      </c>
      <c r="H37" s="216"/>
    </row>
    <row r="38" spans="1:8">
      <c r="A38" s="216"/>
      <c r="B38" s="220" t="str">
        <f>MACRO!B200</f>
        <v>Gift Certificate</v>
      </c>
      <c r="C38" s="221">
        <f>SUM(MACRO!H200)</f>
        <v>0</v>
      </c>
      <c r="D38" s="221">
        <f>SUM(MACRO!I200)</f>
        <v>0</v>
      </c>
      <c r="E38" s="221">
        <f>SUM(MACRO!J200)</f>
        <v>0</v>
      </c>
      <c r="F38" s="221">
        <f>SUM(MACRO!K200)</f>
        <v>0</v>
      </c>
      <c r="G38" s="222">
        <f>SUM(MACRO!L200)</f>
        <v>0</v>
      </c>
      <c r="H38" s="216"/>
    </row>
    <row r="39" spans="1:8">
      <c r="A39" s="216"/>
      <c r="B39" s="220" t="str">
        <f>MACRO!B201</f>
        <v>Corporate</v>
      </c>
      <c r="C39" s="221">
        <f>SUM(MACRO!H201)</f>
        <v>0</v>
      </c>
      <c r="D39" s="221">
        <f>SUM(MACRO!I201)</f>
        <v>0</v>
      </c>
      <c r="E39" s="221">
        <f>SUM(MACRO!J201)</f>
        <v>0</v>
      </c>
      <c r="F39" s="221">
        <f>SUM(MACRO!K201)</f>
        <v>0</v>
      </c>
      <c r="G39" s="222">
        <f>SUM(MACRO!L201)</f>
        <v>0</v>
      </c>
      <c r="H39" s="216"/>
    </row>
    <row r="40" spans="1:8">
      <c r="A40" s="216"/>
      <c r="B40" s="220" t="str">
        <f>MACRO!B202</f>
        <v>Government</v>
      </c>
      <c r="C40" s="221">
        <f>SUM(MACRO!H202)</f>
        <v>0</v>
      </c>
      <c r="D40" s="221">
        <f>SUM(MACRO!I202)</f>
        <v>0</v>
      </c>
      <c r="E40" s="221">
        <f>SUM(MACRO!J202)</f>
        <v>0</v>
      </c>
      <c r="F40" s="221">
        <f>SUM(MACRO!K202)</f>
        <v>0</v>
      </c>
      <c r="G40" s="222">
        <f>SUM(MACRO!L202)</f>
        <v>0</v>
      </c>
      <c r="H40" s="216"/>
    </row>
    <row r="41" spans="1:8">
      <c r="A41" s="216"/>
      <c r="B41" s="220" t="str">
        <f>MACRO!B203</f>
        <v>Social Institution,Associa,Com,Society</v>
      </c>
      <c r="C41" s="221">
        <f>SUM(MACRO!H203)</f>
        <v>0</v>
      </c>
      <c r="D41" s="221">
        <f>SUM(MACRO!I203)</f>
        <v>0</v>
      </c>
      <c r="E41" s="221">
        <f>SUM(MACRO!J203)</f>
        <v>0</v>
      </c>
      <c r="F41" s="221">
        <f>SUM(MACRO!K203)</f>
        <v>0</v>
      </c>
      <c r="G41" s="222">
        <f>SUM(MACRO!L203)</f>
        <v>0</v>
      </c>
      <c r="H41" s="216"/>
    </row>
    <row r="42" spans="1:8">
      <c r="A42" s="216"/>
      <c r="B42" s="220" t="str">
        <f>MACRO!B204</f>
        <v>Owner</v>
      </c>
      <c r="C42" s="221">
        <f>SUM(MACRO!H204)</f>
        <v>0</v>
      </c>
      <c r="D42" s="221">
        <f>SUM(MACRO!I204)</f>
        <v>0</v>
      </c>
      <c r="E42" s="221">
        <f>SUM(MACRO!J204)</f>
        <v>0</v>
      </c>
      <c r="F42" s="221">
        <f>SUM(MACRO!K204)</f>
        <v>0</v>
      </c>
      <c r="G42" s="222">
        <f>SUM(MACRO!L204)</f>
        <v>0</v>
      </c>
      <c r="H42" s="216"/>
    </row>
    <row r="43" spans="1:8">
      <c r="A43" s="216"/>
      <c r="B43" s="220" t="str">
        <f>MACRO!B205</f>
        <v>Group Corporate</v>
      </c>
      <c r="C43" s="221">
        <f>SUM(MACRO!H205)</f>
        <v>0</v>
      </c>
      <c r="D43" s="221">
        <f>SUM(MACRO!I205)</f>
        <v>0</v>
      </c>
      <c r="E43" s="221">
        <f>SUM(MACRO!J205)</f>
        <v>0</v>
      </c>
      <c r="F43" s="221">
        <f>SUM(MACRO!K205)</f>
        <v>0</v>
      </c>
      <c r="G43" s="222">
        <f>SUM(MACRO!L205)</f>
        <v>0</v>
      </c>
      <c r="H43" s="216"/>
    </row>
    <row r="44" spans="1:8">
      <c r="A44" s="216"/>
      <c r="B44" s="220" t="str">
        <f>MACRO!B206</f>
        <v>Group Government</v>
      </c>
      <c r="C44" s="221">
        <f>SUM(MACRO!H206)</f>
        <v>0</v>
      </c>
      <c r="D44" s="221">
        <f>SUM(MACRO!I206)</f>
        <v>0</v>
      </c>
      <c r="E44" s="221">
        <f>SUM(MACRO!J206)</f>
        <v>0</v>
      </c>
      <c r="F44" s="221">
        <f>SUM(MACRO!K206)</f>
        <v>0</v>
      </c>
      <c r="G44" s="222">
        <f>SUM(MACRO!L206)</f>
        <v>0</v>
      </c>
      <c r="H44" s="216"/>
    </row>
    <row r="45" spans="1:8">
      <c r="A45" s="216"/>
      <c r="B45" s="220" t="str">
        <f>MACRO!B207</f>
        <v>Group Others</v>
      </c>
      <c r="C45" s="221">
        <f>SUM(MACRO!H207)</f>
        <v>0</v>
      </c>
      <c r="D45" s="221">
        <f>SUM(MACRO!I207)</f>
        <v>0</v>
      </c>
      <c r="E45" s="221">
        <f>SUM(MACRO!J207)</f>
        <v>0</v>
      </c>
      <c r="F45" s="221">
        <f>SUM(MACRO!K207)</f>
        <v>0</v>
      </c>
      <c r="G45" s="222">
        <f>SUM(MACRO!L207)</f>
        <v>0</v>
      </c>
      <c r="H45" s="216"/>
    </row>
    <row r="46" spans="1:8">
      <c r="A46" s="216"/>
      <c r="B46" s="220" t="str">
        <f>MACRO!B208</f>
        <v xml:space="preserve">Group Wholesale </v>
      </c>
      <c r="C46" s="221">
        <f>SUM(MACRO!H208)</f>
        <v>0</v>
      </c>
      <c r="D46" s="221">
        <f>SUM(MACRO!I208)</f>
        <v>0</v>
      </c>
      <c r="E46" s="221">
        <f>SUM(MACRO!J208)</f>
        <v>0</v>
      </c>
      <c r="F46" s="221">
        <f>SUM(MACRO!K208)</f>
        <v>0</v>
      </c>
      <c r="G46" s="222">
        <f>SUM(MACRO!L208)</f>
        <v>0</v>
      </c>
      <c r="H46" s="216"/>
    </row>
    <row r="47" spans="1:8">
      <c r="A47" s="216"/>
      <c r="B47" s="220" t="str">
        <f>MACRO!B210</f>
        <v>Compliment</v>
      </c>
      <c r="C47" s="221">
        <f>SUM(MACRO!H210)</f>
        <v>0</v>
      </c>
      <c r="D47" s="221">
        <f>SUM(MACRO!I210)</f>
        <v>0</v>
      </c>
      <c r="E47" s="221">
        <f>SUM(MACRO!J210)</f>
        <v>0</v>
      </c>
      <c r="F47" s="221">
        <f>SUM(MACRO!K210)</f>
        <v>0</v>
      </c>
      <c r="G47" s="222">
        <f>SUM(MACRO!L210)</f>
        <v>0</v>
      </c>
      <c r="H47" s="216"/>
    </row>
    <row r="48" spans="1:8">
      <c r="A48" s="216"/>
      <c r="B48" s="220" t="str">
        <f>MACRO!B211</f>
        <v>House Use</v>
      </c>
      <c r="C48" s="221">
        <f>SUM(MACRO!H211)</f>
        <v>0</v>
      </c>
      <c r="D48" s="221">
        <f>SUM(MACRO!I211)</f>
        <v>0</v>
      </c>
      <c r="E48" s="221">
        <f>SUM(MACRO!J211)</f>
        <v>0</v>
      </c>
      <c r="F48" s="221">
        <f>SUM(MACRO!K211)</f>
        <v>0</v>
      </c>
      <c r="G48" s="222">
        <f>SUM(MACRO!L211)</f>
        <v>0</v>
      </c>
      <c r="H48" s="216"/>
    </row>
    <row r="49" spans="1:8">
      <c r="A49" s="216"/>
      <c r="B49" s="223" t="str">
        <f>MACRO!B212</f>
        <v>House Use 2</v>
      </c>
      <c r="C49" s="224">
        <f>SUM(MACRO!H212)</f>
        <v>0</v>
      </c>
      <c r="D49" s="224">
        <f>SUM(MACRO!I212)</f>
        <v>0</v>
      </c>
      <c r="E49" s="224">
        <f>SUM(MACRO!J212)</f>
        <v>0</v>
      </c>
      <c r="F49" s="224">
        <f>SUM(MACRO!K212)</f>
        <v>0</v>
      </c>
      <c r="G49" s="381">
        <f>SUM(MACRO!L212)</f>
        <v>0</v>
      </c>
      <c r="H49" s="216"/>
    </row>
    <row r="50" spans="1:8" ht="15.75" thickBot="1">
      <c r="A50" s="216"/>
      <c r="B50" s="236" t="s">
        <v>141</v>
      </c>
      <c r="C50" s="237">
        <f>SUM(C31:C49)</f>
        <v>0</v>
      </c>
      <c r="D50" s="237">
        <f t="shared" ref="D50:G50" si="1">SUM(D31:D49)</f>
        <v>0</v>
      </c>
      <c r="E50" s="237">
        <f t="shared" si="1"/>
        <v>0</v>
      </c>
      <c r="F50" s="237">
        <f t="shared" si="1"/>
        <v>0</v>
      </c>
      <c r="G50" s="238">
        <f t="shared" si="1"/>
        <v>0</v>
      </c>
      <c r="H50" s="216"/>
    </row>
    <row r="51" spans="1:8">
      <c r="A51" s="216"/>
      <c r="B51" s="216"/>
      <c r="C51" s="216"/>
      <c r="D51" s="216"/>
      <c r="E51" s="216"/>
      <c r="F51" s="216"/>
      <c r="G51" s="216"/>
      <c r="H51" s="216"/>
    </row>
    <row r="94" spans="1:1">
      <c r="A94" s="66"/>
    </row>
    <row r="95" spans="1:1">
      <c r="A95" s="65"/>
    </row>
    <row r="96" spans="1:1">
      <c r="A96" s="65"/>
    </row>
    <row r="97" spans="1:1">
      <c r="A97" s="65"/>
    </row>
    <row r="98" spans="1:1">
      <c r="A98" s="65"/>
    </row>
    <row r="99" spans="1:1">
      <c r="A99" s="65"/>
    </row>
    <row r="100" spans="1:1">
      <c r="A100" s="67"/>
    </row>
  </sheetData>
  <sheetProtection formatCells="0" formatColumns="0" formatRows="0" insertColumns="0" insertRows="0" insertHyperlinks="0" deleteColumns="0" deleteRows="0" sort="0" autoFilter="0" pivotTables="0"/>
  <mergeCells count="7">
    <mergeCell ref="B6:B7"/>
    <mergeCell ref="C6:G6"/>
    <mergeCell ref="B29:B30"/>
    <mergeCell ref="C29:G29"/>
    <mergeCell ref="C2:G2"/>
    <mergeCell ref="D4:G4"/>
    <mergeCell ref="D5:G5"/>
  </mergeCells>
  <pageMargins left="0.7" right="0.7" top="0.75" bottom="0.75" header="0.3" footer="0.3"/>
  <pageSetup paperSize="9" scale="5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>
  <dimension ref="B1:I28"/>
  <sheetViews>
    <sheetView showGridLines="0" view="pageBreakPreview" zoomScaleNormal="100" zoomScaleSheetLayoutView="100" workbookViewId="0">
      <selection activeCell="B2" sqref="B2"/>
    </sheetView>
  </sheetViews>
  <sheetFormatPr defaultRowHeight="15"/>
  <cols>
    <col min="1" max="1" width="2.140625" customWidth="1"/>
    <col min="2" max="2" width="25.28515625" bestFit="1" customWidth="1"/>
    <col min="3" max="6" width="17" customWidth="1"/>
    <col min="7" max="7" width="3.7109375" customWidth="1"/>
    <col min="8" max="8" width="25.28515625" style="321" hidden="1" customWidth="1"/>
  </cols>
  <sheetData>
    <row r="1" spans="2:9" ht="13.5" customHeight="1">
      <c r="B1" s="226"/>
      <c r="C1" s="453" t="s">
        <v>412</v>
      </c>
      <c r="D1" s="453"/>
      <c r="E1" s="453"/>
      <c r="F1" s="453"/>
    </row>
    <row r="2" spans="2:9" ht="14.25" customHeight="1">
      <c r="B2" s="226"/>
      <c r="C2" s="453"/>
      <c r="D2" s="453"/>
      <c r="E2" s="453"/>
      <c r="F2" s="453"/>
    </row>
    <row r="3" spans="2:9" ht="14.25" customHeight="1">
      <c r="B3" s="227"/>
      <c r="C3" s="453"/>
      <c r="D3" s="453"/>
      <c r="E3" s="453"/>
      <c r="F3" s="453"/>
    </row>
    <row r="4" spans="2:9">
      <c r="B4" s="228"/>
      <c r="C4" s="228"/>
      <c r="D4" s="229"/>
      <c r="E4" s="440" t="str">
        <f>DSR!J5</f>
        <v>Report Date</v>
      </c>
      <c r="F4" s="440"/>
    </row>
    <row r="5" spans="2:9" ht="15.75" thickBot="1">
      <c r="B5" s="230"/>
      <c r="C5" s="231"/>
      <c r="D5" s="231"/>
      <c r="E5" s="456" t="str">
        <f>DSR!J6</f>
        <v>Print Date</v>
      </c>
      <c r="F5" s="456"/>
    </row>
    <row r="6" spans="2:9">
      <c r="B6" s="457" t="s">
        <v>12</v>
      </c>
      <c r="C6" s="454" t="s">
        <v>413</v>
      </c>
      <c r="D6" s="454"/>
      <c r="E6" s="454"/>
      <c r="F6" s="455"/>
    </row>
    <row r="7" spans="2:9" ht="15.75" thickBot="1">
      <c r="B7" s="458"/>
      <c r="C7" s="246" t="s">
        <v>5</v>
      </c>
      <c r="D7" s="246" t="s">
        <v>6</v>
      </c>
      <c r="E7" s="246" t="s">
        <v>414</v>
      </c>
      <c r="F7" s="247" t="s">
        <v>8</v>
      </c>
      <c r="H7" s="322" t="s">
        <v>463</v>
      </c>
      <c r="I7" s="317"/>
    </row>
    <row r="8" spans="2:9">
      <c r="B8" s="251" t="s">
        <v>415</v>
      </c>
      <c r="C8" s="252"/>
      <c r="D8" s="252"/>
      <c r="E8" s="252"/>
      <c r="F8" s="253"/>
      <c r="H8" s="323"/>
    </row>
    <row r="9" spans="2:9">
      <c r="B9" s="254" t="s">
        <v>63</v>
      </c>
      <c r="C9" s="255">
        <f>SUM(MACRO!C222)</f>
        <v>0</v>
      </c>
      <c r="D9" s="255">
        <f>SUM(MACRO!D222)</f>
        <v>0</v>
      </c>
      <c r="E9" s="255">
        <f>SUM(MACRO!E222)</f>
        <v>0</v>
      </c>
      <c r="F9" s="256">
        <f>SUM(MACRO!F222)</f>
        <v>0</v>
      </c>
    </row>
    <row r="10" spans="2:9">
      <c r="B10" s="254" t="s">
        <v>64</v>
      </c>
      <c r="C10" s="255">
        <f>SUM(MACRO!C223)</f>
        <v>0</v>
      </c>
      <c r="D10" s="255">
        <f>SUM(MACRO!D223)</f>
        <v>0</v>
      </c>
      <c r="E10" s="255">
        <f>SUM(MACRO!E223)</f>
        <v>0</v>
      </c>
      <c r="F10" s="256">
        <f>SUM(MACRO!F223)</f>
        <v>0</v>
      </c>
    </row>
    <row r="11" spans="2:9">
      <c r="B11" s="254" t="s">
        <v>403</v>
      </c>
      <c r="C11" s="255">
        <f>SUM(MACRO!C224)</f>
        <v>0</v>
      </c>
      <c r="D11" s="255">
        <f>SUM(MACRO!D224)</f>
        <v>0</v>
      </c>
      <c r="E11" s="255">
        <f>SUM(MACRO!E224)</f>
        <v>0</v>
      </c>
      <c r="F11" s="256">
        <f>SUM(MACRO!F224)</f>
        <v>0</v>
      </c>
    </row>
    <row r="12" spans="2:9">
      <c r="B12" s="254" t="s">
        <v>66</v>
      </c>
      <c r="C12" s="255">
        <f>SUM(MACRO!C225)</f>
        <v>0</v>
      </c>
      <c r="D12" s="255">
        <f>SUM(MACRO!D225)</f>
        <v>0</v>
      </c>
      <c r="E12" s="255">
        <f>SUM(MACRO!E225)</f>
        <v>0</v>
      </c>
      <c r="F12" s="256">
        <f>SUM(MACRO!F225)</f>
        <v>0</v>
      </c>
      <c r="H12" s="323"/>
    </row>
    <row r="13" spans="2:9">
      <c r="B13" s="257" t="s">
        <v>65</v>
      </c>
      <c r="C13" s="255">
        <f>SUM(MACRO!C226)</f>
        <v>0</v>
      </c>
      <c r="D13" s="255">
        <f>SUM(MACRO!D226)</f>
        <v>0</v>
      </c>
      <c r="E13" s="255">
        <f>SUM(MACRO!E226)</f>
        <v>0</v>
      </c>
      <c r="F13" s="256">
        <f>SUM(MACRO!F226)</f>
        <v>0</v>
      </c>
    </row>
    <row r="14" spans="2:9">
      <c r="B14" s="241" t="s">
        <v>418</v>
      </c>
      <c r="C14" s="242">
        <f>SUM(C9:C13)</f>
        <v>0</v>
      </c>
      <c r="D14" s="242">
        <f>SUM(D9:D13)</f>
        <v>0</v>
      </c>
      <c r="E14" s="242">
        <f>SUM(E9:E13)</f>
        <v>0</v>
      </c>
      <c r="F14" s="243">
        <f>SUM(F9:F13)</f>
        <v>0</v>
      </c>
    </row>
    <row r="15" spans="2:9">
      <c r="B15" s="248" t="s">
        <v>416</v>
      </c>
      <c r="C15" s="249"/>
      <c r="D15" s="249"/>
      <c r="E15" s="249"/>
      <c r="F15" s="250"/>
    </row>
    <row r="16" spans="2:9">
      <c r="B16" s="22" t="s">
        <v>63</v>
      </c>
      <c r="C16" s="239">
        <f>SUM(MACRO!C229)</f>
        <v>0</v>
      </c>
      <c r="D16" s="239">
        <f>SUM(MACRO!D229)</f>
        <v>0</v>
      </c>
      <c r="E16" s="239">
        <f>SUM(MACRO!E229)</f>
        <v>0</v>
      </c>
      <c r="F16" s="240">
        <f>SUM(MACRO!F229)</f>
        <v>0</v>
      </c>
      <c r="H16" s="323"/>
    </row>
    <row r="17" spans="2:8">
      <c r="B17" s="19" t="s">
        <v>64</v>
      </c>
      <c r="C17" s="239">
        <f>SUM(MACRO!C230)</f>
        <v>0</v>
      </c>
      <c r="D17" s="239">
        <f>SUM(MACRO!D230)</f>
        <v>0</v>
      </c>
      <c r="E17" s="239">
        <f>SUM(MACRO!E230)</f>
        <v>0</v>
      </c>
      <c r="F17" s="240">
        <f>SUM(MACRO!F230)</f>
        <v>0</v>
      </c>
    </row>
    <row r="18" spans="2:8">
      <c r="B18" s="19" t="s">
        <v>403</v>
      </c>
      <c r="C18" s="239">
        <f>SUM(MACRO!C231)</f>
        <v>0</v>
      </c>
      <c r="D18" s="239">
        <f>SUM(MACRO!D231)</f>
        <v>0</v>
      </c>
      <c r="E18" s="239">
        <f>SUM(MACRO!E231)</f>
        <v>0</v>
      </c>
      <c r="F18" s="240">
        <f>SUM(MACRO!F231)</f>
        <v>0</v>
      </c>
    </row>
    <row r="19" spans="2:8">
      <c r="B19" s="19" t="s">
        <v>66</v>
      </c>
      <c r="C19" s="239">
        <f>SUM(MACRO!C232)</f>
        <v>0</v>
      </c>
      <c r="D19" s="239">
        <f>SUM(MACRO!D232)</f>
        <v>0</v>
      </c>
      <c r="E19" s="239">
        <f>SUM(MACRO!E232)</f>
        <v>0</v>
      </c>
      <c r="F19" s="240">
        <f>SUM(MACRO!F232)</f>
        <v>0</v>
      </c>
    </row>
    <row r="20" spans="2:8">
      <c r="B20" s="19" t="s">
        <v>65</v>
      </c>
      <c r="C20" s="239">
        <f>SUM(MACRO!C233)</f>
        <v>0</v>
      </c>
      <c r="D20" s="239">
        <f>SUM(MACRO!D233)</f>
        <v>0</v>
      </c>
      <c r="E20" s="239">
        <f>SUM(MACRO!E233)</f>
        <v>0</v>
      </c>
      <c r="F20" s="240">
        <f>SUM(MACRO!F233)</f>
        <v>0</v>
      </c>
    </row>
    <row r="21" spans="2:8">
      <c r="B21" s="241" t="s">
        <v>418</v>
      </c>
      <c r="C21" s="242">
        <f>SUM(C16:C20)</f>
        <v>0</v>
      </c>
      <c r="D21" s="242">
        <f>SUM(D16:D20)</f>
        <v>0</v>
      </c>
      <c r="E21" s="242">
        <f>SUM(E16:E20)</f>
        <v>0</v>
      </c>
      <c r="F21" s="243">
        <f>SUM(F16:F20)</f>
        <v>0</v>
      </c>
    </row>
    <row r="22" spans="2:8">
      <c r="B22" s="248" t="s">
        <v>431</v>
      </c>
      <c r="C22" s="249"/>
      <c r="D22" s="249"/>
      <c r="E22" s="249"/>
      <c r="F22" s="250"/>
    </row>
    <row r="23" spans="2:8">
      <c r="B23" s="22" t="s">
        <v>63</v>
      </c>
      <c r="C23" s="239">
        <f>SUM(MACRO!C236)</f>
        <v>0</v>
      </c>
      <c r="D23" s="239">
        <f>SUM(MACRO!D236)</f>
        <v>0</v>
      </c>
      <c r="E23" s="239">
        <f>SUM(MACRO!E236)</f>
        <v>0</v>
      </c>
      <c r="F23" s="240">
        <f>SUM(MACRO!F236)</f>
        <v>0</v>
      </c>
    </row>
    <row r="24" spans="2:8">
      <c r="B24" s="19" t="s">
        <v>64</v>
      </c>
      <c r="C24" s="239">
        <f>SUM(MACRO!C237)</f>
        <v>0</v>
      </c>
      <c r="D24" s="239">
        <f>SUM(MACRO!D237)</f>
        <v>0</v>
      </c>
      <c r="E24" s="239">
        <f>SUM(MACRO!E237)</f>
        <v>0</v>
      </c>
      <c r="F24" s="240">
        <f>SUM(MACRO!F237)</f>
        <v>0</v>
      </c>
    </row>
    <row r="25" spans="2:8">
      <c r="B25" s="19" t="s">
        <v>403</v>
      </c>
      <c r="C25" s="239">
        <f>SUM(MACRO!C238)</f>
        <v>0</v>
      </c>
      <c r="D25" s="239">
        <f>SUM(MACRO!D238)</f>
        <v>0</v>
      </c>
      <c r="E25" s="239">
        <f>SUM(MACRO!E238)</f>
        <v>0</v>
      </c>
      <c r="F25" s="240">
        <f>SUM(MACRO!F238)</f>
        <v>0</v>
      </c>
    </row>
    <row r="26" spans="2:8">
      <c r="B26" s="19" t="s">
        <v>66</v>
      </c>
      <c r="C26" s="239">
        <f>SUM(MACRO!C239)</f>
        <v>0</v>
      </c>
      <c r="D26" s="239">
        <f>SUM(MACRO!D239)</f>
        <v>0</v>
      </c>
      <c r="E26" s="239">
        <f>SUM(MACRO!E239)</f>
        <v>0</v>
      </c>
      <c r="F26" s="240">
        <f>SUM(MACRO!F239)</f>
        <v>0</v>
      </c>
    </row>
    <row r="27" spans="2:8" ht="15.75" thickBot="1">
      <c r="B27" s="19" t="s">
        <v>65</v>
      </c>
      <c r="C27" s="239">
        <f>SUM(MACRO!C240)</f>
        <v>0</v>
      </c>
      <c r="D27" s="239">
        <f>SUM(MACRO!D240)</f>
        <v>0</v>
      </c>
      <c r="E27" s="239">
        <f>SUM(MACRO!E240)</f>
        <v>0</v>
      </c>
      <c r="F27" s="240">
        <f>SUM(MACRO!F240,IF(MACRO!C6=2023,H27,0))</f>
        <v>0</v>
      </c>
      <c r="H27" s="321">
        <v>7170</v>
      </c>
    </row>
    <row r="28" spans="2:8" ht="15.75" thickBot="1">
      <c r="B28" s="276" t="s">
        <v>418</v>
      </c>
      <c r="C28" s="244">
        <f>SUM(C23:C27)</f>
        <v>0</v>
      </c>
      <c r="D28" s="244">
        <f>SUM(D23:D27)</f>
        <v>0</v>
      </c>
      <c r="E28" s="244">
        <f>SUM(E23:E27)</f>
        <v>0</v>
      </c>
      <c r="F28" s="245">
        <f>SUM(F23:F27)</f>
        <v>0</v>
      </c>
    </row>
  </sheetData>
  <mergeCells count="5">
    <mergeCell ref="C1:F3"/>
    <mergeCell ref="C6:F6"/>
    <mergeCell ref="E4:F4"/>
    <mergeCell ref="E5:F5"/>
    <mergeCell ref="B6:B7"/>
  </mergeCells>
  <pageMargins left="0.7" right="0.7" top="0.75" bottom="0.75" header="0.3" footer="0.3"/>
  <pageSetup scale="89" orientation="portrait" horizontalDpi="200" verticalDpi="20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1:F28"/>
  <sheetViews>
    <sheetView showGridLines="0" view="pageBreakPreview" zoomScaleNormal="100" zoomScaleSheetLayoutView="100" workbookViewId="0"/>
  </sheetViews>
  <sheetFormatPr defaultRowHeight="15"/>
  <cols>
    <col min="1" max="1" width="4" customWidth="1"/>
    <col min="2" max="2" width="24.42578125" customWidth="1"/>
    <col min="3" max="6" width="19.42578125" customWidth="1"/>
  </cols>
  <sheetData>
    <row r="1" spans="2:6" ht="15" customHeight="1">
      <c r="C1" s="441" t="s">
        <v>429</v>
      </c>
      <c r="D1" s="441"/>
      <c r="E1" s="441"/>
      <c r="F1" s="441"/>
    </row>
    <row r="2" spans="2:6" ht="15" customHeight="1">
      <c r="C2" s="441"/>
      <c r="D2" s="441"/>
      <c r="E2" s="441"/>
      <c r="F2" s="441"/>
    </row>
    <row r="3" spans="2:6" ht="15" customHeight="1">
      <c r="C3" s="215"/>
      <c r="D3" s="215"/>
      <c r="E3" s="215"/>
      <c r="F3" s="215"/>
    </row>
    <row r="4" spans="2:6" ht="15" customHeight="1">
      <c r="C4" s="279"/>
      <c r="D4" s="279"/>
      <c r="E4" s="279"/>
      <c r="F4" s="277" t="str">
        <f>DSR!J5</f>
        <v>Report Date</v>
      </c>
    </row>
    <row r="5" spans="2:6" ht="15.75" thickBot="1">
      <c r="F5" s="278" t="str">
        <f>DSR!J6</f>
        <v>Print Date</v>
      </c>
    </row>
    <row r="6" spans="2:6" ht="16.5" thickBot="1">
      <c r="B6" s="289" t="s">
        <v>419</v>
      </c>
      <c r="C6" s="290" t="s">
        <v>420</v>
      </c>
      <c r="D6" s="459" t="s">
        <v>6</v>
      </c>
      <c r="E6" s="459"/>
      <c r="F6" s="460" t="s">
        <v>421</v>
      </c>
    </row>
    <row r="7" spans="2:6" ht="16.5" thickBot="1">
      <c r="B7" s="291" t="s">
        <v>422</v>
      </c>
      <c r="C7" s="292" t="s">
        <v>423</v>
      </c>
      <c r="D7" s="302" t="s">
        <v>423</v>
      </c>
      <c r="E7" s="302" t="s">
        <v>424</v>
      </c>
      <c r="F7" s="461"/>
    </row>
    <row r="8" spans="2:6" ht="15.75">
      <c r="B8" s="280"/>
      <c r="C8" s="281"/>
      <c r="D8" s="281"/>
      <c r="E8" s="281"/>
      <c r="F8" s="282"/>
    </row>
    <row r="9" spans="2:6" ht="15.75">
      <c r="B9" s="283" t="s">
        <v>425</v>
      </c>
      <c r="C9" s="284">
        <f>SUM(MACRO!C156)</f>
        <v>0</v>
      </c>
      <c r="D9" s="284">
        <f>SUM(MACRO!D156)</f>
        <v>0</v>
      </c>
      <c r="E9" s="284">
        <f>SUM(MACRO!E156)</f>
        <v>0</v>
      </c>
      <c r="F9" s="285">
        <f>SUM(+D9-E9)</f>
        <v>0</v>
      </c>
    </row>
    <row r="10" spans="2:6" ht="15.75">
      <c r="B10" s="283" t="s">
        <v>426</v>
      </c>
      <c r="C10" s="284">
        <f>SUM(MACRO!C163)</f>
        <v>0</v>
      </c>
      <c r="D10" s="284">
        <f>SUM(MACRO!D163)</f>
        <v>0</v>
      </c>
      <c r="E10" s="284">
        <f>SUM(MACRO!E163)</f>
        <v>0</v>
      </c>
      <c r="F10" s="285">
        <f t="shared" ref="F10:F14" si="0">SUM(+D10-E10)</f>
        <v>0</v>
      </c>
    </row>
    <row r="11" spans="2:6" ht="15.75">
      <c r="B11" s="283" t="s">
        <v>427</v>
      </c>
      <c r="C11" s="286">
        <f>SUM(MACRO!C167)</f>
        <v>0</v>
      </c>
      <c r="D11" s="286">
        <f>SUM(MACRO!D167)</f>
        <v>0</v>
      </c>
      <c r="E11" s="286">
        <f>SUM(MACRO!E167)</f>
        <v>0</v>
      </c>
      <c r="F11" s="303">
        <f t="shared" si="0"/>
        <v>0</v>
      </c>
    </row>
    <row r="12" spans="2:6" ht="15.75">
      <c r="B12" s="283" t="s">
        <v>430</v>
      </c>
      <c r="C12" s="284">
        <f>SUM(DSR!I20)</f>
        <v>0</v>
      </c>
      <c r="D12" s="284">
        <f>SUM(DSR!J20)</f>
        <v>0</v>
      </c>
      <c r="E12" s="284">
        <f>SUM(MACRO!E182)</f>
        <v>0</v>
      </c>
      <c r="F12" s="285">
        <f t="shared" si="0"/>
        <v>0</v>
      </c>
    </row>
    <row r="13" spans="2:6" ht="16.5" thickBot="1">
      <c r="B13" s="295" t="s">
        <v>428</v>
      </c>
      <c r="C13" s="296">
        <f>SUM(DSR!C10)</f>
        <v>0</v>
      </c>
      <c r="D13" s="296">
        <f>SUM(DSR!D10)</f>
        <v>0</v>
      </c>
      <c r="E13" s="296">
        <f>SUM(DSR!E10)</f>
        <v>0</v>
      </c>
      <c r="F13" s="287">
        <f t="shared" si="0"/>
        <v>0</v>
      </c>
    </row>
    <row r="14" spans="2:6" ht="16.5" thickBot="1">
      <c r="B14" s="297" t="s">
        <v>438</v>
      </c>
      <c r="C14" s="298">
        <f>SUM(DSR!C15)</f>
        <v>0</v>
      </c>
      <c r="D14" s="298">
        <f>SUM(DSR!D15)</f>
        <v>0</v>
      </c>
      <c r="E14" s="298">
        <f>SUM(DSR!E15)</f>
        <v>0</v>
      </c>
      <c r="F14" s="293">
        <f t="shared" si="0"/>
        <v>0</v>
      </c>
    </row>
    <row r="15" spans="2:6" ht="15.75" hidden="1">
      <c r="B15" s="349"/>
      <c r="C15" s="350"/>
      <c r="D15" s="350"/>
      <c r="E15" s="350"/>
      <c r="F15" s="351"/>
    </row>
    <row r="16" spans="2:6" ht="15.75" hidden="1">
      <c r="B16" s="334" t="s">
        <v>436</v>
      </c>
      <c r="C16" s="335">
        <f>SUM('FB COVER'!C28)</f>
        <v>0</v>
      </c>
      <c r="D16" s="335">
        <f>SUM('FB COVER'!D28)</f>
        <v>0</v>
      </c>
      <c r="E16" s="335">
        <f>SUM('FB COVER'!E28)</f>
        <v>0</v>
      </c>
      <c r="F16" s="336">
        <f>SUM('FB COVER'!F28)</f>
        <v>0</v>
      </c>
    </row>
    <row r="17" spans="2:6" ht="15.75" hidden="1">
      <c r="B17" s="337" t="s">
        <v>435</v>
      </c>
      <c r="C17" s="338">
        <f>IFERROR(C21/C16,0)</f>
        <v>0</v>
      </c>
      <c r="D17" s="338">
        <f t="shared" ref="D17:F17" si="1">IFERROR(D21/D16,0)</f>
        <v>0</v>
      </c>
      <c r="E17" s="338">
        <f t="shared" si="1"/>
        <v>0</v>
      </c>
      <c r="F17" s="339">
        <f t="shared" si="1"/>
        <v>0</v>
      </c>
    </row>
    <row r="18" spans="2:6" ht="15.75" hidden="1">
      <c r="B18" s="340" t="s">
        <v>432</v>
      </c>
      <c r="C18" s="341" t="e">
        <f>SUM(DSR!#REF!)</f>
        <v>#REF!</v>
      </c>
      <c r="D18" s="341" t="e">
        <f>SUM(DSR!#REF!)</f>
        <v>#REF!</v>
      </c>
      <c r="E18" s="341" t="e">
        <f>SUM(DSR!#REF!)</f>
        <v>#REF!</v>
      </c>
      <c r="F18" s="342" t="e">
        <f t="shared" ref="F18:F28" si="2">SUM(+D18-E18)</f>
        <v>#REF!</v>
      </c>
    </row>
    <row r="19" spans="2:6" ht="15.75" hidden="1">
      <c r="B19" s="340" t="s">
        <v>433</v>
      </c>
      <c r="C19" s="341" t="e">
        <f>SUM(DSR!#REF!)</f>
        <v>#REF!</v>
      </c>
      <c r="D19" s="341" t="e">
        <f>SUM(DSR!#REF!)</f>
        <v>#REF!</v>
      </c>
      <c r="E19" s="341" t="e">
        <f>SUM(DSR!#REF!)</f>
        <v>#REF!</v>
      </c>
      <c r="F19" s="342" t="e">
        <f t="shared" si="2"/>
        <v>#REF!</v>
      </c>
    </row>
    <row r="20" spans="2:6" ht="16.5" hidden="1" thickBot="1">
      <c r="B20" s="343" t="s">
        <v>434</v>
      </c>
      <c r="C20" s="344" t="e">
        <f>SUM(DSR!#REF!)</f>
        <v>#REF!</v>
      </c>
      <c r="D20" s="344" t="e">
        <f>SUM(DSR!#REF!)</f>
        <v>#REF!</v>
      </c>
      <c r="E20" s="344" t="e">
        <f>SUM(DSR!#REF!)</f>
        <v>#REF!</v>
      </c>
      <c r="F20" s="345" t="e">
        <f t="shared" si="2"/>
        <v>#REF!</v>
      </c>
    </row>
    <row r="21" spans="2:6" ht="16.5" hidden="1" thickBot="1">
      <c r="B21" s="346" t="s">
        <v>437</v>
      </c>
      <c r="C21" s="347" t="e">
        <f>SUM(DSR!#REF!)</f>
        <v>#REF!</v>
      </c>
      <c r="D21" s="347" t="e">
        <f>SUM(DSR!#REF!)</f>
        <v>#REF!</v>
      </c>
      <c r="E21" s="347" t="e">
        <f>SUM(DSR!#REF!)</f>
        <v>#REF!</v>
      </c>
      <c r="F21" s="348" t="e">
        <f t="shared" si="2"/>
        <v>#REF!</v>
      </c>
    </row>
    <row r="22" spans="2:6" ht="15.75">
      <c r="B22" s="312"/>
      <c r="C22" s="313"/>
      <c r="D22" s="313"/>
      <c r="E22" s="313"/>
      <c r="F22" s="314"/>
    </row>
    <row r="23" spans="2:6" ht="15.75">
      <c r="B23" s="304" t="str">
        <f>DSR!B18</f>
        <v>Drugstore</v>
      </c>
      <c r="C23" s="305">
        <f>SUM(DSR!C18)</f>
        <v>0</v>
      </c>
      <c r="D23" s="305">
        <f>SUM(DSR!D18)</f>
        <v>0</v>
      </c>
      <c r="E23" s="305">
        <f>SUM(DSR!E18)</f>
        <v>0</v>
      </c>
      <c r="F23" s="288">
        <f t="shared" si="2"/>
        <v>0</v>
      </c>
    </row>
    <row r="24" spans="2:6" ht="15.75">
      <c r="B24" s="307" t="str">
        <f>DSR!B19</f>
        <v>Laundry</v>
      </c>
      <c r="C24" s="306">
        <f>SUM(DSR!C19)</f>
        <v>0</v>
      </c>
      <c r="D24" s="306">
        <f>SUM(DSR!D19)</f>
        <v>0</v>
      </c>
      <c r="E24" s="306">
        <f>SUM(DSR!E19)</f>
        <v>0</v>
      </c>
      <c r="F24" s="285">
        <f t="shared" si="2"/>
        <v>0</v>
      </c>
    </row>
    <row r="25" spans="2:6" ht="15.75">
      <c r="B25" s="307" t="str">
        <f>DSR!B20</f>
        <v>Business Center</v>
      </c>
      <c r="C25" s="306">
        <f>SUM(DSR!C20)</f>
        <v>0</v>
      </c>
      <c r="D25" s="306">
        <f>SUM(DSR!D20)</f>
        <v>0</v>
      </c>
      <c r="E25" s="306">
        <f>SUM(DSR!E20)</f>
        <v>0</v>
      </c>
      <c r="F25" s="285">
        <f t="shared" si="2"/>
        <v>0</v>
      </c>
    </row>
    <row r="26" spans="2:6" ht="15.75">
      <c r="B26" s="307" t="str">
        <f>DSR!B21</f>
        <v>Transportation</v>
      </c>
      <c r="C26" s="306">
        <f>SUM(DSR!C21)</f>
        <v>0</v>
      </c>
      <c r="D26" s="306">
        <f>SUM(DSR!D21)</f>
        <v>0</v>
      </c>
      <c r="E26" s="306">
        <f>SUM(DSR!E21)</f>
        <v>0</v>
      </c>
      <c r="F26" s="285">
        <f t="shared" si="2"/>
        <v>0</v>
      </c>
    </row>
    <row r="27" spans="2:6" ht="16.5" thickBot="1">
      <c r="B27" s="308" t="s">
        <v>439</v>
      </c>
      <c r="C27" s="309">
        <f>SUM(DSR!C22:C24)</f>
        <v>0</v>
      </c>
      <c r="D27" s="309">
        <f>SUM(DSR!D22:D24)</f>
        <v>0</v>
      </c>
      <c r="E27" s="309">
        <f>SUM(DSR!E22:E24)</f>
        <v>0</v>
      </c>
      <c r="F27" s="287">
        <f t="shared" si="2"/>
        <v>0</v>
      </c>
    </row>
    <row r="28" spans="2:6" ht="16.5" thickBot="1">
      <c r="B28" s="310" t="s">
        <v>440</v>
      </c>
      <c r="C28" s="311">
        <f>SUM(DSR!C25)</f>
        <v>0</v>
      </c>
      <c r="D28" s="311">
        <f>SUM(DSR!D25)</f>
        <v>0</v>
      </c>
      <c r="E28" s="311">
        <f>SUM(DSR!E25)</f>
        <v>0</v>
      </c>
      <c r="F28" s="294">
        <f t="shared" si="2"/>
        <v>0</v>
      </c>
    </row>
  </sheetData>
  <mergeCells count="3">
    <mergeCell ref="D6:E6"/>
    <mergeCell ref="F6:F7"/>
    <mergeCell ref="C1:F2"/>
  </mergeCells>
  <pageMargins left="0.7" right="0.7" top="0.75" bottom="0.75" header="0.3" footer="0.3"/>
  <pageSetup scale="76" orientation="portrait" horizontalDpi="200" verticalDpi="2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5</vt:i4>
      </vt:variant>
    </vt:vector>
  </HeadingPairs>
  <TitlesOfParts>
    <vt:vector size="12" baseType="lpstr">
      <vt:lpstr>DataSys</vt:lpstr>
      <vt:lpstr>MACRO</vt:lpstr>
      <vt:lpstr>DSR</vt:lpstr>
      <vt:lpstr>MGR</vt:lpstr>
      <vt:lpstr>STAT</vt:lpstr>
      <vt:lpstr>FB COVER</vt:lpstr>
      <vt:lpstr>Add Report</vt:lpstr>
      <vt:lpstr>'Add Report'!Print_Area</vt:lpstr>
      <vt:lpstr>DSR!Print_Area</vt:lpstr>
      <vt:lpstr>'FB COVER'!Print_Area</vt:lpstr>
      <vt:lpstr>MACRO!Print_Area</vt:lpstr>
      <vt:lpstr>STAT!Print_Area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Adi Muwardi</dc:creator>
  <cp:lastModifiedBy>Agus Aji</cp:lastModifiedBy>
  <dcterms:created xsi:type="dcterms:W3CDTF">2018-03-22T03:34:09Z</dcterms:created>
  <dcterms:modified xsi:type="dcterms:W3CDTF">2024-08-14T03:54:43Z</dcterms:modified>
</cp:coreProperties>
</file>