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52" yWindow="-48" windowWidth="2196" windowHeight="114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L17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<sst xmlns="http://schemas.openxmlformats.org/spreadsheetml/2006/main" count="298" uniqueCount="92">
  <si>
    <t>N° article</t>
  </si>
  <si>
    <t>Date besoin</t>
  </si>
  <si>
    <t>Description</t>
  </si>
  <si>
    <t>Quantité par</t>
  </si>
  <si>
    <t>Code unité</t>
  </si>
  <si>
    <t>Méthode consommation</t>
  </si>
  <si>
    <t>Quantité prévue</t>
  </si>
  <si>
    <t>Quantité restante</t>
  </si>
  <si>
    <t>99EM198</t>
  </si>
  <si>
    <t>DUPLEX METALLISE SU DORE 225MM</t>
  </si>
  <si>
    <t>KG</t>
  </si>
  <si>
    <t>Manuelle</t>
  </si>
  <si>
    <t>Non</t>
  </si>
  <si>
    <t>99EM341</t>
  </si>
  <si>
    <t>FEUILLARD PP 12MMX200M NOIR</t>
  </si>
  <si>
    <t>M</t>
  </si>
  <si>
    <t>99EM196</t>
  </si>
  <si>
    <t>CELLOPHANE PP 148 25Ám</t>
  </si>
  <si>
    <t>99EM190</t>
  </si>
  <si>
    <t>STICKER"HADJ HASSAN MOUL ATAY"</t>
  </si>
  <si>
    <t>1U</t>
  </si>
  <si>
    <t>99EM194</t>
  </si>
  <si>
    <t>BOITE BAROUD 100 GR/65x46x87</t>
  </si>
  <si>
    <t>PCS</t>
  </si>
  <si>
    <t>99EM202</t>
  </si>
  <si>
    <t>CAISSE AM BAROUD RMA100G/</t>
  </si>
  <si>
    <t>MTP012</t>
  </si>
  <si>
    <t>MP THE VERT DE CHINE 3505 A/KG</t>
  </si>
  <si>
    <t>99EM375</t>
  </si>
  <si>
    <t>SCOTCH SULTAN TRSP</t>
  </si>
  <si>
    <t>99EM544</t>
  </si>
  <si>
    <t>BOITE BAROUD 100G FC/FS</t>
  </si>
  <si>
    <t>99EM374</t>
  </si>
  <si>
    <t>Bande d'arrachage</t>
  </si>
  <si>
    <t>99EM261</t>
  </si>
  <si>
    <t>CAISSE SBR 100g</t>
  </si>
  <si>
    <t>99EM426</t>
  </si>
  <si>
    <t>Feuillard Noir pp 12*0,6*3000m</t>
  </si>
  <si>
    <t>99EM476</t>
  </si>
  <si>
    <t>TECHNOMELT SUPRA 120 25KG</t>
  </si>
  <si>
    <t>99EM895</t>
  </si>
  <si>
    <t>CAISSE BAROUD RMA 100G</t>
  </si>
  <si>
    <t>99EM1042</t>
  </si>
  <si>
    <t>CELLOPHANE 148 MM</t>
  </si>
  <si>
    <t>Date comptabilisation</t>
  </si>
  <si>
    <t>Type écriture</t>
  </si>
  <si>
    <t>Type document</t>
  </si>
  <si>
    <t>N° document</t>
  </si>
  <si>
    <t>Date de la Dum</t>
  </si>
  <si>
    <t>Désignation article</t>
  </si>
  <si>
    <t>Quantité facturée</t>
  </si>
  <si>
    <t>Type origine</t>
  </si>
  <si>
    <t>N° origine</t>
  </si>
  <si>
    <t>Code magasin</t>
  </si>
  <si>
    <t>Quantité</t>
  </si>
  <si>
    <t>Montant vente (réel)</t>
  </si>
  <si>
    <t>Coût total (réel)</t>
  </si>
  <si>
    <t>Coût total (non incorp.)</t>
  </si>
  <si>
    <t>Ouvert</t>
  </si>
  <si>
    <t>N° doc. externe</t>
  </si>
  <si>
    <t>Code catégorie article</t>
  </si>
  <si>
    <t>Libellé écriture</t>
  </si>
  <si>
    <t>Type de commande</t>
  </si>
  <si>
    <t>N° séquence</t>
  </si>
  <si>
    <t>Consommation</t>
  </si>
  <si>
    <t xml:space="preserve"> </t>
  </si>
  <si>
    <t>OFPL1219-151</t>
  </si>
  <si>
    <t>Article</t>
  </si>
  <si>
    <t>T1SBR201</t>
  </si>
  <si>
    <t>BS MP GPAO</t>
  </si>
  <si>
    <t>EM</t>
  </si>
  <si>
    <t>Production</t>
  </si>
  <si>
    <t>TV SULTAN BAROUD RMA 100G/KG</t>
  </si>
  <si>
    <t>BS PF</t>
  </si>
  <si>
    <t>PF</t>
  </si>
  <si>
    <t>STICKER HADJ HASSAN MOUL ATAY</t>
  </si>
  <si>
    <t>CONS</t>
  </si>
  <si>
    <t>BOITE BAROUD 100 GR / 66*48*87</t>
  </si>
  <si>
    <t>FILM COMPLEX DOREE IMP SU 225</t>
  </si>
  <si>
    <t>MP</t>
  </si>
  <si>
    <t>Qté Réelle</t>
  </si>
  <si>
    <t>Ecart</t>
  </si>
  <si>
    <t>Coût</t>
  </si>
  <si>
    <t>CU</t>
  </si>
  <si>
    <t>Ecart En Dh</t>
  </si>
  <si>
    <t>LANCE</t>
  </si>
  <si>
    <t>DC</t>
  </si>
  <si>
    <t>DSYS</t>
  </si>
  <si>
    <t>15J</t>
  </si>
  <si>
    <t>OF</t>
  </si>
  <si>
    <t>VS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</si>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</sst>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43" fontId="0" fillId="2" borderId="0" xfId="1" applyFont="1" applyFill="1"/>
    <xf numFmtId="0" fontId="0" fillId="3" borderId="0" xfId="0" applyFill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F19" sqref="F19"/>
    </sheetView>
  </sheetViews>
  <sheetFormatPr baseColWidth="10" defaultRowHeight="14.4" x14ac:dyDescent="0.3"/>
  <cols>
    <col min="9" max="9" width="11.5546875" style="2"/>
    <col min="12" max="12" width="11.5546875" style="2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80</v>
      </c>
      <c r="I1" s="2" t="s">
        <v>81</v>
      </c>
      <c r="J1" t="s">
        <v>82</v>
      </c>
      <c r="K1" t="s">
        <v>83</v>
      </c>
      <c r="L1" s="2" t="s">
        <v>84</v>
      </c>
    </row>
    <row r="2" spans="1:12" x14ac:dyDescent="0.3">
      <c r="A2" t="s">
        <v>8</v>
      </c>
      <c r="B2" s="1">
        <v>43446</v>
      </c>
      <c r="C2" t="s">
        <v>9</v>
      </c>
      <c r="D2">
        <v>1.7000000000000001E-2</v>
      </c>
      <c r="E2" t="s">
        <v>10</v>
      </c>
      <c r="F2" t="s">
        <v>11</v>
      </c>
      <c r="G2">
        <v>526</v>
      </c>
      <c r="H2">
        <f>VLOOKUP(A2,Feuil2!F:M,8,0)</f>
        <v>-500</v>
      </c>
      <c r="I2" s="2">
        <f>H2+G2</f>
        <v>26</v>
      </c>
      <c r="J2">
        <f>VLOOKUP(A2,Feuil2!F:P,11,0)</f>
        <v>-17093.830000000002</v>
      </c>
      <c r="K2">
        <f>J2/H2</f>
        <v>34.187660000000001</v>
      </c>
      <c r="L2" s="3">
        <f>I2*K2</f>
        <v>888.87916000000007</v>
      </c>
    </row>
    <row r="3" spans="1:12" x14ac:dyDescent="0.3">
      <c r="A3" t="s">
        <v>13</v>
      </c>
      <c r="B3" s="1">
        <v>43451</v>
      </c>
      <c r="C3" t="s">
        <v>14</v>
      </c>
      <c r="D3">
        <v>0.21299999999999999</v>
      </c>
      <c r="E3" t="s">
        <v>15</v>
      </c>
      <c r="F3" t="s">
        <v>11</v>
      </c>
      <c r="G3">
        <v>6403</v>
      </c>
      <c r="H3">
        <f>VLOOKUP(A3,Feuil2!F:M,8,0)</f>
        <v>-6000</v>
      </c>
      <c r="I3" s="2">
        <f t="shared" ref="I3:I16" si="0">H3+G3</f>
        <v>403</v>
      </c>
      <c r="J3">
        <f>VLOOKUP(A3,Feuil2!F:P,11,0)</f>
        <v>-684</v>
      </c>
      <c r="K3">
        <f t="shared" ref="K3:K16" si="1">J3/H3</f>
        <v>0.114</v>
      </c>
      <c r="L3" s="3">
        <f t="shared" ref="L3:L16" si="2">I3*K3</f>
        <v>45.942</v>
      </c>
    </row>
    <row r="4" spans="1:12" x14ac:dyDescent="0.3">
      <c r="A4" t="s">
        <v>16</v>
      </c>
      <c r="B4" s="1">
        <v>43451</v>
      </c>
      <c r="C4" t="s">
        <v>17</v>
      </c>
      <c r="D4">
        <v>8.0000000000000002E-3</v>
      </c>
      <c r="E4" t="s">
        <v>10</v>
      </c>
      <c r="F4" t="s">
        <v>11</v>
      </c>
      <c r="G4">
        <v>248</v>
      </c>
      <c r="H4">
        <f>VLOOKUP(A4,Feuil2!F:M,8,0)</f>
        <v>-248</v>
      </c>
      <c r="I4" s="2">
        <f t="shared" si="0"/>
        <v>0</v>
      </c>
      <c r="J4">
        <f>VLOOKUP(A4,Feuil2!F:P,11,0)</f>
        <v>-6200</v>
      </c>
      <c r="K4">
        <f t="shared" si="1"/>
        <v>25</v>
      </c>
      <c r="L4" s="3">
        <f t="shared" si="2"/>
        <v>0</v>
      </c>
    </row>
    <row r="5" spans="1:12" x14ac:dyDescent="0.3">
      <c r="A5" t="s">
        <v>18</v>
      </c>
      <c r="B5" s="1">
        <v>43451</v>
      </c>
      <c r="C5" t="s">
        <v>19</v>
      </c>
      <c r="D5">
        <v>10</v>
      </c>
      <c r="E5" t="s">
        <v>20</v>
      </c>
      <c r="F5" t="s">
        <v>11</v>
      </c>
      <c r="G5">
        <v>300300</v>
      </c>
      <c r="H5">
        <f>VLOOKUP(A5,Feuil2!F:M,8,0)</f>
        <v>-250000</v>
      </c>
      <c r="I5" s="2">
        <f t="shared" si="0"/>
        <v>50300</v>
      </c>
      <c r="J5">
        <f>VLOOKUP(A5,Feuil2!F:P,11,0)</f>
        <v>-2950</v>
      </c>
      <c r="K5">
        <f t="shared" si="1"/>
        <v>1.18E-2</v>
      </c>
      <c r="L5" s="3">
        <f t="shared" si="2"/>
        <v>593.54</v>
      </c>
    </row>
    <row r="6" spans="1:12" x14ac:dyDescent="0.3">
      <c r="A6" t="s">
        <v>21</v>
      </c>
      <c r="B6" s="1">
        <v>43446</v>
      </c>
      <c r="C6" t="s">
        <v>22</v>
      </c>
      <c r="D6">
        <v>10</v>
      </c>
      <c r="E6" t="s">
        <v>23</v>
      </c>
      <c r="F6" t="s">
        <v>11</v>
      </c>
      <c r="G6">
        <v>312000</v>
      </c>
      <c r="H6">
        <f>VLOOKUP(A6,Feuil2!F:M,8,0)</f>
        <v>-300000</v>
      </c>
      <c r="I6" s="2">
        <f t="shared" si="0"/>
        <v>12000</v>
      </c>
      <c r="J6">
        <f>VLOOKUP(A6,Feuil2!F:P,11,0)</f>
        <v>-102000</v>
      </c>
      <c r="K6">
        <f t="shared" si="1"/>
        <v>0.34</v>
      </c>
      <c r="L6" s="3">
        <f t="shared" si="2"/>
        <v>4080.0000000000005</v>
      </c>
    </row>
    <row r="7" spans="1:12" x14ac:dyDescent="0.3">
      <c r="A7" t="s">
        <v>24</v>
      </c>
      <c r="B7" s="1">
        <v>43451</v>
      </c>
      <c r="C7" t="s">
        <v>25</v>
      </c>
      <c r="D7">
        <v>8.3299999999999999E-2</v>
      </c>
      <c r="E7" t="s">
        <v>23</v>
      </c>
      <c r="F7" t="s">
        <v>11</v>
      </c>
      <c r="G7">
        <v>2502</v>
      </c>
      <c r="H7">
        <f>VLOOKUP(A7,Feuil2!F:M,8,0)</f>
        <v>-2000</v>
      </c>
      <c r="I7" s="2">
        <f t="shared" si="0"/>
        <v>502</v>
      </c>
      <c r="J7">
        <f>VLOOKUP(A7,Feuil2!F:P,11,0)</f>
        <v>-16000</v>
      </c>
      <c r="K7">
        <f t="shared" si="1"/>
        <v>8</v>
      </c>
      <c r="L7" s="3">
        <f t="shared" si="2"/>
        <v>4016</v>
      </c>
    </row>
    <row r="8" spans="1:12" x14ac:dyDescent="0.3">
      <c r="A8" t="s">
        <v>26</v>
      </c>
      <c r="B8" s="1">
        <v>43445</v>
      </c>
      <c r="C8" t="s">
        <v>27</v>
      </c>
      <c r="D8">
        <v>1</v>
      </c>
      <c r="E8" t="s">
        <v>10</v>
      </c>
      <c r="F8" t="s">
        <v>11</v>
      </c>
      <c r="G8">
        <v>30900</v>
      </c>
      <c r="H8">
        <f>VLOOKUP(A8,Feuil2!F:M,8,0)</f>
        <v>-30900</v>
      </c>
      <c r="I8" s="2">
        <f t="shared" si="0"/>
        <v>0</v>
      </c>
      <c r="J8">
        <f>VLOOKUP(A8,Feuil2!F:P,11,0)</f>
        <v>-944066.07</v>
      </c>
      <c r="K8">
        <f t="shared" si="1"/>
        <v>30.552299999999999</v>
      </c>
      <c r="L8" s="3">
        <f t="shared" si="2"/>
        <v>0</v>
      </c>
    </row>
    <row r="9" spans="1:12" x14ac:dyDescent="0.3">
      <c r="A9" t="s">
        <v>28</v>
      </c>
      <c r="B9" s="1">
        <v>43451</v>
      </c>
      <c r="C9" t="s">
        <v>29</v>
      </c>
      <c r="D9">
        <v>0.125</v>
      </c>
      <c r="E9" t="s">
        <v>15</v>
      </c>
      <c r="F9" t="s">
        <v>11</v>
      </c>
      <c r="G9">
        <v>3863</v>
      </c>
      <c r="H9">
        <f>VLOOKUP(A9,Feuil2!F:M,8,0)</f>
        <v>-3003</v>
      </c>
      <c r="I9" s="2">
        <f t="shared" si="0"/>
        <v>860</v>
      </c>
      <c r="J9">
        <f>VLOOKUP(A9,Feuil2!F:P,11,0)</f>
        <v>-364.41</v>
      </c>
      <c r="K9">
        <f t="shared" si="1"/>
        <v>0.12134865134865136</v>
      </c>
      <c r="L9" s="3">
        <f t="shared" si="2"/>
        <v>104.35984015984018</v>
      </c>
    </row>
    <row r="10" spans="1:12" x14ac:dyDescent="0.3">
      <c r="A10" t="s">
        <v>30</v>
      </c>
      <c r="B10" s="1">
        <v>43446</v>
      </c>
      <c r="C10" t="s">
        <v>31</v>
      </c>
      <c r="D10">
        <v>10</v>
      </c>
      <c r="E10" t="s">
        <v>23</v>
      </c>
      <c r="F10" t="s">
        <v>11</v>
      </c>
      <c r="G10">
        <v>312000</v>
      </c>
      <c r="H10">
        <f>VLOOKUP(A10,Feuil2!F:M,8,0)</f>
        <v>-302000</v>
      </c>
      <c r="I10" s="2">
        <f t="shared" si="0"/>
        <v>10000</v>
      </c>
      <c r="J10">
        <f>VLOOKUP(A10,Feuil2!F:P,11,0)</f>
        <v>-102652.82</v>
      </c>
      <c r="K10">
        <f t="shared" si="1"/>
        <v>0.33991000000000005</v>
      </c>
      <c r="L10" s="3">
        <f t="shared" si="2"/>
        <v>3399.1000000000004</v>
      </c>
    </row>
    <row r="11" spans="1:12" x14ac:dyDescent="0.3">
      <c r="A11" t="s">
        <v>32</v>
      </c>
      <c r="B11" s="1">
        <v>43451</v>
      </c>
      <c r="C11" t="s">
        <v>33</v>
      </c>
      <c r="D11">
        <v>2.5</v>
      </c>
      <c r="E11" t="s">
        <v>15</v>
      </c>
      <c r="F11" t="s">
        <v>11</v>
      </c>
      <c r="G11">
        <v>78000</v>
      </c>
      <c r="H11">
        <f>VLOOKUP(A11,Feuil2!F:M,8,0)</f>
        <v>-70000</v>
      </c>
      <c r="I11" s="2">
        <f t="shared" si="0"/>
        <v>8000</v>
      </c>
      <c r="J11">
        <f>VLOOKUP(A11,Feuil2!F:P,11,0)</f>
        <v>-2099.3000000000002</v>
      </c>
      <c r="K11">
        <f t="shared" si="1"/>
        <v>2.9990000000000003E-2</v>
      </c>
      <c r="L11" s="3">
        <f t="shared" si="2"/>
        <v>239.92000000000002</v>
      </c>
    </row>
    <row r="12" spans="1:12" x14ac:dyDescent="0.3">
      <c r="A12" t="s">
        <v>34</v>
      </c>
      <c r="B12" s="1">
        <v>43459</v>
      </c>
      <c r="C12" t="s">
        <v>35</v>
      </c>
      <c r="D12">
        <v>8.3330000000000001E-2</v>
      </c>
      <c r="E12" t="s">
        <v>23</v>
      </c>
      <c r="F12" t="s">
        <v>11</v>
      </c>
      <c r="G12">
        <v>2525</v>
      </c>
      <c r="H12">
        <f>VLOOKUP(A12,Feuil2!F:M,8,0)</f>
        <v>-2000</v>
      </c>
      <c r="I12" s="2">
        <f t="shared" si="0"/>
        <v>525</v>
      </c>
      <c r="J12">
        <f>VLOOKUP(A12,Feuil2!F:P,11,0)</f>
        <v>-18200</v>
      </c>
      <c r="K12">
        <f t="shared" si="1"/>
        <v>9.1</v>
      </c>
      <c r="L12" s="3">
        <f t="shared" si="2"/>
        <v>4777.5</v>
      </c>
    </row>
    <row r="13" spans="1:12" x14ac:dyDescent="0.3">
      <c r="A13" t="s">
        <v>36</v>
      </c>
      <c r="B13" s="1">
        <v>43454</v>
      </c>
      <c r="C13" t="s">
        <v>37</v>
      </c>
      <c r="D13">
        <v>0.21</v>
      </c>
      <c r="E13" t="s">
        <v>15</v>
      </c>
      <c r="F13" t="s">
        <v>11</v>
      </c>
      <c r="G13">
        <v>6489</v>
      </c>
      <c r="H13">
        <f>VLOOKUP(A13,Feuil2!F:M,8,0)</f>
        <v>-6000</v>
      </c>
      <c r="I13" s="2">
        <f t="shared" si="0"/>
        <v>489</v>
      </c>
      <c r="J13">
        <f>VLOOKUP(A13,Feuil2!F:P,11,0)</f>
        <v>-529.98</v>
      </c>
      <c r="K13">
        <f t="shared" si="1"/>
        <v>8.8330000000000006E-2</v>
      </c>
      <c r="L13" s="3">
        <f t="shared" si="2"/>
        <v>43.193370000000002</v>
      </c>
    </row>
    <row r="14" spans="1:12" x14ac:dyDescent="0.3">
      <c r="A14" t="s">
        <v>38</v>
      </c>
      <c r="B14" s="1">
        <v>43446</v>
      </c>
      <c r="C14" t="s">
        <v>39</v>
      </c>
      <c r="D14">
        <v>1.1999999999999999E-3</v>
      </c>
      <c r="E14" t="s">
        <v>10</v>
      </c>
      <c r="F14" t="s">
        <v>11</v>
      </c>
      <c r="G14">
        <v>38</v>
      </c>
      <c r="H14">
        <f>VLOOKUP(A14,Feuil2!F:M,8,0)</f>
        <v>-38</v>
      </c>
      <c r="I14" s="2">
        <f t="shared" si="0"/>
        <v>0</v>
      </c>
      <c r="J14">
        <f>VLOOKUP(A14,Feuil2!F:P,11,0)</f>
        <v>-1842.99</v>
      </c>
      <c r="K14">
        <f t="shared" si="1"/>
        <v>48.499736842105264</v>
      </c>
      <c r="L14" s="3">
        <f t="shared" si="2"/>
        <v>0</v>
      </c>
    </row>
    <row r="15" spans="1:12" x14ac:dyDescent="0.3">
      <c r="A15" t="s">
        <v>40</v>
      </c>
      <c r="B15" s="1">
        <v>43459</v>
      </c>
      <c r="C15" t="s">
        <v>41</v>
      </c>
      <c r="D15">
        <v>8.3299999999999999E-2</v>
      </c>
      <c r="E15" t="s">
        <v>23</v>
      </c>
      <c r="F15" t="s">
        <v>11</v>
      </c>
      <c r="G15">
        <v>2499</v>
      </c>
      <c r="H15">
        <f>VLOOKUP(A15,Feuil2!F:M,8,0)</f>
        <v>-2000</v>
      </c>
      <c r="I15" s="2">
        <f t="shared" si="0"/>
        <v>499</v>
      </c>
      <c r="J15">
        <f>VLOOKUP(A15,Feuil2!F:P,11,0)</f>
        <v>-18840</v>
      </c>
      <c r="K15">
        <f t="shared" si="1"/>
        <v>9.42</v>
      </c>
      <c r="L15" s="3">
        <f t="shared" si="2"/>
        <v>4700.58</v>
      </c>
    </row>
    <row r="16" spans="1:12" x14ac:dyDescent="0.3">
      <c r="A16" t="s">
        <v>42</v>
      </c>
      <c r="B16" s="1">
        <v>43451</v>
      </c>
      <c r="C16" t="s">
        <v>43</v>
      </c>
      <c r="D16">
        <v>8.0000000000000002E-3</v>
      </c>
      <c r="E16" t="s">
        <v>10</v>
      </c>
      <c r="F16" t="s">
        <v>11</v>
      </c>
      <c r="G16">
        <v>248</v>
      </c>
      <c r="H16">
        <f>VLOOKUP(A16,Feuil2!F:M,8,0)</f>
        <v>-248</v>
      </c>
      <c r="I16" s="2">
        <f t="shared" si="0"/>
        <v>0</v>
      </c>
      <c r="J16">
        <f>VLOOKUP(A16,Feuil2!F:P,11,0)</f>
        <v>-5704</v>
      </c>
      <c r="K16">
        <f t="shared" si="1"/>
        <v>23</v>
      </c>
      <c r="L16" s="3">
        <f t="shared" si="2"/>
        <v>0</v>
      </c>
    </row>
    <row r="17" spans="1:12" x14ac:dyDescent="0.3">
      <c r="L17" s="3">
        <f>SUM(L2:L16)</f>
        <v>22889.014370159843</v>
      </c>
    </row>
    <row r="20" spans="1:12" x14ac:dyDescent="0.3">
      <c r="A20" t="s">
        <v>85</v>
      </c>
      <c r="B20" t="s">
        <v>86</v>
      </c>
      <c r="C20" t="s">
        <v>87</v>
      </c>
      <c r="D20" s="4" t="s">
        <v>88</v>
      </c>
    </row>
    <row r="23" spans="1:12" x14ac:dyDescent="0.3">
      <c r="A23" t="s">
        <v>89</v>
      </c>
      <c r="B23" t="s">
        <v>90</v>
      </c>
      <c r="C23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D29" sqref="D29"/>
    </sheetView>
  </sheetViews>
  <sheetFormatPr baseColWidth="10" defaultRowHeight="14.4" x14ac:dyDescent="0.3"/>
  <sheetData>
    <row r="1" spans="1:24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0</v>
      </c>
      <c r="G1" t="s">
        <v>49</v>
      </c>
      <c r="H1" t="s">
        <v>2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7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4</v>
      </c>
      <c r="V1" t="s">
        <v>61</v>
      </c>
      <c r="W1" t="s">
        <v>62</v>
      </c>
      <c r="X1" t="s">
        <v>63</v>
      </c>
    </row>
    <row r="2" spans="1:24" x14ac:dyDescent="0.3">
      <c r="A2" s="1">
        <v>43829</v>
      </c>
      <c r="B2" t="s">
        <v>64</v>
      </c>
      <c r="C2" t="s">
        <v>65</v>
      </c>
      <c r="D2" t="s">
        <v>66</v>
      </c>
      <c r="F2" t="s">
        <v>40</v>
      </c>
      <c r="G2" t="s">
        <v>41</v>
      </c>
      <c r="I2">
        <v>-2000</v>
      </c>
      <c r="J2" t="s">
        <v>67</v>
      </c>
      <c r="K2" t="s">
        <v>68</v>
      </c>
      <c r="L2" t="s">
        <v>69</v>
      </c>
      <c r="M2">
        <v>-2000</v>
      </c>
      <c r="N2">
        <v>0</v>
      </c>
      <c r="O2">
        <v>0</v>
      </c>
      <c r="P2">
        <v>-18840</v>
      </c>
      <c r="Q2">
        <v>0</v>
      </c>
      <c r="R2" t="s">
        <v>12</v>
      </c>
      <c r="T2" t="s">
        <v>70</v>
      </c>
      <c r="U2" t="s">
        <v>23</v>
      </c>
      <c r="W2" t="s">
        <v>71</v>
      </c>
      <c r="X2">
        <v>849503</v>
      </c>
    </row>
    <row r="3" spans="1:24" x14ac:dyDescent="0.3">
      <c r="A3" s="1">
        <v>43829</v>
      </c>
      <c r="B3" t="s">
        <v>64</v>
      </c>
      <c r="C3" t="s">
        <v>65</v>
      </c>
      <c r="D3" t="s">
        <v>66</v>
      </c>
      <c r="F3" t="s">
        <v>34</v>
      </c>
      <c r="G3" t="s">
        <v>35</v>
      </c>
      <c r="I3">
        <v>-2000</v>
      </c>
      <c r="J3" t="s">
        <v>67</v>
      </c>
      <c r="K3" t="s">
        <v>68</v>
      </c>
      <c r="L3" t="s">
        <v>69</v>
      </c>
      <c r="M3">
        <v>-2000</v>
      </c>
      <c r="N3">
        <v>0</v>
      </c>
      <c r="O3">
        <v>0</v>
      </c>
      <c r="P3">
        <v>-18200</v>
      </c>
      <c r="Q3">
        <v>0</v>
      </c>
      <c r="R3" t="s">
        <v>12</v>
      </c>
      <c r="T3" t="s">
        <v>70</v>
      </c>
      <c r="U3" t="s">
        <v>23</v>
      </c>
      <c r="W3" t="s">
        <v>71</v>
      </c>
      <c r="X3">
        <v>849502</v>
      </c>
    </row>
    <row r="4" spans="1:24" x14ac:dyDescent="0.3">
      <c r="A4" s="1">
        <v>43829</v>
      </c>
      <c r="B4" t="s">
        <v>71</v>
      </c>
      <c r="C4" t="s">
        <v>65</v>
      </c>
      <c r="D4" t="s">
        <v>66</v>
      </c>
      <c r="F4" t="s">
        <v>68</v>
      </c>
      <c r="G4" t="s">
        <v>72</v>
      </c>
      <c r="I4">
        <v>0</v>
      </c>
      <c r="J4" t="s">
        <v>67</v>
      </c>
      <c r="K4" t="s">
        <v>68</v>
      </c>
      <c r="L4" t="s">
        <v>73</v>
      </c>
      <c r="M4">
        <v>30000</v>
      </c>
      <c r="N4">
        <v>0</v>
      </c>
      <c r="O4">
        <v>0</v>
      </c>
      <c r="P4">
        <v>0</v>
      </c>
      <c r="Q4">
        <v>0</v>
      </c>
      <c r="R4" t="s">
        <v>12</v>
      </c>
      <c r="T4" t="s">
        <v>74</v>
      </c>
      <c r="U4" t="s">
        <v>10</v>
      </c>
      <c r="W4" t="s">
        <v>71</v>
      </c>
      <c r="X4">
        <v>849501</v>
      </c>
    </row>
    <row r="5" spans="1:24" x14ac:dyDescent="0.3">
      <c r="A5" s="1">
        <v>43829</v>
      </c>
      <c r="B5" t="s">
        <v>64</v>
      </c>
      <c r="C5" t="s">
        <v>65</v>
      </c>
      <c r="D5" t="s">
        <v>66</v>
      </c>
      <c r="F5" t="s">
        <v>36</v>
      </c>
      <c r="G5" t="s">
        <v>37</v>
      </c>
      <c r="I5">
        <v>-6000</v>
      </c>
      <c r="J5" t="s">
        <v>67</v>
      </c>
      <c r="K5" t="s">
        <v>68</v>
      </c>
      <c r="L5" t="s">
        <v>69</v>
      </c>
      <c r="M5">
        <v>-6000</v>
      </c>
      <c r="N5">
        <v>0</v>
      </c>
      <c r="O5">
        <v>0</v>
      </c>
      <c r="P5">
        <v>-529.98</v>
      </c>
      <c r="Q5">
        <v>0</v>
      </c>
      <c r="R5" t="s">
        <v>12</v>
      </c>
      <c r="T5" t="s">
        <v>70</v>
      </c>
      <c r="U5" t="s">
        <v>15</v>
      </c>
      <c r="W5" t="s">
        <v>71</v>
      </c>
      <c r="X5">
        <v>849500</v>
      </c>
    </row>
    <row r="6" spans="1:24" x14ac:dyDescent="0.3">
      <c r="A6" s="1">
        <v>43829</v>
      </c>
      <c r="B6" t="s">
        <v>64</v>
      </c>
      <c r="C6" t="s">
        <v>65</v>
      </c>
      <c r="D6" t="s">
        <v>66</v>
      </c>
      <c r="F6" t="s">
        <v>42</v>
      </c>
      <c r="G6" t="s">
        <v>43</v>
      </c>
      <c r="I6">
        <v>-248</v>
      </c>
      <c r="J6" t="s">
        <v>67</v>
      </c>
      <c r="K6" t="s">
        <v>68</v>
      </c>
      <c r="L6" t="s">
        <v>69</v>
      </c>
      <c r="M6">
        <v>-248</v>
      </c>
      <c r="N6">
        <v>0</v>
      </c>
      <c r="O6">
        <v>0</v>
      </c>
      <c r="P6">
        <v>-5704</v>
      </c>
      <c r="Q6">
        <v>0</v>
      </c>
      <c r="R6" t="s">
        <v>12</v>
      </c>
      <c r="T6" t="s">
        <v>70</v>
      </c>
      <c r="U6" t="s">
        <v>10</v>
      </c>
      <c r="W6" t="s">
        <v>71</v>
      </c>
      <c r="X6">
        <v>849499</v>
      </c>
    </row>
    <row r="7" spans="1:24" x14ac:dyDescent="0.3">
      <c r="A7" s="1">
        <v>43829</v>
      </c>
      <c r="B7" t="s">
        <v>64</v>
      </c>
      <c r="C7" t="s">
        <v>65</v>
      </c>
      <c r="D7" t="s">
        <v>66</v>
      </c>
      <c r="F7" t="s">
        <v>32</v>
      </c>
      <c r="G7" t="s">
        <v>33</v>
      </c>
      <c r="I7">
        <v>-70000</v>
      </c>
      <c r="J7" t="s">
        <v>67</v>
      </c>
      <c r="K7" t="s">
        <v>68</v>
      </c>
      <c r="L7" t="s">
        <v>69</v>
      </c>
      <c r="M7">
        <v>-70000</v>
      </c>
      <c r="N7">
        <v>0</v>
      </c>
      <c r="O7">
        <v>0</v>
      </c>
      <c r="P7">
        <v>-2099.3000000000002</v>
      </c>
      <c r="Q7">
        <v>0</v>
      </c>
      <c r="R7" t="s">
        <v>12</v>
      </c>
      <c r="T7" t="s">
        <v>70</v>
      </c>
      <c r="U7" t="s">
        <v>15</v>
      </c>
      <c r="W7" t="s">
        <v>71</v>
      </c>
      <c r="X7">
        <v>849498</v>
      </c>
    </row>
    <row r="8" spans="1:24" x14ac:dyDescent="0.3">
      <c r="A8" s="1">
        <v>43829</v>
      </c>
      <c r="B8" t="s">
        <v>64</v>
      </c>
      <c r="C8" t="s">
        <v>65</v>
      </c>
      <c r="D8" t="s">
        <v>66</v>
      </c>
      <c r="F8" t="s">
        <v>28</v>
      </c>
      <c r="G8" t="s">
        <v>29</v>
      </c>
      <c r="I8">
        <v>-3003</v>
      </c>
      <c r="J8" t="s">
        <v>67</v>
      </c>
      <c r="K8" t="s">
        <v>68</v>
      </c>
      <c r="L8" t="s">
        <v>69</v>
      </c>
      <c r="M8">
        <v>-3003</v>
      </c>
      <c r="N8">
        <v>0</v>
      </c>
      <c r="O8">
        <v>0</v>
      </c>
      <c r="P8">
        <v>-364.41</v>
      </c>
      <c r="Q8">
        <v>0</v>
      </c>
      <c r="R8" t="s">
        <v>12</v>
      </c>
      <c r="T8" t="s">
        <v>70</v>
      </c>
      <c r="U8" t="s">
        <v>15</v>
      </c>
      <c r="W8" t="s">
        <v>71</v>
      </c>
      <c r="X8">
        <v>849497</v>
      </c>
    </row>
    <row r="9" spans="1:24" x14ac:dyDescent="0.3">
      <c r="A9" s="1">
        <v>43829</v>
      </c>
      <c r="B9" t="s">
        <v>64</v>
      </c>
      <c r="C9" t="s">
        <v>65</v>
      </c>
      <c r="D9" t="s">
        <v>66</v>
      </c>
      <c r="F9" t="s">
        <v>24</v>
      </c>
      <c r="G9" t="s">
        <v>25</v>
      </c>
      <c r="I9">
        <v>-2000</v>
      </c>
      <c r="J9" t="s">
        <v>67</v>
      </c>
      <c r="K9" t="s">
        <v>68</v>
      </c>
      <c r="L9" t="s">
        <v>69</v>
      </c>
      <c r="M9">
        <v>-2000</v>
      </c>
      <c r="N9">
        <v>0</v>
      </c>
      <c r="O9">
        <v>0</v>
      </c>
      <c r="P9">
        <v>-16000</v>
      </c>
      <c r="Q9">
        <v>0</v>
      </c>
      <c r="R9" t="s">
        <v>12</v>
      </c>
      <c r="T9" t="s">
        <v>70</v>
      </c>
      <c r="U9" t="s">
        <v>23</v>
      </c>
      <c r="W9" t="s">
        <v>71</v>
      </c>
      <c r="X9">
        <v>849496</v>
      </c>
    </row>
    <row r="10" spans="1:24" x14ac:dyDescent="0.3">
      <c r="A10" s="1">
        <v>43829</v>
      </c>
      <c r="B10" t="s">
        <v>64</v>
      </c>
      <c r="C10" t="s">
        <v>65</v>
      </c>
      <c r="D10" t="s">
        <v>66</v>
      </c>
      <c r="F10" t="s">
        <v>18</v>
      </c>
      <c r="G10" t="s">
        <v>75</v>
      </c>
      <c r="H10" t="s">
        <v>19</v>
      </c>
      <c r="I10">
        <v>-250000</v>
      </c>
      <c r="J10" t="s">
        <v>67</v>
      </c>
      <c r="K10" t="s">
        <v>68</v>
      </c>
      <c r="L10" t="s">
        <v>69</v>
      </c>
      <c r="M10">
        <v>-250000</v>
      </c>
      <c r="N10">
        <v>0</v>
      </c>
      <c r="O10">
        <v>0</v>
      </c>
      <c r="P10">
        <v>-2950</v>
      </c>
      <c r="Q10">
        <v>0</v>
      </c>
      <c r="R10" t="s">
        <v>12</v>
      </c>
      <c r="T10" t="s">
        <v>70</v>
      </c>
      <c r="U10" t="s">
        <v>20</v>
      </c>
      <c r="W10" t="s">
        <v>71</v>
      </c>
      <c r="X10">
        <v>849495</v>
      </c>
    </row>
    <row r="11" spans="1:24" x14ac:dyDescent="0.3">
      <c r="A11" s="1">
        <v>43829</v>
      </c>
      <c r="B11" t="s">
        <v>64</v>
      </c>
      <c r="C11" t="s">
        <v>65</v>
      </c>
      <c r="D11" t="s">
        <v>66</v>
      </c>
      <c r="F11" t="s">
        <v>16</v>
      </c>
      <c r="G11" t="s">
        <v>17</v>
      </c>
      <c r="I11">
        <v>-248</v>
      </c>
      <c r="J11" t="s">
        <v>67</v>
      </c>
      <c r="K11" t="s">
        <v>68</v>
      </c>
      <c r="L11" t="s">
        <v>69</v>
      </c>
      <c r="M11">
        <v>-248</v>
      </c>
      <c r="N11">
        <v>0</v>
      </c>
      <c r="O11">
        <v>0</v>
      </c>
      <c r="P11">
        <v>-6200</v>
      </c>
      <c r="Q11">
        <v>0</v>
      </c>
      <c r="R11" t="s">
        <v>12</v>
      </c>
      <c r="T11" t="s">
        <v>70</v>
      </c>
      <c r="U11" t="s">
        <v>10</v>
      </c>
      <c r="W11" t="s">
        <v>71</v>
      </c>
      <c r="X11">
        <v>849494</v>
      </c>
    </row>
    <row r="12" spans="1:24" x14ac:dyDescent="0.3">
      <c r="A12" s="1">
        <v>43829</v>
      </c>
      <c r="B12" t="s">
        <v>64</v>
      </c>
      <c r="C12" t="s">
        <v>65</v>
      </c>
      <c r="D12" t="s">
        <v>66</v>
      </c>
      <c r="F12" t="s">
        <v>13</v>
      </c>
      <c r="G12" t="s">
        <v>14</v>
      </c>
      <c r="I12">
        <v>-6000</v>
      </c>
      <c r="J12" t="s">
        <v>67</v>
      </c>
      <c r="K12" t="s">
        <v>68</v>
      </c>
      <c r="L12" t="s">
        <v>69</v>
      </c>
      <c r="M12">
        <v>-6000</v>
      </c>
      <c r="N12">
        <v>0</v>
      </c>
      <c r="O12">
        <v>0</v>
      </c>
      <c r="P12">
        <v>-684</v>
      </c>
      <c r="Q12">
        <v>0</v>
      </c>
      <c r="R12" t="s">
        <v>12</v>
      </c>
      <c r="T12" t="s">
        <v>70</v>
      </c>
      <c r="U12" t="s">
        <v>15</v>
      </c>
      <c r="W12" t="s">
        <v>71</v>
      </c>
      <c r="X12">
        <v>849493</v>
      </c>
    </row>
    <row r="13" spans="1:24" x14ac:dyDescent="0.3">
      <c r="A13" s="1">
        <v>43829</v>
      </c>
      <c r="B13" t="s">
        <v>64</v>
      </c>
      <c r="C13" t="s">
        <v>65</v>
      </c>
      <c r="D13" t="s">
        <v>66</v>
      </c>
      <c r="F13" t="s">
        <v>38</v>
      </c>
      <c r="G13" t="s">
        <v>39</v>
      </c>
      <c r="I13">
        <v>-38</v>
      </c>
      <c r="J13" t="s">
        <v>67</v>
      </c>
      <c r="K13" t="s">
        <v>68</v>
      </c>
      <c r="L13" t="s">
        <v>69</v>
      </c>
      <c r="M13">
        <v>-38</v>
      </c>
      <c r="N13">
        <v>0</v>
      </c>
      <c r="O13">
        <v>0</v>
      </c>
      <c r="P13">
        <v>-1842.99</v>
      </c>
      <c r="Q13">
        <v>0</v>
      </c>
      <c r="R13" t="s">
        <v>12</v>
      </c>
      <c r="T13" t="s">
        <v>76</v>
      </c>
      <c r="U13" t="s">
        <v>10</v>
      </c>
      <c r="W13" t="s">
        <v>71</v>
      </c>
      <c r="X13">
        <v>849492</v>
      </c>
    </row>
    <row r="14" spans="1:24" x14ac:dyDescent="0.3">
      <c r="A14" s="1">
        <v>43829</v>
      </c>
      <c r="B14" t="s">
        <v>64</v>
      </c>
      <c r="C14" t="s">
        <v>65</v>
      </c>
      <c r="D14" t="s">
        <v>66</v>
      </c>
      <c r="F14" t="s">
        <v>30</v>
      </c>
      <c r="G14" t="s">
        <v>31</v>
      </c>
      <c r="I14">
        <v>-302000</v>
      </c>
      <c r="J14" t="s">
        <v>67</v>
      </c>
      <c r="K14" t="s">
        <v>68</v>
      </c>
      <c r="L14" t="s">
        <v>69</v>
      </c>
      <c r="M14">
        <v>-302000</v>
      </c>
      <c r="N14">
        <v>0</v>
      </c>
      <c r="O14">
        <v>0</v>
      </c>
      <c r="P14">
        <v>-102652.82</v>
      </c>
      <c r="Q14">
        <v>0</v>
      </c>
      <c r="R14" t="s">
        <v>12</v>
      </c>
      <c r="T14" t="s">
        <v>70</v>
      </c>
      <c r="U14" t="s">
        <v>23</v>
      </c>
      <c r="W14" t="s">
        <v>71</v>
      </c>
      <c r="X14">
        <v>849491</v>
      </c>
    </row>
    <row r="15" spans="1:24" x14ac:dyDescent="0.3">
      <c r="A15" s="1">
        <v>43829</v>
      </c>
      <c r="B15" t="s">
        <v>64</v>
      </c>
      <c r="C15" t="s">
        <v>65</v>
      </c>
      <c r="D15" t="s">
        <v>66</v>
      </c>
      <c r="F15" t="s">
        <v>21</v>
      </c>
      <c r="G15" t="s">
        <v>77</v>
      </c>
      <c r="H15" t="s">
        <v>22</v>
      </c>
      <c r="I15">
        <v>-300000</v>
      </c>
      <c r="J15" t="s">
        <v>67</v>
      </c>
      <c r="K15" t="s">
        <v>68</v>
      </c>
      <c r="L15" t="s">
        <v>69</v>
      </c>
      <c r="M15">
        <v>-300000</v>
      </c>
      <c r="N15">
        <v>0</v>
      </c>
      <c r="O15">
        <v>0</v>
      </c>
      <c r="P15">
        <v>-102000</v>
      </c>
      <c r="Q15">
        <v>0</v>
      </c>
      <c r="R15" t="s">
        <v>12</v>
      </c>
      <c r="T15" t="s">
        <v>70</v>
      </c>
      <c r="U15" t="s">
        <v>23</v>
      </c>
      <c r="W15" t="s">
        <v>71</v>
      </c>
      <c r="X15">
        <v>849490</v>
      </c>
    </row>
    <row r="16" spans="1:24" x14ac:dyDescent="0.3">
      <c r="A16" s="1">
        <v>43829</v>
      </c>
      <c r="B16" t="s">
        <v>64</v>
      </c>
      <c r="C16" t="s">
        <v>65</v>
      </c>
      <c r="D16" t="s">
        <v>66</v>
      </c>
      <c r="F16" t="s">
        <v>8</v>
      </c>
      <c r="G16" t="s">
        <v>78</v>
      </c>
      <c r="H16" t="s">
        <v>9</v>
      </c>
      <c r="I16">
        <v>-500</v>
      </c>
      <c r="J16" t="s">
        <v>67</v>
      </c>
      <c r="K16" t="s">
        <v>68</v>
      </c>
      <c r="L16" t="s">
        <v>69</v>
      </c>
      <c r="M16">
        <v>-500</v>
      </c>
      <c r="N16">
        <v>0</v>
      </c>
      <c r="O16">
        <v>0</v>
      </c>
      <c r="P16">
        <v>-17093.830000000002</v>
      </c>
      <c r="Q16">
        <v>0</v>
      </c>
      <c r="R16" t="s">
        <v>12</v>
      </c>
      <c r="T16" t="s">
        <v>70</v>
      </c>
      <c r="U16" t="s">
        <v>10</v>
      </c>
      <c r="W16" t="s">
        <v>71</v>
      </c>
      <c r="X16">
        <v>849489</v>
      </c>
    </row>
    <row r="17" spans="1:24" x14ac:dyDescent="0.3">
      <c r="A17" s="1">
        <v>43829</v>
      </c>
      <c r="B17" t="s">
        <v>64</v>
      </c>
      <c r="C17" t="s">
        <v>65</v>
      </c>
      <c r="D17" t="s">
        <v>66</v>
      </c>
      <c r="F17" t="s">
        <v>26</v>
      </c>
      <c r="G17" t="s">
        <v>27</v>
      </c>
      <c r="I17">
        <v>-30900</v>
      </c>
      <c r="J17" t="s">
        <v>67</v>
      </c>
      <c r="K17" t="s">
        <v>68</v>
      </c>
      <c r="L17" t="s">
        <v>69</v>
      </c>
      <c r="M17">
        <v>-30900</v>
      </c>
      <c r="N17">
        <v>0</v>
      </c>
      <c r="O17">
        <v>0</v>
      </c>
      <c r="P17">
        <v>-944066.07</v>
      </c>
      <c r="Q17">
        <v>0</v>
      </c>
      <c r="R17" t="s">
        <v>12</v>
      </c>
      <c r="T17" t="s">
        <v>79</v>
      </c>
      <c r="U17" t="s">
        <v>10</v>
      </c>
      <c r="W17" t="s">
        <v>71</v>
      </c>
      <c r="X17">
        <v>849488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2020-06-14T21:30:31Z</dcterms:created>
  <dcterms:modified xsi:type="dcterms:W3CDTF">2020-06-22T05:35:46Z</dcterms:modified>
</cp:coreProperties>
</file>