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9129432023.2\Desktop\EXCEL_AVANÇADO\"/>
    </mc:Choice>
  </mc:AlternateContent>
  <xr:revisionPtr revIDLastSave="0" documentId="8_{D8497128-A204-430C-AD73-AC8807E8887C}" xr6:coauthVersionLast="36" xr6:coauthVersionMax="36" xr10:uidLastSave="{00000000-0000-0000-0000-000000000000}"/>
  <bookViews>
    <workbookView xWindow="0" yWindow="0" windowWidth="21600" windowHeight="9525" activeTab="1" xr2:uid="{3599680F-63FE-4E07-AAF9-5CFBEE5F15F3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2" l="1"/>
  <c r="B13" i="2"/>
  <c r="B11" i="2"/>
  <c r="B10" i="2"/>
  <c r="B20" i="1"/>
  <c r="B19" i="1"/>
  <c r="B18" i="1"/>
  <c r="B17" i="1"/>
  <c r="B16" i="1"/>
  <c r="B15" i="1"/>
  <c r="M3" i="1"/>
  <c r="M4" i="1"/>
  <c r="M5" i="1"/>
  <c r="M6" i="1"/>
  <c r="M7" i="1"/>
  <c r="M8" i="1"/>
  <c r="M9" i="1"/>
  <c r="M10" i="1"/>
  <c r="M11" i="1"/>
  <c r="M12" i="1"/>
  <c r="M13" i="1"/>
  <c r="M2" i="1"/>
  <c r="L2" i="1"/>
  <c r="L3" i="1"/>
  <c r="L4" i="1"/>
  <c r="L5" i="1"/>
  <c r="L6" i="1"/>
  <c r="L7" i="1"/>
  <c r="L8" i="1"/>
  <c r="L9" i="1"/>
  <c r="L10" i="1"/>
  <c r="L11" i="1"/>
  <c r="L12" i="1"/>
  <c r="L13" i="1"/>
  <c r="K3" i="1"/>
  <c r="K4" i="1"/>
  <c r="K5" i="1"/>
  <c r="K6" i="1"/>
  <c r="K7" i="1"/>
  <c r="K8" i="1"/>
  <c r="K9" i="1"/>
  <c r="K10" i="1"/>
  <c r="K11" i="1"/>
  <c r="K12" i="1"/>
  <c r="K13" i="1"/>
  <c r="K2" i="1"/>
  <c r="J3" i="1"/>
  <c r="J4" i="1"/>
  <c r="J5" i="1"/>
  <c r="J6" i="1"/>
  <c r="J7" i="1"/>
  <c r="J8" i="1"/>
  <c r="J9" i="1"/>
  <c r="J10" i="1"/>
  <c r="J11" i="1"/>
  <c r="J12" i="1"/>
  <c r="J13" i="1"/>
  <c r="J2" i="1"/>
  <c r="I3" i="1"/>
  <c r="I4" i="1"/>
  <c r="I5" i="1"/>
  <c r="I6" i="1"/>
  <c r="I7" i="1"/>
  <c r="I8" i="1"/>
  <c r="I9" i="1"/>
  <c r="I10" i="1"/>
  <c r="I11" i="1"/>
  <c r="I12" i="1"/>
  <c r="I13" i="1"/>
  <c r="I2" i="1"/>
  <c r="H2" i="1"/>
  <c r="H4" i="1"/>
  <c r="H5" i="1"/>
  <c r="H6" i="1"/>
  <c r="H7" i="1"/>
  <c r="H8" i="1"/>
  <c r="H9" i="1"/>
  <c r="H10" i="1"/>
  <c r="H11" i="1"/>
  <c r="H12" i="1"/>
  <c r="H13" i="1"/>
  <c r="G4" i="1"/>
  <c r="G3" i="1"/>
  <c r="G2" i="1"/>
  <c r="H3" i="1"/>
  <c r="G7" i="1"/>
  <c r="G5" i="1"/>
  <c r="G8" i="1"/>
  <c r="G10" i="1"/>
  <c r="G11" i="1"/>
  <c r="G12" i="1"/>
  <c r="G13" i="1"/>
  <c r="F4" i="1"/>
  <c r="F5" i="1"/>
  <c r="F6" i="1" s="1"/>
  <c r="F7" i="1" s="1"/>
  <c r="F8" i="1" s="1"/>
  <c r="F9" i="1" s="1"/>
  <c r="F10" i="1" s="1"/>
  <c r="F11" i="1" s="1"/>
  <c r="F12" i="1" s="1"/>
  <c r="F13" i="1" s="1"/>
  <c r="F3" i="1"/>
  <c r="E4" i="1"/>
  <c r="E5" i="1" s="1"/>
  <c r="E6" i="1" s="1"/>
  <c r="E7" i="1" s="1"/>
  <c r="E8" i="1" s="1"/>
  <c r="E9" i="1" s="1"/>
  <c r="E10" i="1" s="1"/>
  <c r="E11" i="1" s="1"/>
  <c r="E12" i="1" s="1"/>
  <c r="E13" i="1" s="1"/>
  <c r="E3" i="1"/>
  <c r="D4" i="1"/>
  <c r="D5" i="1"/>
  <c r="D6" i="1" s="1"/>
  <c r="D7" i="1" s="1"/>
  <c r="D8" i="1" s="1"/>
  <c r="D9" i="1" s="1"/>
  <c r="D10" i="1" s="1"/>
  <c r="D11" i="1" s="1"/>
  <c r="D12" i="1" s="1"/>
  <c r="D13" i="1" s="1"/>
  <c r="D3" i="1"/>
  <c r="C4" i="1"/>
  <c r="C5" i="1"/>
  <c r="C6" i="1"/>
  <c r="C7" i="1" s="1"/>
  <c r="C8" i="1" s="1"/>
  <c r="C9" i="1" s="1"/>
  <c r="C10" i="1" s="1"/>
  <c r="C11" i="1" s="1"/>
  <c r="C12" i="1" s="1"/>
  <c r="C13" i="1" s="1"/>
  <c r="B4" i="1"/>
  <c r="B5" i="1"/>
  <c r="B6" i="1"/>
  <c r="B7" i="1" s="1"/>
  <c r="B8" i="1" s="1"/>
  <c r="B9" i="1" s="1"/>
  <c r="B10" i="1" s="1"/>
  <c r="B11" i="1" s="1"/>
  <c r="B12" i="1" s="1"/>
  <c r="B13" i="1" s="1"/>
</calcChain>
</file>

<file path=xl/sharedStrings.xml><?xml version="1.0" encoding="utf-8"?>
<sst xmlns="http://schemas.openxmlformats.org/spreadsheetml/2006/main" count="71" uniqueCount="66">
  <si>
    <t>MÊS</t>
  </si>
  <si>
    <t>FILIAL 1</t>
  </si>
  <si>
    <t>FILIAL 2</t>
  </si>
  <si>
    <t>FILIAL 3</t>
  </si>
  <si>
    <t>FILIAL 4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</si>
  <si>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</si>
  <si>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</si>
  <si>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</si>
  <si>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</si>
  <si>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</si>
  <si>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</si>
  <si>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</si>
  <si>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</si>
  <si>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</si>
  <si>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</si>
  <si>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</si>
  <si>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</si>
  <si>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MÉDIA</t>
  </si>
  <si>
    <t>MAIOR VALOR</t>
  </si>
  <si>
    <t>TOTAL 2022</t>
  </si>
  <si>
    <t>TOTAL 2023</t>
  </si>
  <si>
    <t>MENOR VALOR</t>
  </si>
  <si>
    <t>FECHAMENTO 1</t>
  </si>
  <si>
    <t>FECHAMENTO 2</t>
  </si>
  <si>
    <t>FECHAMENTO 3</t>
  </si>
  <si>
    <t>TOTAL DE MESES APURADOS</t>
  </si>
  <si>
    <t>TOTAL DE FECHAMENTO POSITIVO</t>
  </si>
  <si>
    <t>TOTAL DE FECHAMENTO NEGATIVO</t>
  </si>
  <si>
    <t>TOTAL DE FECHAMENTO MÉDIO</t>
  </si>
  <si>
    <t>DATA</t>
  </si>
  <si>
    <t>DATA E HORA</t>
  </si>
  <si>
    <t>HORA</t>
  </si>
  <si>
    <t>FUNCIONÁRIO</t>
  </si>
  <si>
    <t>FUNÇÃO</t>
  </si>
  <si>
    <t>SALÁRIO</t>
  </si>
  <si>
    <t>TOTAL DE HORAS</t>
  </si>
  <si>
    <t>ANA</t>
  </si>
  <si>
    <t>PEDRO</t>
  </si>
  <si>
    <t>JOSÉ</t>
  </si>
  <si>
    <t>INSTRUTOR</t>
  </si>
  <si>
    <t>COORDENADOR</t>
  </si>
  <si>
    <t>DIRETOR</t>
  </si>
  <si>
    <t>SALÁRIO TOTAL ANA</t>
  </si>
  <si>
    <t>SALÁRIO TOTAL PEDRO</t>
  </si>
  <si>
    <t>SALÁRIO TOTAL JOSÉ</t>
  </si>
  <si>
    <t>PEDRO GOMES</t>
  </si>
  <si>
    <t>MARIO JOSÉ DA SILVA</t>
  </si>
  <si>
    <t>SALÁRIO TOTAL ANA 20 HORAS</t>
  </si>
  <si>
    <t>SALÁRIO TOTAL PEDRO 20 HORAS</t>
  </si>
  <si>
    <t>SALÁRIO TOTAL JOSÉ 20 HORAS</t>
  </si>
  <si>
    <t xml:space="preserve"> =SOMASE(A2:A7;"ANA";C2:C7)</t>
  </si>
  <si>
    <t>QUANTIDADE DE INSTRUTOR</t>
  </si>
  <si>
    <t>QUANTIDADE DE COORDENADOR</t>
  </si>
  <si>
    <t>QUANTIDADE DE DIRETOR</t>
  </si>
  <si>
    <t>QUANTIDADE DE INSTRUTOR 20 HORAS</t>
  </si>
  <si>
    <t>QUANTIDADE DE COORDENADOR 20 HORAS</t>
  </si>
  <si>
    <t>QUANTIDADE DE DIRETOR 20 HORAS</t>
  </si>
  <si>
    <t xml:space="preserve"> =CONT.SES(B2:B7;"INSTRUTOR";D2:D7;"20")</t>
  </si>
  <si>
    <t>MÉDIA SALARIAL ANA</t>
  </si>
  <si>
    <t>MÉDIA SALARIAL PEDRO</t>
  </si>
  <si>
    <t>MÉDIA SALARIAL JOSÉ</t>
  </si>
  <si>
    <t>MÉDIA SALARIAL PEDRO 40 HORAS</t>
  </si>
  <si>
    <t>MÉDIA SALARIAL JOSÉ 40 HORAS</t>
  </si>
  <si>
    <t xml:space="preserve"> =MÉDIASE(A2:A7;"ANA";C2:C7)</t>
  </si>
  <si>
    <t>MÉDIA SALARIAL ANA 20 HORAS</t>
  </si>
  <si>
    <t xml:space="preserve"> =MÉDIASES(C2:C7;A2:A7;"ANA";D2:D7;"20")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</si>
</sst>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12C1F-2C8E-4013-A1FA-0634A7636DDD}">
  <dimension ref="A1:M22"/>
  <sheetViews>
    <sheetView topLeftCell="A10" zoomScale="180" zoomScaleNormal="180" workbookViewId="0">
      <selection activeCell="A24" sqref="A24"/>
    </sheetView>
  </sheetViews>
  <sheetFormatPr defaultRowHeight="15" x14ac:dyDescent="0.25"/>
  <cols>
    <col min="1" max="1" width="32.42578125" bestFit="1" customWidth="1"/>
    <col min="2" max="2" width="16" bestFit="1" customWidth="1"/>
    <col min="3" max="6" width="7.5703125" bestFit="1" customWidth="1"/>
    <col min="7" max="7" width="11" bestFit="1" customWidth="1"/>
    <col min="8" max="8" width="7.140625" bestFit="1" customWidth="1"/>
    <col min="9" max="9" width="13.7109375" bestFit="1" customWidth="1"/>
    <col min="10" max="10" width="14.28515625" bestFit="1" customWidth="1"/>
    <col min="11" max="12" width="14.85546875" bestFit="1" customWidth="1"/>
  </cols>
  <sheetData>
    <row r="1" spans="1:13" x14ac:dyDescent="0.25">
      <c r="A1" t="s">
        <v>0</v>
      </c>
      <c r="B1" t="s">
        <v>19</v>
      </c>
      <c r="C1" t="s">
        <v>1</v>
      </c>
      <c r="D1" t="s">
        <v>2</v>
      </c>
      <c r="E1" t="s">
        <v>3</v>
      </c>
      <c r="F1" t="s">
        <v>4</v>
      </c>
      <c r="G1" t="s">
        <v>20</v>
      </c>
      <c r="H1" t="s">
        <v>17</v>
      </c>
      <c r="I1" t="s">
        <v>18</v>
      </c>
      <c r="J1" t="s">
        <v>21</v>
      </c>
      <c r="K1" t="s">
        <v>22</v>
      </c>
      <c r="L1" t="s">
        <v>23</v>
      </c>
      <c r="M1" t="s">
        <v>24</v>
      </c>
    </row>
    <row r="2" spans="1:13" x14ac:dyDescent="0.25">
      <c r="A2" t="s">
        <v>5</v>
      </c>
      <c r="B2">
        <v>200000</v>
      </c>
      <c r="C2">
        <v>10000</v>
      </c>
      <c r="D2">
        <v>5250</v>
      </c>
      <c r="E2">
        <v>8740</v>
      </c>
      <c r="F2">
        <v>2300</v>
      </c>
      <c r="G2">
        <f>C2+D2+E2+F2</f>
        <v>26290</v>
      </c>
      <c r="H2">
        <f>(C2+D2+E2+F2)/4</f>
        <v>6572.5</v>
      </c>
      <c r="I2">
        <f>MAX(C2:F2)</f>
        <v>10000</v>
      </c>
      <c r="J2">
        <f>MIN(C2:F2)</f>
        <v>2300</v>
      </c>
      <c r="K2" t="b">
        <f>IF(G2&lt;10000,"NEGATIVO")</f>
        <v>0</v>
      </c>
      <c r="L2" t="str">
        <f>IF(G2&lt;10000,"NEGATIVO","POSITIVO")</f>
        <v>POSITIVO</v>
      </c>
      <c r="M2" t="str">
        <f>IF(G2&lt;10000,"NEGATIVO",IF(G2&gt;=20000,"POSITIVO","MÉDIO"))</f>
        <v>POSITIVO</v>
      </c>
    </row>
    <row r="3" spans="1:13" x14ac:dyDescent="0.25">
      <c r="A3" t="s">
        <v>6</v>
      </c>
      <c r="B3">
        <v>150000</v>
      </c>
      <c r="C3">
        <v>5850</v>
      </c>
      <c r="D3">
        <f>D2+100</f>
        <v>5350</v>
      </c>
      <c r="E3">
        <f>E2+300</f>
        <v>9040</v>
      </c>
      <c r="F3">
        <f>F2+400</f>
        <v>2700</v>
      </c>
      <c r="G3">
        <f>SUM(D3,C3,F3,E3)</f>
        <v>22940</v>
      </c>
      <c r="H3">
        <f>AVERAGE(C3:F3)</f>
        <v>5735</v>
      </c>
      <c r="I3">
        <f t="shared" ref="I3:I13" si="0">MAX(C3:F3)</f>
        <v>9040</v>
      </c>
      <c r="J3">
        <f t="shared" ref="J3:J13" si="1">MIN(C3:F3)</f>
        <v>2700</v>
      </c>
      <c r="K3" t="b">
        <f t="shared" ref="K3:K13" si="2">IF(G3&lt;10000,"NEGATIVO")</f>
        <v>0</v>
      </c>
      <c r="L3" t="str">
        <f t="shared" ref="L3:L13" si="3">IF(G3&lt;10000,"NEGATIVO",IF(G3&gt;=10000,"POSITIVO"))</f>
        <v>POSITIVO</v>
      </c>
      <c r="M3" t="str">
        <f t="shared" ref="M3:M13" si="4">IF(G3&lt;10000,"NEGATIVO",IF(G3&gt;=20000,"POSITIVO","MÉDIO"))</f>
        <v>POSITIVO</v>
      </c>
    </row>
    <row r="4" spans="1:13" x14ac:dyDescent="0.25">
      <c r="A4" t="s">
        <v>7</v>
      </c>
      <c r="B4">
        <f>B3+5000</f>
        <v>155000</v>
      </c>
      <c r="C4">
        <f>C3+2000</f>
        <v>7850</v>
      </c>
      <c r="D4">
        <f t="shared" ref="D4:D13" si="5">D3+100</f>
        <v>5450</v>
      </c>
      <c r="E4">
        <f t="shared" ref="E4:E13" si="6">E3+300</f>
        <v>9340</v>
      </c>
      <c r="F4">
        <f t="shared" ref="F4:F13" si="7">F3+400</f>
        <v>3100</v>
      </c>
      <c r="G4">
        <f>SUM(C4:F4)</f>
        <v>25740</v>
      </c>
      <c r="H4">
        <f t="shared" ref="H4:H13" si="8">AVERAGE(C4:F4)</f>
        <v>6435</v>
      </c>
      <c r="I4">
        <f t="shared" si="0"/>
        <v>9340</v>
      </c>
      <c r="J4">
        <f t="shared" si="1"/>
        <v>3100</v>
      </c>
      <c r="K4" t="b">
        <f t="shared" si="2"/>
        <v>0</v>
      </c>
      <c r="L4" t="str">
        <f t="shared" si="3"/>
        <v>POSITIVO</v>
      </c>
      <c r="M4" t="str">
        <f t="shared" si="4"/>
        <v>POSITIVO</v>
      </c>
    </row>
    <row r="5" spans="1:13" x14ac:dyDescent="0.25">
      <c r="A5" t="s">
        <v>8</v>
      </c>
      <c r="B5">
        <f t="shared" ref="B5:B13" si="9">B4+5000</f>
        <v>160000</v>
      </c>
      <c r="C5">
        <f t="shared" ref="C5:C13" si="10">C4+2000</f>
        <v>9850</v>
      </c>
      <c r="D5">
        <f t="shared" si="5"/>
        <v>5550</v>
      </c>
      <c r="E5">
        <f t="shared" si="6"/>
        <v>9640</v>
      </c>
      <c r="F5">
        <f t="shared" si="7"/>
        <v>3500</v>
      </c>
      <c r="G5">
        <f>SUM(C5:F5)</f>
        <v>28540</v>
      </c>
      <c r="H5">
        <f t="shared" si="8"/>
        <v>7135</v>
      </c>
      <c r="I5">
        <f t="shared" si="0"/>
        <v>9850</v>
      </c>
      <c r="J5">
        <f t="shared" si="1"/>
        <v>3500</v>
      </c>
      <c r="K5" t="b">
        <f t="shared" si="2"/>
        <v>0</v>
      </c>
      <c r="L5" t="str">
        <f t="shared" si="3"/>
        <v>POSITIVO</v>
      </c>
      <c r="M5" t="str">
        <f t="shared" si="4"/>
        <v>POSITIVO</v>
      </c>
    </row>
    <row r="6" spans="1:13" x14ac:dyDescent="0.25">
      <c r="A6" t="s">
        <v>9</v>
      </c>
      <c r="B6">
        <f t="shared" si="9"/>
        <v>165000</v>
      </c>
      <c r="C6">
        <f t="shared" si="10"/>
        <v>11850</v>
      </c>
      <c r="D6">
        <f t="shared" si="5"/>
        <v>5650</v>
      </c>
      <c r="E6">
        <f t="shared" si="6"/>
        <v>9940</v>
      </c>
      <c r="F6">
        <f t="shared" si="7"/>
        <v>3900</v>
      </c>
      <c r="G6">
        <v>7000</v>
      </c>
      <c r="H6">
        <f t="shared" si="8"/>
        <v>7835</v>
      </c>
      <c r="I6">
        <f t="shared" si="0"/>
        <v>11850</v>
      </c>
      <c r="J6">
        <f t="shared" si="1"/>
        <v>3900</v>
      </c>
      <c r="K6" t="str">
        <f t="shared" si="2"/>
        <v>NEGATIVO</v>
      </c>
      <c r="L6" t="str">
        <f t="shared" si="3"/>
        <v>NEGATIVO</v>
      </c>
      <c r="M6" t="str">
        <f t="shared" si="4"/>
        <v>NEGATIVO</v>
      </c>
    </row>
    <row r="7" spans="1:13" x14ac:dyDescent="0.25">
      <c r="A7" t="s">
        <v>10</v>
      </c>
      <c r="B7">
        <f t="shared" si="9"/>
        <v>170000</v>
      </c>
      <c r="C7">
        <f t="shared" si="10"/>
        <v>13850</v>
      </c>
      <c r="D7">
        <f t="shared" si="5"/>
        <v>5750</v>
      </c>
      <c r="E7">
        <f t="shared" si="6"/>
        <v>10240</v>
      </c>
      <c r="F7">
        <f t="shared" si="7"/>
        <v>4300</v>
      </c>
      <c r="G7">
        <f>SUM(C7:F7)</f>
        <v>34140</v>
      </c>
      <c r="H7">
        <f t="shared" si="8"/>
        <v>8535</v>
      </c>
      <c r="I7">
        <f t="shared" si="0"/>
        <v>13850</v>
      </c>
      <c r="J7">
        <f t="shared" si="1"/>
        <v>4300</v>
      </c>
      <c r="K7" t="b">
        <f t="shared" si="2"/>
        <v>0</v>
      </c>
      <c r="L7" t="str">
        <f t="shared" si="3"/>
        <v>POSITIVO</v>
      </c>
      <c r="M7" t="str">
        <f t="shared" si="4"/>
        <v>POSITIVO</v>
      </c>
    </row>
    <row r="8" spans="1:13" x14ac:dyDescent="0.25">
      <c r="A8" t="s">
        <v>11</v>
      </c>
      <c r="B8">
        <f t="shared" si="9"/>
        <v>175000</v>
      </c>
      <c r="C8">
        <f t="shared" si="10"/>
        <v>15850</v>
      </c>
      <c r="D8">
        <f t="shared" si="5"/>
        <v>5850</v>
      </c>
      <c r="E8">
        <f t="shared" si="6"/>
        <v>10540</v>
      </c>
      <c r="F8">
        <f t="shared" si="7"/>
        <v>4700</v>
      </c>
      <c r="G8">
        <f t="shared" ref="G5:G13" si="11">SUM(C8:F8)</f>
        <v>36940</v>
      </c>
      <c r="H8">
        <f t="shared" si="8"/>
        <v>9235</v>
      </c>
      <c r="I8">
        <f t="shared" si="0"/>
        <v>15850</v>
      </c>
      <c r="J8">
        <f t="shared" si="1"/>
        <v>4700</v>
      </c>
      <c r="K8" t="b">
        <f t="shared" si="2"/>
        <v>0</v>
      </c>
      <c r="L8" t="str">
        <f t="shared" si="3"/>
        <v>POSITIVO</v>
      </c>
      <c r="M8" t="str">
        <f t="shared" si="4"/>
        <v>POSITIVO</v>
      </c>
    </row>
    <row r="9" spans="1:13" x14ac:dyDescent="0.25">
      <c r="A9" t="s">
        <v>12</v>
      </c>
      <c r="B9">
        <f t="shared" si="9"/>
        <v>180000</v>
      </c>
      <c r="C9">
        <f t="shared" si="10"/>
        <v>17850</v>
      </c>
      <c r="D9">
        <f t="shared" si="5"/>
        <v>5950</v>
      </c>
      <c r="E9">
        <f t="shared" si="6"/>
        <v>10840</v>
      </c>
      <c r="F9">
        <f t="shared" si="7"/>
        <v>5100</v>
      </c>
      <c r="G9">
        <v>8000</v>
      </c>
      <c r="H9">
        <f t="shared" si="8"/>
        <v>9935</v>
      </c>
      <c r="I9">
        <f t="shared" si="0"/>
        <v>17850</v>
      </c>
      <c r="J9">
        <f t="shared" si="1"/>
        <v>5100</v>
      </c>
      <c r="K9" t="str">
        <f t="shared" si="2"/>
        <v>NEGATIVO</v>
      </c>
      <c r="L9" t="str">
        <f t="shared" si="3"/>
        <v>NEGATIVO</v>
      </c>
      <c r="M9" t="str">
        <f t="shared" si="4"/>
        <v>NEGATIVO</v>
      </c>
    </row>
    <row r="10" spans="1:13" x14ac:dyDescent="0.25">
      <c r="A10" t="s">
        <v>13</v>
      </c>
      <c r="B10">
        <f t="shared" si="9"/>
        <v>185000</v>
      </c>
      <c r="C10">
        <f t="shared" si="10"/>
        <v>19850</v>
      </c>
      <c r="D10">
        <f t="shared" si="5"/>
        <v>6050</v>
      </c>
      <c r="E10">
        <f t="shared" si="6"/>
        <v>11140</v>
      </c>
      <c r="F10">
        <f t="shared" si="7"/>
        <v>5500</v>
      </c>
      <c r="G10">
        <f t="shared" si="11"/>
        <v>42540</v>
      </c>
      <c r="H10">
        <f t="shared" si="8"/>
        <v>10635</v>
      </c>
      <c r="I10">
        <f t="shared" si="0"/>
        <v>19850</v>
      </c>
      <c r="J10">
        <f t="shared" si="1"/>
        <v>5500</v>
      </c>
      <c r="K10" t="b">
        <f t="shared" si="2"/>
        <v>0</v>
      </c>
      <c r="L10" t="str">
        <f t="shared" si="3"/>
        <v>POSITIVO</v>
      </c>
      <c r="M10" t="str">
        <f t="shared" si="4"/>
        <v>POSITIVO</v>
      </c>
    </row>
    <row r="11" spans="1:13" x14ac:dyDescent="0.25">
      <c r="A11" t="s">
        <v>14</v>
      </c>
      <c r="B11">
        <f t="shared" si="9"/>
        <v>190000</v>
      </c>
      <c r="C11">
        <f t="shared" si="10"/>
        <v>21850</v>
      </c>
      <c r="D11">
        <f t="shared" si="5"/>
        <v>6150</v>
      </c>
      <c r="E11">
        <f t="shared" si="6"/>
        <v>11440</v>
      </c>
      <c r="F11">
        <f t="shared" si="7"/>
        <v>5900</v>
      </c>
      <c r="G11">
        <f t="shared" si="11"/>
        <v>45340</v>
      </c>
      <c r="H11">
        <f t="shared" si="8"/>
        <v>11335</v>
      </c>
      <c r="I11">
        <f t="shared" si="0"/>
        <v>21850</v>
      </c>
      <c r="J11">
        <f t="shared" si="1"/>
        <v>5900</v>
      </c>
      <c r="K11" t="b">
        <f t="shared" si="2"/>
        <v>0</v>
      </c>
      <c r="L11" t="str">
        <f t="shared" si="3"/>
        <v>POSITIVO</v>
      </c>
      <c r="M11" t="str">
        <f t="shared" si="4"/>
        <v>POSITIVO</v>
      </c>
    </row>
    <row r="12" spans="1:13" x14ac:dyDescent="0.25">
      <c r="A12" t="s">
        <v>15</v>
      </c>
      <c r="B12">
        <f t="shared" si="9"/>
        <v>195000</v>
      </c>
      <c r="C12">
        <f t="shared" si="10"/>
        <v>23850</v>
      </c>
      <c r="D12">
        <f t="shared" si="5"/>
        <v>6250</v>
      </c>
      <c r="E12">
        <f t="shared" si="6"/>
        <v>11740</v>
      </c>
      <c r="F12">
        <f t="shared" si="7"/>
        <v>6300</v>
      </c>
      <c r="G12">
        <f t="shared" si="11"/>
        <v>48140</v>
      </c>
      <c r="H12">
        <f t="shared" si="8"/>
        <v>12035</v>
      </c>
      <c r="I12">
        <f t="shared" si="0"/>
        <v>23850</v>
      </c>
      <c r="J12">
        <f t="shared" si="1"/>
        <v>6250</v>
      </c>
      <c r="K12" t="b">
        <f t="shared" si="2"/>
        <v>0</v>
      </c>
      <c r="L12" t="str">
        <f t="shared" si="3"/>
        <v>POSITIVO</v>
      </c>
      <c r="M12" t="str">
        <f t="shared" si="4"/>
        <v>POSITIVO</v>
      </c>
    </row>
    <row r="13" spans="1:13" x14ac:dyDescent="0.25">
      <c r="A13" t="s">
        <v>16</v>
      </c>
      <c r="B13">
        <f t="shared" si="9"/>
        <v>200000</v>
      </c>
      <c r="C13">
        <f t="shared" si="10"/>
        <v>25850</v>
      </c>
      <c r="D13">
        <f t="shared" si="5"/>
        <v>6350</v>
      </c>
      <c r="E13">
        <f t="shared" si="6"/>
        <v>12040</v>
      </c>
      <c r="F13">
        <f t="shared" si="7"/>
        <v>6700</v>
      </c>
      <c r="G13">
        <f t="shared" si="11"/>
        <v>50940</v>
      </c>
      <c r="H13">
        <f t="shared" si="8"/>
        <v>12735</v>
      </c>
      <c r="I13">
        <f t="shared" si="0"/>
        <v>25850</v>
      </c>
      <c r="J13">
        <f t="shared" si="1"/>
        <v>6350</v>
      </c>
      <c r="K13" t="b">
        <f t="shared" si="2"/>
        <v>0</v>
      </c>
      <c r="L13" t="str">
        <f t="shared" si="3"/>
        <v>POSITIVO</v>
      </c>
      <c r="M13" t="str">
        <f t="shared" si="4"/>
        <v>POSITIVO</v>
      </c>
    </row>
    <row r="15" spans="1:13" x14ac:dyDescent="0.25">
      <c r="A15" t="s">
        <v>25</v>
      </c>
      <c r="B15">
        <f>COUNTA(A2:A13)</f>
        <v>12</v>
      </c>
    </row>
    <row r="16" spans="1:13" x14ac:dyDescent="0.25">
      <c r="A16" t="s">
        <v>26</v>
      </c>
      <c r="B16">
        <f>COUNTIF(M2:M13,"POSITIVO")</f>
        <v>10</v>
      </c>
    </row>
    <row r="17" spans="1:2" x14ac:dyDescent="0.25">
      <c r="A17" t="s">
        <v>27</v>
      </c>
      <c r="B17">
        <f>COUNTIF(M2:M13,"NEGATIVO")</f>
        <v>2</v>
      </c>
    </row>
    <row r="18" spans="1:2" x14ac:dyDescent="0.25">
      <c r="A18" t="s">
        <v>28</v>
      </c>
      <c r="B18">
        <f>COUNTIF(M2:M13,"MÉDIO")</f>
        <v>0</v>
      </c>
    </row>
    <row r="19" spans="1:2" x14ac:dyDescent="0.25">
      <c r="A19" t="s">
        <v>29</v>
      </c>
      <c r="B19" s="1">
        <f ca="1">TODAY()</f>
        <v>45034</v>
      </c>
    </row>
    <row r="20" spans="1:2" x14ac:dyDescent="0.25">
      <c r="A20" t="s">
        <v>30</v>
      </c>
      <c r="B20" s="2">
        <f ca="1">NOW()</f>
        <v>45034.907972800924</v>
      </c>
    </row>
    <row r="21" spans="1:2" x14ac:dyDescent="0.25">
      <c r="A21" t="s">
        <v>29</v>
      </c>
      <c r="B21" s="1">
        <v>45034</v>
      </c>
    </row>
    <row r="22" spans="1:2" x14ac:dyDescent="0.25">
      <c r="A22" t="s">
        <v>31</v>
      </c>
      <c r="B22" s="3">
        <v>0.86111111111111116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047D7-66F2-41AD-91AD-5A1589C8FD6A}">
  <dimension ref="A1:D31"/>
  <sheetViews>
    <sheetView tabSelected="1" topLeftCell="A20" zoomScale="210" zoomScaleNormal="210" workbookViewId="0">
      <selection activeCell="B30" sqref="B30"/>
    </sheetView>
  </sheetViews>
  <sheetFormatPr defaultRowHeight="15" x14ac:dyDescent="0.25"/>
  <cols>
    <col min="1" max="1" width="40" bestFit="1" customWidth="1"/>
    <col min="2" max="2" width="15.140625" bestFit="1" customWidth="1"/>
    <col min="3" max="3" width="8.5703125" bestFit="1" customWidth="1"/>
    <col min="4" max="4" width="16" bestFit="1" customWidth="1"/>
  </cols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  <row r="2" spans="1:4" x14ac:dyDescent="0.25">
      <c r="A2" t="s">
        <v>36</v>
      </c>
      <c r="B2" t="s">
        <v>39</v>
      </c>
      <c r="C2">
        <v>4200</v>
      </c>
      <c r="D2">
        <v>20</v>
      </c>
    </row>
    <row r="3" spans="1:4" x14ac:dyDescent="0.25">
      <c r="A3" t="s">
        <v>45</v>
      </c>
      <c r="B3" t="s">
        <v>40</v>
      </c>
      <c r="C3">
        <v>5000</v>
      </c>
      <c r="D3">
        <v>40</v>
      </c>
    </row>
    <row r="4" spans="1:4" x14ac:dyDescent="0.25">
      <c r="A4" t="s">
        <v>38</v>
      </c>
      <c r="B4" t="s">
        <v>41</v>
      </c>
      <c r="C4">
        <v>7800</v>
      </c>
      <c r="D4">
        <v>30</v>
      </c>
    </row>
    <row r="5" spans="1:4" x14ac:dyDescent="0.25">
      <c r="A5" t="s">
        <v>36</v>
      </c>
      <c r="B5" t="s">
        <v>39</v>
      </c>
      <c r="C5">
        <v>4200</v>
      </c>
      <c r="D5">
        <v>20</v>
      </c>
    </row>
    <row r="6" spans="1:4" x14ac:dyDescent="0.25">
      <c r="A6" t="s">
        <v>37</v>
      </c>
      <c r="B6" t="s">
        <v>40</v>
      </c>
      <c r="C6">
        <v>5000</v>
      </c>
      <c r="D6">
        <v>40</v>
      </c>
    </row>
    <row r="7" spans="1:4" x14ac:dyDescent="0.25">
      <c r="A7" t="s">
        <v>46</v>
      </c>
      <c r="B7" t="s">
        <v>41</v>
      </c>
      <c r="C7">
        <v>7800</v>
      </c>
      <c r="D7">
        <v>30</v>
      </c>
    </row>
    <row r="9" spans="1:4" x14ac:dyDescent="0.25">
      <c r="A9" t="s">
        <v>42</v>
      </c>
      <c r="B9" t="s">
        <v>50</v>
      </c>
    </row>
    <row r="10" spans="1:4" x14ac:dyDescent="0.25">
      <c r="A10" t="s">
        <v>43</v>
      </c>
      <c r="B10">
        <f>SUMIF(A2:A7,"PEDRO*",C2:C7)</f>
        <v>10000</v>
      </c>
    </row>
    <row r="11" spans="1:4" x14ac:dyDescent="0.25">
      <c r="A11" t="s">
        <v>44</v>
      </c>
      <c r="B11">
        <f>SUMIF(A2:A7,"*JOSÉ*",C2:C7)</f>
        <v>15600</v>
      </c>
    </row>
    <row r="13" spans="1:4" x14ac:dyDescent="0.25">
      <c r="A13" t="s">
        <v>47</v>
      </c>
      <c r="B13">
        <f>SUMIFS(C2:C7,A2:A7,"ANA",D2:D7,"20")</f>
        <v>8400</v>
      </c>
    </row>
    <row r="14" spans="1:4" x14ac:dyDescent="0.25">
      <c r="A14" t="s">
        <v>48</v>
      </c>
    </row>
    <row r="15" spans="1:4" x14ac:dyDescent="0.25">
      <c r="A15" t="s">
        <v>49</v>
      </c>
    </row>
    <row r="17" spans="1:2" x14ac:dyDescent="0.25">
      <c r="A17" t="s">
        <v>51</v>
      </c>
      <c r="B17">
        <f>COUNTIF(B2:B7,"INSTRUTOR")</f>
        <v>2</v>
      </c>
    </row>
    <row r="18" spans="1:2" x14ac:dyDescent="0.25">
      <c r="A18" t="s">
        <v>52</v>
      </c>
    </row>
    <row r="19" spans="1:2" x14ac:dyDescent="0.25">
      <c r="A19" t="s">
        <v>53</v>
      </c>
    </row>
    <row r="21" spans="1:2" x14ac:dyDescent="0.25">
      <c r="A21" t="s">
        <v>54</v>
      </c>
      <c r="B21" t="s">
        <v>57</v>
      </c>
    </row>
    <row r="22" spans="1:2" x14ac:dyDescent="0.25">
      <c r="A22" t="s">
        <v>55</v>
      </c>
    </row>
    <row r="23" spans="1:2" x14ac:dyDescent="0.25">
      <c r="A23" t="s">
        <v>56</v>
      </c>
    </row>
    <row r="25" spans="1:2" x14ac:dyDescent="0.25">
      <c r="A25" t="s">
        <v>58</v>
      </c>
      <c r="B25" t="s">
        <v>63</v>
      </c>
    </row>
    <row r="26" spans="1:2" x14ac:dyDescent="0.25">
      <c r="A26" t="s">
        <v>59</v>
      </c>
    </row>
    <row r="27" spans="1:2" x14ac:dyDescent="0.25">
      <c r="A27" t="s">
        <v>60</v>
      </c>
    </row>
    <row r="29" spans="1:2" x14ac:dyDescent="0.25">
      <c r="A29" t="s">
        <v>64</v>
      </c>
      <c r="B29" t="s">
        <v>65</v>
      </c>
    </row>
    <row r="30" spans="1:2" x14ac:dyDescent="0.25">
      <c r="A30" t="s">
        <v>61</v>
      </c>
    </row>
    <row r="31" spans="1:2" x14ac:dyDescent="0.25">
      <c r="A31" t="s">
        <v>62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>Senac Rio - SENAC ARRJ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 - 2023.2</dc:creator>
  <cp:lastModifiedBy>Excel - 2023.2</cp:lastModifiedBy>
  <dcterms:created xsi:type="dcterms:W3CDTF">2023-04-18T21:27:37Z</dcterms:created>
  <dcterms:modified xsi:type="dcterms:W3CDTF">2023-04-19T00:48:10Z</dcterms:modified>
</cp:coreProperties>
</file>