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lajar SQL\"/>
    </mc:Choice>
  </mc:AlternateContent>
  <xr:revisionPtr revIDLastSave="0" documentId="13_ncr:1_{D1BB977E-8184-446C-8B88-1CB433AE7130}" xr6:coauthVersionLast="47" xr6:coauthVersionMax="47" xr10:uidLastSave="{00000000-0000-0000-0000-000000000000}"/>
  <bookViews>
    <workbookView xWindow="-120" yWindow="-120" windowWidth="20730" windowHeight="11160" activeTab="2" xr2:uid="{A75B78F8-A0BC-4A36-BBCF-8A7330C60302}"/>
  </bookViews>
  <sheets>
    <sheet name="Goal" sheetId="3" r:id="rId1"/>
    <sheet name="Database &amp; Analysis" sheetId="1" r:id="rId2"/>
    <sheet name="Dashboard" sheetId="2" r:id="rId3"/>
  </sheets>
  <definedNames>
    <definedName name="_xlchart.v2.0" hidden="1">Dashboard!$R$10:$AC$10</definedName>
    <definedName name="_xlchart.v2.1" hidden="1">Dashboard!$R$11:$AC$11</definedName>
    <definedName name="_xlchart.v2.2" hidden="1">Dashboard!$R$12:$AC$12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" i="2" l="1"/>
  <c r="P10" i="2"/>
  <c r="O10" i="2"/>
  <c r="N10" i="2"/>
  <c r="M10" i="2"/>
  <c r="L10" i="2"/>
  <c r="C34" i="1"/>
  <c r="D34" i="1"/>
  <c r="E34" i="1"/>
  <c r="F34" i="1" s="1"/>
  <c r="G34" i="1"/>
  <c r="H34" i="1" s="1"/>
  <c r="I34" i="1"/>
  <c r="J34" i="1"/>
  <c r="K34" i="1"/>
  <c r="L34" i="1"/>
  <c r="M34" i="1" s="1"/>
  <c r="C35" i="1"/>
  <c r="D35" i="1"/>
  <c r="E35" i="1"/>
  <c r="F35" i="1" s="1"/>
  <c r="G35" i="1"/>
  <c r="H35" i="1" s="1"/>
  <c r="I35" i="1"/>
  <c r="J35" i="1"/>
  <c r="K35" i="1"/>
  <c r="S35" i="1" s="1"/>
  <c r="L35" i="1"/>
  <c r="M35" i="1" s="1"/>
  <c r="C36" i="1"/>
  <c r="D36" i="1"/>
  <c r="E36" i="1"/>
  <c r="F36" i="1" s="1"/>
  <c r="G36" i="1"/>
  <c r="H36" i="1" s="1"/>
  <c r="I36" i="1"/>
  <c r="J36" i="1"/>
  <c r="K36" i="1"/>
  <c r="S36" i="1" s="1"/>
  <c r="L36" i="1"/>
  <c r="M36" i="1" s="1"/>
  <c r="C37" i="1"/>
  <c r="D37" i="1"/>
  <c r="E37" i="1"/>
  <c r="F37" i="1" s="1"/>
  <c r="G37" i="1"/>
  <c r="H37" i="1" s="1"/>
  <c r="I37" i="1"/>
  <c r="J37" i="1"/>
  <c r="K37" i="1"/>
  <c r="S37" i="1" s="1"/>
  <c r="L37" i="1"/>
  <c r="M37" i="1" s="1"/>
  <c r="C38" i="1"/>
  <c r="D38" i="1"/>
  <c r="E38" i="1"/>
  <c r="F38" i="1" s="1"/>
  <c r="G38" i="1"/>
  <c r="H38" i="1" s="1"/>
  <c r="I38" i="1"/>
  <c r="J38" i="1"/>
  <c r="K38" i="1"/>
  <c r="L38" i="1"/>
  <c r="M38" i="1" s="1"/>
  <c r="C39" i="1"/>
  <c r="D39" i="1"/>
  <c r="E39" i="1"/>
  <c r="F39" i="1" s="1"/>
  <c r="G39" i="1"/>
  <c r="H39" i="1" s="1"/>
  <c r="I39" i="1"/>
  <c r="J39" i="1"/>
  <c r="K39" i="1"/>
  <c r="S39" i="1" s="1"/>
  <c r="L39" i="1"/>
  <c r="M39" i="1" s="1"/>
  <c r="C40" i="1"/>
  <c r="D40" i="1"/>
  <c r="E40" i="1"/>
  <c r="F40" i="1" s="1"/>
  <c r="G40" i="1"/>
  <c r="H40" i="1" s="1"/>
  <c r="I40" i="1"/>
  <c r="J40" i="1"/>
  <c r="K40" i="1"/>
  <c r="S40" i="1" s="1"/>
  <c r="L40" i="1"/>
  <c r="M40" i="1" s="1"/>
  <c r="C41" i="1"/>
  <c r="D41" i="1"/>
  <c r="E41" i="1"/>
  <c r="F41" i="1" s="1"/>
  <c r="G41" i="1"/>
  <c r="H41" i="1" s="1"/>
  <c r="I41" i="1"/>
  <c r="J41" i="1"/>
  <c r="K41" i="1"/>
  <c r="L41" i="1"/>
  <c r="M41" i="1" s="1"/>
  <c r="C42" i="1"/>
  <c r="D42" i="1"/>
  <c r="E42" i="1"/>
  <c r="F42" i="1" s="1"/>
  <c r="G42" i="1"/>
  <c r="H42" i="1" s="1"/>
  <c r="I42" i="1"/>
  <c r="J42" i="1"/>
  <c r="K42" i="1"/>
  <c r="S42" i="1" s="1"/>
  <c r="L42" i="1"/>
  <c r="M42" i="1" s="1"/>
  <c r="C43" i="1"/>
  <c r="D43" i="1"/>
  <c r="E43" i="1"/>
  <c r="F43" i="1" s="1"/>
  <c r="G43" i="1"/>
  <c r="H43" i="1" s="1"/>
  <c r="I43" i="1"/>
  <c r="J43" i="1"/>
  <c r="K43" i="1"/>
  <c r="S43" i="1" s="1"/>
  <c r="L43" i="1"/>
  <c r="M43" i="1" s="1"/>
  <c r="C44" i="1"/>
  <c r="D44" i="1"/>
  <c r="E44" i="1"/>
  <c r="F44" i="1" s="1"/>
  <c r="G44" i="1"/>
  <c r="H44" i="1" s="1"/>
  <c r="I44" i="1"/>
  <c r="J44" i="1"/>
  <c r="K44" i="1"/>
  <c r="S44" i="1" s="1"/>
  <c r="L44" i="1"/>
  <c r="M44" i="1" s="1"/>
  <c r="C45" i="1"/>
  <c r="D45" i="1"/>
  <c r="E45" i="1"/>
  <c r="F45" i="1" s="1"/>
  <c r="G45" i="1"/>
  <c r="H45" i="1" s="1"/>
  <c r="I45" i="1"/>
  <c r="J45" i="1"/>
  <c r="K45" i="1"/>
  <c r="L45" i="1"/>
  <c r="M45" i="1" s="1"/>
  <c r="C46" i="1"/>
  <c r="D46" i="1"/>
  <c r="E46" i="1"/>
  <c r="F46" i="1" s="1"/>
  <c r="G46" i="1"/>
  <c r="H46" i="1" s="1"/>
  <c r="I46" i="1"/>
  <c r="J46" i="1"/>
  <c r="K46" i="1"/>
  <c r="L46" i="1"/>
  <c r="M46" i="1" s="1"/>
  <c r="C47" i="1"/>
  <c r="D47" i="1"/>
  <c r="E47" i="1"/>
  <c r="F47" i="1" s="1"/>
  <c r="G47" i="1"/>
  <c r="H47" i="1" s="1"/>
  <c r="I47" i="1"/>
  <c r="J47" i="1"/>
  <c r="K47" i="1"/>
  <c r="L47" i="1"/>
  <c r="M47" i="1" s="1"/>
  <c r="C48" i="1"/>
  <c r="D48" i="1"/>
  <c r="E48" i="1"/>
  <c r="F48" i="1" s="1"/>
  <c r="G48" i="1"/>
  <c r="H48" i="1" s="1"/>
  <c r="I48" i="1"/>
  <c r="J48" i="1"/>
  <c r="K48" i="1"/>
  <c r="L48" i="1"/>
  <c r="M48" i="1" s="1"/>
  <c r="C49" i="1"/>
  <c r="D49" i="1"/>
  <c r="E49" i="1"/>
  <c r="F49" i="1" s="1"/>
  <c r="G49" i="1"/>
  <c r="H49" i="1" s="1"/>
  <c r="I49" i="1"/>
  <c r="J49" i="1"/>
  <c r="K49" i="1"/>
  <c r="L49" i="1"/>
  <c r="M49" i="1" s="1"/>
  <c r="C50" i="1"/>
  <c r="D50" i="1"/>
  <c r="E50" i="1"/>
  <c r="F50" i="1" s="1"/>
  <c r="G50" i="1"/>
  <c r="H50" i="1" s="1"/>
  <c r="I50" i="1"/>
  <c r="J50" i="1"/>
  <c r="K50" i="1"/>
  <c r="L50" i="1"/>
  <c r="M50" i="1" s="1"/>
  <c r="C51" i="1"/>
  <c r="D51" i="1"/>
  <c r="E51" i="1"/>
  <c r="F51" i="1" s="1"/>
  <c r="G51" i="1"/>
  <c r="H51" i="1" s="1"/>
  <c r="I51" i="1"/>
  <c r="J51" i="1"/>
  <c r="K51" i="1"/>
  <c r="L51" i="1"/>
  <c r="M51" i="1" s="1"/>
  <c r="C52" i="1"/>
  <c r="D52" i="1"/>
  <c r="E52" i="1"/>
  <c r="F52" i="1" s="1"/>
  <c r="G52" i="1"/>
  <c r="H52" i="1" s="1"/>
  <c r="I52" i="1"/>
  <c r="J52" i="1"/>
  <c r="K52" i="1"/>
  <c r="L52" i="1"/>
  <c r="M52" i="1" s="1"/>
  <c r="C53" i="1"/>
  <c r="D53" i="1"/>
  <c r="E53" i="1"/>
  <c r="F53" i="1" s="1"/>
  <c r="G53" i="1"/>
  <c r="H53" i="1" s="1"/>
  <c r="I53" i="1"/>
  <c r="J53" i="1"/>
  <c r="K53" i="1"/>
  <c r="L53" i="1"/>
  <c r="M53" i="1" s="1"/>
  <c r="C54" i="1"/>
  <c r="D54" i="1"/>
  <c r="E54" i="1"/>
  <c r="F54" i="1" s="1"/>
  <c r="G54" i="1"/>
  <c r="H54" i="1" s="1"/>
  <c r="I54" i="1"/>
  <c r="J54" i="1"/>
  <c r="K54" i="1"/>
  <c r="L54" i="1"/>
  <c r="M54" i="1" s="1"/>
  <c r="C55" i="1"/>
  <c r="D55" i="1"/>
  <c r="E55" i="1"/>
  <c r="F55" i="1" s="1"/>
  <c r="G55" i="1"/>
  <c r="H55" i="1" s="1"/>
  <c r="I55" i="1"/>
  <c r="J55" i="1"/>
  <c r="K55" i="1"/>
  <c r="L55" i="1"/>
  <c r="M55" i="1" s="1"/>
  <c r="C56" i="1"/>
  <c r="D56" i="1"/>
  <c r="E56" i="1"/>
  <c r="F56" i="1" s="1"/>
  <c r="G56" i="1"/>
  <c r="H56" i="1" s="1"/>
  <c r="I56" i="1"/>
  <c r="J56" i="1"/>
  <c r="K56" i="1"/>
  <c r="S56" i="1" s="1"/>
  <c r="L56" i="1"/>
  <c r="M56" i="1" s="1"/>
  <c r="C57" i="1"/>
  <c r="D57" i="1"/>
  <c r="E57" i="1"/>
  <c r="F57" i="1" s="1"/>
  <c r="G57" i="1"/>
  <c r="H57" i="1" s="1"/>
  <c r="I57" i="1"/>
  <c r="J57" i="1"/>
  <c r="K57" i="1"/>
  <c r="L57" i="1"/>
  <c r="M57" i="1" s="1"/>
  <c r="C58" i="1"/>
  <c r="D58" i="1"/>
  <c r="E58" i="1"/>
  <c r="F58" i="1" s="1"/>
  <c r="G58" i="1"/>
  <c r="H58" i="1" s="1"/>
  <c r="I58" i="1"/>
  <c r="J58" i="1"/>
  <c r="K58" i="1"/>
  <c r="S58" i="1" s="1"/>
  <c r="L58" i="1"/>
  <c r="M58" i="1" s="1"/>
  <c r="C59" i="1"/>
  <c r="D59" i="1"/>
  <c r="E59" i="1"/>
  <c r="F59" i="1" s="1"/>
  <c r="G59" i="1"/>
  <c r="H59" i="1" s="1"/>
  <c r="I59" i="1"/>
  <c r="J59" i="1"/>
  <c r="K59" i="1"/>
  <c r="L59" i="1"/>
  <c r="M59" i="1" s="1"/>
  <c r="C60" i="1"/>
  <c r="D60" i="1"/>
  <c r="E60" i="1"/>
  <c r="F60" i="1" s="1"/>
  <c r="G60" i="1"/>
  <c r="H60" i="1" s="1"/>
  <c r="I60" i="1"/>
  <c r="J60" i="1"/>
  <c r="K60" i="1"/>
  <c r="S60" i="1" s="1"/>
  <c r="L60" i="1"/>
  <c r="M60" i="1" s="1"/>
  <c r="C61" i="1"/>
  <c r="D61" i="1"/>
  <c r="E61" i="1"/>
  <c r="F61" i="1" s="1"/>
  <c r="G61" i="1"/>
  <c r="H61" i="1" s="1"/>
  <c r="I61" i="1"/>
  <c r="J61" i="1"/>
  <c r="K61" i="1"/>
  <c r="S61" i="1" s="1"/>
  <c r="L61" i="1"/>
  <c r="M61" i="1" s="1"/>
  <c r="C62" i="1"/>
  <c r="D62" i="1"/>
  <c r="E62" i="1"/>
  <c r="F62" i="1" s="1"/>
  <c r="G62" i="1"/>
  <c r="H62" i="1" s="1"/>
  <c r="I62" i="1"/>
  <c r="J62" i="1"/>
  <c r="K62" i="1"/>
  <c r="S62" i="1" s="1"/>
  <c r="L62" i="1"/>
  <c r="M62" i="1" s="1"/>
  <c r="C63" i="1"/>
  <c r="D63" i="1"/>
  <c r="E63" i="1"/>
  <c r="F63" i="1" s="1"/>
  <c r="G63" i="1"/>
  <c r="H63" i="1" s="1"/>
  <c r="I63" i="1"/>
  <c r="J63" i="1"/>
  <c r="K63" i="1"/>
  <c r="L63" i="1"/>
  <c r="M63" i="1" s="1"/>
  <c r="C64" i="1"/>
  <c r="D64" i="1"/>
  <c r="E64" i="1"/>
  <c r="F64" i="1" s="1"/>
  <c r="G64" i="1"/>
  <c r="H64" i="1" s="1"/>
  <c r="I64" i="1"/>
  <c r="J64" i="1"/>
  <c r="K64" i="1"/>
  <c r="L64" i="1"/>
  <c r="M64" i="1" s="1"/>
  <c r="C65" i="1"/>
  <c r="D65" i="1"/>
  <c r="E65" i="1"/>
  <c r="F65" i="1" s="1"/>
  <c r="G65" i="1"/>
  <c r="H65" i="1" s="1"/>
  <c r="I65" i="1"/>
  <c r="J65" i="1"/>
  <c r="K65" i="1"/>
  <c r="L65" i="1"/>
  <c r="M65" i="1" s="1"/>
  <c r="C66" i="1"/>
  <c r="D66" i="1"/>
  <c r="E66" i="1"/>
  <c r="F66" i="1" s="1"/>
  <c r="G66" i="1"/>
  <c r="H66" i="1" s="1"/>
  <c r="I66" i="1"/>
  <c r="J66" i="1"/>
  <c r="K66" i="1"/>
  <c r="N66" i="1" s="1"/>
  <c r="O66" i="1" s="1"/>
  <c r="AW66" i="1" s="1"/>
  <c r="L66" i="1"/>
  <c r="M66" i="1" s="1"/>
  <c r="C67" i="1"/>
  <c r="D67" i="1"/>
  <c r="E67" i="1"/>
  <c r="F67" i="1" s="1"/>
  <c r="G67" i="1"/>
  <c r="H67" i="1" s="1"/>
  <c r="I67" i="1"/>
  <c r="J67" i="1"/>
  <c r="K67" i="1"/>
  <c r="L67" i="1"/>
  <c r="M67" i="1" s="1"/>
  <c r="C68" i="1"/>
  <c r="D68" i="1"/>
  <c r="E68" i="1"/>
  <c r="F68" i="1" s="1"/>
  <c r="G68" i="1"/>
  <c r="H68" i="1" s="1"/>
  <c r="I68" i="1"/>
  <c r="J68" i="1"/>
  <c r="K68" i="1"/>
  <c r="R68" i="1" s="1"/>
  <c r="L68" i="1"/>
  <c r="M68" i="1" s="1"/>
  <c r="C69" i="1"/>
  <c r="D69" i="1"/>
  <c r="E69" i="1"/>
  <c r="F69" i="1" s="1"/>
  <c r="G69" i="1"/>
  <c r="H69" i="1" s="1"/>
  <c r="I69" i="1"/>
  <c r="J69" i="1"/>
  <c r="K69" i="1"/>
  <c r="L69" i="1"/>
  <c r="M69" i="1" s="1"/>
  <c r="C70" i="1"/>
  <c r="D70" i="1"/>
  <c r="E70" i="1"/>
  <c r="F70" i="1" s="1"/>
  <c r="G70" i="1"/>
  <c r="H70" i="1" s="1"/>
  <c r="I70" i="1"/>
  <c r="J70" i="1"/>
  <c r="K70" i="1"/>
  <c r="N70" i="1" s="1"/>
  <c r="O70" i="1" s="1"/>
  <c r="AW70" i="1" s="1"/>
  <c r="L70" i="1"/>
  <c r="M70" i="1" s="1"/>
  <c r="C71" i="1"/>
  <c r="D71" i="1"/>
  <c r="E71" i="1"/>
  <c r="F71" i="1" s="1"/>
  <c r="G71" i="1"/>
  <c r="H71" i="1" s="1"/>
  <c r="I71" i="1"/>
  <c r="J71" i="1"/>
  <c r="K71" i="1"/>
  <c r="L71" i="1"/>
  <c r="M71" i="1" s="1"/>
  <c r="C72" i="1"/>
  <c r="D72" i="1"/>
  <c r="E72" i="1"/>
  <c r="F72" i="1" s="1"/>
  <c r="G72" i="1"/>
  <c r="H72" i="1" s="1"/>
  <c r="I72" i="1"/>
  <c r="J72" i="1"/>
  <c r="K72" i="1"/>
  <c r="R72" i="1" s="1"/>
  <c r="L72" i="1"/>
  <c r="M72" i="1" s="1"/>
  <c r="C73" i="1"/>
  <c r="D73" i="1"/>
  <c r="E73" i="1"/>
  <c r="F73" i="1" s="1"/>
  <c r="G73" i="1"/>
  <c r="H73" i="1" s="1"/>
  <c r="I73" i="1"/>
  <c r="J73" i="1"/>
  <c r="K73" i="1"/>
  <c r="L73" i="1"/>
  <c r="M73" i="1" s="1"/>
  <c r="C74" i="1"/>
  <c r="D74" i="1"/>
  <c r="E74" i="1"/>
  <c r="F74" i="1" s="1"/>
  <c r="G74" i="1"/>
  <c r="H74" i="1" s="1"/>
  <c r="I74" i="1"/>
  <c r="J74" i="1"/>
  <c r="K74" i="1"/>
  <c r="L74" i="1"/>
  <c r="M74" i="1" s="1"/>
  <c r="C75" i="1"/>
  <c r="D75" i="1"/>
  <c r="E75" i="1"/>
  <c r="F75" i="1" s="1"/>
  <c r="G75" i="1"/>
  <c r="H75" i="1" s="1"/>
  <c r="I75" i="1"/>
  <c r="J75" i="1"/>
  <c r="K75" i="1"/>
  <c r="S75" i="1" s="1"/>
  <c r="L75" i="1"/>
  <c r="M75" i="1" s="1"/>
  <c r="C76" i="1"/>
  <c r="D76" i="1"/>
  <c r="E76" i="1"/>
  <c r="F76" i="1" s="1"/>
  <c r="G76" i="1"/>
  <c r="H76" i="1" s="1"/>
  <c r="I76" i="1"/>
  <c r="J76" i="1"/>
  <c r="K76" i="1"/>
  <c r="S76" i="1" s="1"/>
  <c r="L76" i="1"/>
  <c r="M76" i="1" s="1"/>
  <c r="C77" i="1"/>
  <c r="D77" i="1"/>
  <c r="E77" i="1"/>
  <c r="F77" i="1" s="1"/>
  <c r="G77" i="1"/>
  <c r="H77" i="1" s="1"/>
  <c r="I77" i="1"/>
  <c r="J77" i="1"/>
  <c r="K77" i="1"/>
  <c r="S77" i="1" s="1"/>
  <c r="L77" i="1"/>
  <c r="M77" i="1" s="1"/>
  <c r="C78" i="1"/>
  <c r="D78" i="1"/>
  <c r="E78" i="1"/>
  <c r="F78" i="1" s="1"/>
  <c r="G78" i="1"/>
  <c r="H78" i="1" s="1"/>
  <c r="I78" i="1"/>
  <c r="J78" i="1"/>
  <c r="K78" i="1"/>
  <c r="S78" i="1" s="1"/>
  <c r="L78" i="1"/>
  <c r="M78" i="1" s="1"/>
  <c r="C79" i="1"/>
  <c r="D79" i="1"/>
  <c r="E79" i="1"/>
  <c r="F79" i="1" s="1"/>
  <c r="G79" i="1"/>
  <c r="H79" i="1" s="1"/>
  <c r="I79" i="1"/>
  <c r="J79" i="1"/>
  <c r="K79" i="1"/>
  <c r="L79" i="1"/>
  <c r="M79" i="1" s="1"/>
  <c r="C80" i="1"/>
  <c r="D80" i="1"/>
  <c r="E80" i="1"/>
  <c r="F80" i="1" s="1"/>
  <c r="G80" i="1"/>
  <c r="H80" i="1" s="1"/>
  <c r="I80" i="1"/>
  <c r="J80" i="1"/>
  <c r="K80" i="1"/>
  <c r="S80" i="1" s="1"/>
  <c r="L80" i="1"/>
  <c r="M80" i="1" s="1"/>
  <c r="C81" i="1"/>
  <c r="D81" i="1"/>
  <c r="E81" i="1"/>
  <c r="F81" i="1" s="1"/>
  <c r="G81" i="1"/>
  <c r="H81" i="1" s="1"/>
  <c r="I81" i="1"/>
  <c r="J81" i="1"/>
  <c r="K81" i="1"/>
  <c r="S81" i="1" s="1"/>
  <c r="L81" i="1"/>
  <c r="M81" i="1" s="1"/>
  <c r="C82" i="1"/>
  <c r="D82" i="1"/>
  <c r="E82" i="1"/>
  <c r="F82" i="1" s="1"/>
  <c r="G82" i="1"/>
  <c r="H82" i="1" s="1"/>
  <c r="I82" i="1"/>
  <c r="J82" i="1"/>
  <c r="K82" i="1"/>
  <c r="S82" i="1" s="1"/>
  <c r="L82" i="1"/>
  <c r="M82" i="1" s="1"/>
  <c r="C83" i="1"/>
  <c r="D83" i="1"/>
  <c r="E83" i="1"/>
  <c r="F83" i="1" s="1"/>
  <c r="G83" i="1"/>
  <c r="H83" i="1" s="1"/>
  <c r="I83" i="1"/>
  <c r="J83" i="1"/>
  <c r="K83" i="1"/>
  <c r="L83" i="1"/>
  <c r="M83" i="1" s="1"/>
  <c r="C84" i="1"/>
  <c r="D84" i="1"/>
  <c r="E84" i="1"/>
  <c r="F84" i="1" s="1"/>
  <c r="G84" i="1"/>
  <c r="H84" i="1" s="1"/>
  <c r="I84" i="1"/>
  <c r="J84" i="1"/>
  <c r="K84" i="1"/>
  <c r="L84" i="1"/>
  <c r="M84" i="1" s="1"/>
  <c r="C85" i="1"/>
  <c r="D85" i="1"/>
  <c r="E85" i="1"/>
  <c r="F85" i="1" s="1"/>
  <c r="G85" i="1"/>
  <c r="H85" i="1" s="1"/>
  <c r="I85" i="1"/>
  <c r="J85" i="1"/>
  <c r="K85" i="1"/>
  <c r="L85" i="1"/>
  <c r="M85" i="1" s="1"/>
  <c r="C86" i="1"/>
  <c r="D86" i="1"/>
  <c r="E86" i="1"/>
  <c r="F86" i="1" s="1"/>
  <c r="G86" i="1"/>
  <c r="H86" i="1" s="1"/>
  <c r="I86" i="1"/>
  <c r="J86" i="1"/>
  <c r="K86" i="1"/>
  <c r="L86" i="1"/>
  <c r="M86" i="1" s="1"/>
  <c r="C87" i="1"/>
  <c r="D87" i="1"/>
  <c r="E87" i="1"/>
  <c r="F87" i="1" s="1"/>
  <c r="G87" i="1"/>
  <c r="H87" i="1" s="1"/>
  <c r="I87" i="1"/>
  <c r="J87" i="1"/>
  <c r="K87" i="1"/>
  <c r="N87" i="1" s="1"/>
  <c r="L87" i="1"/>
  <c r="M87" i="1" s="1"/>
  <c r="C88" i="1"/>
  <c r="D88" i="1"/>
  <c r="E88" i="1"/>
  <c r="F88" i="1" s="1"/>
  <c r="G88" i="1"/>
  <c r="H88" i="1" s="1"/>
  <c r="I88" i="1"/>
  <c r="J88" i="1"/>
  <c r="K88" i="1"/>
  <c r="S88" i="1" s="1"/>
  <c r="L88" i="1"/>
  <c r="M88" i="1" s="1"/>
  <c r="C89" i="1"/>
  <c r="D89" i="1"/>
  <c r="E89" i="1"/>
  <c r="F89" i="1" s="1"/>
  <c r="G89" i="1"/>
  <c r="H89" i="1" s="1"/>
  <c r="I89" i="1"/>
  <c r="J89" i="1"/>
  <c r="K89" i="1"/>
  <c r="L89" i="1"/>
  <c r="M89" i="1" s="1"/>
  <c r="C90" i="1"/>
  <c r="D90" i="1"/>
  <c r="E90" i="1"/>
  <c r="F90" i="1" s="1"/>
  <c r="G90" i="1"/>
  <c r="H90" i="1" s="1"/>
  <c r="I90" i="1"/>
  <c r="J90" i="1"/>
  <c r="K90" i="1"/>
  <c r="L90" i="1"/>
  <c r="M90" i="1" s="1"/>
  <c r="C91" i="1"/>
  <c r="D91" i="1"/>
  <c r="E91" i="1"/>
  <c r="F91" i="1" s="1"/>
  <c r="G91" i="1"/>
  <c r="H91" i="1" s="1"/>
  <c r="I91" i="1"/>
  <c r="J91" i="1"/>
  <c r="K91" i="1"/>
  <c r="S91" i="1" s="1"/>
  <c r="L91" i="1"/>
  <c r="M91" i="1" s="1"/>
  <c r="C92" i="1"/>
  <c r="D92" i="1"/>
  <c r="E92" i="1"/>
  <c r="F92" i="1" s="1"/>
  <c r="G92" i="1"/>
  <c r="H92" i="1" s="1"/>
  <c r="I92" i="1"/>
  <c r="J92" i="1"/>
  <c r="K92" i="1"/>
  <c r="S92" i="1" s="1"/>
  <c r="L92" i="1"/>
  <c r="M92" i="1" s="1"/>
  <c r="C93" i="1"/>
  <c r="D93" i="1"/>
  <c r="E93" i="1"/>
  <c r="F93" i="1" s="1"/>
  <c r="G93" i="1"/>
  <c r="H93" i="1" s="1"/>
  <c r="I93" i="1"/>
  <c r="J93" i="1"/>
  <c r="K93" i="1"/>
  <c r="N93" i="1" s="1"/>
  <c r="L93" i="1"/>
  <c r="M93" i="1" s="1"/>
  <c r="C94" i="1"/>
  <c r="D94" i="1"/>
  <c r="E94" i="1"/>
  <c r="F94" i="1" s="1"/>
  <c r="G94" i="1"/>
  <c r="H94" i="1" s="1"/>
  <c r="I94" i="1"/>
  <c r="J94" i="1"/>
  <c r="K94" i="1"/>
  <c r="L94" i="1"/>
  <c r="M94" i="1" s="1"/>
  <c r="C95" i="1"/>
  <c r="D95" i="1"/>
  <c r="E95" i="1"/>
  <c r="F95" i="1" s="1"/>
  <c r="G95" i="1"/>
  <c r="H95" i="1" s="1"/>
  <c r="I95" i="1"/>
  <c r="J95" i="1"/>
  <c r="K95" i="1"/>
  <c r="S95" i="1" s="1"/>
  <c r="L95" i="1"/>
  <c r="M95" i="1" s="1"/>
  <c r="C96" i="1"/>
  <c r="D96" i="1"/>
  <c r="E96" i="1"/>
  <c r="F96" i="1" s="1"/>
  <c r="G96" i="1"/>
  <c r="H96" i="1" s="1"/>
  <c r="I96" i="1"/>
  <c r="J96" i="1"/>
  <c r="K96" i="1"/>
  <c r="L96" i="1"/>
  <c r="M96" i="1" s="1"/>
  <c r="C97" i="1"/>
  <c r="D97" i="1"/>
  <c r="E97" i="1"/>
  <c r="F97" i="1" s="1"/>
  <c r="G97" i="1"/>
  <c r="H97" i="1" s="1"/>
  <c r="I97" i="1"/>
  <c r="J97" i="1"/>
  <c r="K97" i="1"/>
  <c r="N97" i="1" s="1"/>
  <c r="L97" i="1"/>
  <c r="M97" i="1" s="1"/>
  <c r="C98" i="1"/>
  <c r="D98" i="1"/>
  <c r="E98" i="1"/>
  <c r="F98" i="1" s="1"/>
  <c r="G98" i="1"/>
  <c r="H98" i="1" s="1"/>
  <c r="I98" i="1"/>
  <c r="J98" i="1"/>
  <c r="K98" i="1"/>
  <c r="L98" i="1"/>
  <c r="M98" i="1" s="1"/>
  <c r="C99" i="1"/>
  <c r="D99" i="1"/>
  <c r="E99" i="1"/>
  <c r="F99" i="1" s="1"/>
  <c r="G99" i="1"/>
  <c r="H99" i="1" s="1"/>
  <c r="I99" i="1"/>
  <c r="J99" i="1"/>
  <c r="K99" i="1"/>
  <c r="S99" i="1" s="1"/>
  <c r="L99" i="1"/>
  <c r="M99" i="1" s="1"/>
  <c r="C100" i="1"/>
  <c r="D100" i="1"/>
  <c r="E100" i="1"/>
  <c r="F100" i="1" s="1"/>
  <c r="G100" i="1"/>
  <c r="H100" i="1" s="1"/>
  <c r="I100" i="1"/>
  <c r="J100" i="1"/>
  <c r="K100" i="1"/>
  <c r="S100" i="1" s="1"/>
  <c r="L100" i="1"/>
  <c r="M100" i="1" s="1"/>
  <c r="C101" i="1"/>
  <c r="D101" i="1"/>
  <c r="E101" i="1"/>
  <c r="F101" i="1" s="1"/>
  <c r="G101" i="1"/>
  <c r="H101" i="1" s="1"/>
  <c r="I101" i="1"/>
  <c r="J101" i="1"/>
  <c r="K101" i="1"/>
  <c r="N101" i="1" s="1"/>
  <c r="L101" i="1"/>
  <c r="M101" i="1" s="1"/>
  <c r="C102" i="1"/>
  <c r="D102" i="1"/>
  <c r="E102" i="1"/>
  <c r="F102" i="1" s="1"/>
  <c r="G102" i="1"/>
  <c r="H102" i="1" s="1"/>
  <c r="I102" i="1"/>
  <c r="J102" i="1"/>
  <c r="K102" i="1"/>
  <c r="L102" i="1"/>
  <c r="M102" i="1" s="1"/>
  <c r="C103" i="1"/>
  <c r="D103" i="1"/>
  <c r="E103" i="1"/>
  <c r="F103" i="1" s="1"/>
  <c r="G103" i="1"/>
  <c r="H103" i="1" s="1"/>
  <c r="I103" i="1"/>
  <c r="J103" i="1"/>
  <c r="K103" i="1"/>
  <c r="S103" i="1" s="1"/>
  <c r="L103" i="1"/>
  <c r="M103" i="1" s="1"/>
  <c r="C104" i="1"/>
  <c r="D104" i="1"/>
  <c r="E104" i="1"/>
  <c r="F104" i="1" s="1"/>
  <c r="G104" i="1"/>
  <c r="H104" i="1" s="1"/>
  <c r="I104" i="1"/>
  <c r="J104" i="1"/>
  <c r="K104" i="1"/>
  <c r="S104" i="1" s="1"/>
  <c r="L104" i="1"/>
  <c r="M104" i="1" s="1"/>
  <c r="C105" i="1"/>
  <c r="D105" i="1"/>
  <c r="E105" i="1"/>
  <c r="F105" i="1" s="1"/>
  <c r="G105" i="1"/>
  <c r="H105" i="1" s="1"/>
  <c r="I105" i="1"/>
  <c r="J105" i="1"/>
  <c r="K105" i="1"/>
  <c r="R105" i="1" s="1"/>
  <c r="L105" i="1"/>
  <c r="M105" i="1" s="1"/>
  <c r="C106" i="1"/>
  <c r="D106" i="1"/>
  <c r="E106" i="1"/>
  <c r="F106" i="1" s="1"/>
  <c r="G106" i="1"/>
  <c r="H106" i="1" s="1"/>
  <c r="I106" i="1"/>
  <c r="J106" i="1"/>
  <c r="K106" i="1"/>
  <c r="L106" i="1"/>
  <c r="M106" i="1" s="1"/>
  <c r="C107" i="1"/>
  <c r="D107" i="1"/>
  <c r="E107" i="1"/>
  <c r="F107" i="1" s="1"/>
  <c r="G107" i="1"/>
  <c r="H107" i="1" s="1"/>
  <c r="I107" i="1"/>
  <c r="J107" i="1"/>
  <c r="K107" i="1"/>
  <c r="R107" i="1" s="1"/>
  <c r="L107" i="1"/>
  <c r="M107" i="1" s="1"/>
  <c r="C108" i="1"/>
  <c r="D108" i="1"/>
  <c r="E108" i="1"/>
  <c r="F108" i="1" s="1"/>
  <c r="G108" i="1"/>
  <c r="H108" i="1" s="1"/>
  <c r="I108" i="1"/>
  <c r="J108" i="1"/>
  <c r="K108" i="1"/>
  <c r="L108" i="1"/>
  <c r="M108" i="1" s="1"/>
  <c r="C109" i="1"/>
  <c r="D109" i="1"/>
  <c r="E109" i="1"/>
  <c r="F109" i="1" s="1"/>
  <c r="G109" i="1"/>
  <c r="H109" i="1" s="1"/>
  <c r="I109" i="1"/>
  <c r="J109" i="1"/>
  <c r="K109" i="1"/>
  <c r="R109" i="1" s="1"/>
  <c r="L109" i="1"/>
  <c r="M109" i="1" s="1"/>
  <c r="C110" i="1"/>
  <c r="D110" i="1"/>
  <c r="E110" i="1"/>
  <c r="F110" i="1" s="1"/>
  <c r="G110" i="1"/>
  <c r="H110" i="1" s="1"/>
  <c r="I110" i="1"/>
  <c r="J110" i="1"/>
  <c r="K110" i="1"/>
  <c r="L110" i="1"/>
  <c r="M110" i="1" s="1"/>
  <c r="C111" i="1"/>
  <c r="D111" i="1"/>
  <c r="E111" i="1"/>
  <c r="F111" i="1" s="1"/>
  <c r="G111" i="1"/>
  <c r="H111" i="1" s="1"/>
  <c r="I111" i="1"/>
  <c r="J111" i="1"/>
  <c r="K111" i="1"/>
  <c r="R111" i="1" s="1"/>
  <c r="L111" i="1"/>
  <c r="M111" i="1" s="1"/>
  <c r="C112" i="1"/>
  <c r="D112" i="1"/>
  <c r="E112" i="1"/>
  <c r="F112" i="1" s="1"/>
  <c r="G112" i="1"/>
  <c r="H112" i="1" s="1"/>
  <c r="I112" i="1"/>
  <c r="J112" i="1"/>
  <c r="K112" i="1"/>
  <c r="L112" i="1"/>
  <c r="M112" i="1" s="1"/>
  <c r="C113" i="1"/>
  <c r="D113" i="1"/>
  <c r="E113" i="1"/>
  <c r="F113" i="1" s="1"/>
  <c r="G113" i="1"/>
  <c r="H113" i="1" s="1"/>
  <c r="I113" i="1"/>
  <c r="J113" i="1"/>
  <c r="K113" i="1"/>
  <c r="R113" i="1" s="1"/>
  <c r="L113" i="1"/>
  <c r="M113" i="1" s="1"/>
  <c r="C114" i="1"/>
  <c r="D114" i="1"/>
  <c r="E114" i="1"/>
  <c r="F114" i="1" s="1"/>
  <c r="G114" i="1"/>
  <c r="H114" i="1" s="1"/>
  <c r="I114" i="1"/>
  <c r="J114" i="1"/>
  <c r="K114" i="1"/>
  <c r="L114" i="1"/>
  <c r="M114" i="1" s="1"/>
  <c r="C115" i="1"/>
  <c r="D115" i="1"/>
  <c r="E115" i="1"/>
  <c r="F115" i="1" s="1"/>
  <c r="G115" i="1"/>
  <c r="H115" i="1" s="1"/>
  <c r="I115" i="1"/>
  <c r="J115" i="1"/>
  <c r="K115" i="1"/>
  <c r="R115" i="1" s="1"/>
  <c r="AU115" i="1" s="1"/>
  <c r="L115" i="1"/>
  <c r="M115" i="1" s="1"/>
  <c r="C116" i="1"/>
  <c r="D116" i="1"/>
  <c r="E116" i="1"/>
  <c r="F116" i="1" s="1"/>
  <c r="G116" i="1"/>
  <c r="H116" i="1" s="1"/>
  <c r="I116" i="1"/>
  <c r="J116" i="1"/>
  <c r="K116" i="1"/>
  <c r="S116" i="1" s="1"/>
  <c r="L116" i="1"/>
  <c r="M116" i="1" s="1"/>
  <c r="C117" i="1"/>
  <c r="D117" i="1"/>
  <c r="E117" i="1"/>
  <c r="F117" i="1" s="1"/>
  <c r="G117" i="1"/>
  <c r="H117" i="1" s="1"/>
  <c r="I117" i="1"/>
  <c r="J117" i="1"/>
  <c r="K117" i="1"/>
  <c r="L117" i="1"/>
  <c r="M117" i="1" s="1"/>
  <c r="C118" i="1"/>
  <c r="D118" i="1"/>
  <c r="E118" i="1"/>
  <c r="F118" i="1" s="1"/>
  <c r="G118" i="1"/>
  <c r="H118" i="1" s="1"/>
  <c r="I118" i="1"/>
  <c r="J118" i="1"/>
  <c r="K118" i="1"/>
  <c r="S118" i="1" s="1"/>
  <c r="L118" i="1"/>
  <c r="M118" i="1" s="1"/>
  <c r="C119" i="1"/>
  <c r="D119" i="1"/>
  <c r="E119" i="1"/>
  <c r="F119" i="1" s="1"/>
  <c r="G119" i="1"/>
  <c r="H119" i="1" s="1"/>
  <c r="I119" i="1"/>
  <c r="J119" i="1"/>
  <c r="K119" i="1"/>
  <c r="L119" i="1"/>
  <c r="M119" i="1" s="1"/>
  <c r="C120" i="1"/>
  <c r="D120" i="1"/>
  <c r="E120" i="1"/>
  <c r="F120" i="1" s="1"/>
  <c r="G120" i="1"/>
  <c r="H120" i="1" s="1"/>
  <c r="I120" i="1"/>
  <c r="J120" i="1"/>
  <c r="K120" i="1"/>
  <c r="S120" i="1" s="1"/>
  <c r="L120" i="1"/>
  <c r="M120" i="1" s="1"/>
  <c r="C121" i="1"/>
  <c r="D121" i="1"/>
  <c r="E121" i="1"/>
  <c r="F121" i="1" s="1"/>
  <c r="G121" i="1"/>
  <c r="H121" i="1" s="1"/>
  <c r="I121" i="1"/>
  <c r="J121" i="1"/>
  <c r="K121" i="1"/>
  <c r="N121" i="1" s="1"/>
  <c r="L121" i="1"/>
  <c r="M121" i="1" s="1"/>
  <c r="C122" i="1"/>
  <c r="D122" i="1"/>
  <c r="E122" i="1"/>
  <c r="F122" i="1" s="1"/>
  <c r="G122" i="1"/>
  <c r="H122" i="1" s="1"/>
  <c r="I122" i="1"/>
  <c r="J122" i="1"/>
  <c r="K122" i="1"/>
  <c r="S122" i="1" s="1"/>
  <c r="L122" i="1"/>
  <c r="M122" i="1" s="1"/>
  <c r="C123" i="1"/>
  <c r="D123" i="1"/>
  <c r="E123" i="1"/>
  <c r="F123" i="1" s="1"/>
  <c r="G123" i="1"/>
  <c r="H123" i="1" s="1"/>
  <c r="I123" i="1"/>
  <c r="J123" i="1"/>
  <c r="K123" i="1"/>
  <c r="R123" i="1" s="1"/>
  <c r="L123" i="1"/>
  <c r="M123" i="1" s="1"/>
  <c r="C124" i="1"/>
  <c r="D124" i="1"/>
  <c r="E124" i="1"/>
  <c r="F124" i="1" s="1"/>
  <c r="G124" i="1"/>
  <c r="H124" i="1" s="1"/>
  <c r="I124" i="1"/>
  <c r="J124" i="1"/>
  <c r="K124" i="1"/>
  <c r="S124" i="1" s="1"/>
  <c r="L124" i="1"/>
  <c r="M124" i="1" s="1"/>
  <c r="C125" i="1"/>
  <c r="D125" i="1"/>
  <c r="E125" i="1"/>
  <c r="F125" i="1" s="1"/>
  <c r="G125" i="1"/>
  <c r="H125" i="1" s="1"/>
  <c r="I125" i="1"/>
  <c r="J125" i="1"/>
  <c r="K125" i="1"/>
  <c r="R125" i="1" s="1"/>
  <c r="L125" i="1"/>
  <c r="M125" i="1" s="1"/>
  <c r="C126" i="1"/>
  <c r="D126" i="1"/>
  <c r="E126" i="1"/>
  <c r="F126" i="1" s="1"/>
  <c r="G126" i="1"/>
  <c r="H126" i="1" s="1"/>
  <c r="I126" i="1"/>
  <c r="J126" i="1"/>
  <c r="K126" i="1"/>
  <c r="S126" i="1" s="1"/>
  <c r="L126" i="1"/>
  <c r="M126" i="1" s="1"/>
  <c r="C127" i="1"/>
  <c r="D127" i="1"/>
  <c r="E127" i="1"/>
  <c r="F127" i="1" s="1"/>
  <c r="G127" i="1"/>
  <c r="H127" i="1" s="1"/>
  <c r="I127" i="1"/>
  <c r="J127" i="1"/>
  <c r="K127" i="1"/>
  <c r="S127" i="1" s="1"/>
  <c r="L127" i="1"/>
  <c r="M127" i="1" s="1"/>
  <c r="C128" i="1"/>
  <c r="D128" i="1"/>
  <c r="E128" i="1"/>
  <c r="F128" i="1" s="1"/>
  <c r="G128" i="1"/>
  <c r="H128" i="1" s="1"/>
  <c r="I128" i="1"/>
  <c r="J128" i="1"/>
  <c r="K128" i="1"/>
  <c r="S128" i="1" s="1"/>
  <c r="L128" i="1"/>
  <c r="M128" i="1" s="1"/>
  <c r="C129" i="1"/>
  <c r="D129" i="1"/>
  <c r="E129" i="1"/>
  <c r="F129" i="1" s="1"/>
  <c r="G129" i="1"/>
  <c r="H129" i="1" s="1"/>
  <c r="I129" i="1"/>
  <c r="J129" i="1"/>
  <c r="K129" i="1"/>
  <c r="L129" i="1"/>
  <c r="M129" i="1" s="1"/>
  <c r="C130" i="1"/>
  <c r="D130" i="1"/>
  <c r="E130" i="1"/>
  <c r="F130" i="1" s="1"/>
  <c r="G130" i="1"/>
  <c r="H130" i="1" s="1"/>
  <c r="I130" i="1"/>
  <c r="J130" i="1"/>
  <c r="K130" i="1"/>
  <c r="S130" i="1" s="1"/>
  <c r="L130" i="1"/>
  <c r="M130" i="1" s="1"/>
  <c r="C131" i="1"/>
  <c r="D131" i="1"/>
  <c r="E131" i="1"/>
  <c r="F131" i="1" s="1"/>
  <c r="G131" i="1"/>
  <c r="H131" i="1" s="1"/>
  <c r="I131" i="1"/>
  <c r="J131" i="1"/>
  <c r="K131" i="1"/>
  <c r="L131" i="1"/>
  <c r="M131" i="1" s="1"/>
  <c r="C132" i="1"/>
  <c r="D132" i="1"/>
  <c r="E132" i="1"/>
  <c r="F132" i="1" s="1"/>
  <c r="G132" i="1"/>
  <c r="H132" i="1" s="1"/>
  <c r="I132" i="1"/>
  <c r="J132" i="1"/>
  <c r="K132" i="1"/>
  <c r="S132" i="1" s="1"/>
  <c r="L132" i="1"/>
  <c r="M132" i="1" s="1"/>
  <c r="C133" i="1"/>
  <c r="D133" i="1"/>
  <c r="E133" i="1"/>
  <c r="F133" i="1" s="1"/>
  <c r="G133" i="1"/>
  <c r="H133" i="1" s="1"/>
  <c r="I133" i="1"/>
  <c r="J133" i="1"/>
  <c r="K133" i="1"/>
  <c r="L133" i="1"/>
  <c r="M133" i="1" s="1"/>
  <c r="C134" i="1"/>
  <c r="D134" i="1"/>
  <c r="E134" i="1"/>
  <c r="F134" i="1" s="1"/>
  <c r="G134" i="1"/>
  <c r="H134" i="1" s="1"/>
  <c r="I134" i="1"/>
  <c r="J134" i="1"/>
  <c r="K134" i="1"/>
  <c r="S134" i="1" s="1"/>
  <c r="L134" i="1"/>
  <c r="M134" i="1" s="1"/>
  <c r="C135" i="1"/>
  <c r="D135" i="1"/>
  <c r="E135" i="1"/>
  <c r="F135" i="1" s="1"/>
  <c r="G135" i="1"/>
  <c r="H135" i="1" s="1"/>
  <c r="I135" i="1"/>
  <c r="J135" i="1"/>
  <c r="K135" i="1"/>
  <c r="L135" i="1"/>
  <c r="M135" i="1" s="1"/>
  <c r="C136" i="1"/>
  <c r="D136" i="1"/>
  <c r="E136" i="1"/>
  <c r="F136" i="1" s="1"/>
  <c r="G136" i="1"/>
  <c r="H136" i="1" s="1"/>
  <c r="I136" i="1"/>
  <c r="J136" i="1"/>
  <c r="K136" i="1"/>
  <c r="S136" i="1" s="1"/>
  <c r="L136" i="1"/>
  <c r="M136" i="1" s="1"/>
  <c r="C137" i="1"/>
  <c r="D137" i="1"/>
  <c r="E137" i="1"/>
  <c r="F137" i="1" s="1"/>
  <c r="G137" i="1"/>
  <c r="H137" i="1" s="1"/>
  <c r="I137" i="1"/>
  <c r="J137" i="1"/>
  <c r="K137" i="1"/>
  <c r="L137" i="1"/>
  <c r="M137" i="1" s="1"/>
  <c r="C138" i="1"/>
  <c r="D138" i="1"/>
  <c r="E138" i="1"/>
  <c r="F138" i="1" s="1"/>
  <c r="G138" i="1"/>
  <c r="H138" i="1" s="1"/>
  <c r="I138" i="1"/>
  <c r="J138" i="1"/>
  <c r="K138" i="1"/>
  <c r="R138" i="1" s="1"/>
  <c r="L138" i="1"/>
  <c r="M138" i="1" s="1"/>
  <c r="C139" i="1"/>
  <c r="D139" i="1"/>
  <c r="E139" i="1"/>
  <c r="F139" i="1" s="1"/>
  <c r="G139" i="1"/>
  <c r="H139" i="1" s="1"/>
  <c r="I139" i="1"/>
  <c r="J139" i="1"/>
  <c r="K139" i="1"/>
  <c r="L139" i="1"/>
  <c r="M139" i="1" s="1"/>
  <c r="C140" i="1"/>
  <c r="D140" i="1"/>
  <c r="E140" i="1"/>
  <c r="F140" i="1" s="1"/>
  <c r="G140" i="1"/>
  <c r="H140" i="1" s="1"/>
  <c r="I140" i="1"/>
  <c r="J140" i="1"/>
  <c r="K140" i="1"/>
  <c r="R140" i="1" s="1"/>
  <c r="L140" i="1"/>
  <c r="M140" i="1" s="1"/>
  <c r="C141" i="1"/>
  <c r="D141" i="1"/>
  <c r="E141" i="1"/>
  <c r="F141" i="1" s="1"/>
  <c r="G141" i="1"/>
  <c r="H141" i="1" s="1"/>
  <c r="I141" i="1"/>
  <c r="J141" i="1"/>
  <c r="K141" i="1"/>
  <c r="L141" i="1"/>
  <c r="M141" i="1" s="1"/>
  <c r="C142" i="1"/>
  <c r="D142" i="1"/>
  <c r="E142" i="1"/>
  <c r="F142" i="1" s="1"/>
  <c r="G142" i="1"/>
  <c r="H142" i="1" s="1"/>
  <c r="I142" i="1"/>
  <c r="J142" i="1"/>
  <c r="K142" i="1"/>
  <c r="L142" i="1"/>
  <c r="M142" i="1" s="1"/>
  <c r="C143" i="1"/>
  <c r="D143" i="1"/>
  <c r="E143" i="1"/>
  <c r="F143" i="1" s="1"/>
  <c r="G143" i="1"/>
  <c r="H143" i="1" s="1"/>
  <c r="I143" i="1"/>
  <c r="J143" i="1"/>
  <c r="K143" i="1"/>
  <c r="L143" i="1"/>
  <c r="M143" i="1" s="1"/>
  <c r="C144" i="1"/>
  <c r="D144" i="1"/>
  <c r="E144" i="1"/>
  <c r="F144" i="1" s="1"/>
  <c r="G144" i="1"/>
  <c r="H144" i="1" s="1"/>
  <c r="I144" i="1"/>
  <c r="J144" i="1"/>
  <c r="K144" i="1"/>
  <c r="L144" i="1"/>
  <c r="M144" i="1" s="1"/>
  <c r="C145" i="1"/>
  <c r="D145" i="1"/>
  <c r="E145" i="1"/>
  <c r="F145" i="1" s="1"/>
  <c r="G145" i="1"/>
  <c r="H145" i="1" s="1"/>
  <c r="I145" i="1"/>
  <c r="J145" i="1"/>
  <c r="K145" i="1"/>
  <c r="S145" i="1" s="1"/>
  <c r="L145" i="1"/>
  <c r="M145" i="1" s="1"/>
  <c r="C146" i="1"/>
  <c r="D146" i="1"/>
  <c r="E146" i="1"/>
  <c r="F146" i="1" s="1"/>
  <c r="G146" i="1"/>
  <c r="H146" i="1" s="1"/>
  <c r="I146" i="1"/>
  <c r="J146" i="1"/>
  <c r="K146" i="1"/>
  <c r="N146" i="1" s="1"/>
  <c r="L146" i="1"/>
  <c r="M146" i="1" s="1"/>
  <c r="C147" i="1"/>
  <c r="D147" i="1"/>
  <c r="E147" i="1"/>
  <c r="F147" i="1" s="1"/>
  <c r="G147" i="1"/>
  <c r="H147" i="1" s="1"/>
  <c r="I147" i="1"/>
  <c r="J147" i="1"/>
  <c r="K147" i="1"/>
  <c r="L147" i="1"/>
  <c r="M147" i="1" s="1"/>
  <c r="C148" i="1"/>
  <c r="D148" i="1"/>
  <c r="E148" i="1"/>
  <c r="F148" i="1" s="1"/>
  <c r="G148" i="1"/>
  <c r="H148" i="1" s="1"/>
  <c r="I148" i="1"/>
  <c r="J148" i="1"/>
  <c r="K148" i="1"/>
  <c r="R148" i="1" s="1"/>
  <c r="L148" i="1"/>
  <c r="M148" i="1" s="1"/>
  <c r="C149" i="1"/>
  <c r="D149" i="1"/>
  <c r="E149" i="1"/>
  <c r="F149" i="1" s="1"/>
  <c r="G149" i="1"/>
  <c r="H149" i="1" s="1"/>
  <c r="I149" i="1"/>
  <c r="J149" i="1"/>
  <c r="K149" i="1"/>
  <c r="R149" i="1" s="1"/>
  <c r="L149" i="1"/>
  <c r="M149" i="1" s="1"/>
  <c r="C150" i="1"/>
  <c r="D150" i="1"/>
  <c r="E150" i="1"/>
  <c r="F150" i="1" s="1"/>
  <c r="G150" i="1"/>
  <c r="H150" i="1" s="1"/>
  <c r="I150" i="1"/>
  <c r="J150" i="1"/>
  <c r="K150" i="1"/>
  <c r="S150" i="1" s="1"/>
  <c r="L150" i="1"/>
  <c r="M150" i="1" s="1"/>
  <c r="C151" i="1"/>
  <c r="D151" i="1"/>
  <c r="E151" i="1"/>
  <c r="F151" i="1" s="1"/>
  <c r="G151" i="1"/>
  <c r="H151" i="1" s="1"/>
  <c r="I151" i="1"/>
  <c r="J151" i="1"/>
  <c r="K151" i="1"/>
  <c r="L151" i="1"/>
  <c r="M151" i="1" s="1"/>
  <c r="C152" i="1"/>
  <c r="D152" i="1"/>
  <c r="E152" i="1"/>
  <c r="F152" i="1" s="1"/>
  <c r="G152" i="1"/>
  <c r="H152" i="1" s="1"/>
  <c r="I152" i="1"/>
  <c r="J152" i="1"/>
  <c r="K152" i="1"/>
  <c r="L152" i="1"/>
  <c r="M152" i="1" s="1"/>
  <c r="C153" i="1"/>
  <c r="D153" i="1"/>
  <c r="E153" i="1"/>
  <c r="F153" i="1" s="1"/>
  <c r="G153" i="1"/>
  <c r="H153" i="1" s="1"/>
  <c r="I153" i="1"/>
  <c r="J153" i="1"/>
  <c r="K153" i="1"/>
  <c r="L153" i="1"/>
  <c r="M153" i="1" s="1"/>
  <c r="C154" i="1"/>
  <c r="D154" i="1"/>
  <c r="E154" i="1"/>
  <c r="F154" i="1" s="1"/>
  <c r="G154" i="1"/>
  <c r="H154" i="1" s="1"/>
  <c r="I154" i="1"/>
  <c r="J154" i="1"/>
  <c r="K154" i="1"/>
  <c r="L154" i="1"/>
  <c r="M154" i="1" s="1"/>
  <c r="C155" i="1"/>
  <c r="D155" i="1"/>
  <c r="E155" i="1"/>
  <c r="F155" i="1" s="1"/>
  <c r="G155" i="1"/>
  <c r="H155" i="1" s="1"/>
  <c r="I155" i="1"/>
  <c r="J155" i="1"/>
  <c r="K155" i="1"/>
  <c r="S155" i="1" s="1"/>
  <c r="L155" i="1"/>
  <c r="M155" i="1" s="1"/>
  <c r="C156" i="1"/>
  <c r="D156" i="1"/>
  <c r="E156" i="1"/>
  <c r="F156" i="1" s="1"/>
  <c r="G156" i="1"/>
  <c r="H156" i="1" s="1"/>
  <c r="I156" i="1"/>
  <c r="J156" i="1"/>
  <c r="K156" i="1"/>
  <c r="L156" i="1"/>
  <c r="M156" i="1" s="1"/>
  <c r="C157" i="1"/>
  <c r="D157" i="1"/>
  <c r="E157" i="1"/>
  <c r="F157" i="1" s="1"/>
  <c r="G157" i="1"/>
  <c r="H157" i="1" s="1"/>
  <c r="I157" i="1"/>
  <c r="J157" i="1"/>
  <c r="K157" i="1"/>
  <c r="N157" i="1" s="1"/>
  <c r="L157" i="1"/>
  <c r="M157" i="1" s="1"/>
  <c r="C158" i="1"/>
  <c r="D158" i="1"/>
  <c r="E158" i="1"/>
  <c r="F158" i="1" s="1"/>
  <c r="G158" i="1"/>
  <c r="H158" i="1" s="1"/>
  <c r="I158" i="1"/>
  <c r="J158" i="1"/>
  <c r="K158" i="1"/>
  <c r="R158" i="1" s="1"/>
  <c r="L158" i="1"/>
  <c r="M158" i="1" s="1"/>
  <c r="C159" i="1"/>
  <c r="D159" i="1"/>
  <c r="E159" i="1"/>
  <c r="F159" i="1" s="1"/>
  <c r="G159" i="1"/>
  <c r="H159" i="1" s="1"/>
  <c r="I159" i="1"/>
  <c r="J159" i="1"/>
  <c r="K159" i="1"/>
  <c r="L159" i="1"/>
  <c r="M159" i="1" s="1"/>
  <c r="C160" i="1"/>
  <c r="D160" i="1"/>
  <c r="E160" i="1"/>
  <c r="F160" i="1" s="1"/>
  <c r="G160" i="1"/>
  <c r="H160" i="1" s="1"/>
  <c r="I160" i="1"/>
  <c r="J160" i="1"/>
  <c r="K160" i="1"/>
  <c r="N160" i="1" s="1"/>
  <c r="L160" i="1"/>
  <c r="M160" i="1" s="1"/>
  <c r="C161" i="1"/>
  <c r="D161" i="1"/>
  <c r="E161" i="1"/>
  <c r="F161" i="1" s="1"/>
  <c r="G161" i="1"/>
  <c r="H161" i="1" s="1"/>
  <c r="I161" i="1"/>
  <c r="J161" i="1"/>
  <c r="K161" i="1"/>
  <c r="S161" i="1" s="1"/>
  <c r="L161" i="1"/>
  <c r="M161" i="1" s="1"/>
  <c r="C162" i="1"/>
  <c r="D162" i="1"/>
  <c r="E162" i="1"/>
  <c r="F162" i="1" s="1"/>
  <c r="G162" i="1"/>
  <c r="H162" i="1" s="1"/>
  <c r="I162" i="1"/>
  <c r="J162" i="1"/>
  <c r="K162" i="1"/>
  <c r="L162" i="1"/>
  <c r="M162" i="1" s="1"/>
  <c r="C163" i="1"/>
  <c r="D163" i="1"/>
  <c r="E163" i="1"/>
  <c r="F163" i="1" s="1"/>
  <c r="G163" i="1"/>
  <c r="H163" i="1" s="1"/>
  <c r="I163" i="1"/>
  <c r="J163" i="1"/>
  <c r="K163" i="1"/>
  <c r="S163" i="1" s="1"/>
  <c r="L163" i="1"/>
  <c r="M163" i="1" s="1"/>
  <c r="C164" i="1"/>
  <c r="D164" i="1"/>
  <c r="E164" i="1"/>
  <c r="F164" i="1" s="1"/>
  <c r="G164" i="1"/>
  <c r="H164" i="1" s="1"/>
  <c r="I164" i="1"/>
  <c r="J164" i="1"/>
  <c r="K164" i="1"/>
  <c r="L164" i="1"/>
  <c r="M164" i="1" s="1"/>
  <c r="C165" i="1"/>
  <c r="D165" i="1"/>
  <c r="E165" i="1"/>
  <c r="F165" i="1" s="1"/>
  <c r="G165" i="1"/>
  <c r="H165" i="1" s="1"/>
  <c r="I165" i="1"/>
  <c r="J165" i="1"/>
  <c r="K165" i="1"/>
  <c r="R165" i="1" s="1"/>
  <c r="L165" i="1"/>
  <c r="M165" i="1" s="1"/>
  <c r="C166" i="1"/>
  <c r="D166" i="1"/>
  <c r="E166" i="1"/>
  <c r="F166" i="1" s="1"/>
  <c r="G166" i="1"/>
  <c r="H166" i="1" s="1"/>
  <c r="I166" i="1"/>
  <c r="J166" i="1"/>
  <c r="K166" i="1"/>
  <c r="R166" i="1" s="1"/>
  <c r="L166" i="1"/>
  <c r="M166" i="1" s="1"/>
  <c r="C167" i="1"/>
  <c r="D167" i="1"/>
  <c r="E167" i="1"/>
  <c r="F167" i="1" s="1"/>
  <c r="G167" i="1"/>
  <c r="H167" i="1" s="1"/>
  <c r="I167" i="1"/>
  <c r="J167" i="1"/>
  <c r="K167" i="1"/>
  <c r="S167" i="1" s="1"/>
  <c r="L167" i="1"/>
  <c r="M167" i="1" s="1"/>
  <c r="C168" i="1"/>
  <c r="D168" i="1"/>
  <c r="E168" i="1"/>
  <c r="F168" i="1" s="1"/>
  <c r="G168" i="1"/>
  <c r="H168" i="1" s="1"/>
  <c r="I168" i="1"/>
  <c r="J168" i="1"/>
  <c r="K168" i="1"/>
  <c r="N168" i="1" s="1"/>
  <c r="L168" i="1"/>
  <c r="M168" i="1" s="1"/>
  <c r="C169" i="1"/>
  <c r="D169" i="1"/>
  <c r="E169" i="1"/>
  <c r="F169" i="1" s="1"/>
  <c r="G169" i="1"/>
  <c r="H169" i="1" s="1"/>
  <c r="I169" i="1"/>
  <c r="J169" i="1"/>
  <c r="K169" i="1"/>
  <c r="L169" i="1"/>
  <c r="M169" i="1" s="1"/>
  <c r="C170" i="1"/>
  <c r="D170" i="1"/>
  <c r="E170" i="1"/>
  <c r="F170" i="1" s="1"/>
  <c r="G170" i="1"/>
  <c r="H170" i="1" s="1"/>
  <c r="I170" i="1"/>
  <c r="J170" i="1"/>
  <c r="K170" i="1"/>
  <c r="L170" i="1"/>
  <c r="M170" i="1" s="1"/>
  <c r="C171" i="1"/>
  <c r="D171" i="1"/>
  <c r="E171" i="1"/>
  <c r="F171" i="1" s="1"/>
  <c r="G171" i="1"/>
  <c r="H171" i="1" s="1"/>
  <c r="I171" i="1"/>
  <c r="J171" i="1"/>
  <c r="K171" i="1"/>
  <c r="L171" i="1"/>
  <c r="M171" i="1" s="1"/>
  <c r="C172" i="1"/>
  <c r="D172" i="1"/>
  <c r="E172" i="1"/>
  <c r="F172" i="1" s="1"/>
  <c r="G172" i="1"/>
  <c r="H172" i="1" s="1"/>
  <c r="I172" i="1"/>
  <c r="J172" i="1"/>
  <c r="K172" i="1"/>
  <c r="L172" i="1"/>
  <c r="M172" i="1" s="1"/>
  <c r="C173" i="1"/>
  <c r="D173" i="1"/>
  <c r="E173" i="1"/>
  <c r="F173" i="1" s="1"/>
  <c r="G173" i="1"/>
  <c r="H173" i="1" s="1"/>
  <c r="I173" i="1"/>
  <c r="J173" i="1"/>
  <c r="K173" i="1"/>
  <c r="S173" i="1" s="1"/>
  <c r="L173" i="1"/>
  <c r="M173" i="1" s="1"/>
  <c r="C174" i="1"/>
  <c r="D174" i="1"/>
  <c r="E174" i="1"/>
  <c r="F174" i="1" s="1"/>
  <c r="G174" i="1"/>
  <c r="H174" i="1" s="1"/>
  <c r="I174" i="1"/>
  <c r="J174" i="1"/>
  <c r="K174" i="1"/>
  <c r="L174" i="1"/>
  <c r="M174" i="1" s="1"/>
  <c r="C175" i="1"/>
  <c r="D175" i="1"/>
  <c r="E175" i="1"/>
  <c r="F175" i="1" s="1"/>
  <c r="G175" i="1"/>
  <c r="H175" i="1" s="1"/>
  <c r="I175" i="1"/>
  <c r="J175" i="1"/>
  <c r="K175" i="1"/>
  <c r="L175" i="1"/>
  <c r="M175" i="1" s="1"/>
  <c r="C176" i="1"/>
  <c r="D176" i="1"/>
  <c r="E176" i="1"/>
  <c r="F176" i="1" s="1"/>
  <c r="G176" i="1"/>
  <c r="H176" i="1" s="1"/>
  <c r="I176" i="1"/>
  <c r="J176" i="1"/>
  <c r="K176" i="1"/>
  <c r="N176" i="1" s="1"/>
  <c r="L176" i="1"/>
  <c r="M176" i="1" s="1"/>
  <c r="C177" i="1"/>
  <c r="D177" i="1"/>
  <c r="E177" i="1"/>
  <c r="F177" i="1" s="1"/>
  <c r="G177" i="1"/>
  <c r="H177" i="1" s="1"/>
  <c r="I177" i="1"/>
  <c r="J177" i="1"/>
  <c r="K177" i="1"/>
  <c r="L177" i="1"/>
  <c r="M177" i="1" s="1"/>
  <c r="C178" i="1"/>
  <c r="D178" i="1"/>
  <c r="E178" i="1"/>
  <c r="F178" i="1" s="1"/>
  <c r="G178" i="1"/>
  <c r="H178" i="1" s="1"/>
  <c r="I178" i="1"/>
  <c r="J178" i="1"/>
  <c r="K178" i="1"/>
  <c r="N178" i="1" s="1"/>
  <c r="L178" i="1"/>
  <c r="M178" i="1" s="1"/>
  <c r="C179" i="1"/>
  <c r="D179" i="1"/>
  <c r="E179" i="1"/>
  <c r="F179" i="1" s="1"/>
  <c r="G179" i="1"/>
  <c r="H179" i="1" s="1"/>
  <c r="I179" i="1"/>
  <c r="J179" i="1"/>
  <c r="K179" i="1"/>
  <c r="L179" i="1"/>
  <c r="M179" i="1" s="1"/>
  <c r="C180" i="1"/>
  <c r="D180" i="1"/>
  <c r="E180" i="1"/>
  <c r="F180" i="1" s="1"/>
  <c r="G180" i="1"/>
  <c r="H180" i="1" s="1"/>
  <c r="I180" i="1"/>
  <c r="J180" i="1"/>
  <c r="K180" i="1"/>
  <c r="L180" i="1"/>
  <c r="M180" i="1" s="1"/>
  <c r="C181" i="1"/>
  <c r="D181" i="1"/>
  <c r="E181" i="1"/>
  <c r="F181" i="1" s="1"/>
  <c r="G181" i="1"/>
  <c r="H181" i="1" s="1"/>
  <c r="I181" i="1"/>
  <c r="J181" i="1"/>
  <c r="K181" i="1"/>
  <c r="S181" i="1" s="1"/>
  <c r="L181" i="1"/>
  <c r="M181" i="1" s="1"/>
  <c r="C182" i="1"/>
  <c r="D182" i="1"/>
  <c r="E182" i="1"/>
  <c r="F182" i="1" s="1"/>
  <c r="G182" i="1"/>
  <c r="H182" i="1" s="1"/>
  <c r="I182" i="1"/>
  <c r="J182" i="1"/>
  <c r="K182" i="1"/>
  <c r="L182" i="1"/>
  <c r="M182" i="1" s="1"/>
  <c r="C183" i="1"/>
  <c r="D183" i="1"/>
  <c r="E183" i="1"/>
  <c r="F183" i="1" s="1"/>
  <c r="G183" i="1"/>
  <c r="H183" i="1" s="1"/>
  <c r="I183" i="1"/>
  <c r="J183" i="1"/>
  <c r="K183" i="1"/>
  <c r="L183" i="1"/>
  <c r="M183" i="1" s="1"/>
  <c r="C184" i="1"/>
  <c r="D184" i="1"/>
  <c r="E184" i="1"/>
  <c r="F184" i="1" s="1"/>
  <c r="G184" i="1"/>
  <c r="H184" i="1" s="1"/>
  <c r="I184" i="1"/>
  <c r="J184" i="1"/>
  <c r="K184" i="1"/>
  <c r="N184" i="1" s="1"/>
  <c r="L184" i="1"/>
  <c r="M184" i="1" s="1"/>
  <c r="C185" i="1"/>
  <c r="D185" i="1"/>
  <c r="E185" i="1"/>
  <c r="F185" i="1" s="1"/>
  <c r="G185" i="1"/>
  <c r="H185" i="1" s="1"/>
  <c r="I185" i="1"/>
  <c r="J185" i="1"/>
  <c r="K185" i="1"/>
  <c r="N185" i="1" s="1"/>
  <c r="L185" i="1"/>
  <c r="M185" i="1" s="1"/>
  <c r="C186" i="1"/>
  <c r="D186" i="1"/>
  <c r="E186" i="1"/>
  <c r="F186" i="1" s="1"/>
  <c r="G186" i="1"/>
  <c r="H186" i="1" s="1"/>
  <c r="I186" i="1"/>
  <c r="J186" i="1"/>
  <c r="K186" i="1"/>
  <c r="R186" i="1" s="1"/>
  <c r="L186" i="1"/>
  <c r="M186" i="1" s="1"/>
  <c r="C187" i="1"/>
  <c r="D187" i="1"/>
  <c r="E187" i="1"/>
  <c r="F187" i="1" s="1"/>
  <c r="G187" i="1"/>
  <c r="H187" i="1" s="1"/>
  <c r="I187" i="1"/>
  <c r="J187" i="1"/>
  <c r="K187" i="1"/>
  <c r="L187" i="1"/>
  <c r="M187" i="1" s="1"/>
  <c r="C188" i="1"/>
  <c r="D188" i="1"/>
  <c r="E188" i="1"/>
  <c r="F188" i="1" s="1"/>
  <c r="G188" i="1"/>
  <c r="H188" i="1" s="1"/>
  <c r="I188" i="1"/>
  <c r="J188" i="1"/>
  <c r="K188" i="1"/>
  <c r="R188" i="1" s="1"/>
  <c r="L188" i="1"/>
  <c r="M188" i="1" s="1"/>
  <c r="C189" i="1"/>
  <c r="D189" i="1"/>
  <c r="E189" i="1"/>
  <c r="F189" i="1" s="1"/>
  <c r="G189" i="1"/>
  <c r="H189" i="1" s="1"/>
  <c r="I189" i="1"/>
  <c r="J189" i="1"/>
  <c r="K189" i="1"/>
  <c r="L189" i="1"/>
  <c r="M189" i="1" s="1"/>
  <c r="C190" i="1"/>
  <c r="D190" i="1"/>
  <c r="E190" i="1"/>
  <c r="F190" i="1" s="1"/>
  <c r="G190" i="1"/>
  <c r="H190" i="1" s="1"/>
  <c r="I190" i="1"/>
  <c r="J190" i="1"/>
  <c r="K190" i="1"/>
  <c r="L190" i="1"/>
  <c r="M190" i="1" s="1"/>
  <c r="C191" i="1"/>
  <c r="D191" i="1"/>
  <c r="E191" i="1"/>
  <c r="F191" i="1" s="1"/>
  <c r="G191" i="1"/>
  <c r="H191" i="1" s="1"/>
  <c r="I191" i="1"/>
  <c r="J191" i="1"/>
  <c r="K191" i="1"/>
  <c r="L191" i="1"/>
  <c r="M191" i="1" s="1"/>
  <c r="C192" i="1"/>
  <c r="D192" i="1"/>
  <c r="E192" i="1"/>
  <c r="F192" i="1" s="1"/>
  <c r="G192" i="1"/>
  <c r="H192" i="1" s="1"/>
  <c r="I192" i="1"/>
  <c r="J192" i="1"/>
  <c r="K192" i="1"/>
  <c r="N192" i="1" s="1"/>
  <c r="L192" i="1"/>
  <c r="M192" i="1" s="1"/>
  <c r="C193" i="1"/>
  <c r="D193" i="1"/>
  <c r="E193" i="1"/>
  <c r="F193" i="1" s="1"/>
  <c r="G193" i="1"/>
  <c r="H193" i="1" s="1"/>
  <c r="I193" i="1"/>
  <c r="J193" i="1"/>
  <c r="K193" i="1"/>
  <c r="N193" i="1" s="1"/>
  <c r="O193" i="1" s="1"/>
  <c r="AW193" i="1" s="1"/>
  <c r="L193" i="1"/>
  <c r="M193" i="1" s="1"/>
  <c r="C194" i="1"/>
  <c r="D194" i="1"/>
  <c r="E194" i="1"/>
  <c r="F194" i="1" s="1"/>
  <c r="G194" i="1"/>
  <c r="H194" i="1" s="1"/>
  <c r="I194" i="1"/>
  <c r="J194" i="1"/>
  <c r="K194" i="1"/>
  <c r="L194" i="1"/>
  <c r="M194" i="1" s="1"/>
  <c r="C195" i="1"/>
  <c r="D195" i="1"/>
  <c r="E195" i="1"/>
  <c r="F195" i="1" s="1"/>
  <c r="G195" i="1"/>
  <c r="H195" i="1" s="1"/>
  <c r="I195" i="1"/>
  <c r="J195" i="1"/>
  <c r="K195" i="1"/>
  <c r="R195" i="1" s="1"/>
  <c r="AU195" i="1" s="1"/>
  <c r="L195" i="1"/>
  <c r="M195" i="1" s="1"/>
  <c r="C196" i="1"/>
  <c r="D196" i="1"/>
  <c r="E196" i="1"/>
  <c r="F196" i="1" s="1"/>
  <c r="G196" i="1"/>
  <c r="H196" i="1" s="1"/>
  <c r="I196" i="1"/>
  <c r="J196" i="1"/>
  <c r="K196" i="1"/>
  <c r="L196" i="1"/>
  <c r="M196" i="1" s="1"/>
  <c r="C197" i="1"/>
  <c r="D197" i="1"/>
  <c r="E197" i="1"/>
  <c r="F197" i="1" s="1"/>
  <c r="G197" i="1"/>
  <c r="H197" i="1" s="1"/>
  <c r="I197" i="1"/>
  <c r="J197" i="1"/>
  <c r="K197" i="1"/>
  <c r="R197" i="1" s="1"/>
  <c r="L197" i="1"/>
  <c r="M197" i="1" s="1"/>
  <c r="C198" i="1"/>
  <c r="D198" i="1"/>
  <c r="E198" i="1"/>
  <c r="F198" i="1" s="1"/>
  <c r="G198" i="1"/>
  <c r="H198" i="1" s="1"/>
  <c r="I198" i="1"/>
  <c r="J198" i="1"/>
  <c r="K198" i="1"/>
  <c r="R198" i="1" s="1"/>
  <c r="L198" i="1"/>
  <c r="M198" i="1" s="1"/>
  <c r="C199" i="1"/>
  <c r="D199" i="1"/>
  <c r="E199" i="1"/>
  <c r="F199" i="1" s="1"/>
  <c r="G199" i="1"/>
  <c r="H199" i="1" s="1"/>
  <c r="I199" i="1"/>
  <c r="J199" i="1"/>
  <c r="K199" i="1"/>
  <c r="R199" i="1" s="1"/>
  <c r="AU199" i="1" s="1"/>
  <c r="L199" i="1"/>
  <c r="M199" i="1" s="1"/>
  <c r="C200" i="1"/>
  <c r="D200" i="1"/>
  <c r="E200" i="1"/>
  <c r="F200" i="1" s="1"/>
  <c r="G200" i="1"/>
  <c r="H200" i="1" s="1"/>
  <c r="I200" i="1"/>
  <c r="J200" i="1"/>
  <c r="K200" i="1"/>
  <c r="L200" i="1"/>
  <c r="M200" i="1" s="1"/>
  <c r="C201" i="1"/>
  <c r="D201" i="1"/>
  <c r="E201" i="1"/>
  <c r="F201" i="1" s="1"/>
  <c r="G201" i="1"/>
  <c r="H201" i="1" s="1"/>
  <c r="I201" i="1"/>
  <c r="J201" i="1"/>
  <c r="K201" i="1"/>
  <c r="R201" i="1" s="1"/>
  <c r="L201" i="1"/>
  <c r="M201" i="1" s="1"/>
  <c r="C202" i="1"/>
  <c r="D202" i="1"/>
  <c r="E202" i="1"/>
  <c r="F202" i="1" s="1"/>
  <c r="G202" i="1"/>
  <c r="H202" i="1" s="1"/>
  <c r="I202" i="1"/>
  <c r="J202" i="1"/>
  <c r="K202" i="1"/>
  <c r="R202" i="1" s="1"/>
  <c r="L202" i="1"/>
  <c r="M202" i="1" s="1"/>
  <c r="C203" i="1"/>
  <c r="D203" i="1"/>
  <c r="E203" i="1"/>
  <c r="F203" i="1" s="1"/>
  <c r="G203" i="1"/>
  <c r="H203" i="1" s="1"/>
  <c r="I203" i="1"/>
  <c r="J203" i="1"/>
  <c r="K203" i="1"/>
  <c r="L203" i="1"/>
  <c r="M203" i="1" s="1"/>
  <c r="C204" i="1"/>
  <c r="D204" i="1"/>
  <c r="E204" i="1"/>
  <c r="F204" i="1" s="1"/>
  <c r="G204" i="1"/>
  <c r="H204" i="1" s="1"/>
  <c r="I204" i="1"/>
  <c r="J204" i="1"/>
  <c r="K204" i="1"/>
  <c r="L204" i="1"/>
  <c r="M204" i="1" s="1"/>
  <c r="C205" i="1"/>
  <c r="D205" i="1"/>
  <c r="E205" i="1"/>
  <c r="F205" i="1" s="1"/>
  <c r="G205" i="1"/>
  <c r="H205" i="1" s="1"/>
  <c r="I205" i="1"/>
  <c r="J205" i="1"/>
  <c r="K205" i="1"/>
  <c r="L205" i="1"/>
  <c r="M205" i="1" s="1"/>
  <c r="C206" i="1"/>
  <c r="D206" i="1"/>
  <c r="E206" i="1"/>
  <c r="F206" i="1" s="1"/>
  <c r="G206" i="1"/>
  <c r="H206" i="1" s="1"/>
  <c r="I206" i="1"/>
  <c r="J206" i="1"/>
  <c r="K206" i="1"/>
  <c r="N206" i="1" s="1"/>
  <c r="O206" i="1" s="1"/>
  <c r="AW206" i="1" s="1"/>
  <c r="L206" i="1"/>
  <c r="M206" i="1" s="1"/>
  <c r="C207" i="1"/>
  <c r="D207" i="1"/>
  <c r="E207" i="1"/>
  <c r="F207" i="1" s="1"/>
  <c r="G207" i="1"/>
  <c r="H207" i="1" s="1"/>
  <c r="I207" i="1"/>
  <c r="J207" i="1"/>
  <c r="K207" i="1"/>
  <c r="L207" i="1"/>
  <c r="M207" i="1" s="1"/>
  <c r="C208" i="1"/>
  <c r="D208" i="1"/>
  <c r="E208" i="1"/>
  <c r="F208" i="1" s="1"/>
  <c r="G208" i="1"/>
  <c r="H208" i="1" s="1"/>
  <c r="I208" i="1"/>
  <c r="J208" i="1"/>
  <c r="K208" i="1"/>
  <c r="N208" i="1" s="1"/>
  <c r="O208" i="1" s="1"/>
  <c r="AW208" i="1" s="1"/>
  <c r="L208" i="1"/>
  <c r="M208" i="1" s="1"/>
  <c r="C209" i="1"/>
  <c r="D209" i="1"/>
  <c r="E209" i="1"/>
  <c r="F209" i="1" s="1"/>
  <c r="G209" i="1"/>
  <c r="H209" i="1" s="1"/>
  <c r="I209" i="1"/>
  <c r="J209" i="1"/>
  <c r="K209" i="1"/>
  <c r="L209" i="1"/>
  <c r="M209" i="1" s="1"/>
  <c r="C210" i="1"/>
  <c r="D210" i="1"/>
  <c r="E210" i="1"/>
  <c r="F210" i="1" s="1"/>
  <c r="G210" i="1"/>
  <c r="H210" i="1" s="1"/>
  <c r="I210" i="1"/>
  <c r="J210" i="1"/>
  <c r="K210" i="1"/>
  <c r="L210" i="1"/>
  <c r="M210" i="1" s="1"/>
  <c r="C211" i="1"/>
  <c r="D211" i="1"/>
  <c r="E211" i="1"/>
  <c r="F211" i="1" s="1"/>
  <c r="G211" i="1"/>
  <c r="H211" i="1" s="1"/>
  <c r="I211" i="1"/>
  <c r="J211" i="1"/>
  <c r="K211" i="1"/>
  <c r="R211" i="1" s="1"/>
  <c r="AU211" i="1" s="1"/>
  <c r="L211" i="1"/>
  <c r="M211" i="1" s="1"/>
  <c r="C212" i="1"/>
  <c r="D212" i="1"/>
  <c r="E212" i="1"/>
  <c r="F212" i="1" s="1"/>
  <c r="G212" i="1"/>
  <c r="H212" i="1" s="1"/>
  <c r="I212" i="1"/>
  <c r="J212" i="1"/>
  <c r="K212" i="1"/>
  <c r="R212" i="1" s="1"/>
  <c r="L212" i="1"/>
  <c r="M212" i="1" s="1"/>
  <c r="C213" i="1"/>
  <c r="D213" i="1"/>
  <c r="E213" i="1"/>
  <c r="F213" i="1" s="1"/>
  <c r="G213" i="1"/>
  <c r="H213" i="1" s="1"/>
  <c r="I213" i="1"/>
  <c r="J213" i="1"/>
  <c r="K213" i="1"/>
  <c r="R213" i="1" s="1"/>
  <c r="L213" i="1"/>
  <c r="M213" i="1" s="1"/>
  <c r="C214" i="1"/>
  <c r="D214" i="1"/>
  <c r="E214" i="1"/>
  <c r="F214" i="1" s="1"/>
  <c r="G214" i="1"/>
  <c r="H214" i="1" s="1"/>
  <c r="I214" i="1"/>
  <c r="J214" i="1"/>
  <c r="K214" i="1"/>
  <c r="L214" i="1"/>
  <c r="M214" i="1" s="1"/>
  <c r="C215" i="1"/>
  <c r="D215" i="1"/>
  <c r="E215" i="1"/>
  <c r="F215" i="1" s="1"/>
  <c r="G215" i="1"/>
  <c r="H215" i="1" s="1"/>
  <c r="I215" i="1"/>
  <c r="J215" i="1"/>
  <c r="K215" i="1"/>
  <c r="L215" i="1"/>
  <c r="M215" i="1" s="1"/>
  <c r="C216" i="1"/>
  <c r="D216" i="1"/>
  <c r="E216" i="1"/>
  <c r="F216" i="1" s="1"/>
  <c r="G216" i="1"/>
  <c r="H216" i="1" s="1"/>
  <c r="I216" i="1"/>
  <c r="J216" i="1"/>
  <c r="K216" i="1"/>
  <c r="S216" i="1" s="1"/>
  <c r="L216" i="1"/>
  <c r="M216" i="1" s="1"/>
  <c r="C217" i="1"/>
  <c r="D217" i="1"/>
  <c r="E217" i="1"/>
  <c r="F217" i="1" s="1"/>
  <c r="G217" i="1"/>
  <c r="H217" i="1" s="1"/>
  <c r="I217" i="1"/>
  <c r="J217" i="1"/>
  <c r="K217" i="1"/>
  <c r="R217" i="1" s="1"/>
  <c r="L217" i="1"/>
  <c r="M217" i="1" s="1"/>
  <c r="C218" i="1"/>
  <c r="D218" i="1"/>
  <c r="E218" i="1"/>
  <c r="F218" i="1" s="1"/>
  <c r="G218" i="1"/>
  <c r="H218" i="1" s="1"/>
  <c r="I218" i="1"/>
  <c r="J218" i="1"/>
  <c r="K218" i="1"/>
  <c r="S218" i="1" s="1"/>
  <c r="L218" i="1"/>
  <c r="M218" i="1" s="1"/>
  <c r="C219" i="1"/>
  <c r="D219" i="1"/>
  <c r="E219" i="1"/>
  <c r="F219" i="1" s="1"/>
  <c r="G219" i="1"/>
  <c r="H219" i="1" s="1"/>
  <c r="I219" i="1"/>
  <c r="J219" i="1"/>
  <c r="K219" i="1"/>
  <c r="R219" i="1" s="1"/>
  <c r="L219" i="1"/>
  <c r="M219" i="1" s="1"/>
  <c r="C220" i="1"/>
  <c r="D220" i="1"/>
  <c r="E220" i="1"/>
  <c r="F220" i="1" s="1"/>
  <c r="G220" i="1"/>
  <c r="H220" i="1" s="1"/>
  <c r="I220" i="1"/>
  <c r="J220" i="1"/>
  <c r="K220" i="1"/>
  <c r="R220" i="1" s="1"/>
  <c r="L220" i="1"/>
  <c r="M220" i="1" s="1"/>
  <c r="C221" i="1"/>
  <c r="D221" i="1"/>
  <c r="E221" i="1"/>
  <c r="F221" i="1" s="1"/>
  <c r="G221" i="1"/>
  <c r="H221" i="1" s="1"/>
  <c r="I221" i="1"/>
  <c r="J221" i="1"/>
  <c r="K221" i="1"/>
  <c r="L221" i="1"/>
  <c r="M221" i="1" s="1"/>
  <c r="C222" i="1"/>
  <c r="D222" i="1"/>
  <c r="E222" i="1"/>
  <c r="F222" i="1" s="1"/>
  <c r="G222" i="1"/>
  <c r="H222" i="1" s="1"/>
  <c r="I222" i="1"/>
  <c r="J222" i="1"/>
  <c r="K222" i="1"/>
  <c r="L222" i="1"/>
  <c r="M222" i="1" s="1"/>
  <c r="C223" i="1"/>
  <c r="D223" i="1"/>
  <c r="E223" i="1"/>
  <c r="F223" i="1" s="1"/>
  <c r="G223" i="1"/>
  <c r="H223" i="1" s="1"/>
  <c r="I223" i="1"/>
  <c r="J223" i="1"/>
  <c r="K223" i="1"/>
  <c r="L223" i="1"/>
  <c r="M223" i="1" s="1"/>
  <c r="C224" i="1"/>
  <c r="D224" i="1"/>
  <c r="E224" i="1"/>
  <c r="F224" i="1" s="1"/>
  <c r="G224" i="1"/>
  <c r="H224" i="1" s="1"/>
  <c r="I224" i="1"/>
  <c r="J224" i="1"/>
  <c r="K224" i="1"/>
  <c r="N224" i="1" s="1"/>
  <c r="L224" i="1"/>
  <c r="M224" i="1" s="1"/>
  <c r="C225" i="1"/>
  <c r="D225" i="1"/>
  <c r="E225" i="1"/>
  <c r="F225" i="1" s="1"/>
  <c r="G225" i="1"/>
  <c r="H225" i="1" s="1"/>
  <c r="I225" i="1"/>
  <c r="J225" i="1"/>
  <c r="K225" i="1"/>
  <c r="L225" i="1"/>
  <c r="M225" i="1" s="1"/>
  <c r="C226" i="1"/>
  <c r="D226" i="1"/>
  <c r="E226" i="1"/>
  <c r="F226" i="1" s="1"/>
  <c r="G226" i="1"/>
  <c r="H226" i="1" s="1"/>
  <c r="I226" i="1"/>
  <c r="J226" i="1"/>
  <c r="K226" i="1"/>
  <c r="L226" i="1"/>
  <c r="M226" i="1" s="1"/>
  <c r="C227" i="1"/>
  <c r="D227" i="1"/>
  <c r="E227" i="1"/>
  <c r="F227" i="1" s="1"/>
  <c r="G227" i="1"/>
  <c r="H227" i="1" s="1"/>
  <c r="I227" i="1"/>
  <c r="J227" i="1"/>
  <c r="K227" i="1"/>
  <c r="R227" i="1" s="1"/>
  <c r="AU227" i="1" s="1"/>
  <c r="L227" i="1"/>
  <c r="M227" i="1" s="1"/>
  <c r="C228" i="1"/>
  <c r="D228" i="1"/>
  <c r="E228" i="1"/>
  <c r="F228" i="1" s="1"/>
  <c r="G228" i="1"/>
  <c r="H228" i="1" s="1"/>
  <c r="I228" i="1"/>
  <c r="J228" i="1"/>
  <c r="K228" i="1"/>
  <c r="N228" i="1" s="1"/>
  <c r="L228" i="1"/>
  <c r="M228" i="1" s="1"/>
  <c r="C229" i="1"/>
  <c r="D229" i="1"/>
  <c r="E229" i="1"/>
  <c r="F229" i="1" s="1"/>
  <c r="G229" i="1"/>
  <c r="H229" i="1" s="1"/>
  <c r="I229" i="1"/>
  <c r="J229" i="1"/>
  <c r="K229" i="1"/>
  <c r="L229" i="1"/>
  <c r="M229" i="1" s="1"/>
  <c r="C230" i="1"/>
  <c r="D230" i="1"/>
  <c r="E230" i="1"/>
  <c r="F230" i="1" s="1"/>
  <c r="G230" i="1"/>
  <c r="H230" i="1" s="1"/>
  <c r="I230" i="1"/>
  <c r="J230" i="1"/>
  <c r="K230" i="1"/>
  <c r="L230" i="1"/>
  <c r="M230" i="1" s="1"/>
  <c r="C231" i="1"/>
  <c r="D231" i="1"/>
  <c r="E231" i="1"/>
  <c r="F231" i="1" s="1"/>
  <c r="G231" i="1"/>
  <c r="H231" i="1" s="1"/>
  <c r="I231" i="1"/>
  <c r="J231" i="1"/>
  <c r="K231" i="1"/>
  <c r="L231" i="1"/>
  <c r="M231" i="1" s="1"/>
  <c r="C232" i="1"/>
  <c r="D232" i="1"/>
  <c r="E232" i="1"/>
  <c r="F232" i="1" s="1"/>
  <c r="G232" i="1"/>
  <c r="H232" i="1" s="1"/>
  <c r="I232" i="1"/>
  <c r="J232" i="1"/>
  <c r="K232" i="1"/>
  <c r="L232" i="1"/>
  <c r="M232" i="1" s="1"/>
  <c r="C233" i="1"/>
  <c r="D233" i="1"/>
  <c r="E233" i="1"/>
  <c r="F233" i="1" s="1"/>
  <c r="G233" i="1"/>
  <c r="H233" i="1" s="1"/>
  <c r="I233" i="1"/>
  <c r="J233" i="1"/>
  <c r="K233" i="1"/>
  <c r="L233" i="1"/>
  <c r="M233" i="1" s="1"/>
  <c r="C234" i="1"/>
  <c r="D234" i="1"/>
  <c r="E234" i="1"/>
  <c r="F234" i="1" s="1"/>
  <c r="G234" i="1"/>
  <c r="H234" i="1" s="1"/>
  <c r="I234" i="1"/>
  <c r="J234" i="1"/>
  <c r="K234" i="1"/>
  <c r="L234" i="1"/>
  <c r="M234" i="1" s="1"/>
  <c r="C235" i="1"/>
  <c r="D235" i="1"/>
  <c r="E235" i="1"/>
  <c r="F235" i="1" s="1"/>
  <c r="G235" i="1"/>
  <c r="H235" i="1" s="1"/>
  <c r="I235" i="1"/>
  <c r="J235" i="1"/>
  <c r="K235" i="1"/>
  <c r="R235" i="1" s="1"/>
  <c r="L235" i="1"/>
  <c r="M235" i="1" s="1"/>
  <c r="C236" i="1"/>
  <c r="D236" i="1"/>
  <c r="E236" i="1"/>
  <c r="F236" i="1" s="1"/>
  <c r="G236" i="1"/>
  <c r="H236" i="1" s="1"/>
  <c r="I236" i="1"/>
  <c r="J236" i="1"/>
  <c r="K236" i="1"/>
  <c r="N236" i="1" s="1"/>
  <c r="L236" i="1"/>
  <c r="M236" i="1" s="1"/>
  <c r="C237" i="1"/>
  <c r="D237" i="1"/>
  <c r="E237" i="1"/>
  <c r="F237" i="1" s="1"/>
  <c r="G237" i="1"/>
  <c r="H237" i="1" s="1"/>
  <c r="I237" i="1"/>
  <c r="J237" i="1"/>
  <c r="K237" i="1"/>
  <c r="N237" i="1" s="1"/>
  <c r="O237" i="1" s="1"/>
  <c r="AW237" i="1" s="1"/>
  <c r="L237" i="1"/>
  <c r="M237" i="1" s="1"/>
  <c r="C238" i="1"/>
  <c r="D238" i="1"/>
  <c r="E238" i="1"/>
  <c r="F238" i="1" s="1"/>
  <c r="G238" i="1"/>
  <c r="H238" i="1" s="1"/>
  <c r="I238" i="1"/>
  <c r="J238" i="1"/>
  <c r="K238" i="1"/>
  <c r="L238" i="1"/>
  <c r="M238" i="1" s="1"/>
  <c r="C239" i="1"/>
  <c r="D239" i="1"/>
  <c r="E239" i="1"/>
  <c r="F239" i="1" s="1"/>
  <c r="G239" i="1"/>
  <c r="H239" i="1" s="1"/>
  <c r="I239" i="1"/>
  <c r="J239" i="1"/>
  <c r="K239" i="1"/>
  <c r="L239" i="1"/>
  <c r="M239" i="1" s="1"/>
  <c r="C240" i="1"/>
  <c r="D240" i="1"/>
  <c r="E240" i="1"/>
  <c r="F240" i="1" s="1"/>
  <c r="G240" i="1"/>
  <c r="H240" i="1" s="1"/>
  <c r="I240" i="1"/>
  <c r="J240" i="1"/>
  <c r="K240" i="1"/>
  <c r="N240" i="1" s="1"/>
  <c r="L240" i="1"/>
  <c r="M240" i="1" s="1"/>
  <c r="C241" i="1"/>
  <c r="D241" i="1"/>
  <c r="E241" i="1"/>
  <c r="F241" i="1" s="1"/>
  <c r="G241" i="1"/>
  <c r="H241" i="1" s="1"/>
  <c r="I241" i="1"/>
  <c r="J241" i="1"/>
  <c r="K241" i="1"/>
  <c r="L241" i="1"/>
  <c r="M241" i="1" s="1"/>
  <c r="C242" i="1"/>
  <c r="D242" i="1"/>
  <c r="E242" i="1"/>
  <c r="F242" i="1" s="1"/>
  <c r="G242" i="1"/>
  <c r="H242" i="1" s="1"/>
  <c r="I242" i="1"/>
  <c r="J242" i="1"/>
  <c r="K242" i="1"/>
  <c r="L242" i="1"/>
  <c r="M242" i="1" s="1"/>
  <c r="C243" i="1"/>
  <c r="D243" i="1"/>
  <c r="E243" i="1"/>
  <c r="F243" i="1" s="1"/>
  <c r="G243" i="1"/>
  <c r="H243" i="1" s="1"/>
  <c r="I243" i="1"/>
  <c r="J243" i="1"/>
  <c r="K243" i="1"/>
  <c r="R243" i="1" s="1"/>
  <c r="AU243" i="1" s="1"/>
  <c r="L243" i="1"/>
  <c r="M243" i="1" s="1"/>
  <c r="C244" i="1"/>
  <c r="D244" i="1"/>
  <c r="E244" i="1"/>
  <c r="F244" i="1" s="1"/>
  <c r="G244" i="1"/>
  <c r="H244" i="1" s="1"/>
  <c r="I244" i="1"/>
  <c r="J244" i="1"/>
  <c r="K244" i="1"/>
  <c r="L244" i="1"/>
  <c r="M244" i="1" s="1"/>
  <c r="C245" i="1"/>
  <c r="D245" i="1"/>
  <c r="E245" i="1"/>
  <c r="F245" i="1" s="1"/>
  <c r="G245" i="1"/>
  <c r="H245" i="1" s="1"/>
  <c r="I245" i="1"/>
  <c r="J245" i="1"/>
  <c r="K245" i="1"/>
  <c r="S245" i="1" s="1"/>
  <c r="L245" i="1"/>
  <c r="M245" i="1" s="1"/>
  <c r="C246" i="1"/>
  <c r="D246" i="1"/>
  <c r="E246" i="1"/>
  <c r="F246" i="1" s="1"/>
  <c r="G246" i="1"/>
  <c r="H246" i="1" s="1"/>
  <c r="I246" i="1"/>
  <c r="J246" i="1"/>
  <c r="K246" i="1"/>
  <c r="L246" i="1"/>
  <c r="M246" i="1" s="1"/>
  <c r="C247" i="1"/>
  <c r="D247" i="1"/>
  <c r="E247" i="1"/>
  <c r="F247" i="1" s="1"/>
  <c r="G247" i="1"/>
  <c r="H247" i="1" s="1"/>
  <c r="I247" i="1"/>
  <c r="J247" i="1"/>
  <c r="K247" i="1"/>
  <c r="S247" i="1" s="1"/>
  <c r="L247" i="1"/>
  <c r="M247" i="1" s="1"/>
  <c r="C248" i="1"/>
  <c r="D248" i="1"/>
  <c r="E248" i="1"/>
  <c r="F248" i="1" s="1"/>
  <c r="G248" i="1"/>
  <c r="H248" i="1" s="1"/>
  <c r="I248" i="1"/>
  <c r="J248" i="1"/>
  <c r="K248" i="1"/>
  <c r="S248" i="1" s="1"/>
  <c r="L248" i="1"/>
  <c r="M248" i="1" s="1"/>
  <c r="C249" i="1"/>
  <c r="D249" i="1"/>
  <c r="E249" i="1"/>
  <c r="F249" i="1" s="1"/>
  <c r="G249" i="1"/>
  <c r="H249" i="1" s="1"/>
  <c r="I249" i="1"/>
  <c r="J249" i="1"/>
  <c r="K249" i="1"/>
  <c r="S249" i="1" s="1"/>
  <c r="L249" i="1"/>
  <c r="M249" i="1" s="1"/>
  <c r="C250" i="1"/>
  <c r="D250" i="1"/>
  <c r="E250" i="1"/>
  <c r="F250" i="1" s="1"/>
  <c r="G250" i="1"/>
  <c r="H250" i="1" s="1"/>
  <c r="I250" i="1"/>
  <c r="J250" i="1"/>
  <c r="K250" i="1"/>
  <c r="L250" i="1"/>
  <c r="M250" i="1" s="1"/>
  <c r="C251" i="1"/>
  <c r="D251" i="1"/>
  <c r="E251" i="1"/>
  <c r="F251" i="1" s="1"/>
  <c r="G251" i="1"/>
  <c r="H251" i="1" s="1"/>
  <c r="I251" i="1"/>
  <c r="J251" i="1"/>
  <c r="K251" i="1"/>
  <c r="S251" i="1" s="1"/>
  <c r="L251" i="1"/>
  <c r="M251" i="1" s="1"/>
  <c r="C252" i="1"/>
  <c r="D252" i="1"/>
  <c r="E252" i="1"/>
  <c r="F252" i="1" s="1"/>
  <c r="G252" i="1"/>
  <c r="H252" i="1" s="1"/>
  <c r="I252" i="1"/>
  <c r="J252" i="1"/>
  <c r="K252" i="1"/>
  <c r="S252" i="1" s="1"/>
  <c r="L252" i="1"/>
  <c r="M252" i="1" s="1"/>
  <c r="C253" i="1"/>
  <c r="D253" i="1"/>
  <c r="E253" i="1"/>
  <c r="F253" i="1" s="1"/>
  <c r="G253" i="1"/>
  <c r="H253" i="1" s="1"/>
  <c r="I253" i="1"/>
  <c r="J253" i="1"/>
  <c r="K253" i="1"/>
  <c r="S253" i="1" s="1"/>
  <c r="L253" i="1"/>
  <c r="M253" i="1" s="1"/>
  <c r="C254" i="1"/>
  <c r="Y254" i="1" s="1"/>
  <c r="D254" i="1"/>
  <c r="E254" i="1"/>
  <c r="F254" i="1" s="1"/>
  <c r="G254" i="1"/>
  <c r="H254" i="1" s="1"/>
  <c r="I254" i="1"/>
  <c r="J254" i="1"/>
  <c r="K254" i="1"/>
  <c r="L254" i="1"/>
  <c r="M254" i="1" s="1"/>
  <c r="C255" i="1"/>
  <c r="D255" i="1"/>
  <c r="E255" i="1"/>
  <c r="F255" i="1" s="1"/>
  <c r="G255" i="1"/>
  <c r="H255" i="1" s="1"/>
  <c r="I255" i="1"/>
  <c r="J255" i="1"/>
  <c r="K255" i="1"/>
  <c r="S255" i="1" s="1"/>
  <c r="L255" i="1"/>
  <c r="M255" i="1" s="1"/>
  <c r="C256" i="1"/>
  <c r="Y256" i="1" s="1"/>
  <c r="D256" i="1"/>
  <c r="E256" i="1"/>
  <c r="F256" i="1" s="1"/>
  <c r="G256" i="1"/>
  <c r="H256" i="1" s="1"/>
  <c r="I256" i="1"/>
  <c r="J256" i="1"/>
  <c r="K256" i="1"/>
  <c r="S256" i="1" s="1"/>
  <c r="L256" i="1"/>
  <c r="M256" i="1" s="1"/>
  <c r="C257" i="1"/>
  <c r="D257" i="1"/>
  <c r="E257" i="1"/>
  <c r="F257" i="1" s="1"/>
  <c r="G257" i="1"/>
  <c r="H257" i="1" s="1"/>
  <c r="I257" i="1"/>
  <c r="J257" i="1"/>
  <c r="K257" i="1"/>
  <c r="S257" i="1" s="1"/>
  <c r="L257" i="1"/>
  <c r="M257" i="1" s="1"/>
  <c r="C258" i="1"/>
  <c r="Y258" i="1" s="1"/>
  <c r="D258" i="1"/>
  <c r="E258" i="1"/>
  <c r="F258" i="1" s="1"/>
  <c r="G258" i="1"/>
  <c r="H258" i="1" s="1"/>
  <c r="I258" i="1"/>
  <c r="J258" i="1"/>
  <c r="K258" i="1"/>
  <c r="S258" i="1" s="1"/>
  <c r="L258" i="1"/>
  <c r="M258" i="1" s="1"/>
  <c r="C259" i="1"/>
  <c r="D259" i="1"/>
  <c r="E259" i="1"/>
  <c r="F259" i="1" s="1"/>
  <c r="G259" i="1"/>
  <c r="H259" i="1" s="1"/>
  <c r="I259" i="1"/>
  <c r="J259" i="1"/>
  <c r="K259" i="1"/>
  <c r="S259" i="1" s="1"/>
  <c r="L259" i="1"/>
  <c r="M259" i="1" s="1"/>
  <c r="C260" i="1"/>
  <c r="Y260" i="1" s="1"/>
  <c r="D260" i="1"/>
  <c r="E260" i="1"/>
  <c r="F260" i="1" s="1"/>
  <c r="G260" i="1"/>
  <c r="H260" i="1" s="1"/>
  <c r="I260" i="1"/>
  <c r="J260" i="1"/>
  <c r="K260" i="1"/>
  <c r="S260" i="1" s="1"/>
  <c r="L260" i="1"/>
  <c r="M260" i="1" s="1"/>
  <c r="C261" i="1"/>
  <c r="D261" i="1"/>
  <c r="E261" i="1"/>
  <c r="F261" i="1" s="1"/>
  <c r="G261" i="1"/>
  <c r="H261" i="1" s="1"/>
  <c r="I261" i="1"/>
  <c r="J261" i="1"/>
  <c r="K261" i="1"/>
  <c r="S261" i="1" s="1"/>
  <c r="L261" i="1"/>
  <c r="M261" i="1" s="1"/>
  <c r="C262" i="1"/>
  <c r="Y262" i="1" s="1"/>
  <c r="D262" i="1"/>
  <c r="E262" i="1"/>
  <c r="F262" i="1" s="1"/>
  <c r="G262" i="1"/>
  <c r="H262" i="1" s="1"/>
  <c r="I262" i="1"/>
  <c r="J262" i="1"/>
  <c r="K262" i="1"/>
  <c r="S262" i="1" s="1"/>
  <c r="L262" i="1"/>
  <c r="M262" i="1" s="1"/>
  <c r="C263" i="1"/>
  <c r="D263" i="1"/>
  <c r="E263" i="1"/>
  <c r="F263" i="1" s="1"/>
  <c r="G263" i="1"/>
  <c r="H263" i="1" s="1"/>
  <c r="I263" i="1"/>
  <c r="J263" i="1"/>
  <c r="K263" i="1"/>
  <c r="S263" i="1" s="1"/>
  <c r="L263" i="1"/>
  <c r="M263" i="1" s="1"/>
  <c r="C264" i="1"/>
  <c r="Y264" i="1" s="1"/>
  <c r="D264" i="1"/>
  <c r="E264" i="1"/>
  <c r="F264" i="1" s="1"/>
  <c r="G264" i="1"/>
  <c r="H264" i="1" s="1"/>
  <c r="I264" i="1"/>
  <c r="J264" i="1"/>
  <c r="K264" i="1"/>
  <c r="L264" i="1"/>
  <c r="M264" i="1" s="1"/>
  <c r="C265" i="1"/>
  <c r="D265" i="1"/>
  <c r="E265" i="1"/>
  <c r="F265" i="1" s="1"/>
  <c r="G265" i="1"/>
  <c r="H265" i="1" s="1"/>
  <c r="I265" i="1"/>
  <c r="J265" i="1"/>
  <c r="K265" i="1"/>
  <c r="S265" i="1" s="1"/>
  <c r="L265" i="1"/>
  <c r="M265" i="1" s="1"/>
  <c r="C266" i="1"/>
  <c r="Y266" i="1" s="1"/>
  <c r="D266" i="1"/>
  <c r="E266" i="1"/>
  <c r="F266" i="1" s="1"/>
  <c r="G266" i="1"/>
  <c r="H266" i="1" s="1"/>
  <c r="I266" i="1"/>
  <c r="J266" i="1"/>
  <c r="K266" i="1"/>
  <c r="S266" i="1" s="1"/>
  <c r="L266" i="1"/>
  <c r="M266" i="1" s="1"/>
  <c r="C267" i="1"/>
  <c r="D267" i="1"/>
  <c r="E267" i="1"/>
  <c r="F267" i="1" s="1"/>
  <c r="G267" i="1"/>
  <c r="H267" i="1" s="1"/>
  <c r="I267" i="1"/>
  <c r="J267" i="1"/>
  <c r="K267" i="1"/>
  <c r="S267" i="1" s="1"/>
  <c r="L267" i="1"/>
  <c r="M267" i="1" s="1"/>
  <c r="C268" i="1"/>
  <c r="Y268" i="1" s="1"/>
  <c r="D268" i="1"/>
  <c r="E268" i="1"/>
  <c r="F268" i="1" s="1"/>
  <c r="G268" i="1"/>
  <c r="H268" i="1" s="1"/>
  <c r="I268" i="1"/>
  <c r="J268" i="1"/>
  <c r="K268" i="1"/>
  <c r="L268" i="1"/>
  <c r="M268" i="1" s="1"/>
  <c r="C269" i="1"/>
  <c r="D269" i="1"/>
  <c r="E269" i="1"/>
  <c r="F269" i="1" s="1"/>
  <c r="G269" i="1"/>
  <c r="H269" i="1" s="1"/>
  <c r="I269" i="1"/>
  <c r="J269" i="1"/>
  <c r="K269" i="1"/>
  <c r="S269" i="1" s="1"/>
  <c r="L269" i="1"/>
  <c r="M269" i="1" s="1"/>
  <c r="C270" i="1"/>
  <c r="Y270" i="1" s="1"/>
  <c r="D270" i="1"/>
  <c r="E270" i="1"/>
  <c r="F270" i="1" s="1"/>
  <c r="G270" i="1"/>
  <c r="H270" i="1" s="1"/>
  <c r="I270" i="1"/>
  <c r="J270" i="1"/>
  <c r="K270" i="1"/>
  <c r="S270" i="1" s="1"/>
  <c r="L270" i="1"/>
  <c r="M270" i="1" s="1"/>
  <c r="C271" i="1"/>
  <c r="D271" i="1"/>
  <c r="E271" i="1"/>
  <c r="F271" i="1" s="1"/>
  <c r="G271" i="1"/>
  <c r="H271" i="1" s="1"/>
  <c r="I271" i="1"/>
  <c r="J271" i="1"/>
  <c r="K271" i="1"/>
  <c r="S271" i="1" s="1"/>
  <c r="L271" i="1"/>
  <c r="M271" i="1" s="1"/>
  <c r="C272" i="1"/>
  <c r="Y272" i="1" s="1"/>
  <c r="D272" i="1"/>
  <c r="E272" i="1"/>
  <c r="F272" i="1" s="1"/>
  <c r="G272" i="1"/>
  <c r="H272" i="1" s="1"/>
  <c r="I272" i="1"/>
  <c r="J272" i="1"/>
  <c r="K272" i="1"/>
  <c r="L272" i="1"/>
  <c r="M272" i="1" s="1"/>
  <c r="C273" i="1"/>
  <c r="D273" i="1"/>
  <c r="E273" i="1"/>
  <c r="F273" i="1" s="1"/>
  <c r="G273" i="1"/>
  <c r="H273" i="1" s="1"/>
  <c r="I273" i="1"/>
  <c r="J273" i="1"/>
  <c r="K273" i="1"/>
  <c r="S273" i="1" s="1"/>
  <c r="L273" i="1"/>
  <c r="M273" i="1" s="1"/>
  <c r="C274" i="1"/>
  <c r="Y274" i="1" s="1"/>
  <c r="D274" i="1"/>
  <c r="E274" i="1"/>
  <c r="F274" i="1" s="1"/>
  <c r="G274" i="1"/>
  <c r="H274" i="1" s="1"/>
  <c r="I274" i="1"/>
  <c r="J274" i="1"/>
  <c r="K274" i="1"/>
  <c r="S274" i="1" s="1"/>
  <c r="L274" i="1"/>
  <c r="M274" i="1" s="1"/>
  <c r="C275" i="1"/>
  <c r="D275" i="1"/>
  <c r="E275" i="1"/>
  <c r="F275" i="1" s="1"/>
  <c r="G275" i="1"/>
  <c r="H275" i="1" s="1"/>
  <c r="I275" i="1"/>
  <c r="J275" i="1"/>
  <c r="K275" i="1"/>
  <c r="S275" i="1" s="1"/>
  <c r="L275" i="1"/>
  <c r="M275" i="1" s="1"/>
  <c r="C276" i="1"/>
  <c r="Y276" i="1" s="1"/>
  <c r="D276" i="1"/>
  <c r="E276" i="1"/>
  <c r="F276" i="1" s="1"/>
  <c r="G276" i="1"/>
  <c r="H276" i="1" s="1"/>
  <c r="I276" i="1"/>
  <c r="J276" i="1"/>
  <c r="K276" i="1"/>
  <c r="L276" i="1"/>
  <c r="M276" i="1" s="1"/>
  <c r="C277" i="1"/>
  <c r="D277" i="1"/>
  <c r="E277" i="1"/>
  <c r="F277" i="1" s="1"/>
  <c r="G277" i="1"/>
  <c r="H277" i="1" s="1"/>
  <c r="I277" i="1"/>
  <c r="J277" i="1"/>
  <c r="K277" i="1"/>
  <c r="S277" i="1" s="1"/>
  <c r="L277" i="1"/>
  <c r="M277" i="1" s="1"/>
  <c r="C278" i="1"/>
  <c r="Y278" i="1" s="1"/>
  <c r="D278" i="1"/>
  <c r="E278" i="1"/>
  <c r="F278" i="1" s="1"/>
  <c r="G278" i="1"/>
  <c r="H278" i="1" s="1"/>
  <c r="I278" i="1"/>
  <c r="J278" i="1"/>
  <c r="K278" i="1"/>
  <c r="S278" i="1" s="1"/>
  <c r="L278" i="1"/>
  <c r="M278" i="1" s="1"/>
  <c r="C279" i="1"/>
  <c r="D279" i="1"/>
  <c r="E279" i="1"/>
  <c r="F279" i="1" s="1"/>
  <c r="G279" i="1"/>
  <c r="H279" i="1" s="1"/>
  <c r="I279" i="1"/>
  <c r="J279" i="1"/>
  <c r="K279" i="1"/>
  <c r="S279" i="1" s="1"/>
  <c r="L279" i="1"/>
  <c r="M279" i="1" s="1"/>
  <c r="C280" i="1"/>
  <c r="Y280" i="1" s="1"/>
  <c r="D280" i="1"/>
  <c r="E280" i="1"/>
  <c r="F280" i="1" s="1"/>
  <c r="G280" i="1"/>
  <c r="H280" i="1" s="1"/>
  <c r="I280" i="1"/>
  <c r="J280" i="1"/>
  <c r="K280" i="1"/>
  <c r="L280" i="1"/>
  <c r="M280" i="1" s="1"/>
  <c r="C281" i="1"/>
  <c r="D281" i="1"/>
  <c r="E281" i="1"/>
  <c r="F281" i="1" s="1"/>
  <c r="G281" i="1"/>
  <c r="H281" i="1" s="1"/>
  <c r="I281" i="1"/>
  <c r="J281" i="1"/>
  <c r="K281" i="1"/>
  <c r="S281" i="1" s="1"/>
  <c r="L281" i="1"/>
  <c r="M281" i="1" s="1"/>
  <c r="C282" i="1"/>
  <c r="Y282" i="1" s="1"/>
  <c r="D282" i="1"/>
  <c r="E282" i="1"/>
  <c r="F282" i="1" s="1"/>
  <c r="G282" i="1"/>
  <c r="H282" i="1" s="1"/>
  <c r="I282" i="1"/>
  <c r="J282" i="1"/>
  <c r="K282" i="1"/>
  <c r="S282" i="1" s="1"/>
  <c r="L282" i="1"/>
  <c r="M282" i="1" s="1"/>
  <c r="C283" i="1"/>
  <c r="D283" i="1"/>
  <c r="E283" i="1"/>
  <c r="F283" i="1" s="1"/>
  <c r="G283" i="1"/>
  <c r="H283" i="1" s="1"/>
  <c r="I283" i="1"/>
  <c r="J283" i="1"/>
  <c r="K283" i="1"/>
  <c r="L283" i="1"/>
  <c r="M283" i="1" s="1"/>
  <c r="C284" i="1"/>
  <c r="Y284" i="1" s="1"/>
  <c r="D284" i="1"/>
  <c r="E284" i="1"/>
  <c r="F284" i="1" s="1"/>
  <c r="G284" i="1"/>
  <c r="H284" i="1" s="1"/>
  <c r="I284" i="1"/>
  <c r="J284" i="1"/>
  <c r="K284" i="1"/>
  <c r="S284" i="1" s="1"/>
  <c r="L284" i="1"/>
  <c r="M284" i="1" s="1"/>
  <c r="C285" i="1"/>
  <c r="D285" i="1"/>
  <c r="E285" i="1"/>
  <c r="F285" i="1" s="1"/>
  <c r="G285" i="1"/>
  <c r="H285" i="1" s="1"/>
  <c r="I285" i="1"/>
  <c r="J285" i="1"/>
  <c r="K285" i="1"/>
  <c r="L285" i="1"/>
  <c r="M285" i="1" s="1"/>
  <c r="C286" i="1"/>
  <c r="Y286" i="1" s="1"/>
  <c r="D286" i="1"/>
  <c r="E286" i="1"/>
  <c r="F286" i="1" s="1"/>
  <c r="G286" i="1"/>
  <c r="H286" i="1" s="1"/>
  <c r="I286" i="1"/>
  <c r="J286" i="1"/>
  <c r="K286" i="1"/>
  <c r="L286" i="1"/>
  <c r="M286" i="1" s="1"/>
  <c r="C287" i="1"/>
  <c r="D287" i="1"/>
  <c r="E287" i="1"/>
  <c r="F287" i="1" s="1"/>
  <c r="G287" i="1"/>
  <c r="H287" i="1" s="1"/>
  <c r="I287" i="1"/>
  <c r="J287" i="1"/>
  <c r="K287" i="1"/>
  <c r="L287" i="1"/>
  <c r="M287" i="1" s="1"/>
  <c r="C288" i="1"/>
  <c r="Y288" i="1" s="1"/>
  <c r="D288" i="1"/>
  <c r="E288" i="1"/>
  <c r="F288" i="1" s="1"/>
  <c r="G288" i="1"/>
  <c r="H288" i="1" s="1"/>
  <c r="I288" i="1"/>
  <c r="J288" i="1"/>
  <c r="K288" i="1"/>
  <c r="L288" i="1"/>
  <c r="M288" i="1" s="1"/>
  <c r="C289" i="1"/>
  <c r="D289" i="1"/>
  <c r="E289" i="1"/>
  <c r="F289" i="1" s="1"/>
  <c r="G289" i="1"/>
  <c r="H289" i="1" s="1"/>
  <c r="I289" i="1"/>
  <c r="J289" i="1"/>
  <c r="K289" i="1"/>
  <c r="S289" i="1" s="1"/>
  <c r="L289" i="1"/>
  <c r="M289" i="1" s="1"/>
  <c r="C290" i="1"/>
  <c r="Y290" i="1" s="1"/>
  <c r="D290" i="1"/>
  <c r="E290" i="1"/>
  <c r="F290" i="1" s="1"/>
  <c r="G290" i="1"/>
  <c r="H290" i="1" s="1"/>
  <c r="I290" i="1"/>
  <c r="J290" i="1"/>
  <c r="K290" i="1"/>
  <c r="S290" i="1" s="1"/>
  <c r="L290" i="1"/>
  <c r="M290" i="1" s="1"/>
  <c r="C291" i="1"/>
  <c r="D291" i="1"/>
  <c r="E291" i="1"/>
  <c r="F291" i="1" s="1"/>
  <c r="G291" i="1"/>
  <c r="H291" i="1" s="1"/>
  <c r="I291" i="1"/>
  <c r="J291" i="1"/>
  <c r="K291" i="1"/>
  <c r="L291" i="1"/>
  <c r="M291" i="1" s="1"/>
  <c r="C292" i="1"/>
  <c r="Y292" i="1" s="1"/>
  <c r="D292" i="1"/>
  <c r="E292" i="1"/>
  <c r="F292" i="1" s="1"/>
  <c r="G292" i="1"/>
  <c r="H292" i="1" s="1"/>
  <c r="I292" i="1"/>
  <c r="J292" i="1"/>
  <c r="K292" i="1"/>
  <c r="S292" i="1" s="1"/>
  <c r="L292" i="1"/>
  <c r="M292" i="1" s="1"/>
  <c r="C293" i="1"/>
  <c r="D293" i="1"/>
  <c r="E293" i="1"/>
  <c r="F293" i="1" s="1"/>
  <c r="G293" i="1"/>
  <c r="H293" i="1" s="1"/>
  <c r="I293" i="1"/>
  <c r="J293" i="1"/>
  <c r="K293" i="1"/>
  <c r="L293" i="1"/>
  <c r="M293" i="1" s="1"/>
  <c r="C294" i="1"/>
  <c r="Y294" i="1" s="1"/>
  <c r="D294" i="1"/>
  <c r="E294" i="1"/>
  <c r="F294" i="1" s="1"/>
  <c r="G294" i="1"/>
  <c r="H294" i="1" s="1"/>
  <c r="I294" i="1"/>
  <c r="J294" i="1"/>
  <c r="K294" i="1"/>
  <c r="L294" i="1"/>
  <c r="M294" i="1" s="1"/>
  <c r="C295" i="1"/>
  <c r="D295" i="1"/>
  <c r="E295" i="1"/>
  <c r="F295" i="1" s="1"/>
  <c r="G295" i="1"/>
  <c r="H295" i="1" s="1"/>
  <c r="I295" i="1"/>
  <c r="J295" i="1"/>
  <c r="K295" i="1"/>
  <c r="L295" i="1"/>
  <c r="M295" i="1" s="1"/>
  <c r="C296" i="1"/>
  <c r="Y296" i="1" s="1"/>
  <c r="D296" i="1"/>
  <c r="E296" i="1"/>
  <c r="F296" i="1" s="1"/>
  <c r="G296" i="1"/>
  <c r="H296" i="1" s="1"/>
  <c r="I296" i="1"/>
  <c r="J296" i="1"/>
  <c r="K296" i="1"/>
  <c r="S296" i="1" s="1"/>
  <c r="L296" i="1"/>
  <c r="M296" i="1" s="1"/>
  <c r="C297" i="1"/>
  <c r="D297" i="1"/>
  <c r="E297" i="1"/>
  <c r="F297" i="1" s="1"/>
  <c r="G297" i="1"/>
  <c r="H297" i="1" s="1"/>
  <c r="I297" i="1"/>
  <c r="J297" i="1"/>
  <c r="K297" i="1"/>
  <c r="L297" i="1"/>
  <c r="M297" i="1" s="1"/>
  <c r="C298" i="1"/>
  <c r="Y298" i="1" s="1"/>
  <c r="D298" i="1"/>
  <c r="E298" i="1"/>
  <c r="F298" i="1" s="1"/>
  <c r="G298" i="1"/>
  <c r="H298" i="1" s="1"/>
  <c r="I298" i="1"/>
  <c r="J298" i="1"/>
  <c r="K298" i="1"/>
  <c r="L298" i="1"/>
  <c r="M298" i="1" s="1"/>
  <c r="C299" i="1"/>
  <c r="D299" i="1"/>
  <c r="E299" i="1"/>
  <c r="F299" i="1" s="1"/>
  <c r="G299" i="1"/>
  <c r="H299" i="1" s="1"/>
  <c r="I299" i="1"/>
  <c r="J299" i="1"/>
  <c r="K299" i="1"/>
  <c r="L299" i="1"/>
  <c r="M299" i="1" s="1"/>
  <c r="C300" i="1"/>
  <c r="Y300" i="1" s="1"/>
  <c r="D300" i="1"/>
  <c r="E300" i="1"/>
  <c r="F300" i="1" s="1"/>
  <c r="G300" i="1"/>
  <c r="H300" i="1" s="1"/>
  <c r="I300" i="1"/>
  <c r="J300" i="1"/>
  <c r="K300" i="1"/>
  <c r="S300" i="1" s="1"/>
  <c r="L300" i="1"/>
  <c r="M300" i="1" s="1"/>
  <c r="C301" i="1"/>
  <c r="D301" i="1"/>
  <c r="E301" i="1"/>
  <c r="F301" i="1" s="1"/>
  <c r="G301" i="1"/>
  <c r="H301" i="1" s="1"/>
  <c r="I301" i="1"/>
  <c r="J301" i="1"/>
  <c r="K301" i="1"/>
  <c r="L301" i="1"/>
  <c r="M301" i="1" s="1"/>
  <c r="C302" i="1"/>
  <c r="Y302" i="1" s="1"/>
  <c r="D302" i="1"/>
  <c r="E302" i="1"/>
  <c r="F302" i="1" s="1"/>
  <c r="G302" i="1"/>
  <c r="H302" i="1" s="1"/>
  <c r="I302" i="1"/>
  <c r="J302" i="1"/>
  <c r="K302" i="1"/>
  <c r="L302" i="1"/>
  <c r="M302" i="1" s="1"/>
  <c r="C303" i="1"/>
  <c r="D303" i="1"/>
  <c r="E303" i="1"/>
  <c r="F303" i="1" s="1"/>
  <c r="G303" i="1"/>
  <c r="H303" i="1" s="1"/>
  <c r="I303" i="1"/>
  <c r="J303" i="1"/>
  <c r="K303" i="1"/>
  <c r="S303" i="1" s="1"/>
  <c r="L303" i="1"/>
  <c r="M303" i="1" s="1"/>
  <c r="C304" i="1"/>
  <c r="Y304" i="1" s="1"/>
  <c r="D304" i="1"/>
  <c r="E304" i="1"/>
  <c r="F304" i="1" s="1"/>
  <c r="G304" i="1"/>
  <c r="H304" i="1" s="1"/>
  <c r="I304" i="1"/>
  <c r="J304" i="1"/>
  <c r="K304" i="1"/>
  <c r="S304" i="1" s="1"/>
  <c r="L304" i="1"/>
  <c r="M304" i="1" s="1"/>
  <c r="C305" i="1"/>
  <c r="D305" i="1"/>
  <c r="E305" i="1"/>
  <c r="F305" i="1" s="1"/>
  <c r="G305" i="1"/>
  <c r="H305" i="1" s="1"/>
  <c r="I305" i="1"/>
  <c r="J305" i="1"/>
  <c r="K305" i="1"/>
  <c r="L305" i="1"/>
  <c r="M305" i="1" s="1"/>
  <c r="C306" i="1"/>
  <c r="Y306" i="1" s="1"/>
  <c r="D306" i="1"/>
  <c r="E306" i="1"/>
  <c r="F306" i="1" s="1"/>
  <c r="G306" i="1"/>
  <c r="H306" i="1" s="1"/>
  <c r="I306" i="1"/>
  <c r="J306" i="1"/>
  <c r="K306" i="1"/>
  <c r="L306" i="1"/>
  <c r="M306" i="1" s="1"/>
  <c r="C307" i="1"/>
  <c r="D307" i="1"/>
  <c r="E307" i="1"/>
  <c r="F307" i="1" s="1"/>
  <c r="G307" i="1"/>
  <c r="H307" i="1" s="1"/>
  <c r="I307" i="1"/>
  <c r="J307" i="1"/>
  <c r="K307" i="1"/>
  <c r="S307" i="1" s="1"/>
  <c r="L307" i="1"/>
  <c r="M307" i="1" s="1"/>
  <c r="C308" i="1"/>
  <c r="Y308" i="1" s="1"/>
  <c r="D308" i="1"/>
  <c r="E308" i="1"/>
  <c r="F308" i="1" s="1"/>
  <c r="G308" i="1"/>
  <c r="H308" i="1" s="1"/>
  <c r="I308" i="1"/>
  <c r="J308" i="1"/>
  <c r="K308" i="1"/>
  <c r="N308" i="1" s="1"/>
  <c r="L308" i="1"/>
  <c r="M308" i="1" s="1"/>
  <c r="C309" i="1"/>
  <c r="D309" i="1"/>
  <c r="E309" i="1"/>
  <c r="F309" i="1" s="1"/>
  <c r="G309" i="1"/>
  <c r="H309" i="1" s="1"/>
  <c r="I309" i="1"/>
  <c r="J309" i="1"/>
  <c r="K309" i="1"/>
  <c r="L309" i="1"/>
  <c r="M309" i="1" s="1"/>
  <c r="C310" i="1"/>
  <c r="Y310" i="1" s="1"/>
  <c r="D310" i="1"/>
  <c r="E310" i="1"/>
  <c r="F310" i="1" s="1"/>
  <c r="G310" i="1"/>
  <c r="H310" i="1" s="1"/>
  <c r="I310" i="1"/>
  <c r="J310" i="1"/>
  <c r="K310" i="1"/>
  <c r="N310" i="1" s="1"/>
  <c r="L310" i="1"/>
  <c r="M310" i="1" s="1"/>
  <c r="C311" i="1"/>
  <c r="D311" i="1"/>
  <c r="E311" i="1"/>
  <c r="F311" i="1" s="1"/>
  <c r="G311" i="1"/>
  <c r="H311" i="1" s="1"/>
  <c r="I311" i="1"/>
  <c r="J311" i="1"/>
  <c r="K311" i="1"/>
  <c r="L311" i="1"/>
  <c r="M311" i="1" s="1"/>
  <c r="C312" i="1"/>
  <c r="Y312" i="1" s="1"/>
  <c r="D312" i="1"/>
  <c r="E312" i="1"/>
  <c r="F312" i="1" s="1"/>
  <c r="G312" i="1"/>
  <c r="H312" i="1" s="1"/>
  <c r="I312" i="1"/>
  <c r="J312" i="1"/>
  <c r="K312" i="1"/>
  <c r="S312" i="1" s="1"/>
  <c r="L312" i="1"/>
  <c r="M312" i="1" s="1"/>
  <c r="C313" i="1"/>
  <c r="D313" i="1"/>
  <c r="E313" i="1"/>
  <c r="F313" i="1" s="1"/>
  <c r="G313" i="1"/>
  <c r="H313" i="1" s="1"/>
  <c r="I313" i="1"/>
  <c r="J313" i="1"/>
  <c r="K313" i="1"/>
  <c r="S313" i="1" s="1"/>
  <c r="L313" i="1"/>
  <c r="M313" i="1" s="1"/>
  <c r="C314" i="1"/>
  <c r="Y314" i="1" s="1"/>
  <c r="D314" i="1"/>
  <c r="E314" i="1"/>
  <c r="F314" i="1" s="1"/>
  <c r="G314" i="1"/>
  <c r="H314" i="1" s="1"/>
  <c r="I314" i="1"/>
  <c r="J314" i="1"/>
  <c r="K314" i="1"/>
  <c r="L314" i="1"/>
  <c r="M314" i="1" s="1"/>
  <c r="C315" i="1"/>
  <c r="D315" i="1"/>
  <c r="E315" i="1"/>
  <c r="F315" i="1" s="1"/>
  <c r="G315" i="1"/>
  <c r="H315" i="1" s="1"/>
  <c r="I315" i="1"/>
  <c r="J315" i="1"/>
  <c r="K315" i="1"/>
  <c r="L315" i="1"/>
  <c r="M315" i="1" s="1"/>
  <c r="C316" i="1"/>
  <c r="Y316" i="1" s="1"/>
  <c r="D316" i="1"/>
  <c r="E316" i="1"/>
  <c r="F316" i="1" s="1"/>
  <c r="G316" i="1"/>
  <c r="H316" i="1" s="1"/>
  <c r="I316" i="1"/>
  <c r="J316" i="1"/>
  <c r="K316" i="1"/>
  <c r="L316" i="1"/>
  <c r="M316" i="1" s="1"/>
  <c r="C317" i="1"/>
  <c r="D317" i="1"/>
  <c r="E317" i="1"/>
  <c r="F317" i="1" s="1"/>
  <c r="G317" i="1"/>
  <c r="H317" i="1" s="1"/>
  <c r="I317" i="1"/>
  <c r="J317" i="1"/>
  <c r="K317" i="1"/>
  <c r="S317" i="1" s="1"/>
  <c r="L317" i="1"/>
  <c r="M317" i="1" s="1"/>
  <c r="C318" i="1"/>
  <c r="Y318" i="1" s="1"/>
  <c r="D318" i="1"/>
  <c r="E318" i="1"/>
  <c r="F318" i="1" s="1"/>
  <c r="G318" i="1"/>
  <c r="H318" i="1" s="1"/>
  <c r="I318" i="1"/>
  <c r="J318" i="1"/>
  <c r="K318" i="1"/>
  <c r="L318" i="1"/>
  <c r="M318" i="1" s="1"/>
  <c r="C319" i="1"/>
  <c r="D319" i="1"/>
  <c r="E319" i="1"/>
  <c r="F319" i="1" s="1"/>
  <c r="G319" i="1"/>
  <c r="H319" i="1" s="1"/>
  <c r="I319" i="1"/>
  <c r="J319" i="1"/>
  <c r="K319" i="1"/>
  <c r="S319" i="1" s="1"/>
  <c r="L319" i="1"/>
  <c r="M319" i="1" s="1"/>
  <c r="C320" i="1"/>
  <c r="Y320" i="1" s="1"/>
  <c r="D320" i="1"/>
  <c r="E320" i="1"/>
  <c r="F320" i="1" s="1"/>
  <c r="G320" i="1"/>
  <c r="H320" i="1" s="1"/>
  <c r="I320" i="1"/>
  <c r="J320" i="1"/>
  <c r="K320" i="1"/>
  <c r="S320" i="1" s="1"/>
  <c r="L320" i="1"/>
  <c r="M320" i="1" s="1"/>
  <c r="C321" i="1"/>
  <c r="D321" i="1"/>
  <c r="E321" i="1"/>
  <c r="F321" i="1" s="1"/>
  <c r="G321" i="1"/>
  <c r="H321" i="1" s="1"/>
  <c r="I321" i="1"/>
  <c r="J321" i="1"/>
  <c r="K321" i="1"/>
  <c r="L321" i="1"/>
  <c r="M321" i="1" s="1"/>
  <c r="C322" i="1"/>
  <c r="Y322" i="1" s="1"/>
  <c r="D322" i="1"/>
  <c r="E322" i="1"/>
  <c r="F322" i="1" s="1"/>
  <c r="G322" i="1"/>
  <c r="H322" i="1" s="1"/>
  <c r="I322" i="1"/>
  <c r="J322" i="1"/>
  <c r="K322" i="1"/>
  <c r="L322" i="1"/>
  <c r="M322" i="1" s="1"/>
  <c r="C323" i="1"/>
  <c r="D323" i="1"/>
  <c r="E323" i="1"/>
  <c r="F323" i="1" s="1"/>
  <c r="G323" i="1"/>
  <c r="H323" i="1" s="1"/>
  <c r="I323" i="1"/>
  <c r="J323" i="1"/>
  <c r="K323" i="1"/>
  <c r="S323" i="1" s="1"/>
  <c r="L323" i="1"/>
  <c r="M323" i="1" s="1"/>
  <c r="C324" i="1"/>
  <c r="Y324" i="1" s="1"/>
  <c r="D324" i="1"/>
  <c r="E324" i="1"/>
  <c r="F324" i="1" s="1"/>
  <c r="G324" i="1"/>
  <c r="H324" i="1" s="1"/>
  <c r="I324" i="1"/>
  <c r="J324" i="1"/>
  <c r="K324" i="1"/>
  <c r="N324" i="1" s="1"/>
  <c r="L324" i="1"/>
  <c r="M324" i="1" s="1"/>
  <c r="C325" i="1"/>
  <c r="D325" i="1"/>
  <c r="E325" i="1"/>
  <c r="F325" i="1" s="1"/>
  <c r="G325" i="1"/>
  <c r="H325" i="1" s="1"/>
  <c r="I325" i="1"/>
  <c r="J325" i="1"/>
  <c r="K325" i="1"/>
  <c r="L325" i="1"/>
  <c r="M325" i="1" s="1"/>
  <c r="C326" i="1"/>
  <c r="Y326" i="1" s="1"/>
  <c r="D326" i="1"/>
  <c r="E326" i="1"/>
  <c r="F326" i="1" s="1"/>
  <c r="G326" i="1"/>
  <c r="H326" i="1" s="1"/>
  <c r="I326" i="1"/>
  <c r="J326" i="1"/>
  <c r="K326" i="1"/>
  <c r="N326" i="1" s="1"/>
  <c r="L326" i="1"/>
  <c r="M326" i="1" s="1"/>
  <c r="C327" i="1"/>
  <c r="D327" i="1"/>
  <c r="E327" i="1"/>
  <c r="F327" i="1" s="1"/>
  <c r="G327" i="1"/>
  <c r="H327" i="1" s="1"/>
  <c r="I327" i="1"/>
  <c r="J327" i="1"/>
  <c r="K327" i="1"/>
  <c r="L327" i="1"/>
  <c r="M327" i="1" s="1"/>
  <c r="C328" i="1"/>
  <c r="Y328" i="1" s="1"/>
  <c r="D328" i="1"/>
  <c r="E328" i="1"/>
  <c r="F328" i="1" s="1"/>
  <c r="G328" i="1"/>
  <c r="H328" i="1" s="1"/>
  <c r="I328" i="1"/>
  <c r="J328" i="1"/>
  <c r="K328" i="1"/>
  <c r="S328" i="1" s="1"/>
  <c r="L328" i="1"/>
  <c r="M328" i="1" s="1"/>
  <c r="C329" i="1"/>
  <c r="D329" i="1"/>
  <c r="E329" i="1"/>
  <c r="F329" i="1" s="1"/>
  <c r="G329" i="1"/>
  <c r="H329" i="1" s="1"/>
  <c r="I329" i="1"/>
  <c r="J329" i="1"/>
  <c r="K329" i="1"/>
  <c r="L329" i="1"/>
  <c r="M329" i="1" s="1"/>
  <c r="C330" i="1"/>
  <c r="Y330" i="1" s="1"/>
  <c r="D330" i="1"/>
  <c r="E330" i="1"/>
  <c r="F330" i="1" s="1"/>
  <c r="G330" i="1"/>
  <c r="H330" i="1" s="1"/>
  <c r="I330" i="1"/>
  <c r="J330" i="1"/>
  <c r="K330" i="1"/>
  <c r="N330" i="1" s="1"/>
  <c r="L330" i="1"/>
  <c r="M330" i="1" s="1"/>
  <c r="C331" i="1"/>
  <c r="D331" i="1"/>
  <c r="E331" i="1"/>
  <c r="F331" i="1" s="1"/>
  <c r="G331" i="1"/>
  <c r="H331" i="1" s="1"/>
  <c r="I331" i="1"/>
  <c r="J331" i="1"/>
  <c r="K331" i="1"/>
  <c r="L331" i="1"/>
  <c r="M331" i="1" s="1"/>
  <c r="C332" i="1"/>
  <c r="Y332" i="1" s="1"/>
  <c r="D332" i="1"/>
  <c r="E332" i="1"/>
  <c r="F332" i="1" s="1"/>
  <c r="G332" i="1"/>
  <c r="H332" i="1" s="1"/>
  <c r="I332" i="1"/>
  <c r="J332" i="1"/>
  <c r="K332" i="1"/>
  <c r="N332" i="1" s="1"/>
  <c r="L332" i="1"/>
  <c r="M332" i="1" s="1"/>
  <c r="C333" i="1"/>
  <c r="D333" i="1"/>
  <c r="E333" i="1"/>
  <c r="F333" i="1" s="1"/>
  <c r="G333" i="1"/>
  <c r="H333" i="1" s="1"/>
  <c r="I333" i="1"/>
  <c r="J333" i="1"/>
  <c r="K333" i="1"/>
  <c r="L333" i="1"/>
  <c r="M333" i="1" s="1"/>
  <c r="C334" i="1"/>
  <c r="Y334" i="1" s="1"/>
  <c r="D334" i="1"/>
  <c r="E334" i="1"/>
  <c r="F334" i="1" s="1"/>
  <c r="G334" i="1"/>
  <c r="H334" i="1" s="1"/>
  <c r="I334" i="1"/>
  <c r="J334" i="1"/>
  <c r="K334" i="1"/>
  <c r="N334" i="1" s="1"/>
  <c r="L334" i="1"/>
  <c r="M334" i="1" s="1"/>
  <c r="C335" i="1"/>
  <c r="D335" i="1"/>
  <c r="E335" i="1"/>
  <c r="F335" i="1" s="1"/>
  <c r="G335" i="1"/>
  <c r="H335" i="1" s="1"/>
  <c r="I335" i="1"/>
  <c r="J335" i="1"/>
  <c r="K335" i="1"/>
  <c r="S335" i="1" s="1"/>
  <c r="L335" i="1"/>
  <c r="M335" i="1" s="1"/>
  <c r="C336" i="1"/>
  <c r="Y336" i="1" s="1"/>
  <c r="D336" i="1"/>
  <c r="E336" i="1"/>
  <c r="F336" i="1" s="1"/>
  <c r="G336" i="1"/>
  <c r="H336" i="1" s="1"/>
  <c r="I336" i="1"/>
  <c r="J336" i="1"/>
  <c r="K336" i="1"/>
  <c r="S336" i="1" s="1"/>
  <c r="L336" i="1"/>
  <c r="M336" i="1" s="1"/>
  <c r="C337" i="1"/>
  <c r="D337" i="1"/>
  <c r="E337" i="1"/>
  <c r="F337" i="1" s="1"/>
  <c r="G337" i="1"/>
  <c r="H337" i="1" s="1"/>
  <c r="I337" i="1"/>
  <c r="J337" i="1"/>
  <c r="K337" i="1"/>
  <c r="L337" i="1"/>
  <c r="M337" i="1" s="1"/>
  <c r="C338" i="1"/>
  <c r="Y338" i="1" s="1"/>
  <c r="D338" i="1"/>
  <c r="E338" i="1"/>
  <c r="F338" i="1" s="1"/>
  <c r="G338" i="1"/>
  <c r="H338" i="1" s="1"/>
  <c r="I338" i="1"/>
  <c r="J338" i="1"/>
  <c r="K338" i="1"/>
  <c r="N338" i="1" s="1"/>
  <c r="L338" i="1"/>
  <c r="M338" i="1" s="1"/>
  <c r="C339" i="1"/>
  <c r="D339" i="1"/>
  <c r="E339" i="1"/>
  <c r="F339" i="1" s="1"/>
  <c r="G339" i="1"/>
  <c r="H339" i="1" s="1"/>
  <c r="I339" i="1"/>
  <c r="J339" i="1"/>
  <c r="K339" i="1"/>
  <c r="S339" i="1" s="1"/>
  <c r="L339" i="1"/>
  <c r="M339" i="1" s="1"/>
  <c r="C340" i="1"/>
  <c r="Y340" i="1" s="1"/>
  <c r="D340" i="1"/>
  <c r="E340" i="1"/>
  <c r="F340" i="1" s="1"/>
  <c r="G340" i="1"/>
  <c r="H340" i="1" s="1"/>
  <c r="I340" i="1"/>
  <c r="J340" i="1"/>
  <c r="K340" i="1"/>
  <c r="R340" i="1" s="1"/>
  <c r="AU340" i="1" s="1"/>
  <c r="L340" i="1"/>
  <c r="M340" i="1" s="1"/>
  <c r="C341" i="1"/>
  <c r="D341" i="1"/>
  <c r="E341" i="1"/>
  <c r="F341" i="1" s="1"/>
  <c r="G341" i="1"/>
  <c r="H341" i="1" s="1"/>
  <c r="I341" i="1"/>
  <c r="J341" i="1"/>
  <c r="K341" i="1"/>
  <c r="L341" i="1"/>
  <c r="M341" i="1" s="1"/>
  <c r="C342" i="1"/>
  <c r="Y342" i="1" s="1"/>
  <c r="D342" i="1"/>
  <c r="E342" i="1"/>
  <c r="F342" i="1" s="1"/>
  <c r="G342" i="1"/>
  <c r="H342" i="1" s="1"/>
  <c r="I342" i="1"/>
  <c r="J342" i="1"/>
  <c r="K342" i="1"/>
  <c r="L342" i="1"/>
  <c r="M342" i="1" s="1"/>
  <c r="C343" i="1"/>
  <c r="D343" i="1"/>
  <c r="E343" i="1"/>
  <c r="F343" i="1" s="1"/>
  <c r="G343" i="1"/>
  <c r="H343" i="1" s="1"/>
  <c r="I343" i="1"/>
  <c r="J343" i="1"/>
  <c r="K343" i="1"/>
  <c r="L343" i="1"/>
  <c r="M343" i="1" s="1"/>
  <c r="C344" i="1"/>
  <c r="Y344" i="1" s="1"/>
  <c r="D344" i="1"/>
  <c r="E344" i="1"/>
  <c r="F344" i="1" s="1"/>
  <c r="G344" i="1"/>
  <c r="H344" i="1" s="1"/>
  <c r="I344" i="1"/>
  <c r="J344" i="1"/>
  <c r="K344" i="1"/>
  <c r="R344" i="1" s="1"/>
  <c r="AU344" i="1" s="1"/>
  <c r="L344" i="1"/>
  <c r="M344" i="1" s="1"/>
  <c r="C345" i="1"/>
  <c r="D345" i="1"/>
  <c r="E345" i="1"/>
  <c r="F345" i="1" s="1"/>
  <c r="G345" i="1"/>
  <c r="H345" i="1" s="1"/>
  <c r="I345" i="1"/>
  <c r="J345" i="1"/>
  <c r="K345" i="1"/>
  <c r="L345" i="1"/>
  <c r="M345" i="1" s="1"/>
  <c r="C346" i="1"/>
  <c r="Y346" i="1" s="1"/>
  <c r="D346" i="1"/>
  <c r="E346" i="1"/>
  <c r="F346" i="1" s="1"/>
  <c r="G346" i="1"/>
  <c r="H346" i="1" s="1"/>
  <c r="I346" i="1"/>
  <c r="J346" i="1"/>
  <c r="K346" i="1"/>
  <c r="N346" i="1" s="1"/>
  <c r="O346" i="1" s="1"/>
  <c r="AW346" i="1" s="1"/>
  <c r="L346" i="1"/>
  <c r="M346" i="1" s="1"/>
  <c r="C347" i="1"/>
  <c r="D347" i="1"/>
  <c r="E347" i="1"/>
  <c r="F347" i="1" s="1"/>
  <c r="G347" i="1"/>
  <c r="H347" i="1" s="1"/>
  <c r="I347" i="1"/>
  <c r="J347" i="1"/>
  <c r="K347" i="1"/>
  <c r="L347" i="1"/>
  <c r="M347" i="1" s="1"/>
  <c r="C348" i="1"/>
  <c r="Y348" i="1" s="1"/>
  <c r="D348" i="1"/>
  <c r="E348" i="1"/>
  <c r="F348" i="1" s="1"/>
  <c r="G348" i="1"/>
  <c r="H348" i="1" s="1"/>
  <c r="I348" i="1"/>
  <c r="J348" i="1"/>
  <c r="K348" i="1"/>
  <c r="L348" i="1"/>
  <c r="M348" i="1" s="1"/>
  <c r="C349" i="1"/>
  <c r="D349" i="1"/>
  <c r="E349" i="1"/>
  <c r="F349" i="1" s="1"/>
  <c r="G349" i="1"/>
  <c r="H349" i="1" s="1"/>
  <c r="I349" i="1"/>
  <c r="J349" i="1"/>
  <c r="K349" i="1"/>
  <c r="L349" i="1"/>
  <c r="M349" i="1" s="1"/>
  <c r="C350" i="1"/>
  <c r="Y350" i="1" s="1"/>
  <c r="D350" i="1"/>
  <c r="E350" i="1"/>
  <c r="F350" i="1" s="1"/>
  <c r="G350" i="1"/>
  <c r="H350" i="1" s="1"/>
  <c r="I350" i="1"/>
  <c r="J350" i="1"/>
  <c r="K350" i="1"/>
  <c r="L350" i="1"/>
  <c r="M350" i="1" s="1"/>
  <c r="C351" i="1"/>
  <c r="D351" i="1"/>
  <c r="E351" i="1"/>
  <c r="F351" i="1" s="1"/>
  <c r="G351" i="1"/>
  <c r="H351" i="1" s="1"/>
  <c r="I351" i="1"/>
  <c r="J351" i="1"/>
  <c r="K351" i="1"/>
  <c r="L351" i="1"/>
  <c r="M351" i="1" s="1"/>
  <c r="C352" i="1"/>
  <c r="Y352" i="1" s="1"/>
  <c r="D352" i="1"/>
  <c r="E352" i="1"/>
  <c r="F352" i="1" s="1"/>
  <c r="G352" i="1"/>
  <c r="H352" i="1" s="1"/>
  <c r="I352" i="1"/>
  <c r="J352" i="1"/>
  <c r="K352" i="1"/>
  <c r="L352" i="1"/>
  <c r="M352" i="1" s="1"/>
  <c r="C353" i="1"/>
  <c r="D353" i="1"/>
  <c r="E353" i="1"/>
  <c r="F353" i="1" s="1"/>
  <c r="G353" i="1"/>
  <c r="H353" i="1" s="1"/>
  <c r="I353" i="1"/>
  <c r="J353" i="1"/>
  <c r="K353" i="1"/>
  <c r="L353" i="1"/>
  <c r="M353" i="1" s="1"/>
  <c r="C354" i="1"/>
  <c r="Y354" i="1" s="1"/>
  <c r="D354" i="1"/>
  <c r="E354" i="1"/>
  <c r="F354" i="1" s="1"/>
  <c r="G354" i="1"/>
  <c r="H354" i="1" s="1"/>
  <c r="I354" i="1"/>
  <c r="J354" i="1"/>
  <c r="K354" i="1"/>
  <c r="R354" i="1" s="1"/>
  <c r="AU354" i="1" s="1"/>
  <c r="L354" i="1"/>
  <c r="M354" i="1" s="1"/>
  <c r="C355" i="1"/>
  <c r="D355" i="1"/>
  <c r="E355" i="1"/>
  <c r="F355" i="1" s="1"/>
  <c r="G355" i="1"/>
  <c r="H355" i="1" s="1"/>
  <c r="I355" i="1"/>
  <c r="J355" i="1"/>
  <c r="K355" i="1"/>
  <c r="N355" i="1" s="1"/>
  <c r="O355" i="1" s="1"/>
  <c r="AW355" i="1" s="1"/>
  <c r="L355" i="1"/>
  <c r="M355" i="1" s="1"/>
  <c r="C356" i="1"/>
  <c r="Y356" i="1" s="1"/>
  <c r="D356" i="1"/>
  <c r="E356" i="1"/>
  <c r="F356" i="1" s="1"/>
  <c r="G356" i="1"/>
  <c r="H356" i="1" s="1"/>
  <c r="I356" i="1"/>
  <c r="J356" i="1"/>
  <c r="K356" i="1"/>
  <c r="L356" i="1"/>
  <c r="M356" i="1" s="1"/>
  <c r="C357" i="1"/>
  <c r="D357" i="1"/>
  <c r="E357" i="1"/>
  <c r="F357" i="1" s="1"/>
  <c r="G357" i="1"/>
  <c r="H357" i="1" s="1"/>
  <c r="I357" i="1"/>
  <c r="J357" i="1"/>
  <c r="K357" i="1"/>
  <c r="N357" i="1" s="1"/>
  <c r="O357" i="1" s="1"/>
  <c r="AW357" i="1" s="1"/>
  <c r="L357" i="1"/>
  <c r="M357" i="1" s="1"/>
  <c r="C358" i="1"/>
  <c r="Y358" i="1" s="1"/>
  <c r="D358" i="1"/>
  <c r="E358" i="1"/>
  <c r="F358" i="1" s="1"/>
  <c r="G358" i="1"/>
  <c r="H358" i="1" s="1"/>
  <c r="I358" i="1"/>
  <c r="J358" i="1"/>
  <c r="K358" i="1"/>
  <c r="R358" i="1" s="1"/>
  <c r="AU358" i="1" s="1"/>
  <c r="L358" i="1"/>
  <c r="M358" i="1" s="1"/>
  <c r="C359" i="1"/>
  <c r="D359" i="1"/>
  <c r="E359" i="1"/>
  <c r="F359" i="1" s="1"/>
  <c r="G359" i="1"/>
  <c r="H359" i="1" s="1"/>
  <c r="I359" i="1"/>
  <c r="J359" i="1"/>
  <c r="K359" i="1"/>
  <c r="L359" i="1"/>
  <c r="M359" i="1" s="1"/>
  <c r="C360" i="1"/>
  <c r="Y360" i="1" s="1"/>
  <c r="D360" i="1"/>
  <c r="E360" i="1"/>
  <c r="F360" i="1" s="1"/>
  <c r="G360" i="1"/>
  <c r="H360" i="1" s="1"/>
  <c r="I360" i="1"/>
  <c r="J360" i="1"/>
  <c r="K360" i="1"/>
  <c r="L360" i="1"/>
  <c r="M360" i="1" s="1"/>
  <c r="C361" i="1"/>
  <c r="D361" i="1"/>
  <c r="E361" i="1"/>
  <c r="F361" i="1" s="1"/>
  <c r="G361" i="1"/>
  <c r="H361" i="1" s="1"/>
  <c r="I361" i="1"/>
  <c r="J361" i="1"/>
  <c r="K361" i="1"/>
  <c r="N361" i="1" s="1"/>
  <c r="L361" i="1"/>
  <c r="M361" i="1" s="1"/>
  <c r="C362" i="1"/>
  <c r="Y362" i="1" s="1"/>
  <c r="D362" i="1"/>
  <c r="E362" i="1"/>
  <c r="F362" i="1" s="1"/>
  <c r="G362" i="1"/>
  <c r="H362" i="1" s="1"/>
  <c r="I362" i="1"/>
  <c r="J362" i="1"/>
  <c r="K362" i="1"/>
  <c r="N362" i="1" s="1"/>
  <c r="L362" i="1"/>
  <c r="M362" i="1" s="1"/>
  <c r="C363" i="1"/>
  <c r="D363" i="1"/>
  <c r="E363" i="1"/>
  <c r="F363" i="1" s="1"/>
  <c r="G363" i="1"/>
  <c r="H363" i="1" s="1"/>
  <c r="I363" i="1"/>
  <c r="J363" i="1"/>
  <c r="K363" i="1"/>
  <c r="L363" i="1"/>
  <c r="M363" i="1" s="1"/>
  <c r="C364" i="1"/>
  <c r="Y364" i="1" s="1"/>
  <c r="D364" i="1"/>
  <c r="E364" i="1"/>
  <c r="F364" i="1" s="1"/>
  <c r="G364" i="1"/>
  <c r="H364" i="1" s="1"/>
  <c r="I364" i="1"/>
  <c r="J364" i="1"/>
  <c r="K364" i="1"/>
  <c r="L364" i="1"/>
  <c r="M364" i="1" s="1"/>
  <c r="C365" i="1"/>
  <c r="D365" i="1"/>
  <c r="E365" i="1"/>
  <c r="F365" i="1" s="1"/>
  <c r="G365" i="1"/>
  <c r="H365" i="1" s="1"/>
  <c r="I365" i="1"/>
  <c r="J365" i="1"/>
  <c r="K365" i="1"/>
  <c r="S365" i="1" s="1"/>
  <c r="L365" i="1"/>
  <c r="M365" i="1" s="1"/>
  <c r="C366" i="1"/>
  <c r="Y366" i="1" s="1"/>
  <c r="D366" i="1"/>
  <c r="E366" i="1"/>
  <c r="F366" i="1" s="1"/>
  <c r="G366" i="1"/>
  <c r="H366" i="1" s="1"/>
  <c r="I366" i="1"/>
  <c r="J366" i="1"/>
  <c r="K366" i="1"/>
  <c r="L366" i="1"/>
  <c r="M366" i="1" s="1"/>
  <c r="C367" i="1"/>
  <c r="D367" i="1"/>
  <c r="E367" i="1"/>
  <c r="F367" i="1" s="1"/>
  <c r="G367" i="1"/>
  <c r="H367" i="1" s="1"/>
  <c r="I367" i="1"/>
  <c r="J367" i="1"/>
  <c r="K367" i="1"/>
  <c r="L367" i="1"/>
  <c r="M367" i="1" s="1"/>
  <c r="C368" i="1"/>
  <c r="Y368" i="1" s="1"/>
  <c r="D368" i="1"/>
  <c r="E368" i="1"/>
  <c r="F368" i="1" s="1"/>
  <c r="G368" i="1"/>
  <c r="H368" i="1" s="1"/>
  <c r="I368" i="1"/>
  <c r="J368" i="1"/>
  <c r="K368" i="1"/>
  <c r="S368" i="1" s="1"/>
  <c r="L368" i="1"/>
  <c r="M368" i="1" s="1"/>
  <c r="C369" i="1"/>
  <c r="D369" i="1"/>
  <c r="E369" i="1"/>
  <c r="F369" i="1" s="1"/>
  <c r="G369" i="1"/>
  <c r="H369" i="1" s="1"/>
  <c r="I369" i="1"/>
  <c r="J369" i="1"/>
  <c r="K369" i="1"/>
  <c r="L369" i="1"/>
  <c r="M369" i="1" s="1"/>
  <c r="C370" i="1"/>
  <c r="Y370" i="1" s="1"/>
  <c r="D370" i="1"/>
  <c r="E370" i="1"/>
  <c r="F370" i="1" s="1"/>
  <c r="G370" i="1"/>
  <c r="H370" i="1" s="1"/>
  <c r="I370" i="1"/>
  <c r="J370" i="1"/>
  <c r="K370" i="1"/>
  <c r="L370" i="1"/>
  <c r="M370" i="1" s="1"/>
  <c r="C371" i="1"/>
  <c r="D371" i="1"/>
  <c r="E371" i="1"/>
  <c r="F371" i="1" s="1"/>
  <c r="G371" i="1"/>
  <c r="H371" i="1" s="1"/>
  <c r="I371" i="1"/>
  <c r="J371" i="1"/>
  <c r="K371" i="1"/>
  <c r="L371" i="1"/>
  <c r="M371" i="1" s="1"/>
  <c r="C372" i="1"/>
  <c r="Y372" i="1" s="1"/>
  <c r="D372" i="1"/>
  <c r="E372" i="1"/>
  <c r="F372" i="1" s="1"/>
  <c r="G372" i="1"/>
  <c r="H372" i="1" s="1"/>
  <c r="I372" i="1"/>
  <c r="J372" i="1"/>
  <c r="K372" i="1"/>
  <c r="S372" i="1" s="1"/>
  <c r="L372" i="1"/>
  <c r="M372" i="1" s="1"/>
  <c r="C373" i="1"/>
  <c r="D373" i="1"/>
  <c r="E373" i="1"/>
  <c r="F373" i="1" s="1"/>
  <c r="G373" i="1"/>
  <c r="H373" i="1" s="1"/>
  <c r="I373" i="1"/>
  <c r="J373" i="1"/>
  <c r="K373" i="1"/>
  <c r="L373" i="1"/>
  <c r="M373" i="1" s="1"/>
  <c r="C374" i="1"/>
  <c r="Y374" i="1" s="1"/>
  <c r="D374" i="1"/>
  <c r="E374" i="1"/>
  <c r="F374" i="1" s="1"/>
  <c r="G374" i="1"/>
  <c r="H374" i="1" s="1"/>
  <c r="I374" i="1"/>
  <c r="J374" i="1"/>
  <c r="K374" i="1"/>
  <c r="L374" i="1"/>
  <c r="M374" i="1" s="1"/>
  <c r="C375" i="1"/>
  <c r="D375" i="1"/>
  <c r="E375" i="1"/>
  <c r="F375" i="1" s="1"/>
  <c r="G375" i="1"/>
  <c r="H375" i="1" s="1"/>
  <c r="I375" i="1"/>
  <c r="J375" i="1"/>
  <c r="K375" i="1"/>
  <c r="L375" i="1"/>
  <c r="M375" i="1" s="1"/>
  <c r="C376" i="1"/>
  <c r="Y376" i="1" s="1"/>
  <c r="D376" i="1"/>
  <c r="E376" i="1"/>
  <c r="F376" i="1" s="1"/>
  <c r="G376" i="1"/>
  <c r="H376" i="1" s="1"/>
  <c r="I376" i="1"/>
  <c r="J376" i="1"/>
  <c r="K376" i="1"/>
  <c r="L376" i="1"/>
  <c r="M376" i="1" s="1"/>
  <c r="C377" i="1"/>
  <c r="D377" i="1"/>
  <c r="E377" i="1"/>
  <c r="F377" i="1" s="1"/>
  <c r="G377" i="1"/>
  <c r="H377" i="1" s="1"/>
  <c r="I377" i="1"/>
  <c r="J377" i="1"/>
  <c r="K377" i="1"/>
  <c r="L377" i="1"/>
  <c r="M377" i="1" s="1"/>
  <c r="C378" i="1"/>
  <c r="Y378" i="1" s="1"/>
  <c r="D378" i="1"/>
  <c r="E378" i="1"/>
  <c r="F378" i="1" s="1"/>
  <c r="G378" i="1"/>
  <c r="H378" i="1" s="1"/>
  <c r="I378" i="1"/>
  <c r="J378" i="1"/>
  <c r="K378" i="1"/>
  <c r="L378" i="1"/>
  <c r="M378" i="1" s="1"/>
  <c r="C379" i="1"/>
  <c r="D379" i="1"/>
  <c r="E379" i="1"/>
  <c r="F379" i="1" s="1"/>
  <c r="G379" i="1"/>
  <c r="H379" i="1" s="1"/>
  <c r="I379" i="1"/>
  <c r="J379" i="1"/>
  <c r="K379" i="1"/>
  <c r="L379" i="1"/>
  <c r="M379" i="1" s="1"/>
  <c r="C380" i="1"/>
  <c r="Y380" i="1" s="1"/>
  <c r="D380" i="1"/>
  <c r="E380" i="1"/>
  <c r="F380" i="1" s="1"/>
  <c r="G380" i="1"/>
  <c r="H380" i="1" s="1"/>
  <c r="I380" i="1"/>
  <c r="J380" i="1"/>
  <c r="K380" i="1"/>
  <c r="R380" i="1" s="1"/>
  <c r="L380" i="1"/>
  <c r="M380" i="1" s="1"/>
  <c r="C381" i="1"/>
  <c r="D381" i="1"/>
  <c r="E381" i="1"/>
  <c r="F381" i="1" s="1"/>
  <c r="G381" i="1"/>
  <c r="H381" i="1" s="1"/>
  <c r="I381" i="1"/>
  <c r="J381" i="1"/>
  <c r="K381" i="1"/>
  <c r="S381" i="1" s="1"/>
  <c r="L381" i="1"/>
  <c r="M381" i="1" s="1"/>
  <c r="C382" i="1"/>
  <c r="Y382" i="1" s="1"/>
  <c r="D382" i="1"/>
  <c r="E382" i="1"/>
  <c r="F382" i="1" s="1"/>
  <c r="G382" i="1"/>
  <c r="H382" i="1" s="1"/>
  <c r="I382" i="1"/>
  <c r="J382" i="1"/>
  <c r="K382" i="1"/>
  <c r="R382" i="1" s="1"/>
  <c r="AU382" i="1" s="1"/>
  <c r="L382" i="1"/>
  <c r="M382" i="1" s="1"/>
  <c r="C383" i="1"/>
  <c r="D383" i="1"/>
  <c r="E383" i="1"/>
  <c r="F383" i="1" s="1"/>
  <c r="G383" i="1"/>
  <c r="H383" i="1" s="1"/>
  <c r="I383" i="1"/>
  <c r="J383" i="1"/>
  <c r="K383" i="1"/>
  <c r="L383" i="1"/>
  <c r="M383" i="1" s="1"/>
  <c r="C384" i="1"/>
  <c r="Y384" i="1" s="1"/>
  <c r="D384" i="1"/>
  <c r="E384" i="1"/>
  <c r="F384" i="1" s="1"/>
  <c r="G384" i="1"/>
  <c r="H384" i="1" s="1"/>
  <c r="I384" i="1"/>
  <c r="J384" i="1"/>
  <c r="K384" i="1"/>
  <c r="R384" i="1" s="1"/>
  <c r="L384" i="1"/>
  <c r="M384" i="1" s="1"/>
  <c r="C385" i="1"/>
  <c r="D385" i="1"/>
  <c r="E385" i="1"/>
  <c r="F385" i="1" s="1"/>
  <c r="G385" i="1"/>
  <c r="H385" i="1" s="1"/>
  <c r="I385" i="1"/>
  <c r="J385" i="1"/>
  <c r="K385" i="1"/>
  <c r="R385" i="1" s="1"/>
  <c r="AU385" i="1" s="1"/>
  <c r="L385" i="1"/>
  <c r="M385" i="1" s="1"/>
  <c r="C386" i="1"/>
  <c r="Y386" i="1" s="1"/>
  <c r="D386" i="1"/>
  <c r="E386" i="1"/>
  <c r="F386" i="1" s="1"/>
  <c r="G386" i="1"/>
  <c r="H386" i="1" s="1"/>
  <c r="I386" i="1"/>
  <c r="J386" i="1"/>
  <c r="K386" i="1"/>
  <c r="R386" i="1" s="1"/>
  <c r="AU386" i="1" s="1"/>
  <c r="L386" i="1"/>
  <c r="M386" i="1" s="1"/>
  <c r="C387" i="1"/>
  <c r="D387" i="1"/>
  <c r="E387" i="1"/>
  <c r="F387" i="1" s="1"/>
  <c r="G387" i="1"/>
  <c r="H387" i="1" s="1"/>
  <c r="I387" i="1"/>
  <c r="J387" i="1"/>
  <c r="K387" i="1"/>
  <c r="L387" i="1"/>
  <c r="M387" i="1" s="1"/>
  <c r="C388" i="1"/>
  <c r="Y388" i="1" s="1"/>
  <c r="D388" i="1"/>
  <c r="E388" i="1"/>
  <c r="F388" i="1" s="1"/>
  <c r="G388" i="1"/>
  <c r="H388" i="1" s="1"/>
  <c r="I388" i="1"/>
  <c r="J388" i="1"/>
  <c r="K388" i="1"/>
  <c r="N388" i="1" s="1"/>
  <c r="L388" i="1"/>
  <c r="M388" i="1" s="1"/>
  <c r="C389" i="1"/>
  <c r="D389" i="1"/>
  <c r="E389" i="1"/>
  <c r="F389" i="1" s="1"/>
  <c r="G389" i="1"/>
  <c r="H389" i="1" s="1"/>
  <c r="I389" i="1"/>
  <c r="J389" i="1"/>
  <c r="K389" i="1"/>
  <c r="S389" i="1" s="1"/>
  <c r="L389" i="1"/>
  <c r="M389" i="1" s="1"/>
  <c r="C390" i="1"/>
  <c r="Y390" i="1" s="1"/>
  <c r="D390" i="1"/>
  <c r="E390" i="1"/>
  <c r="F390" i="1" s="1"/>
  <c r="G390" i="1"/>
  <c r="H390" i="1" s="1"/>
  <c r="I390" i="1"/>
  <c r="J390" i="1"/>
  <c r="K390" i="1"/>
  <c r="S390" i="1" s="1"/>
  <c r="L390" i="1"/>
  <c r="M390" i="1" s="1"/>
  <c r="C391" i="1"/>
  <c r="D391" i="1"/>
  <c r="E391" i="1"/>
  <c r="F391" i="1" s="1"/>
  <c r="G391" i="1"/>
  <c r="H391" i="1" s="1"/>
  <c r="I391" i="1"/>
  <c r="J391" i="1"/>
  <c r="K391" i="1"/>
  <c r="L391" i="1"/>
  <c r="M391" i="1" s="1"/>
  <c r="C392" i="1"/>
  <c r="Y392" i="1" s="1"/>
  <c r="D392" i="1"/>
  <c r="E392" i="1"/>
  <c r="F392" i="1" s="1"/>
  <c r="G392" i="1"/>
  <c r="H392" i="1" s="1"/>
  <c r="I392" i="1"/>
  <c r="J392" i="1"/>
  <c r="K392" i="1"/>
  <c r="N392" i="1" s="1"/>
  <c r="L392" i="1"/>
  <c r="M392" i="1" s="1"/>
  <c r="C393" i="1"/>
  <c r="D393" i="1"/>
  <c r="E393" i="1"/>
  <c r="F393" i="1" s="1"/>
  <c r="G393" i="1"/>
  <c r="H393" i="1" s="1"/>
  <c r="I393" i="1"/>
  <c r="J393" i="1"/>
  <c r="K393" i="1"/>
  <c r="R393" i="1" s="1"/>
  <c r="AU393" i="1" s="1"/>
  <c r="L393" i="1"/>
  <c r="M393" i="1" s="1"/>
  <c r="C394" i="1"/>
  <c r="Y394" i="1" s="1"/>
  <c r="D394" i="1"/>
  <c r="E394" i="1"/>
  <c r="F394" i="1" s="1"/>
  <c r="G394" i="1"/>
  <c r="H394" i="1" s="1"/>
  <c r="I394" i="1"/>
  <c r="J394" i="1"/>
  <c r="K394" i="1"/>
  <c r="R394" i="1" s="1"/>
  <c r="AU394" i="1" s="1"/>
  <c r="L394" i="1"/>
  <c r="M394" i="1" s="1"/>
  <c r="C395" i="1"/>
  <c r="D395" i="1"/>
  <c r="E395" i="1"/>
  <c r="F395" i="1" s="1"/>
  <c r="G395" i="1"/>
  <c r="H395" i="1" s="1"/>
  <c r="I395" i="1"/>
  <c r="J395" i="1"/>
  <c r="K395" i="1"/>
  <c r="R395" i="1" s="1"/>
  <c r="AU395" i="1" s="1"/>
  <c r="L395" i="1"/>
  <c r="M395" i="1" s="1"/>
  <c r="C396" i="1"/>
  <c r="Y396" i="1" s="1"/>
  <c r="D396" i="1"/>
  <c r="E396" i="1"/>
  <c r="F396" i="1" s="1"/>
  <c r="G396" i="1"/>
  <c r="H396" i="1" s="1"/>
  <c r="I396" i="1"/>
  <c r="J396" i="1"/>
  <c r="K396" i="1"/>
  <c r="L396" i="1"/>
  <c r="M396" i="1" s="1"/>
  <c r="C397" i="1"/>
  <c r="D397" i="1"/>
  <c r="E397" i="1"/>
  <c r="F397" i="1" s="1"/>
  <c r="G397" i="1"/>
  <c r="H397" i="1" s="1"/>
  <c r="I397" i="1"/>
  <c r="J397" i="1"/>
  <c r="K397" i="1"/>
  <c r="L397" i="1"/>
  <c r="M397" i="1" s="1"/>
  <c r="C398" i="1"/>
  <c r="Y398" i="1" s="1"/>
  <c r="D398" i="1"/>
  <c r="E398" i="1"/>
  <c r="F398" i="1" s="1"/>
  <c r="G398" i="1"/>
  <c r="H398" i="1" s="1"/>
  <c r="I398" i="1"/>
  <c r="J398" i="1"/>
  <c r="K398" i="1"/>
  <c r="R398" i="1" s="1"/>
  <c r="AU398" i="1" s="1"/>
  <c r="L398" i="1"/>
  <c r="M398" i="1" s="1"/>
  <c r="C399" i="1"/>
  <c r="D399" i="1"/>
  <c r="E399" i="1"/>
  <c r="F399" i="1" s="1"/>
  <c r="G399" i="1"/>
  <c r="H399" i="1" s="1"/>
  <c r="I399" i="1"/>
  <c r="J399" i="1"/>
  <c r="K399" i="1"/>
  <c r="R399" i="1" s="1"/>
  <c r="AU399" i="1" s="1"/>
  <c r="L399" i="1"/>
  <c r="M399" i="1" s="1"/>
  <c r="C400" i="1"/>
  <c r="Y400" i="1" s="1"/>
  <c r="D400" i="1"/>
  <c r="E400" i="1"/>
  <c r="F400" i="1" s="1"/>
  <c r="G400" i="1"/>
  <c r="H400" i="1" s="1"/>
  <c r="I400" i="1"/>
  <c r="J400" i="1"/>
  <c r="K400" i="1"/>
  <c r="N400" i="1" s="1"/>
  <c r="L400" i="1"/>
  <c r="M400" i="1" s="1"/>
  <c r="C401" i="1"/>
  <c r="D401" i="1"/>
  <c r="E401" i="1"/>
  <c r="F401" i="1" s="1"/>
  <c r="G401" i="1"/>
  <c r="H401" i="1" s="1"/>
  <c r="I401" i="1"/>
  <c r="J401" i="1"/>
  <c r="K401" i="1"/>
  <c r="N401" i="1" s="1"/>
  <c r="O401" i="1" s="1"/>
  <c r="AW401" i="1" s="1"/>
  <c r="L401" i="1"/>
  <c r="M401" i="1" s="1"/>
  <c r="C402" i="1"/>
  <c r="Y402" i="1" s="1"/>
  <c r="D402" i="1"/>
  <c r="E402" i="1"/>
  <c r="F402" i="1" s="1"/>
  <c r="G402" i="1"/>
  <c r="H402" i="1" s="1"/>
  <c r="I402" i="1"/>
  <c r="J402" i="1"/>
  <c r="K402" i="1"/>
  <c r="R402" i="1" s="1"/>
  <c r="AU402" i="1" s="1"/>
  <c r="L402" i="1"/>
  <c r="M402" i="1" s="1"/>
  <c r="C403" i="1"/>
  <c r="D403" i="1"/>
  <c r="E403" i="1"/>
  <c r="F403" i="1" s="1"/>
  <c r="G403" i="1"/>
  <c r="H403" i="1" s="1"/>
  <c r="I403" i="1"/>
  <c r="J403" i="1"/>
  <c r="K403" i="1"/>
  <c r="R403" i="1" s="1"/>
  <c r="AU403" i="1" s="1"/>
  <c r="L403" i="1"/>
  <c r="M403" i="1" s="1"/>
  <c r="C404" i="1"/>
  <c r="Y404" i="1" s="1"/>
  <c r="D404" i="1"/>
  <c r="E404" i="1"/>
  <c r="F404" i="1" s="1"/>
  <c r="G404" i="1"/>
  <c r="H404" i="1" s="1"/>
  <c r="I404" i="1"/>
  <c r="J404" i="1"/>
  <c r="K404" i="1"/>
  <c r="N404" i="1" s="1"/>
  <c r="L404" i="1"/>
  <c r="M404" i="1" s="1"/>
  <c r="C405" i="1"/>
  <c r="D405" i="1"/>
  <c r="E405" i="1"/>
  <c r="F405" i="1" s="1"/>
  <c r="G405" i="1"/>
  <c r="H405" i="1" s="1"/>
  <c r="I405" i="1"/>
  <c r="J405" i="1"/>
  <c r="K405" i="1"/>
  <c r="L405" i="1"/>
  <c r="M405" i="1" s="1"/>
  <c r="C406" i="1"/>
  <c r="Y406" i="1" s="1"/>
  <c r="D406" i="1"/>
  <c r="E406" i="1"/>
  <c r="F406" i="1" s="1"/>
  <c r="G406" i="1"/>
  <c r="H406" i="1" s="1"/>
  <c r="I406" i="1"/>
  <c r="J406" i="1"/>
  <c r="K406" i="1"/>
  <c r="R406" i="1" s="1"/>
  <c r="AU406" i="1" s="1"/>
  <c r="L406" i="1"/>
  <c r="M406" i="1" s="1"/>
  <c r="C407" i="1"/>
  <c r="D407" i="1"/>
  <c r="E407" i="1"/>
  <c r="F407" i="1" s="1"/>
  <c r="G407" i="1"/>
  <c r="H407" i="1" s="1"/>
  <c r="I407" i="1"/>
  <c r="J407" i="1"/>
  <c r="K407" i="1"/>
  <c r="R407" i="1" s="1"/>
  <c r="AU407" i="1" s="1"/>
  <c r="L407" i="1"/>
  <c r="M407" i="1" s="1"/>
  <c r="C408" i="1"/>
  <c r="Y408" i="1" s="1"/>
  <c r="D408" i="1"/>
  <c r="E408" i="1"/>
  <c r="F408" i="1" s="1"/>
  <c r="G408" i="1"/>
  <c r="H408" i="1" s="1"/>
  <c r="I408" i="1"/>
  <c r="J408" i="1"/>
  <c r="K408" i="1"/>
  <c r="N408" i="1" s="1"/>
  <c r="L408" i="1"/>
  <c r="M408" i="1" s="1"/>
  <c r="C409" i="1"/>
  <c r="D409" i="1"/>
  <c r="E409" i="1"/>
  <c r="F409" i="1" s="1"/>
  <c r="G409" i="1"/>
  <c r="H409" i="1" s="1"/>
  <c r="I409" i="1"/>
  <c r="J409" i="1"/>
  <c r="K409" i="1"/>
  <c r="R409" i="1" s="1"/>
  <c r="AU409" i="1" s="1"/>
  <c r="L409" i="1"/>
  <c r="M409" i="1" s="1"/>
  <c r="C410" i="1"/>
  <c r="Y410" i="1" s="1"/>
  <c r="D410" i="1"/>
  <c r="E410" i="1"/>
  <c r="F410" i="1" s="1"/>
  <c r="G410" i="1"/>
  <c r="H410" i="1" s="1"/>
  <c r="I410" i="1"/>
  <c r="J410" i="1"/>
  <c r="K410" i="1"/>
  <c r="R410" i="1" s="1"/>
  <c r="AU410" i="1" s="1"/>
  <c r="L410" i="1"/>
  <c r="M410" i="1" s="1"/>
  <c r="C411" i="1"/>
  <c r="D411" i="1"/>
  <c r="E411" i="1"/>
  <c r="F411" i="1" s="1"/>
  <c r="G411" i="1"/>
  <c r="H411" i="1" s="1"/>
  <c r="I411" i="1"/>
  <c r="J411" i="1"/>
  <c r="K411" i="1"/>
  <c r="R411" i="1" s="1"/>
  <c r="AU411" i="1" s="1"/>
  <c r="L411" i="1"/>
  <c r="M411" i="1" s="1"/>
  <c r="C412" i="1"/>
  <c r="Y412" i="1" s="1"/>
  <c r="D412" i="1"/>
  <c r="E412" i="1"/>
  <c r="F412" i="1" s="1"/>
  <c r="G412" i="1"/>
  <c r="H412" i="1" s="1"/>
  <c r="I412" i="1"/>
  <c r="J412" i="1"/>
  <c r="K412" i="1"/>
  <c r="S412" i="1" s="1"/>
  <c r="L412" i="1"/>
  <c r="M412" i="1" s="1"/>
  <c r="C413" i="1"/>
  <c r="D413" i="1"/>
  <c r="E413" i="1"/>
  <c r="F413" i="1" s="1"/>
  <c r="G413" i="1"/>
  <c r="H413" i="1" s="1"/>
  <c r="I413" i="1"/>
  <c r="J413" i="1"/>
  <c r="K413" i="1"/>
  <c r="L413" i="1"/>
  <c r="M413" i="1" s="1"/>
  <c r="C414" i="1"/>
  <c r="Y414" i="1" s="1"/>
  <c r="D414" i="1"/>
  <c r="E414" i="1"/>
  <c r="F414" i="1" s="1"/>
  <c r="G414" i="1"/>
  <c r="H414" i="1" s="1"/>
  <c r="I414" i="1"/>
  <c r="J414" i="1"/>
  <c r="K414" i="1"/>
  <c r="R414" i="1" s="1"/>
  <c r="AU414" i="1" s="1"/>
  <c r="L414" i="1"/>
  <c r="M414" i="1" s="1"/>
  <c r="C415" i="1"/>
  <c r="D415" i="1"/>
  <c r="E415" i="1"/>
  <c r="F415" i="1" s="1"/>
  <c r="G415" i="1"/>
  <c r="H415" i="1" s="1"/>
  <c r="I415" i="1"/>
  <c r="J415" i="1"/>
  <c r="K415" i="1"/>
  <c r="R415" i="1" s="1"/>
  <c r="AU415" i="1" s="1"/>
  <c r="L415" i="1"/>
  <c r="M415" i="1" s="1"/>
  <c r="C416" i="1"/>
  <c r="Y416" i="1" s="1"/>
  <c r="D416" i="1"/>
  <c r="E416" i="1"/>
  <c r="F416" i="1" s="1"/>
  <c r="G416" i="1"/>
  <c r="H416" i="1" s="1"/>
  <c r="I416" i="1"/>
  <c r="J416" i="1"/>
  <c r="K416" i="1"/>
  <c r="N416" i="1" s="1"/>
  <c r="L416" i="1"/>
  <c r="M416" i="1" s="1"/>
  <c r="C417" i="1"/>
  <c r="D417" i="1"/>
  <c r="E417" i="1"/>
  <c r="F417" i="1" s="1"/>
  <c r="G417" i="1"/>
  <c r="H417" i="1" s="1"/>
  <c r="I417" i="1"/>
  <c r="J417" i="1"/>
  <c r="K417" i="1"/>
  <c r="L417" i="1"/>
  <c r="M417" i="1" s="1"/>
  <c r="C418" i="1"/>
  <c r="Y418" i="1" s="1"/>
  <c r="D418" i="1"/>
  <c r="E418" i="1"/>
  <c r="F418" i="1" s="1"/>
  <c r="G418" i="1"/>
  <c r="H418" i="1" s="1"/>
  <c r="I418" i="1"/>
  <c r="J418" i="1"/>
  <c r="K418" i="1"/>
  <c r="R418" i="1" s="1"/>
  <c r="AU418" i="1" s="1"/>
  <c r="L418" i="1"/>
  <c r="M418" i="1" s="1"/>
  <c r="C419" i="1"/>
  <c r="D419" i="1"/>
  <c r="E419" i="1"/>
  <c r="F419" i="1" s="1"/>
  <c r="G419" i="1"/>
  <c r="H419" i="1" s="1"/>
  <c r="I419" i="1"/>
  <c r="J419" i="1"/>
  <c r="K419" i="1"/>
  <c r="R419" i="1" s="1"/>
  <c r="AU419" i="1" s="1"/>
  <c r="L419" i="1"/>
  <c r="M419" i="1" s="1"/>
  <c r="C420" i="1"/>
  <c r="Y420" i="1" s="1"/>
  <c r="D420" i="1"/>
  <c r="E420" i="1"/>
  <c r="F420" i="1" s="1"/>
  <c r="G420" i="1"/>
  <c r="H420" i="1" s="1"/>
  <c r="I420" i="1"/>
  <c r="J420" i="1"/>
  <c r="K420" i="1"/>
  <c r="N420" i="1" s="1"/>
  <c r="L420" i="1"/>
  <c r="M420" i="1" s="1"/>
  <c r="C421" i="1"/>
  <c r="D421" i="1"/>
  <c r="E421" i="1"/>
  <c r="F421" i="1" s="1"/>
  <c r="G421" i="1"/>
  <c r="H421" i="1" s="1"/>
  <c r="I421" i="1"/>
  <c r="J421" i="1"/>
  <c r="K421" i="1"/>
  <c r="N421" i="1" s="1"/>
  <c r="O421" i="1" s="1"/>
  <c r="AW421" i="1" s="1"/>
  <c r="L421" i="1"/>
  <c r="M421" i="1" s="1"/>
  <c r="C422" i="1"/>
  <c r="Y422" i="1" s="1"/>
  <c r="D422" i="1"/>
  <c r="E422" i="1"/>
  <c r="F422" i="1" s="1"/>
  <c r="G422" i="1"/>
  <c r="H422" i="1" s="1"/>
  <c r="I422" i="1"/>
  <c r="J422" i="1"/>
  <c r="K422" i="1"/>
  <c r="R422" i="1" s="1"/>
  <c r="AU422" i="1" s="1"/>
  <c r="L422" i="1"/>
  <c r="M422" i="1" s="1"/>
  <c r="C423" i="1"/>
  <c r="D423" i="1"/>
  <c r="E423" i="1"/>
  <c r="F423" i="1" s="1"/>
  <c r="G423" i="1"/>
  <c r="H423" i="1" s="1"/>
  <c r="I423" i="1"/>
  <c r="J423" i="1"/>
  <c r="K423" i="1"/>
  <c r="R423" i="1" s="1"/>
  <c r="AU423" i="1" s="1"/>
  <c r="L423" i="1"/>
  <c r="M423" i="1" s="1"/>
  <c r="C424" i="1"/>
  <c r="Y424" i="1" s="1"/>
  <c r="D424" i="1"/>
  <c r="E424" i="1"/>
  <c r="F424" i="1" s="1"/>
  <c r="G424" i="1"/>
  <c r="H424" i="1" s="1"/>
  <c r="I424" i="1"/>
  <c r="J424" i="1"/>
  <c r="K424" i="1"/>
  <c r="S424" i="1" s="1"/>
  <c r="L424" i="1"/>
  <c r="M424" i="1" s="1"/>
  <c r="C425" i="1"/>
  <c r="D425" i="1"/>
  <c r="E425" i="1"/>
  <c r="F425" i="1" s="1"/>
  <c r="G425" i="1"/>
  <c r="H425" i="1" s="1"/>
  <c r="I425" i="1"/>
  <c r="J425" i="1"/>
  <c r="K425" i="1"/>
  <c r="R425" i="1" s="1"/>
  <c r="AU425" i="1" s="1"/>
  <c r="L425" i="1"/>
  <c r="M425" i="1" s="1"/>
  <c r="C426" i="1"/>
  <c r="Y426" i="1" s="1"/>
  <c r="D426" i="1"/>
  <c r="E426" i="1"/>
  <c r="F426" i="1" s="1"/>
  <c r="G426" i="1"/>
  <c r="H426" i="1" s="1"/>
  <c r="I426" i="1"/>
  <c r="J426" i="1"/>
  <c r="K426" i="1"/>
  <c r="R426" i="1" s="1"/>
  <c r="AU426" i="1" s="1"/>
  <c r="L426" i="1"/>
  <c r="M426" i="1" s="1"/>
  <c r="C427" i="1"/>
  <c r="D427" i="1"/>
  <c r="E427" i="1"/>
  <c r="F427" i="1" s="1"/>
  <c r="G427" i="1"/>
  <c r="H427" i="1" s="1"/>
  <c r="I427" i="1"/>
  <c r="J427" i="1"/>
  <c r="K427" i="1"/>
  <c r="R427" i="1" s="1"/>
  <c r="AU427" i="1" s="1"/>
  <c r="L427" i="1"/>
  <c r="M427" i="1" s="1"/>
  <c r="C428" i="1"/>
  <c r="Y428" i="1" s="1"/>
  <c r="D428" i="1"/>
  <c r="E428" i="1"/>
  <c r="F428" i="1" s="1"/>
  <c r="G428" i="1"/>
  <c r="H428" i="1" s="1"/>
  <c r="I428" i="1"/>
  <c r="J428" i="1"/>
  <c r="K428" i="1"/>
  <c r="N428" i="1" s="1"/>
  <c r="L428" i="1"/>
  <c r="M428" i="1" s="1"/>
  <c r="C429" i="1"/>
  <c r="D429" i="1"/>
  <c r="E429" i="1"/>
  <c r="F429" i="1" s="1"/>
  <c r="G429" i="1"/>
  <c r="H429" i="1" s="1"/>
  <c r="I429" i="1"/>
  <c r="J429" i="1"/>
  <c r="K429" i="1"/>
  <c r="L429" i="1"/>
  <c r="M429" i="1" s="1"/>
  <c r="C430" i="1"/>
  <c r="Y430" i="1" s="1"/>
  <c r="D430" i="1"/>
  <c r="E430" i="1"/>
  <c r="F430" i="1" s="1"/>
  <c r="G430" i="1"/>
  <c r="H430" i="1" s="1"/>
  <c r="I430" i="1"/>
  <c r="J430" i="1"/>
  <c r="K430" i="1"/>
  <c r="R430" i="1" s="1"/>
  <c r="AU430" i="1" s="1"/>
  <c r="L430" i="1"/>
  <c r="M430" i="1" s="1"/>
  <c r="C431" i="1"/>
  <c r="D431" i="1"/>
  <c r="E431" i="1"/>
  <c r="F431" i="1" s="1"/>
  <c r="G431" i="1"/>
  <c r="H431" i="1" s="1"/>
  <c r="I431" i="1"/>
  <c r="J431" i="1"/>
  <c r="K431" i="1"/>
  <c r="R431" i="1" s="1"/>
  <c r="AU431" i="1" s="1"/>
  <c r="L431" i="1"/>
  <c r="M431" i="1" s="1"/>
  <c r="C432" i="1"/>
  <c r="Y432" i="1" s="1"/>
  <c r="D432" i="1"/>
  <c r="E432" i="1"/>
  <c r="F432" i="1" s="1"/>
  <c r="G432" i="1"/>
  <c r="H432" i="1" s="1"/>
  <c r="I432" i="1"/>
  <c r="J432" i="1"/>
  <c r="K432" i="1"/>
  <c r="L432" i="1"/>
  <c r="M432" i="1" s="1"/>
  <c r="C433" i="1"/>
  <c r="D433" i="1"/>
  <c r="E433" i="1"/>
  <c r="F433" i="1" s="1"/>
  <c r="G433" i="1"/>
  <c r="H433" i="1" s="1"/>
  <c r="I433" i="1"/>
  <c r="J433" i="1"/>
  <c r="K433" i="1"/>
  <c r="S433" i="1" s="1"/>
  <c r="L433" i="1"/>
  <c r="M433" i="1" s="1"/>
  <c r="C434" i="1"/>
  <c r="Y434" i="1" s="1"/>
  <c r="D434" i="1"/>
  <c r="E434" i="1"/>
  <c r="F434" i="1" s="1"/>
  <c r="G434" i="1"/>
  <c r="H434" i="1" s="1"/>
  <c r="I434" i="1"/>
  <c r="J434" i="1"/>
  <c r="K434" i="1"/>
  <c r="R434" i="1" s="1"/>
  <c r="AU434" i="1" s="1"/>
  <c r="L434" i="1"/>
  <c r="M434" i="1" s="1"/>
  <c r="C435" i="1"/>
  <c r="D435" i="1"/>
  <c r="E435" i="1"/>
  <c r="F435" i="1" s="1"/>
  <c r="G435" i="1"/>
  <c r="H435" i="1" s="1"/>
  <c r="I435" i="1"/>
  <c r="J435" i="1"/>
  <c r="K435" i="1"/>
  <c r="R435" i="1" s="1"/>
  <c r="AU435" i="1" s="1"/>
  <c r="L435" i="1"/>
  <c r="M435" i="1" s="1"/>
  <c r="C436" i="1"/>
  <c r="Y436" i="1" s="1"/>
  <c r="D436" i="1"/>
  <c r="E436" i="1"/>
  <c r="F436" i="1" s="1"/>
  <c r="G436" i="1"/>
  <c r="H436" i="1" s="1"/>
  <c r="I436" i="1"/>
  <c r="J436" i="1"/>
  <c r="K436" i="1"/>
  <c r="N436" i="1" s="1"/>
  <c r="L436" i="1"/>
  <c r="M436" i="1" s="1"/>
  <c r="C437" i="1"/>
  <c r="D437" i="1"/>
  <c r="E437" i="1"/>
  <c r="F437" i="1" s="1"/>
  <c r="G437" i="1"/>
  <c r="H437" i="1" s="1"/>
  <c r="I437" i="1"/>
  <c r="J437" i="1"/>
  <c r="K437" i="1"/>
  <c r="L437" i="1"/>
  <c r="M437" i="1" s="1"/>
  <c r="C438" i="1"/>
  <c r="Y438" i="1" s="1"/>
  <c r="D438" i="1"/>
  <c r="E438" i="1"/>
  <c r="F438" i="1" s="1"/>
  <c r="G438" i="1"/>
  <c r="H438" i="1" s="1"/>
  <c r="I438" i="1"/>
  <c r="J438" i="1"/>
  <c r="K438" i="1"/>
  <c r="R438" i="1" s="1"/>
  <c r="AU438" i="1" s="1"/>
  <c r="L438" i="1"/>
  <c r="M438" i="1" s="1"/>
  <c r="C439" i="1"/>
  <c r="D439" i="1"/>
  <c r="E439" i="1"/>
  <c r="F439" i="1" s="1"/>
  <c r="G439" i="1"/>
  <c r="H439" i="1" s="1"/>
  <c r="I439" i="1"/>
  <c r="J439" i="1"/>
  <c r="K439" i="1"/>
  <c r="R439" i="1" s="1"/>
  <c r="AU439" i="1" s="1"/>
  <c r="L439" i="1"/>
  <c r="M439" i="1" s="1"/>
  <c r="C440" i="1"/>
  <c r="Y440" i="1" s="1"/>
  <c r="D440" i="1"/>
  <c r="E440" i="1"/>
  <c r="F440" i="1" s="1"/>
  <c r="G440" i="1"/>
  <c r="H440" i="1" s="1"/>
  <c r="I440" i="1"/>
  <c r="J440" i="1"/>
  <c r="K440" i="1"/>
  <c r="R440" i="1" s="1"/>
  <c r="L440" i="1"/>
  <c r="M440" i="1" s="1"/>
  <c r="C441" i="1"/>
  <c r="D441" i="1"/>
  <c r="E441" i="1"/>
  <c r="F441" i="1" s="1"/>
  <c r="G441" i="1"/>
  <c r="H441" i="1" s="1"/>
  <c r="I441" i="1"/>
  <c r="J441" i="1"/>
  <c r="K441" i="1"/>
  <c r="S441" i="1" s="1"/>
  <c r="L441" i="1"/>
  <c r="M441" i="1" s="1"/>
  <c r="C442" i="1"/>
  <c r="Y442" i="1" s="1"/>
  <c r="D442" i="1"/>
  <c r="E442" i="1"/>
  <c r="F442" i="1" s="1"/>
  <c r="G442" i="1"/>
  <c r="H442" i="1" s="1"/>
  <c r="I442" i="1"/>
  <c r="J442" i="1"/>
  <c r="K442" i="1"/>
  <c r="R442" i="1" s="1"/>
  <c r="AU442" i="1" s="1"/>
  <c r="L442" i="1"/>
  <c r="M442" i="1" s="1"/>
  <c r="C443" i="1"/>
  <c r="D443" i="1"/>
  <c r="E443" i="1"/>
  <c r="F443" i="1" s="1"/>
  <c r="G443" i="1"/>
  <c r="H443" i="1" s="1"/>
  <c r="I443" i="1"/>
  <c r="J443" i="1"/>
  <c r="K443" i="1"/>
  <c r="R443" i="1" s="1"/>
  <c r="AU443" i="1" s="1"/>
  <c r="L443" i="1"/>
  <c r="M443" i="1" s="1"/>
  <c r="C444" i="1"/>
  <c r="Y444" i="1" s="1"/>
  <c r="D444" i="1"/>
  <c r="E444" i="1"/>
  <c r="F444" i="1" s="1"/>
  <c r="G444" i="1"/>
  <c r="H444" i="1" s="1"/>
  <c r="I444" i="1"/>
  <c r="J444" i="1"/>
  <c r="K444" i="1"/>
  <c r="N444" i="1" s="1"/>
  <c r="L444" i="1"/>
  <c r="M444" i="1" s="1"/>
  <c r="C445" i="1"/>
  <c r="D445" i="1"/>
  <c r="E445" i="1"/>
  <c r="F445" i="1" s="1"/>
  <c r="G445" i="1"/>
  <c r="H445" i="1" s="1"/>
  <c r="I445" i="1"/>
  <c r="J445" i="1"/>
  <c r="K445" i="1"/>
  <c r="L445" i="1"/>
  <c r="M445" i="1" s="1"/>
  <c r="C446" i="1"/>
  <c r="Y446" i="1" s="1"/>
  <c r="D446" i="1"/>
  <c r="E446" i="1"/>
  <c r="F446" i="1" s="1"/>
  <c r="G446" i="1"/>
  <c r="H446" i="1" s="1"/>
  <c r="I446" i="1"/>
  <c r="J446" i="1"/>
  <c r="K446" i="1"/>
  <c r="R446" i="1" s="1"/>
  <c r="AU446" i="1" s="1"/>
  <c r="L446" i="1"/>
  <c r="M446" i="1" s="1"/>
  <c r="C447" i="1"/>
  <c r="D447" i="1"/>
  <c r="E447" i="1"/>
  <c r="F447" i="1" s="1"/>
  <c r="G447" i="1"/>
  <c r="H447" i="1" s="1"/>
  <c r="I447" i="1"/>
  <c r="J447" i="1"/>
  <c r="K447" i="1"/>
  <c r="R447" i="1" s="1"/>
  <c r="AU447" i="1" s="1"/>
  <c r="L447" i="1"/>
  <c r="M447" i="1" s="1"/>
  <c r="C448" i="1"/>
  <c r="Y448" i="1" s="1"/>
  <c r="D448" i="1"/>
  <c r="E448" i="1"/>
  <c r="F448" i="1" s="1"/>
  <c r="G448" i="1"/>
  <c r="H448" i="1" s="1"/>
  <c r="I448" i="1"/>
  <c r="J448" i="1"/>
  <c r="K448" i="1"/>
  <c r="L448" i="1"/>
  <c r="M448" i="1" s="1"/>
  <c r="C449" i="1"/>
  <c r="D449" i="1"/>
  <c r="E449" i="1"/>
  <c r="F449" i="1" s="1"/>
  <c r="G449" i="1"/>
  <c r="H449" i="1" s="1"/>
  <c r="I449" i="1"/>
  <c r="J449" i="1"/>
  <c r="K449" i="1"/>
  <c r="R449" i="1" s="1"/>
  <c r="AU449" i="1" s="1"/>
  <c r="L449" i="1"/>
  <c r="M449" i="1" s="1"/>
  <c r="C450" i="1"/>
  <c r="Y450" i="1" s="1"/>
  <c r="D450" i="1"/>
  <c r="E450" i="1"/>
  <c r="F450" i="1" s="1"/>
  <c r="G450" i="1"/>
  <c r="H450" i="1" s="1"/>
  <c r="I450" i="1"/>
  <c r="J450" i="1"/>
  <c r="K450" i="1"/>
  <c r="R450" i="1" s="1"/>
  <c r="AU450" i="1" s="1"/>
  <c r="L450" i="1"/>
  <c r="M450" i="1" s="1"/>
  <c r="C451" i="1"/>
  <c r="D451" i="1"/>
  <c r="E451" i="1"/>
  <c r="F451" i="1" s="1"/>
  <c r="G451" i="1"/>
  <c r="H451" i="1" s="1"/>
  <c r="I451" i="1"/>
  <c r="J451" i="1"/>
  <c r="K451" i="1"/>
  <c r="R451" i="1" s="1"/>
  <c r="AU451" i="1" s="1"/>
  <c r="L451" i="1"/>
  <c r="M451" i="1" s="1"/>
  <c r="C452" i="1"/>
  <c r="Y452" i="1" s="1"/>
  <c r="D452" i="1"/>
  <c r="E452" i="1"/>
  <c r="F452" i="1" s="1"/>
  <c r="G452" i="1"/>
  <c r="H452" i="1" s="1"/>
  <c r="I452" i="1"/>
  <c r="J452" i="1"/>
  <c r="K452" i="1"/>
  <c r="R452" i="1" s="1"/>
  <c r="L452" i="1"/>
  <c r="M452" i="1" s="1"/>
  <c r="C453" i="1"/>
  <c r="D453" i="1"/>
  <c r="E453" i="1"/>
  <c r="F453" i="1" s="1"/>
  <c r="G453" i="1"/>
  <c r="H453" i="1" s="1"/>
  <c r="I453" i="1"/>
  <c r="J453" i="1"/>
  <c r="K453" i="1"/>
  <c r="N453" i="1" s="1"/>
  <c r="O453" i="1" s="1"/>
  <c r="AW453" i="1" s="1"/>
  <c r="L453" i="1"/>
  <c r="M453" i="1" s="1"/>
  <c r="C454" i="1"/>
  <c r="Y454" i="1" s="1"/>
  <c r="D454" i="1"/>
  <c r="E454" i="1"/>
  <c r="F454" i="1" s="1"/>
  <c r="G454" i="1"/>
  <c r="H454" i="1" s="1"/>
  <c r="I454" i="1"/>
  <c r="J454" i="1"/>
  <c r="K454" i="1"/>
  <c r="R454" i="1" s="1"/>
  <c r="AU454" i="1" s="1"/>
  <c r="L454" i="1"/>
  <c r="M454" i="1" s="1"/>
  <c r="C455" i="1"/>
  <c r="D455" i="1"/>
  <c r="E455" i="1"/>
  <c r="F455" i="1" s="1"/>
  <c r="G455" i="1"/>
  <c r="H455" i="1" s="1"/>
  <c r="I455" i="1"/>
  <c r="J455" i="1"/>
  <c r="K455" i="1"/>
  <c r="R455" i="1" s="1"/>
  <c r="AU455" i="1" s="1"/>
  <c r="L455" i="1"/>
  <c r="M455" i="1" s="1"/>
  <c r="C456" i="1"/>
  <c r="Y456" i="1" s="1"/>
  <c r="D456" i="1"/>
  <c r="E456" i="1"/>
  <c r="F456" i="1" s="1"/>
  <c r="G456" i="1"/>
  <c r="H456" i="1" s="1"/>
  <c r="I456" i="1"/>
  <c r="J456" i="1"/>
  <c r="K456" i="1"/>
  <c r="S456" i="1" s="1"/>
  <c r="L456" i="1"/>
  <c r="M456" i="1" s="1"/>
  <c r="C457" i="1"/>
  <c r="D457" i="1"/>
  <c r="E457" i="1"/>
  <c r="F457" i="1" s="1"/>
  <c r="G457" i="1"/>
  <c r="H457" i="1" s="1"/>
  <c r="I457" i="1"/>
  <c r="J457" i="1"/>
  <c r="K457" i="1"/>
  <c r="L457" i="1"/>
  <c r="M457" i="1" s="1"/>
  <c r="C458" i="1"/>
  <c r="Y458" i="1" s="1"/>
  <c r="D458" i="1"/>
  <c r="E458" i="1"/>
  <c r="F458" i="1" s="1"/>
  <c r="G458" i="1"/>
  <c r="H458" i="1" s="1"/>
  <c r="I458" i="1"/>
  <c r="J458" i="1"/>
  <c r="K458" i="1"/>
  <c r="R458" i="1" s="1"/>
  <c r="AU458" i="1" s="1"/>
  <c r="L458" i="1"/>
  <c r="M458" i="1" s="1"/>
  <c r="C459" i="1"/>
  <c r="D459" i="1"/>
  <c r="E459" i="1"/>
  <c r="F459" i="1" s="1"/>
  <c r="G459" i="1"/>
  <c r="H459" i="1" s="1"/>
  <c r="I459" i="1"/>
  <c r="J459" i="1"/>
  <c r="K459" i="1"/>
  <c r="R459" i="1" s="1"/>
  <c r="AU459" i="1" s="1"/>
  <c r="L459" i="1"/>
  <c r="M459" i="1" s="1"/>
  <c r="C460" i="1"/>
  <c r="Y460" i="1" s="1"/>
  <c r="D460" i="1"/>
  <c r="E460" i="1"/>
  <c r="F460" i="1" s="1"/>
  <c r="G460" i="1"/>
  <c r="H460" i="1" s="1"/>
  <c r="I460" i="1"/>
  <c r="J460" i="1"/>
  <c r="K460" i="1"/>
  <c r="N460" i="1" s="1"/>
  <c r="L460" i="1"/>
  <c r="M460" i="1" s="1"/>
  <c r="C461" i="1"/>
  <c r="D461" i="1"/>
  <c r="E461" i="1"/>
  <c r="F461" i="1" s="1"/>
  <c r="G461" i="1"/>
  <c r="H461" i="1" s="1"/>
  <c r="I461" i="1"/>
  <c r="J461" i="1"/>
  <c r="K461" i="1"/>
  <c r="L461" i="1"/>
  <c r="M461" i="1" s="1"/>
  <c r="C462" i="1"/>
  <c r="Y462" i="1" s="1"/>
  <c r="D462" i="1"/>
  <c r="E462" i="1"/>
  <c r="F462" i="1" s="1"/>
  <c r="G462" i="1"/>
  <c r="H462" i="1" s="1"/>
  <c r="I462" i="1"/>
  <c r="J462" i="1"/>
  <c r="K462" i="1"/>
  <c r="R462" i="1" s="1"/>
  <c r="AU462" i="1" s="1"/>
  <c r="L462" i="1"/>
  <c r="M462" i="1" s="1"/>
  <c r="C463" i="1"/>
  <c r="D463" i="1"/>
  <c r="E463" i="1"/>
  <c r="F463" i="1" s="1"/>
  <c r="G463" i="1"/>
  <c r="H463" i="1" s="1"/>
  <c r="I463" i="1"/>
  <c r="J463" i="1"/>
  <c r="K463" i="1"/>
  <c r="R463" i="1" s="1"/>
  <c r="AU463" i="1" s="1"/>
  <c r="L463" i="1"/>
  <c r="M463" i="1" s="1"/>
  <c r="C464" i="1"/>
  <c r="Y464" i="1" s="1"/>
  <c r="D464" i="1"/>
  <c r="E464" i="1"/>
  <c r="F464" i="1" s="1"/>
  <c r="G464" i="1"/>
  <c r="H464" i="1" s="1"/>
  <c r="I464" i="1"/>
  <c r="J464" i="1"/>
  <c r="K464" i="1"/>
  <c r="S464" i="1" s="1"/>
  <c r="L464" i="1"/>
  <c r="M464" i="1" s="1"/>
  <c r="C465" i="1"/>
  <c r="D465" i="1"/>
  <c r="E465" i="1"/>
  <c r="F465" i="1" s="1"/>
  <c r="G465" i="1"/>
  <c r="H465" i="1" s="1"/>
  <c r="I465" i="1"/>
  <c r="J465" i="1"/>
  <c r="K465" i="1"/>
  <c r="R465" i="1" s="1"/>
  <c r="AU465" i="1" s="1"/>
  <c r="L465" i="1"/>
  <c r="M465" i="1" s="1"/>
  <c r="C466" i="1"/>
  <c r="Y466" i="1" s="1"/>
  <c r="D466" i="1"/>
  <c r="E466" i="1"/>
  <c r="F466" i="1" s="1"/>
  <c r="G466" i="1"/>
  <c r="H466" i="1" s="1"/>
  <c r="I466" i="1"/>
  <c r="J466" i="1"/>
  <c r="K466" i="1"/>
  <c r="R466" i="1" s="1"/>
  <c r="AU466" i="1" s="1"/>
  <c r="L466" i="1"/>
  <c r="M466" i="1" s="1"/>
  <c r="C467" i="1"/>
  <c r="D467" i="1"/>
  <c r="E467" i="1"/>
  <c r="F467" i="1" s="1"/>
  <c r="G467" i="1"/>
  <c r="H467" i="1" s="1"/>
  <c r="I467" i="1"/>
  <c r="J467" i="1"/>
  <c r="K467" i="1"/>
  <c r="L467" i="1"/>
  <c r="M467" i="1" s="1"/>
  <c r="C468" i="1"/>
  <c r="Y468" i="1" s="1"/>
  <c r="D468" i="1"/>
  <c r="E468" i="1"/>
  <c r="F468" i="1" s="1"/>
  <c r="G468" i="1"/>
  <c r="H468" i="1" s="1"/>
  <c r="I468" i="1"/>
  <c r="J468" i="1"/>
  <c r="K468" i="1"/>
  <c r="S468" i="1" s="1"/>
  <c r="L468" i="1"/>
  <c r="M468" i="1" s="1"/>
  <c r="C469" i="1"/>
  <c r="D469" i="1"/>
  <c r="E469" i="1"/>
  <c r="F469" i="1" s="1"/>
  <c r="G469" i="1"/>
  <c r="H469" i="1" s="1"/>
  <c r="I469" i="1"/>
  <c r="J469" i="1"/>
  <c r="K469" i="1"/>
  <c r="L469" i="1"/>
  <c r="M469" i="1" s="1"/>
  <c r="C470" i="1"/>
  <c r="Y470" i="1" s="1"/>
  <c r="D470" i="1"/>
  <c r="E470" i="1"/>
  <c r="F470" i="1" s="1"/>
  <c r="G470" i="1"/>
  <c r="H470" i="1" s="1"/>
  <c r="I470" i="1"/>
  <c r="J470" i="1"/>
  <c r="K470" i="1"/>
  <c r="N470" i="1" s="1"/>
  <c r="O470" i="1" s="1"/>
  <c r="AW470" i="1" s="1"/>
  <c r="L470" i="1"/>
  <c r="M470" i="1" s="1"/>
  <c r="C471" i="1"/>
  <c r="D471" i="1"/>
  <c r="E471" i="1"/>
  <c r="F471" i="1" s="1"/>
  <c r="G471" i="1"/>
  <c r="H471" i="1" s="1"/>
  <c r="I471" i="1"/>
  <c r="J471" i="1"/>
  <c r="K471" i="1"/>
  <c r="S471" i="1" s="1"/>
  <c r="L471" i="1"/>
  <c r="M471" i="1" s="1"/>
  <c r="C472" i="1"/>
  <c r="Y472" i="1" s="1"/>
  <c r="D472" i="1"/>
  <c r="E472" i="1"/>
  <c r="F472" i="1" s="1"/>
  <c r="G472" i="1"/>
  <c r="H472" i="1" s="1"/>
  <c r="I472" i="1"/>
  <c r="J472" i="1"/>
  <c r="K472" i="1"/>
  <c r="S472" i="1" s="1"/>
  <c r="L472" i="1"/>
  <c r="M472" i="1" s="1"/>
  <c r="C473" i="1"/>
  <c r="D473" i="1"/>
  <c r="E473" i="1"/>
  <c r="F473" i="1" s="1"/>
  <c r="G473" i="1"/>
  <c r="H473" i="1" s="1"/>
  <c r="I473" i="1"/>
  <c r="J473" i="1"/>
  <c r="K473" i="1"/>
  <c r="L473" i="1"/>
  <c r="M473" i="1" s="1"/>
  <c r="C474" i="1"/>
  <c r="Y474" i="1" s="1"/>
  <c r="D474" i="1"/>
  <c r="E474" i="1"/>
  <c r="F474" i="1" s="1"/>
  <c r="G474" i="1"/>
  <c r="H474" i="1" s="1"/>
  <c r="I474" i="1"/>
  <c r="J474" i="1"/>
  <c r="K474" i="1"/>
  <c r="N474" i="1" s="1"/>
  <c r="O474" i="1" s="1"/>
  <c r="AW474" i="1" s="1"/>
  <c r="L474" i="1"/>
  <c r="M474" i="1" s="1"/>
  <c r="C475" i="1"/>
  <c r="D475" i="1"/>
  <c r="E475" i="1"/>
  <c r="F475" i="1" s="1"/>
  <c r="G475" i="1"/>
  <c r="H475" i="1" s="1"/>
  <c r="I475" i="1"/>
  <c r="J475" i="1"/>
  <c r="K475" i="1"/>
  <c r="S475" i="1" s="1"/>
  <c r="L475" i="1"/>
  <c r="M475" i="1" s="1"/>
  <c r="C476" i="1"/>
  <c r="Y476" i="1" s="1"/>
  <c r="D476" i="1"/>
  <c r="E476" i="1"/>
  <c r="F476" i="1" s="1"/>
  <c r="G476" i="1"/>
  <c r="H476" i="1" s="1"/>
  <c r="I476" i="1"/>
  <c r="J476" i="1"/>
  <c r="K476" i="1"/>
  <c r="S476" i="1" s="1"/>
  <c r="L476" i="1"/>
  <c r="M476" i="1" s="1"/>
  <c r="C477" i="1"/>
  <c r="D477" i="1"/>
  <c r="E477" i="1"/>
  <c r="F477" i="1" s="1"/>
  <c r="G477" i="1"/>
  <c r="H477" i="1" s="1"/>
  <c r="I477" i="1"/>
  <c r="J477" i="1"/>
  <c r="K477" i="1"/>
  <c r="L477" i="1"/>
  <c r="M477" i="1" s="1"/>
  <c r="C478" i="1"/>
  <c r="Y478" i="1" s="1"/>
  <c r="D478" i="1"/>
  <c r="E478" i="1"/>
  <c r="F478" i="1" s="1"/>
  <c r="G478" i="1"/>
  <c r="H478" i="1" s="1"/>
  <c r="I478" i="1"/>
  <c r="J478" i="1"/>
  <c r="K478" i="1"/>
  <c r="N478" i="1" s="1"/>
  <c r="O478" i="1" s="1"/>
  <c r="AW478" i="1" s="1"/>
  <c r="L478" i="1"/>
  <c r="M478" i="1" s="1"/>
  <c r="C479" i="1"/>
  <c r="D479" i="1"/>
  <c r="E479" i="1"/>
  <c r="F479" i="1" s="1"/>
  <c r="G479" i="1"/>
  <c r="H479" i="1" s="1"/>
  <c r="I479" i="1"/>
  <c r="J479" i="1"/>
  <c r="K479" i="1"/>
  <c r="S479" i="1" s="1"/>
  <c r="L479" i="1"/>
  <c r="M479" i="1" s="1"/>
  <c r="C480" i="1"/>
  <c r="Y480" i="1" s="1"/>
  <c r="D480" i="1"/>
  <c r="E480" i="1"/>
  <c r="F480" i="1" s="1"/>
  <c r="G480" i="1"/>
  <c r="H480" i="1" s="1"/>
  <c r="I480" i="1"/>
  <c r="J480" i="1"/>
  <c r="K480" i="1"/>
  <c r="S480" i="1" s="1"/>
  <c r="L480" i="1"/>
  <c r="M480" i="1" s="1"/>
  <c r="C481" i="1"/>
  <c r="D481" i="1"/>
  <c r="E481" i="1"/>
  <c r="F481" i="1" s="1"/>
  <c r="G481" i="1"/>
  <c r="H481" i="1" s="1"/>
  <c r="I481" i="1"/>
  <c r="J481" i="1"/>
  <c r="K481" i="1"/>
  <c r="L481" i="1"/>
  <c r="M481" i="1" s="1"/>
  <c r="C482" i="1"/>
  <c r="Y482" i="1" s="1"/>
  <c r="D482" i="1"/>
  <c r="E482" i="1"/>
  <c r="F482" i="1" s="1"/>
  <c r="G482" i="1"/>
  <c r="H482" i="1" s="1"/>
  <c r="I482" i="1"/>
  <c r="J482" i="1"/>
  <c r="K482" i="1"/>
  <c r="N482" i="1" s="1"/>
  <c r="O482" i="1" s="1"/>
  <c r="AW482" i="1" s="1"/>
  <c r="L482" i="1"/>
  <c r="M482" i="1" s="1"/>
  <c r="C483" i="1"/>
  <c r="D483" i="1"/>
  <c r="E483" i="1"/>
  <c r="F483" i="1" s="1"/>
  <c r="G483" i="1"/>
  <c r="H483" i="1" s="1"/>
  <c r="I483" i="1"/>
  <c r="J483" i="1"/>
  <c r="K483" i="1"/>
  <c r="S483" i="1" s="1"/>
  <c r="L483" i="1"/>
  <c r="M483" i="1" s="1"/>
  <c r="C484" i="1"/>
  <c r="Y484" i="1" s="1"/>
  <c r="D484" i="1"/>
  <c r="E484" i="1"/>
  <c r="F484" i="1" s="1"/>
  <c r="G484" i="1"/>
  <c r="H484" i="1" s="1"/>
  <c r="I484" i="1"/>
  <c r="J484" i="1"/>
  <c r="K484" i="1"/>
  <c r="S484" i="1" s="1"/>
  <c r="L484" i="1"/>
  <c r="M484" i="1" s="1"/>
  <c r="C485" i="1"/>
  <c r="D485" i="1"/>
  <c r="E485" i="1"/>
  <c r="F485" i="1" s="1"/>
  <c r="G485" i="1"/>
  <c r="H485" i="1" s="1"/>
  <c r="I485" i="1"/>
  <c r="J485" i="1"/>
  <c r="K485" i="1"/>
  <c r="L485" i="1"/>
  <c r="M485" i="1" s="1"/>
  <c r="C486" i="1"/>
  <c r="Y486" i="1" s="1"/>
  <c r="D486" i="1"/>
  <c r="E486" i="1"/>
  <c r="F486" i="1" s="1"/>
  <c r="G486" i="1"/>
  <c r="H486" i="1" s="1"/>
  <c r="I486" i="1"/>
  <c r="J486" i="1"/>
  <c r="K486" i="1"/>
  <c r="N486" i="1" s="1"/>
  <c r="O486" i="1" s="1"/>
  <c r="AW486" i="1" s="1"/>
  <c r="L486" i="1"/>
  <c r="M486" i="1" s="1"/>
  <c r="C487" i="1"/>
  <c r="X487" i="1" s="1"/>
  <c r="D487" i="1"/>
  <c r="E487" i="1"/>
  <c r="F487" i="1" s="1"/>
  <c r="G487" i="1"/>
  <c r="H487" i="1" s="1"/>
  <c r="I487" i="1"/>
  <c r="J487" i="1"/>
  <c r="K487" i="1"/>
  <c r="S487" i="1" s="1"/>
  <c r="L487" i="1"/>
  <c r="M487" i="1" s="1"/>
  <c r="C488" i="1"/>
  <c r="Y488" i="1" s="1"/>
  <c r="D488" i="1"/>
  <c r="E488" i="1"/>
  <c r="F488" i="1" s="1"/>
  <c r="G488" i="1"/>
  <c r="H488" i="1" s="1"/>
  <c r="I488" i="1"/>
  <c r="J488" i="1"/>
  <c r="K488" i="1"/>
  <c r="S488" i="1" s="1"/>
  <c r="L488" i="1"/>
  <c r="M488" i="1" s="1"/>
  <c r="C489" i="1"/>
  <c r="X489" i="1" s="1"/>
  <c r="D489" i="1"/>
  <c r="E489" i="1"/>
  <c r="F489" i="1" s="1"/>
  <c r="G489" i="1"/>
  <c r="H489" i="1" s="1"/>
  <c r="I489" i="1"/>
  <c r="J489" i="1"/>
  <c r="K489" i="1"/>
  <c r="N489" i="1" s="1"/>
  <c r="O489" i="1" s="1"/>
  <c r="AW489" i="1" s="1"/>
  <c r="L489" i="1"/>
  <c r="M489" i="1" s="1"/>
  <c r="C490" i="1"/>
  <c r="Y490" i="1" s="1"/>
  <c r="D490" i="1"/>
  <c r="E490" i="1"/>
  <c r="F490" i="1" s="1"/>
  <c r="G490" i="1"/>
  <c r="H490" i="1" s="1"/>
  <c r="I490" i="1"/>
  <c r="J490" i="1"/>
  <c r="K490" i="1"/>
  <c r="N490" i="1" s="1"/>
  <c r="O490" i="1" s="1"/>
  <c r="AW490" i="1" s="1"/>
  <c r="L490" i="1"/>
  <c r="M490" i="1" s="1"/>
  <c r="C491" i="1"/>
  <c r="Y491" i="1" s="1"/>
  <c r="D491" i="1"/>
  <c r="E491" i="1"/>
  <c r="F491" i="1" s="1"/>
  <c r="G491" i="1"/>
  <c r="H491" i="1" s="1"/>
  <c r="I491" i="1"/>
  <c r="J491" i="1"/>
  <c r="K491" i="1"/>
  <c r="S491" i="1" s="1"/>
  <c r="L491" i="1"/>
  <c r="M491" i="1" s="1"/>
  <c r="C492" i="1"/>
  <c r="Y492" i="1" s="1"/>
  <c r="D492" i="1"/>
  <c r="E492" i="1"/>
  <c r="F492" i="1" s="1"/>
  <c r="G492" i="1"/>
  <c r="H492" i="1" s="1"/>
  <c r="I492" i="1"/>
  <c r="J492" i="1"/>
  <c r="K492" i="1"/>
  <c r="S492" i="1" s="1"/>
  <c r="L492" i="1"/>
  <c r="M492" i="1" s="1"/>
  <c r="C493" i="1"/>
  <c r="X493" i="1" s="1"/>
  <c r="D493" i="1"/>
  <c r="E493" i="1"/>
  <c r="F493" i="1" s="1"/>
  <c r="G493" i="1"/>
  <c r="H493" i="1" s="1"/>
  <c r="I493" i="1"/>
  <c r="J493" i="1"/>
  <c r="K493" i="1"/>
  <c r="N493" i="1" s="1"/>
  <c r="O493" i="1" s="1"/>
  <c r="AW493" i="1" s="1"/>
  <c r="L493" i="1"/>
  <c r="M493" i="1" s="1"/>
  <c r="C494" i="1"/>
  <c r="Y494" i="1" s="1"/>
  <c r="D494" i="1"/>
  <c r="E494" i="1"/>
  <c r="F494" i="1" s="1"/>
  <c r="G494" i="1"/>
  <c r="H494" i="1" s="1"/>
  <c r="I494" i="1"/>
  <c r="J494" i="1"/>
  <c r="K494" i="1"/>
  <c r="N494" i="1" s="1"/>
  <c r="O494" i="1" s="1"/>
  <c r="AW494" i="1" s="1"/>
  <c r="L494" i="1"/>
  <c r="M494" i="1" s="1"/>
  <c r="C495" i="1"/>
  <c r="X495" i="1" s="1"/>
  <c r="D495" i="1"/>
  <c r="E495" i="1"/>
  <c r="F495" i="1" s="1"/>
  <c r="G495" i="1"/>
  <c r="H495" i="1" s="1"/>
  <c r="I495" i="1"/>
  <c r="J495" i="1"/>
  <c r="K495" i="1"/>
  <c r="S495" i="1" s="1"/>
  <c r="L495" i="1"/>
  <c r="M495" i="1" s="1"/>
  <c r="C496" i="1"/>
  <c r="Y496" i="1" s="1"/>
  <c r="D496" i="1"/>
  <c r="E496" i="1"/>
  <c r="F496" i="1" s="1"/>
  <c r="G496" i="1"/>
  <c r="H496" i="1" s="1"/>
  <c r="I496" i="1"/>
  <c r="J496" i="1"/>
  <c r="K496" i="1"/>
  <c r="S496" i="1" s="1"/>
  <c r="L496" i="1"/>
  <c r="M496" i="1" s="1"/>
  <c r="C497" i="1"/>
  <c r="X497" i="1" s="1"/>
  <c r="D497" i="1"/>
  <c r="E497" i="1"/>
  <c r="F497" i="1" s="1"/>
  <c r="G497" i="1"/>
  <c r="H497" i="1" s="1"/>
  <c r="I497" i="1"/>
  <c r="J497" i="1"/>
  <c r="K497" i="1"/>
  <c r="N497" i="1" s="1"/>
  <c r="O497" i="1" s="1"/>
  <c r="AW497" i="1" s="1"/>
  <c r="L497" i="1"/>
  <c r="M497" i="1" s="1"/>
  <c r="C498" i="1"/>
  <c r="X498" i="1" s="1"/>
  <c r="D498" i="1"/>
  <c r="E498" i="1"/>
  <c r="F498" i="1" s="1"/>
  <c r="G498" i="1"/>
  <c r="H498" i="1" s="1"/>
  <c r="I498" i="1"/>
  <c r="J498" i="1"/>
  <c r="K498" i="1"/>
  <c r="N498" i="1" s="1"/>
  <c r="O498" i="1" s="1"/>
  <c r="AW498" i="1" s="1"/>
  <c r="L498" i="1"/>
  <c r="M498" i="1" s="1"/>
  <c r="C499" i="1"/>
  <c r="X499" i="1" s="1"/>
  <c r="D499" i="1"/>
  <c r="E499" i="1"/>
  <c r="F499" i="1" s="1"/>
  <c r="G499" i="1"/>
  <c r="H499" i="1" s="1"/>
  <c r="I499" i="1"/>
  <c r="J499" i="1"/>
  <c r="K499" i="1"/>
  <c r="S499" i="1" s="1"/>
  <c r="L499" i="1"/>
  <c r="M499" i="1" s="1"/>
  <c r="C500" i="1"/>
  <c r="X500" i="1" s="1"/>
  <c r="D500" i="1"/>
  <c r="E500" i="1"/>
  <c r="F500" i="1" s="1"/>
  <c r="G500" i="1"/>
  <c r="H500" i="1" s="1"/>
  <c r="I500" i="1"/>
  <c r="J500" i="1"/>
  <c r="K500" i="1"/>
  <c r="S500" i="1" s="1"/>
  <c r="L500" i="1"/>
  <c r="M500" i="1" s="1"/>
  <c r="C501" i="1"/>
  <c r="X501" i="1" s="1"/>
  <c r="D501" i="1"/>
  <c r="E501" i="1"/>
  <c r="F501" i="1" s="1"/>
  <c r="G501" i="1"/>
  <c r="H501" i="1" s="1"/>
  <c r="I501" i="1"/>
  <c r="J501" i="1"/>
  <c r="K501" i="1"/>
  <c r="N501" i="1" s="1"/>
  <c r="O501" i="1" s="1"/>
  <c r="AW501" i="1" s="1"/>
  <c r="L501" i="1"/>
  <c r="M501" i="1" s="1"/>
  <c r="C502" i="1"/>
  <c r="X502" i="1" s="1"/>
  <c r="D502" i="1"/>
  <c r="E502" i="1"/>
  <c r="F502" i="1" s="1"/>
  <c r="G502" i="1"/>
  <c r="H502" i="1" s="1"/>
  <c r="I502" i="1"/>
  <c r="J502" i="1"/>
  <c r="K502" i="1"/>
  <c r="N502" i="1" s="1"/>
  <c r="O502" i="1" s="1"/>
  <c r="AW502" i="1" s="1"/>
  <c r="L502" i="1"/>
  <c r="M502" i="1" s="1"/>
  <c r="C503" i="1"/>
  <c r="X503" i="1" s="1"/>
  <c r="D503" i="1"/>
  <c r="E503" i="1"/>
  <c r="F503" i="1" s="1"/>
  <c r="G503" i="1"/>
  <c r="H503" i="1" s="1"/>
  <c r="I503" i="1"/>
  <c r="J503" i="1"/>
  <c r="K503" i="1"/>
  <c r="S503" i="1" s="1"/>
  <c r="L503" i="1"/>
  <c r="M503" i="1" s="1"/>
  <c r="C504" i="1"/>
  <c r="X504" i="1" s="1"/>
  <c r="D504" i="1"/>
  <c r="E504" i="1"/>
  <c r="F504" i="1" s="1"/>
  <c r="G504" i="1"/>
  <c r="H504" i="1" s="1"/>
  <c r="I504" i="1"/>
  <c r="J504" i="1"/>
  <c r="K504" i="1"/>
  <c r="S504" i="1" s="1"/>
  <c r="L504" i="1"/>
  <c r="M504" i="1" s="1"/>
  <c r="C505" i="1"/>
  <c r="X505" i="1" s="1"/>
  <c r="D505" i="1"/>
  <c r="E505" i="1"/>
  <c r="F505" i="1" s="1"/>
  <c r="G505" i="1"/>
  <c r="H505" i="1" s="1"/>
  <c r="I505" i="1"/>
  <c r="J505" i="1"/>
  <c r="K505" i="1"/>
  <c r="N505" i="1" s="1"/>
  <c r="O505" i="1" s="1"/>
  <c r="AW505" i="1" s="1"/>
  <c r="L505" i="1"/>
  <c r="M505" i="1" s="1"/>
  <c r="C506" i="1"/>
  <c r="X506" i="1" s="1"/>
  <c r="D506" i="1"/>
  <c r="E506" i="1"/>
  <c r="F506" i="1" s="1"/>
  <c r="G506" i="1"/>
  <c r="H506" i="1" s="1"/>
  <c r="I506" i="1"/>
  <c r="J506" i="1"/>
  <c r="K506" i="1"/>
  <c r="N506" i="1" s="1"/>
  <c r="O506" i="1" s="1"/>
  <c r="AW506" i="1" s="1"/>
  <c r="L506" i="1"/>
  <c r="M506" i="1" s="1"/>
  <c r="C507" i="1"/>
  <c r="X507" i="1" s="1"/>
  <c r="D507" i="1"/>
  <c r="E507" i="1"/>
  <c r="F507" i="1" s="1"/>
  <c r="G507" i="1"/>
  <c r="H507" i="1" s="1"/>
  <c r="I507" i="1"/>
  <c r="J507" i="1"/>
  <c r="K507" i="1"/>
  <c r="S507" i="1" s="1"/>
  <c r="L507" i="1"/>
  <c r="M507" i="1" s="1"/>
  <c r="B8" i="1"/>
  <c r="C8" i="1" s="1"/>
  <c r="X8" i="1" s="1"/>
  <c r="D8" i="1"/>
  <c r="E8" i="1"/>
  <c r="F8" i="1" s="1"/>
  <c r="G8" i="1"/>
  <c r="H8" i="1" s="1"/>
  <c r="I8" i="1"/>
  <c r="J8" i="1"/>
  <c r="K8" i="1"/>
  <c r="N8" i="1" s="1"/>
  <c r="L8" i="1"/>
  <c r="M8" i="1" s="1"/>
  <c r="B9" i="1"/>
  <c r="C9" i="1" s="1"/>
  <c r="X9" i="1" s="1"/>
  <c r="D9" i="1"/>
  <c r="E9" i="1"/>
  <c r="F9" i="1" s="1"/>
  <c r="G9" i="1"/>
  <c r="H9" i="1" s="1"/>
  <c r="I9" i="1"/>
  <c r="J9" i="1"/>
  <c r="K9" i="1"/>
  <c r="S9" i="1" s="1"/>
  <c r="L9" i="1"/>
  <c r="M9" i="1" s="1"/>
  <c r="B10" i="1"/>
  <c r="C10" i="1" s="1"/>
  <c r="X10" i="1" s="1"/>
  <c r="D10" i="1"/>
  <c r="E10" i="1"/>
  <c r="F10" i="1" s="1"/>
  <c r="G10" i="1"/>
  <c r="H10" i="1" s="1"/>
  <c r="I10" i="1"/>
  <c r="J10" i="1"/>
  <c r="K10" i="1"/>
  <c r="L10" i="1"/>
  <c r="M10" i="1" s="1"/>
  <c r="B11" i="1"/>
  <c r="C11" i="1" s="1"/>
  <c r="D11" i="1"/>
  <c r="E11" i="1"/>
  <c r="F11" i="1" s="1"/>
  <c r="G11" i="1"/>
  <c r="H11" i="1" s="1"/>
  <c r="I11" i="1"/>
  <c r="J11" i="1"/>
  <c r="K11" i="1"/>
  <c r="N11" i="1" s="1"/>
  <c r="O11" i="1" s="1"/>
  <c r="AW11" i="1" s="1"/>
  <c r="L11" i="1"/>
  <c r="M11" i="1" s="1"/>
  <c r="B12" i="1"/>
  <c r="C12" i="1" s="1"/>
  <c r="X12" i="1" s="1"/>
  <c r="D12" i="1"/>
  <c r="E12" i="1"/>
  <c r="F12" i="1" s="1"/>
  <c r="G12" i="1"/>
  <c r="H12" i="1" s="1"/>
  <c r="I12" i="1"/>
  <c r="J12" i="1"/>
  <c r="K12" i="1"/>
  <c r="N12" i="1" s="1"/>
  <c r="O12" i="1" s="1"/>
  <c r="AW12" i="1" s="1"/>
  <c r="L12" i="1"/>
  <c r="M12" i="1" s="1"/>
  <c r="B13" i="1"/>
  <c r="C13" i="1" s="1"/>
  <c r="X13" i="1" s="1"/>
  <c r="D13" i="1"/>
  <c r="E13" i="1"/>
  <c r="F13" i="1" s="1"/>
  <c r="G13" i="1"/>
  <c r="H13" i="1" s="1"/>
  <c r="I13" i="1"/>
  <c r="J13" i="1"/>
  <c r="K13" i="1"/>
  <c r="N13" i="1" s="1"/>
  <c r="L13" i="1"/>
  <c r="M13" i="1" s="1"/>
  <c r="B14" i="1"/>
  <c r="C14" i="1" s="1"/>
  <c r="X14" i="1" s="1"/>
  <c r="D14" i="1"/>
  <c r="E14" i="1"/>
  <c r="F14" i="1" s="1"/>
  <c r="G14" i="1"/>
  <c r="H14" i="1" s="1"/>
  <c r="I14" i="1"/>
  <c r="J14" i="1"/>
  <c r="K14" i="1"/>
  <c r="L14" i="1"/>
  <c r="M14" i="1" s="1"/>
  <c r="B15" i="1"/>
  <c r="C15" i="1" s="1"/>
  <c r="D15" i="1"/>
  <c r="E15" i="1"/>
  <c r="F15" i="1" s="1"/>
  <c r="G15" i="1"/>
  <c r="H15" i="1" s="1"/>
  <c r="I15" i="1"/>
  <c r="J15" i="1"/>
  <c r="K15" i="1"/>
  <c r="R15" i="1" s="1"/>
  <c r="L15" i="1"/>
  <c r="M15" i="1" s="1"/>
  <c r="B16" i="1"/>
  <c r="C16" i="1" s="1"/>
  <c r="X16" i="1" s="1"/>
  <c r="D16" i="1"/>
  <c r="E16" i="1"/>
  <c r="F16" i="1" s="1"/>
  <c r="G16" i="1"/>
  <c r="H16" i="1" s="1"/>
  <c r="I16" i="1"/>
  <c r="J16" i="1"/>
  <c r="K16" i="1"/>
  <c r="S16" i="1" s="1"/>
  <c r="L16" i="1"/>
  <c r="M16" i="1" s="1"/>
  <c r="B17" i="1"/>
  <c r="C17" i="1" s="1"/>
  <c r="X17" i="1" s="1"/>
  <c r="D17" i="1"/>
  <c r="E17" i="1"/>
  <c r="F17" i="1" s="1"/>
  <c r="G17" i="1"/>
  <c r="H17" i="1" s="1"/>
  <c r="I17" i="1"/>
  <c r="J17" i="1"/>
  <c r="K17" i="1"/>
  <c r="N17" i="1" s="1"/>
  <c r="O17" i="1" s="1"/>
  <c r="AW17" i="1" s="1"/>
  <c r="L17" i="1"/>
  <c r="M17" i="1" s="1"/>
  <c r="B18" i="1"/>
  <c r="C18" i="1" s="1"/>
  <c r="X18" i="1" s="1"/>
  <c r="D18" i="1"/>
  <c r="E18" i="1"/>
  <c r="F18" i="1" s="1"/>
  <c r="G18" i="1"/>
  <c r="H18" i="1" s="1"/>
  <c r="I18" i="1"/>
  <c r="J18" i="1"/>
  <c r="K18" i="1"/>
  <c r="L18" i="1"/>
  <c r="M18" i="1" s="1"/>
  <c r="B19" i="1"/>
  <c r="C19" i="1" s="1"/>
  <c r="D19" i="1"/>
  <c r="E19" i="1"/>
  <c r="F19" i="1" s="1"/>
  <c r="G19" i="1"/>
  <c r="H19" i="1" s="1"/>
  <c r="I19" i="1"/>
  <c r="J19" i="1"/>
  <c r="K19" i="1"/>
  <c r="R19" i="1" s="1"/>
  <c r="AU19" i="1" s="1"/>
  <c r="L19" i="1"/>
  <c r="M19" i="1" s="1"/>
  <c r="B20" i="1"/>
  <c r="C20" i="1" s="1"/>
  <c r="X20" i="1" s="1"/>
  <c r="D20" i="1"/>
  <c r="E20" i="1"/>
  <c r="F20" i="1" s="1"/>
  <c r="G20" i="1"/>
  <c r="H20" i="1" s="1"/>
  <c r="I20" i="1"/>
  <c r="J20" i="1"/>
  <c r="K20" i="1"/>
  <c r="S20" i="1" s="1"/>
  <c r="L20" i="1"/>
  <c r="M20" i="1" s="1"/>
  <c r="B21" i="1"/>
  <c r="C21" i="1" s="1"/>
  <c r="X21" i="1" s="1"/>
  <c r="D21" i="1"/>
  <c r="E21" i="1"/>
  <c r="F21" i="1" s="1"/>
  <c r="G21" i="1"/>
  <c r="H21" i="1" s="1"/>
  <c r="I21" i="1"/>
  <c r="J21" i="1"/>
  <c r="K21" i="1"/>
  <c r="R21" i="1" s="1"/>
  <c r="L21" i="1"/>
  <c r="M21" i="1" s="1"/>
  <c r="B22" i="1"/>
  <c r="C22" i="1" s="1"/>
  <c r="X22" i="1" s="1"/>
  <c r="D22" i="1"/>
  <c r="E22" i="1"/>
  <c r="F22" i="1" s="1"/>
  <c r="G22" i="1"/>
  <c r="H22" i="1" s="1"/>
  <c r="I22" i="1"/>
  <c r="J22" i="1"/>
  <c r="K22" i="1"/>
  <c r="L22" i="1"/>
  <c r="M22" i="1" s="1"/>
  <c r="B23" i="1"/>
  <c r="C23" i="1" s="1"/>
  <c r="D23" i="1"/>
  <c r="E23" i="1"/>
  <c r="F23" i="1" s="1"/>
  <c r="G23" i="1"/>
  <c r="H23" i="1" s="1"/>
  <c r="I23" i="1"/>
  <c r="J23" i="1"/>
  <c r="K23" i="1"/>
  <c r="R23" i="1" s="1"/>
  <c r="AU23" i="1" s="1"/>
  <c r="L23" i="1"/>
  <c r="M23" i="1" s="1"/>
  <c r="B24" i="1"/>
  <c r="C24" i="1" s="1"/>
  <c r="X24" i="1" s="1"/>
  <c r="D24" i="1"/>
  <c r="E24" i="1"/>
  <c r="F24" i="1" s="1"/>
  <c r="G24" i="1"/>
  <c r="H24" i="1" s="1"/>
  <c r="I24" i="1"/>
  <c r="J24" i="1"/>
  <c r="K24" i="1"/>
  <c r="S24" i="1" s="1"/>
  <c r="L24" i="1"/>
  <c r="M24" i="1" s="1"/>
  <c r="B25" i="1"/>
  <c r="C25" i="1" s="1"/>
  <c r="X25" i="1" s="1"/>
  <c r="D25" i="1"/>
  <c r="E25" i="1"/>
  <c r="F25" i="1" s="1"/>
  <c r="G25" i="1"/>
  <c r="H25" i="1" s="1"/>
  <c r="I25" i="1"/>
  <c r="J25" i="1"/>
  <c r="K25" i="1"/>
  <c r="N25" i="1" s="1"/>
  <c r="O25" i="1" s="1"/>
  <c r="AW25" i="1" s="1"/>
  <c r="L25" i="1"/>
  <c r="M25" i="1" s="1"/>
  <c r="B26" i="1"/>
  <c r="C26" i="1" s="1"/>
  <c r="X26" i="1" s="1"/>
  <c r="D26" i="1"/>
  <c r="E26" i="1"/>
  <c r="F26" i="1" s="1"/>
  <c r="G26" i="1"/>
  <c r="H26" i="1" s="1"/>
  <c r="I26" i="1"/>
  <c r="J26" i="1"/>
  <c r="K26" i="1"/>
  <c r="S26" i="1" s="1"/>
  <c r="L26" i="1"/>
  <c r="M26" i="1" s="1"/>
  <c r="B27" i="1"/>
  <c r="C27" i="1" s="1"/>
  <c r="D27" i="1"/>
  <c r="E27" i="1"/>
  <c r="F27" i="1" s="1"/>
  <c r="G27" i="1"/>
  <c r="H27" i="1" s="1"/>
  <c r="I27" i="1"/>
  <c r="J27" i="1"/>
  <c r="K27" i="1"/>
  <c r="N27" i="1" s="1"/>
  <c r="L27" i="1"/>
  <c r="M27" i="1" s="1"/>
  <c r="B28" i="1"/>
  <c r="C28" i="1" s="1"/>
  <c r="X28" i="1" s="1"/>
  <c r="D28" i="1"/>
  <c r="E28" i="1"/>
  <c r="F28" i="1" s="1"/>
  <c r="G28" i="1"/>
  <c r="H28" i="1" s="1"/>
  <c r="I28" i="1"/>
  <c r="J28" i="1"/>
  <c r="K28" i="1"/>
  <c r="R28" i="1" s="1"/>
  <c r="L28" i="1"/>
  <c r="M28" i="1" s="1"/>
  <c r="B29" i="1"/>
  <c r="C29" i="1" s="1"/>
  <c r="X29" i="1" s="1"/>
  <c r="D29" i="1"/>
  <c r="E29" i="1"/>
  <c r="F29" i="1" s="1"/>
  <c r="G29" i="1"/>
  <c r="H29" i="1" s="1"/>
  <c r="I29" i="1"/>
  <c r="J29" i="1"/>
  <c r="K29" i="1"/>
  <c r="L29" i="1"/>
  <c r="M29" i="1" s="1"/>
  <c r="B30" i="1"/>
  <c r="C30" i="1" s="1"/>
  <c r="X30" i="1" s="1"/>
  <c r="D30" i="1"/>
  <c r="E30" i="1"/>
  <c r="F30" i="1" s="1"/>
  <c r="G30" i="1"/>
  <c r="H30" i="1" s="1"/>
  <c r="I30" i="1"/>
  <c r="J30" i="1"/>
  <c r="K30" i="1"/>
  <c r="S30" i="1" s="1"/>
  <c r="L30" i="1"/>
  <c r="M30" i="1" s="1"/>
  <c r="B31" i="1"/>
  <c r="C31" i="1" s="1"/>
  <c r="D31" i="1"/>
  <c r="E31" i="1"/>
  <c r="F31" i="1" s="1"/>
  <c r="G31" i="1"/>
  <c r="H31" i="1" s="1"/>
  <c r="I31" i="1"/>
  <c r="J31" i="1"/>
  <c r="K31" i="1"/>
  <c r="R31" i="1" s="1"/>
  <c r="L31" i="1"/>
  <c r="M31" i="1" s="1"/>
  <c r="B32" i="1"/>
  <c r="C32" i="1" s="1"/>
  <c r="X32" i="1" s="1"/>
  <c r="D32" i="1"/>
  <c r="E32" i="1"/>
  <c r="F32" i="1" s="1"/>
  <c r="G32" i="1"/>
  <c r="H32" i="1" s="1"/>
  <c r="I32" i="1"/>
  <c r="J32" i="1"/>
  <c r="K32" i="1"/>
  <c r="R32" i="1" s="1"/>
  <c r="L32" i="1"/>
  <c r="M32" i="1" s="1"/>
  <c r="B33" i="1"/>
  <c r="C33" i="1" s="1"/>
  <c r="X33" i="1" s="1"/>
  <c r="D33" i="1"/>
  <c r="E33" i="1"/>
  <c r="F33" i="1" s="1"/>
  <c r="G33" i="1"/>
  <c r="H33" i="1" s="1"/>
  <c r="I33" i="1"/>
  <c r="J33" i="1"/>
  <c r="K33" i="1"/>
  <c r="S33" i="1" s="1"/>
  <c r="L33" i="1"/>
  <c r="M33" i="1" s="1"/>
  <c r="L7" i="1"/>
  <c r="K7" i="1"/>
  <c r="J7" i="1"/>
  <c r="I7" i="1"/>
  <c r="G7" i="1"/>
  <c r="H7" i="1" s="1"/>
  <c r="E7" i="1"/>
  <c r="F7" i="1" s="1"/>
  <c r="D7" i="1"/>
  <c r="B7" i="1"/>
  <c r="C7" i="1" s="1"/>
  <c r="X7" i="1" s="1"/>
  <c r="AZ455" i="1" l="1"/>
  <c r="AZ386" i="1"/>
  <c r="AZ450" i="1"/>
  <c r="AZ418" i="1"/>
  <c r="AZ354" i="1"/>
  <c r="AZ423" i="1"/>
  <c r="AZ439" i="1"/>
  <c r="AZ407" i="1"/>
  <c r="AZ199" i="1"/>
  <c r="AZ466" i="1"/>
  <c r="AZ434" i="1"/>
  <c r="AZ402" i="1"/>
  <c r="AZ465" i="1"/>
  <c r="AZ459" i="1"/>
  <c r="AZ454" i="1"/>
  <c r="AZ449" i="1"/>
  <c r="AZ443" i="1"/>
  <c r="AZ438" i="1"/>
  <c r="AZ427" i="1"/>
  <c r="AZ422" i="1"/>
  <c r="AZ411" i="1"/>
  <c r="AZ406" i="1"/>
  <c r="AZ395" i="1"/>
  <c r="AZ385" i="1"/>
  <c r="AZ358" i="1"/>
  <c r="AZ340" i="1"/>
  <c r="AZ227" i="1"/>
  <c r="AZ195" i="1"/>
  <c r="AU32" i="1"/>
  <c r="AZ32" i="1"/>
  <c r="AU452" i="1"/>
  <c r="AZ452" i="1"/>
  <c r="AU440" i="1"/>
  <c r="AZ440" i="1"/>
  <c r="AU384" i="1"/>
  <c r="AZ384" i="1"/>
  <c r="AU235" i="1"/>
  <c r="AZ235" i="1"/>
  <c r="AU219" i="1"/>
  <c r="AZ219" i="1"/>
  <c r="AU217" i="1"/>
  <c r="AZ217" i="1"/>
  <c r="AU213" i="1"/>
  <c r="AZ213" i="1"/>
  <c r="AU212" i="1"/>
  <c r="AZ212" i="1"/>
  <c r="AU198" i="1"/>
  <c r="AZ198" i="1"/>
  <c r="AU197" i="1"/>
  <c r="AZ197" i="1"/>
  <c r="AU188" i="1"/>
  <c r="AZ188" i="1"/>
  <c r="AU166" i="1"/>
  <c r="AZ166" i="1"/>
  <c r="AU165" i="1"/>
  <c r="AZ165" i="1"/>
  <c r="AU158" i="1"/>
  <c r="AZ158" i="1"/>
  <c r="AU149" i="1"/>
  <c r="AZ149" i="1"/>
  <c r="AU148" i="1"/>
  <c r="AZ148" i="1"/>
  <c r="AU140" i="1"/>
  <c r="AZ140" i="1"/>
  <c r="AU138" i="1"/>
  <c r="AZ138" i="1"/>
  <c r="AU125" i="1"/>
  <c r="AZ125" i="1"/>
  <c r="AU123" i="1"/>
  <c r="AZ123" i="1"/>
  <c r="AU113" i="1"/>
  <c r="AZ113" i="1"/>
  <c r="AU111" i="1"/>
  <c r="AZ111" i="1"/>
  <c r="AU109" i="1"/>
  <c r="AZ109" i="1"/>
  <c r="AU107" i="1"/>
  <c r="AZ107" i="1"/>
  <c r="AU105" i="1"/>
  <c r="AZ105" i="1"/>
  <c r="AU72" i="1"/>
  <c r="AZ72" i="1"/>
  <c r="AU68" i="1"/>
  <c r="AZ68" i="1"/>
  <c r="AZ463" i="1"/>
  <c r="AZ458" i="1"/>
  <c r="AZ447" i="1"/>
  <c r="AZ442" i="1"/>
  <c r="AZ431" i="1"/>
  <c r="AZ426" i="1"/>
  <c r="AZ415" i="1"/>
  <c r="AZ410" i="1"/>
  <c r="AZ399" i="1"/>
  <c r="AZ394" i="1"/>
  <c r="AZ23" i="1"/>
  <c r="AU31" i="1"/>
  <c r="AZ31" i="1"/>
  <c r="AU28" i="1"/>
  <c r="AZ28" i="1"/>
  <c r="AU21" i="1"/>
  <c r="AZ21" i="1"/>
  <c r="AU15" i="1"/>
  <c r="AZ15" i="1"/>
  <c r="AU380" i="1"/>
  <c r="AZ380" i="1"/>
  <c r="AU220" i="1"/>
  <c r="AZ220" i="1"/>
  <c r="AU202" i="1"/>
  <c r="AZ202" i="1"/>
  <c r="AU201" i="1"/>
  <c r="AZ201" i="1"/>
  <c r="AU186" i="1"/>
  <c r="AZ186" i="1"/>
  <c r="AZ462" i="1"/>
  <c r="AZ451" i="1"/>
  <c r="AZ446" i="1"/>
  <c r="AZ435" i="1"/>
  <c r="AZ430" i="1"/>
  <c r="AZ425" i="1"/>
  <c r="AZ419" i="1"/>
  <c r="AZ414" i="1"/>
  <c r="AZ409" i="1"/>
  <c r="AZ403" i="1"/>
  <c r="AZ398" i="1"/>
  <c r="AZ393" i="1"/>
  <c r="AZ382" i="1"/>
  <c r="AZ344" i="1"/>
  <c r="AZ243" i="1"/>
  <c r="AZ211" i="1"/>
  <c r="AZ115" i="1"/>
  <c r="AZ19" i="1"/>
  <c r="AJ7" i="1"/>
  <c r="H10" i="2" s="1"/>
  <c r="AY27" i="1"/>
  <c r="V14" i="2" s="1"/>
  <c r="AY26" i="1"/>
  <c r="AB14" i="2" s="1"/>
  <c r="AY22" i="1"/>
  <c r="R14" i="2" s="1"/>
  <c r="AY25" i="1"/>
  <c r="Z14" i="2" s="1"/>
  <c r="AY24" i="1"/>
  <c r="X14" i="2" s="1"/>
  <c r="AY23" i="1"/>
  <c r="T14" i="2" s="1"/>
  <c r="AQ7" i="1"/>
  <c r="H15" i="2" s="1"/>
  <c r="AP8" i="1"/>
  <c r="Q11" i="2" s="1"/>
  <c r="AK8" i="1"/>
  <c r="L11" i="2" s="1"/>
  <c r="AO8" i="1"/>
  <c r="P11" i="2" s="1"/>
  <c r="AM8" i="1"/>
  <c r="N11" i="2" s="1"/>
  <c r="AL8" i="1"/>
  <c r="M11" i="2" s="1"/>
  <c r="AN8" i="1"/>
  <c r="O11" i="2" s="1"/>
  <c r="Y506" i="1"/>
  <c r="Y504" i="1"/>
  <c r="Y502" i="1"/>
  <c r="Y500" i="1"/>
  <c r="Y498" i="1"/>
  <c r="X496" i="1"/>
  <c r="Y493" i="1"/>
  <c r="X491" i="1"/>
  <c r="X488" i="1"/>
  <c r="X484" i="1"/>
  <c r="X476" i="1"/>
  <c r="X468" i="1"/>
  <c r="X460" i="1"/>
  <c r="X452" i="1"/>
  <c r="X444" i="1"/>
  <c r="X436" i="1"/>
  <c r="X428" i="1"/>
  <c r="X420" i="1"/>
  <c r="X412" i="1"/>
  <c r="X404" i="1"/>
  <c r="X396" i="1"/>
  <c r="X388" i="1"/>
  <c r="X380" i="1"/>
  <c r="X372" i="1"/>
  <c r="X364" i="1"/>
  <c r="X356" i="1"/>
  <c r="X348" i="1"/>
  <c r="X340" i="1"/>
  <c r="X332" i="1"/>
  <c r="X324" i="1"/>
  <c r="X316" i="1"/>
  <c r="X308" i="1"/>
  <c r="X300" i="1"/>
  <c r="X292" i="1"/>
  <c r="X284" i="1"/>
  <c r="X276" i="1"/>
  <c r="X268" i="1"/>
  <c r="X260" i="1"/>
  <c r="X31" i="1"/>
  <c r="Y31" i="1"/>
  <c r="X27" i="1"/>
  <c r="Y27" i="1"/>
  <c r="X23" i="1"/>
  <c r="Y23" i="1"/>
  <c r="X19" i="1"/>
  <c r="Y19" i="1"/>
  <c r="X15" i="1"/>
  <c r="Y15" i="1"/>
  <c r="X11" i="1"/>
  <c r="Y11" i="1"/>
  <c r="X485" i="1"/>
  <c r="Y485" i="1"/>
  <c r="X483" i="1"/>
  <c r="Y483" i="1"/>
  <c r="X481" i="1"/>
  <c r="Y481" i="1"/>
  <c r="X479" i="1"/>
  <c r="Y479" i="1"/>
  <c r="X477" i="1"/>
  <c r="Y477" i="1"/>
  <c r="X475" i="1"/>
  <c r="Y475" i="1"/>
  <c r="X473" i="1"/>
  <c r="Y473" i="1"/>
  <c r="X471" i="1"/>
  <c r="Y471" i="1"/>
  <c r="X469" i="1"/>
  <c r="Y469" i="1"/>
  <c r="X467" i="1"/>
  <c r="Y467" i="1"/>
  <c r="X465" i="1"/>
  <c r="Y465" i="1"/>
  <c r="X463" i="1"/>
  <c r="Y463" i="1"/>
  <c r="X461" i="1"/>
  <c r="Y461" i="1"/>
  <c r="X459" i="1"/>
  <c r="Y459" i="1"/>
  <c r="X457" i="1"/>
  <c r="Y457" i="1"/>
  <c r="X455" i="1"/>
  <c r="Y455" i="1"/>
  <c r="X453" i="1"/>
  <c r="Y453" i="1"/>
  <c r="X451" i="1"/>
  <c r="Y451" i="1"/>
  <c r="X449" i="1"/>
  <c r="Y449" i="1"/>
  <c r="X447" i="1"/>
  <c r="Y447" i="1"/>
  <c r="X445" i="1"/>
  <c r="Y445" i="1"/>
  <c r="X443" i="1"/>
  <c r="Y443" i="1"/>
  <c r="X441" i="1"/>
  <c r="Y441" i="1"/>
  <c r="X439" i="1"/>
  <c r="Y439" i="1"/>
  <c r="X437" i="1"/>
  <c r="Y437" i="1"/>
  <c r="X435" i="1"/>
  <c r="Y435" i="1"/>
  <c r="X433" i="1"/>
  <c r="Y433" i="1"/>
  <c r="X431" i="1"/>
  <c r="Y431" i="1"/>
  <c r="X429" i="1"/>
  <c r="Y429" i="1"/>
  <c r="X427" i="1"/>
  <c r="Y427" i="1"/>
  <c r="X425" i="1"/>
  <c r="Y425" i="1"/>
  <c r="X423" i="1"/>
  <c r="Y423" i="1"/>
  <c r="X421" i="1"/>
  <c r="Y421" i="1"/>
  <c r="X419" i="1"/>
  <c r="Y419" i="1"/>
  <c r="X417" i="1"/>
  <c r="Y417" i="1"/>
  <c r="X415" i="1"/>
  <c r="Y415" i="1"/>
  <c r="X413" i="1"/>
  <c r="Y413" i="1"/>
  <c r="X411" i="1"/>
  <c r="Y411" i="1"/>
  <c r="X409" i="1"/>
  <c r="Y409" i="1"/>
  <c r="X407" i="1"/>
  <c r="Y407" i="1"/>
  <c r="X405" i="1"/>
  <c r="Y405" i="1"/>
  <c r="X403" i="1"/>
  <c r="Y403" i="1"/>
  <c r="X401" i="1"/>
  <c r="Y401" i="1"/>
  <c r="X399" i="1"/>
  <c r="Y399" i="1"/>
  <c r="X397" i="1"/>
  <c r="Y397" i="1"/>
  <c r="X395" i="1"/>
  <c r="Y395" i="1"/>
  <c r="X393" i="1"/>
  <c r="Y393" i="1"/>
  <c r="X391" i="1"/>
  <c r="Y391" i="1"/>
  <c r="X389" i="1"/>
  <c r="Y389" i="1"/>
  <c r="X387" i="1"/>
  <c r="Y387" i="1"/>
  <c r="X385" i="1"/>
  <c r="Y385" i="1"/>
  <c r="X383" i="1"/>
  <c r="Y383" i="1"/>
  <c r="X381" i="1"/>
  <c r="Y381" i="1"/>
  <c r="X379" i="1"/>
  <c r="Y379" i="1"/>
  <c r="X377" i="1"/>
  <c r="Y377" i="1"/>
  <c r="X375" i="1"/>
  <c r="Y375" i="1"/>
  <c r="X373" i="1"/>
  <c r="Y373" i="1"/>
  <c r="X371" i="1"/>
  <c r="Y371" i="1"/>
  <c r="X369" i="1"/>
  <c r="Y369" i="1"/>
  <c r="X367" i="1"/>
  <c r="Y367" i="1"/>
  <c r="X365" i="1"/>
  <c r="Y365" i="1"/>
  <c r="X363" i="1"/>
  <c r="Y363" i="1"/>
  <c r="X361" i="1"/>
  <c r="Y361" i="1"/>
  <c r="X359" i="1"/>
  <c r="Y359" i="1"/>
  <c r="X357" i="1"/>
  <c r="Y357" i="1"/>
  <c r="X355" i="1"/>
  <c r="Y355" i="1"/>
  <c r="X353" i="1"/>
  <c r="Y353" i="1"/>
  <c r="X351" i="1"/>
  <c r="Y351" i="1"/>
  <c r="X349" i="1"/>
  <c r="Y349" i="1"/>
  <c r="X347" i="1"/>
  <c r="Y347" i="1"/>
  <c r="X345" i="1"/>
  <c r="Y345" i="1"/>
  <c r="X343" i="1"/>
  <c r="Y343" i="1"/>
  <c r="X341" i="1"/>
  <c r="Y341" i="1"/>
  <c r="X339" i="1"/>
  <c r="Y339" i="1"/>
  <c r="X337" i="1"/>
  <c r="Y337" i="1"/>
  <c r="X335" i="1"/>
  <c r="Y335" i="1"/>
  <c r="X333" i="1"/>
  <c r="Y333" i="1"/>
  <c r="X331" i="1"/>
  <c r="Y331" i="1"/>
  <c r="X329" i="1"/>
  <c r="Y329" i="1"/>
  <c r="X327" i="1"/>
  <c r="Y327" i="1"/>
  <c r="X325" i="1"/>
  <c r="Y325" i="1"/>
  <c r="X323" i="1"/>
  <c r="Y323" i="1"/>
  <c r="X321" i="1"/>
  <c r="Y321" i="1"/>
  <c r="X319" i="1"/>
  <c r="Y319" i="1"/>
  <c r="X317" i="1"/>
  <c r="Y317" i="1"/>
  <c r="X315" i="1"/>
  <c r="Y315" i="1"/>
  <c r="X313" i="1"/>
  <c r="Y313" i="1"/>
  <c r="X311" i="1"/>
  <c r="Y311" i="1"/>
  <c r="X309" i="1"/>
  <c r="Y309" i="1"/>
  <c r="X307" i="1"/>
  <c r="Y307" i="1"/>
  <c r="X305" i="1"/>
  <c r="Y305" i="1"/>
  <c r="X303" i="1"/>
  <c r="Y303" i="1"/>
  <c r="X301" i="1"/>
  <c r="Y301" i="1"/>
  <c r="X299" i="1"/>
  <c r="Y299" i="1"/>
  <c r="X297" i="1"/>
  <c r="Y297" i="1"/>
  <c r="X295" i="1"/>
  <c r="Y295" i="1"/>
  <c r="X293" i="1"/>
  <c r="Y293" i="1"/>
  <c r="X291" i="1"/>
  <c r="Y291" i="1"/>
  <c r="X289" i="1"/>
  <c r="Y289" i="1"/>
  <c r="X287" i="1"/>
  <c r="Y287" i="1"/>
  <c r="X285" i="1"/>
  <c r="Y285" i="1"/>
  <c r="X283" i="1"/>
  <c r="Y283" i="1"/>
  <c r="X281" i="1"/>
  <c r="Y281" i="1"/>
  <c r="X279" i="1"/>
  <c r="Y279" i="1"/>
  <c r="X277" i="1"/>
  <c r="Y277" i="1"/>
  <c r="X275" i="1"/>
  <c r="Y275" i="1"/>
  <c r="X273" i="1"/>
  <c r="Y273" i="1"/>
  <c r="X271" i="1"/>
  <c r="Y271" i="1"/>
  <c r="X269" i="1"/>
  <c r="Y269" i="1"/>
  <c r="X267" i="1"/>
  <c r="Y267" i="1"/>
  <c r="X265" i="1"/>
  <c r="Y265" i="1"/>
  <c r="X263" i="1"/>
  <c r="Y263" i="1"/>
  <c r="X261" i="1"/>
  <c r="Y261" i="1"/>
  <c r="X259" i="1"/>
  <c r="Y259" i="1"/>
  <c r="X257" i="1"/>
  <c r="Y257" i="1"/>
  <c r="X255" i="1"/>
  <c r="Y255" i="1"/>
  <c r="X253" i="1"/>
  <c r="Y253" i="1"/>
  <c r="Y252" i="1"/>
  <c r="X252" i="1"/>
  <c r="X251" i="1"/>
  <c r="Y251" i="1"/>
  <c r="Y250" i="1"/>
  <c r="X250" i="1"/>
  <c r="X249" i="1"/>
  <c r="Y249" i="1"/>
  <c r="Y248" i="1"/>
  <c r="X248" i="1"/>
  <c r="X247" i="1"/>
  <c r="Y247" i="1"/>
  <c r="Y246" i="1"/>
  <c r="X246" i="1"/>
  <c r="X245" i="1"/>
  <c r="Y245" i="1"/>
  <c r="Y244" i="1"/>
  <c r="X244" i="1"/>
  <c r="X243" i="1"/>
  <c r="Y243" i="1"/>
  <c r="Y242" i="1"/>
  <c r="X242" i="1"/>
  <c r="X241" i="1"/>
  <c r="Y241" i="1"/>
  <c r="Y240" i="1"/>
  <c r="X240" i="1"/>
  <c r="X239" i="1"/>
  <c r="Y239" i="1"/>
  <c r="Y238" i="1"/>
  <c r="X238" i="1"/>
  <c r="X237" i="1"/>
  <c r="Y237" i="1"/>
  <c r="Y236" i="1"/>
  <c r="X236" i="1"/>
  <c r="X235" i="1"/>
  <c r="Y235" i="1"/>
  <c r="Y234" i="1"/>
  <c r="X234" i="1"/>
  <c r="X233" i="1"/>
  <c r="Y233" i="1"/>
  <c r="Y232" i="1"/>
  <c r="X232" i="1"/>
  <c r="X231" i="1"/>
  <c r="Y231" i="1"/>
  <c r="Y230" i="1"/>
  <c r="X230" i="1"/>
  <c r="X229" i="1"/>
  <c r="Y229" i="1"/>
  <c r="Y228" i="1"/>
  <c r="X228" i="1"/>
  <c r="X227" i="1"/>
  <c r="Y227" i="1"/>
  <c r="Y226" i="1"/>
  <c r="X226" i="1"/>
  <c r="X225" i="1"/>
  <c r="Y225" i="1"/>
  <c r="Y224" i="1"/>
  <c r="X224" i="1"/>
  <c r="X223" i="1"/>
  <c r="Y223" i="1"/>
  <c r="Y222" i="1"/>
  <c r="X222" i="1"/>
  <c r="X221" i="1"/>
  <c r="Y221" i="1"/>
  <c r="Y220" i="1"/>
  <c r="X220" i="1"/>
  <c r="X219" i="1"/>
  <c r="Y219" i="1"/>
  <c r="Y218" i="1"/>
  <c r="X218" i="1"/>
  <c r="X217" i="1"/>
  <c r="Y217" i="1"/>
  <c r="Y216" i="1"/>
  <c r="X216" i="1"/>
  <c r="X215" i="1"/>
  <c r="Y215" i="1"/>
  <c r="Y214" i="1"/>
  <c r="X214" i="1"/>
  <c r="X213" i="1"/>
  <c r="Y213" i="1"/>
  <c r="Y212" i="1"/>
  <c r="X212" i="1"/>
  <c r="X211" i="1"/>
  <c r="Y211" i="1"/>
  <c r="Y210" i="1"/>
  <c r="X210" i="1"/>
  <c r="X209" i="1"/>
  <c r="Y209" i="1"/>
  <c r="Y208" i="1"/>
  <c r="X208" i="1"/>
  <c r="X207" i="1"/>
  <c r="Y207" i="1"/>
  <c r="Y206" i="1"/>
  <c r="X206" i="1"/>
  <c r="X205" i="1"/>
  <c r="Y205" i="1"/>
  <c r="Y204" i="1"/>
  <c r="X204" i="1"/>
  <c r="X203" i="1"/>
  <c r="Y203" i="1"/>
  <c r="Y202" i="1"/>
  <c r="X202" i="1"/>
  <c r="X201" i="1"/>
  <c r="Y201" i="1"/>
  <c r="X200" i="1"/>
  <c r="Y200" i="1"/>
  <c r="X199" i="1"/>
  <c r="Y199" i="1"/>
  <c r="X198" i="1"/>
  <c r="Y198" i="1"/>
  <c r="X197" i="1"/>
  <c r="Y197" i="1"/>
  <c r="X196" i="1"/>
  <c r="Y196" i="1"/>
  <c r="X195" i="1"/>
  <c r="Y195" i="1"/>
  <c r="X194" i="1"/>
  <c r="Y194" i="1"/>
  <c r="X193" i="1"/>
  <c r="Y193" i="1"/>
  <c r="X192" i="1"/>
  <c r="Y192" i="1"/>
  <c r="X191" i="1"/>
  <c r="Y191" i="1"/>
  <c r="X190" i="1"/>
  <c r="Y190" i="1"/>
  <c r="X189" i="1"/>
  <c r="Y189" i="1"/>
  <c r="X188" i="1"/>
  <c r="Y188" i="1"/>
  <c r="X187" i="1"/>
  <c r="Y187" i="1"/>
  <c r="X186" i="1"/>
  <c r="Y186" i="1"/>
  <c r="X185" i="1"/>
  <c r="Y185" i="1"/>
  <c r="X184" i="1"/>
  <c r="Y184" i="1"/>
  <c r="X183" i="1"/>
  <c r="Y183" i="1"/>
  <c r="X182" i="1"/>
  <c r="Y182" i="1"/>
  <c r="X181" i="1"/>
  <c r="Y181" i="1"/>
  <c r="X180" i="1"/>
  <c r="Y180" i="1"/>
  <c r="X179" i="1"/>
  <c r="Y179" i="1"/>
  <c r="X178" i="1"/>
  <c r="Y178" i="1"/>
  <c r="X177" i="1"/>
  <c r="Y177" i="1"/>
  <c r="X176" i="1"/>
  <c r="Y176" i="1"/>
  <c r="X175" i="1"/>
  <c r="Y175" i="1"/>
  <c r="X174" i="1"/>
  <c r="Y174" i="1"/>
  <c r="X173" i="1"/>
  <c r="Y173" i="1"/>
  <c r="X172" i="1"/>
  <c r="Y172" i="1"/>
  <c r="X171" i="1"/>
  <c r="Y171" i="1"/>
  <c r="X170" i="1"/>
  <c r="Y170" i="1"/>
  <c r="X169" i="1"/>
  <c r="Y169" i="1"/>
  <c r="X168" i="1"/>
  <c r="Y168" i="1"/>
  <c r="X167" i="1"/>
  <c r="Y167" i="1"/>
  <c r="X166" i="1"/>
  <c r="Y166" i="1"/>
  <c r="X165" i="1"/>
  <c r="Y165" i="1"/>
  <c r="X164" i="1"/>
  <c r="Y164" i="1"/>
  <c r="X163" i="1"/>
  <c r="Y163" i="1"/>
  <c r="X162" i="1"/>
  <c r="Y162" i="1"/>
  <c r="X161" i="1"/>
  <c r="Y161" i="1"/>
  <c r="X160" i="1"/>
  <c r="Y160" i="1"/>
  <c r="X159" i="1"/>
  <c r="Y159" i="1"/>
  <c r="X158" i="1"/>
  <c r="Y158" i="1"/>
  <c r="X157" i="1"/>
  <c r="Y157" i="1"/>
  <c r="X156" i="1"/>
  <c r="Y156" i="1"/>
  <c r="X155" i="1"/>
  <c r="Y155" i="1"/>
  <c r="X154" i="1"/>
  <c r="Y154" i="1"/>
  <c r="X153" i="1"/>
  <c r="Y153" i="1"/>
  <c r="X152" i="1"/>
  <c r="Y152" i="1"/>
  <c r="X151" i="1"/>
  <c r="Y151" i="1"/>
  <c r="X150" i="1"/>
  <c r="Y150" i="1"/>
  <c r="X149" i="1"/>
  <c r="Y149" i="1"/>
  <c r="X148" i="1"/>
  <c r="Y148" i="1"/>
  <c r="X147" i="1"/>
  <c r="Y147" i="1"/>
  <c r="X146" i="1"/>
  <c r="Y146" i="1"/>
  <c r="X145" i="1"/>
  <c r="Y145" i="1"/>
  <c r="X144" i="1"/>
  <c r="Y144" i="1"/>
  <c r="X143" i="1"/>
  <c r="Y143" i="1"/>
  <c r="X142" i="1"/>
  <c r="Y142" i="1"/>
  <c r="X141" i="1"/>
  <c r="Y141" i="1"/>
  <c r="X140" i="1"/>
  <c r="Y140" i="1"/>
  <c r="X139" i="1"/>
  <c r="Y139" i="1"/>
  <c r="X138" i="1"/>
  <c r="Y138" i="1"/>
  <c r="X137" i="1"/>
  <c r="Y137" i="1"/>
  <c r="X136" i="1"/>
  <c r="Y136" i="1"/>
  <c r="X135" i="1"/>
  <c r="Y135" i="1"/>
  <c r="X134" i="1"/>
  <c r="Y134" i="1"/>
  <c r="X133" i="1"/>
  <c r="Y133" i="1"/>
  <c r="X132" i="1"/>
  <c r="Y132" i="1"/>
  <c r="X131" i="1"/>
  <c r="Y131" i="1"/>
  <c r="X130" i="1"/>
  <c r="Y130" i="1"/>
  <c r="X129" i="1"/>
  <c r="Y129" i="1"/>
  <c r="X128" i="1"/>
  <c r="Y128" i="1"/>
  <c r="X127" i="1"/>
  <c r="Y127" i="1"/>
  <c r="X126" i="1"/>
  <c r="Y126" i="1"/>
  <c r="X125" i="1"/>
  <c r="Y125" i="1"/>
  <c r="X124" i="1"/>
  <c r="Y124" i="1"/>
  <c r="X123" i="1"/>
  <c r="Y123" i="1"/>
  <c r="X122" i="1"/>
  <c r="Y122" i="1"/>
  <c r="X121" i="1"/>
  <c r="Y121" i="1"/>
  <c r="X120" i="1"/>
  <c r="Y120" i="1"/>
  <c r="X119" i="1"/>
  <c r="Y119" i="1"/>
  <c r="X118" i="1"/>
  <c r="Y118" i="1"/>
  <c r="X117" i="1"/>
  <c r="Y117" i="1"/>
  <c r="X116" i="1"/>
  <c r="Y116" i="1"/>
  <c r="X115" i="1"/>
  <c r="Y115" i="1"/>
  <c r="X114" i="1"/>
  <c r="Y114" i="1"/>
  <c r="X113" i="1"/>
  <c r="Y113" i="1"/>
  <c r="X112" i="1"/>
  <c r="Y112" i="1"/>
  <c r="X111" i="1"/>
  <c r="Y111" i="1"/>
  <c r="X110" i="1"/>
  <c r="Y110" i="1"/>
  <c r="X109" i="1"/>
  <c r="Y109" i="1"/>
  <c r="X108" i="1"/>
  <c r="Y108" i="1"/>
  <c r="X107" i="1"/>
  <c r="Y107" i="1"/>
  <c r="X106" i="1"/>
  <c r="Y106" i="1"/>
  <c r="X105" i="1"/>
  <c r="Y105" i="1"/>
  <c r="X104" i="1"/>
  <c r="Y104" i="1"/>
  <c r="X103" i="1"/>
  <c r="Y103" i="1"/>
  <c r="X102" i="1"/>
  <c r="Y102" i="1"/>
  <c r="X101" i="1"/>
  <c r="Y101" i="1"/>
  <c r="X100" i="1"/>
  <c r="Y100" i="1"/>
  <c r="X99" i="1"/>
  <c r="Y99" i="1"/>
  <c r="X98" i="1"/>
  <c r="Y98" i="1"/>
  <c r="X97" i="1"/>
  <c r="Y97" i="1"/>
  <c r="X96" i="1"/>
  <c r="Y96" i="1"/>
  <c r="X95" i="1"/>
  <c r="Y95" i="1"/>
  <c r="X94" i="1"/>
  <c r="Y94" i="1"/>
  <c r="X93" i="1"/>
  <c r="Y93" i="1"/>
  <c r="X92" i="1"/>
  <c r="Y92" i="1"/>
  <c r="X91" i="1"/>
  <c r="Y91" i="1"/>
  <c r="X90" i="1"/>
  <c r="Y90" i="1"/>
  <c r="X89" i="1"/>
  <c r="Y89" i="1"/>
  <c r="X88" i="1"/>
  <c r="Y88" i="1"/>
  <c r="X87" i="1"/>
  <c r="Y87" i="1"/>
  <c r="X86" i="1"/>
  <c r="Y86" i="1"/>
  <c r="X85" i="1"/>
  <c r="Y85" i="1"/>
  <c r="X84" i="1"/>
  <c r="Y84" i="1"/>
  <c r="X83" i="1"/>
  <c r="Y83" i="1"/>
  <c r="X82" i="1"/>
  <c r="Y82" i="1"/>
  <c r="X81" i="1"/>
  <c r="Y81" i="1"/>
  <c r="X80" i="1"/>
  <c r="Y80" i="1"/>
  <c r="X79" i="1"/>
  <c r="Y79" i="1"/>
  <c r="X78" i="1"/>
  <c r="Y78" i="1"/>
  <c r="X77" i="1"/>
  <c r="Y77" i="1"/>
  <c r="X76" i="1"/>
  <c r="Y76" i="1"/>
  <c r="X75" i="1"/>
  <c r="Y75" i="1"/>
  <c r="X74" i="1"/>
  <c r="Y74" i="1"/>
  <c r="X73" i="1"/>
  <c r="Y73" i="1"/>
  <c r="X72" i="1"/>
  <c r="Y72" i="1"/>
  <c r="X71" i="1"/>
  <c r="Y71" i="1"/>
  <c r="X70" i="1"/>
  <c r="Y70" i="1"/>
  <c r="X69" i="1"/>
  <c r="Y69" i="1"/>
  <c r="X68" i="1"/>
  <c r="Y68" i="1"/>
  <c r="X67" i="1"/>
  <c r="Y67" i="1"/>
  <c r="X66" i="1"/>
  <c r="Y66" i="1"/>
  <c r="X65" i="1"/>
  <c r="Y65" i="1"/>
  <c r="X64" i="1"/>
  <c r="Y64" i="1"/>
  <c r="X63" i="1"/>
  <c r="Y63" i="1"/>
  <c r="X62" i="1"/>
  <c r="Y62" i="1"/>
  <c r="X61" i="1"/>
  <c r="Y61" i="1"/>
  <c r="X60" i="1"/>
  <c r="Y60" i="1"/>
  <c r="X59" i="1"/>
  <c r="Y59" i="1"/>
  <c r="X58" i="1"/>
  <c r="Y58" i="1"/>
  <c r="X57" i="1"/>
  <c r="Y57" i="1"/>
  <c r="X56" i="1"/>
  <c r="Y56" i="1"/>
  <c r="X55" i="1"/>
  <c r="Y55" i="1"/>
  <c r="X54" i="1"/>
  <c r="Y54" i="1"/>
  <c r="X53" i="1"/>
  <c r="Y53" i="1"/>
  <c r="X52" i="1"/>
  <c r="Y52" i="1"/>
  <c r="X51" i="1"/>
  <c r="Y51" i="1"/>
  <c r="X50" i="1"/>
  <c r="Y50" i="1"/>
  <c r="X49" i="1"/>
  <c r="Y49" i="1"/>
  <c r="X48" i="1"/>
  <c r="Y48" i="1"/>
  <c r="X47" i="1"/>
  <c r="Y47" i="1"/>
  <c r="X46" i="1"/>
  <c r="Y46" i="1"/>
  <c r="X45" i="1"/>
  <c r="Y45" i="1"/>
  <c r="X44" i="1"/>
  <c r="Y44" i="1"/>
  <c r="X43" i="1"/>
  <c r="Y43" i="1"/>
  <c r="X42" i="1"/>
  <c r="Y42" i="1"/>
  <c r="X41" i="1"/>
  <c r="Y41" i="1"/>
  <c r="X40" i="1"/>
  <c r="Y40" i="1"/>
  <c r="X39" i="1"/>
  <c r="Y39" i="1"/>
  <c r="X38" i="1"/>
  <c r="Y38" i="1"/>
  <c r="X37" i="1"/>
  <c r="Y37" i="1"/>
  <c r="X36" i="1"/>
  <c r="Y36" i="1"/>
  <c r="X35" i="1"/>
  <c r="Y35" i="1"/>
  <c r="X34" i="1"/>
  <c r="Y34" i="1"/>
  <c r="Y495" i="1"/>
  <c r="X490" i="1"/>
  <c r="Y487" i="1"/>
  <c r="X482" i="1"/>
  <c r="X474" i="1"/>
  <c r="X466" i="1"/>
  <c r="X458" i="1"/>
  <c r="X450" i="1"/>
  <c r="X442" i="1"/>
  <c r="X434" i="1"/>
  <c r="X426" i="1"/>
  <c r="X418" i="1"/>
  <c r="X410" i="1"/>
  <c r="X402" i="1"/>
  <c r="X394" i="1"/>
  <c r="X386" i="1"/>
  <c r="X378" i="1"/>
  <c r="X370" i="1"/>
  <c r="X362" i="1"/>
  <c r="X354" i="1"/>
  <c r="X346" i="1"/>
  <c r="X338" i="1"/>
  <c r="X330" i="1"/>
  <c r="X322" i="1"/>
  <c r="X314" i="1"/>
  <c r="X306" i="1"/>
  <c r="X298" i="1"/>
  <c r="X290" i="1"/>
  <c r="X282" i="1"/>
  <c r="X274" i="1"/>
  <c r="X266" i="1"/>
  <c r="X258" i="1"/>
  <c r="Y507" i="1"/>
  <c r="Y505" i="1"/>
  <c r="Y503" i="1"/>
  <c r="Y501" i="1"/>
  <c r="Y499" i="1"/>
  <c r="Y497" i="1"/>
  <c r="X492" i="1"/>
  <c r="Y489" i="1"/>
  <c r="X480" i="1"/>
  <c r="X472" i="1"/>
  <c r="X464" i="1"/>
  <c r="X456" i="1"/>
  <c r="X448" i="1"/>
  <c r="X440" i="1"/>
  <c r="X432" i="1"/>
  <c r="X424" i="1"/>
  <c r="X416" i="1"/>
  <c r="X408" i="1"/>
  <c r="X400" i="1"/>
  <c r="X392" i="1"/>
  <c r="X384" i="1"/>
  <c r="X376" i="1"/>
  <c r="X368" i="1"/>
  <c r="X360" i="1"/>
  <c r="X352" i="1"/>
  <c r="X344" i="1"/>
  <c r="X336" i="1"/>
  <c r="X328" i="1"/>
  <c r="X320" i="1"/>
  <c r="X312" i="1"/>
  <c r="X304" i="1"/>
  <c r="X296" i="1"/>
  <c r="X288" i="1"/>
  <c r="X280" i="1"/>
  <c r="X272" i="1"/>
  <c r="X264" i="1"/>
  <c r="X256" i="1"/>
  <c r="X494" i="1"/>
  <c r="X486" i="1"/>
  <c r="X478" i="1"/>
  <c r="X470" i="1"/>
  <c r="X462" i="1"/>
  <c r="X454" i="1"/>
  <c r="X446" i="1"/>
  <c r="X438" i="1"/>
  <c r="X430" i="1"/>
  <c r="X422" i="1"/>
  <c r="X414" i="1"/>
  <c r="X406" i="1"/>
  <c r="X398" i="1"/>
  <c r="X390" i="1"/>
  <c r="X382" i="1"/>
  <c r="X374" i="1"/>
  <c r="X366" i="1"/>
  <c r="X358" i="1"/>
  <c r="X350" i="1"/>
  <c r="X342" i="1"/>
  <c r="X334" i="1"/>
  <c r="X326" i="1"/>
  <c r="X318" i="1"/>
  <c r="X310" i="1"/>
  <c r="X302" i="1"/>
  <c r="X294" i="1"/>
  <c r="X286" i="1"/>
  <c r="X278" i="1"/>
  <c r="X270" i="1"/>
  <c r="X262" i="1"/>
  <c r="X254" i="1"/>
  <c r="Y33" i="1"/>
  <c r="Y29" i="1"/>
  <c r="Y25" i="1"/>
  <c r="Y21" i="1"/>
  <c r="Y17" i="1"/>
  <c r="Y13" i="1"/>
  <c r="Y9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Y7" i="1"/>
  <c r="S505" i="1"/>
  <c r="S493" i="1"/>
  <c r="N125" i="1"/>
  <c r="O125" i="1" s="1"/>
  <c r="AW125" i="1" s="1"/>
  <c r="N243" i="1"/>
  <c r="O243" i="1" s="1"/>
  <c r="AW243" i="1" s="1"/>
  <c r="R92" i="1"/>
  <c r="R206" i="1"/>
  <c r="R168" i="1"/>
  <c r="P355" i="1"/>
  <c r="R474" i="1"/>
  <c r="R324" i="1"/>
  <c r="S199" i="1"/>
  <c r="R104" i="1"/>
  <c r="P73" i="1"/>
  <c r="S385" i="1"/>
  <c r="P294" i="1"/>
  <c r="P291" i="1"/>
  <c r="N199" i="1"/>
  <c r="O199" i="1" s="1"/>
  <c r="AW199" i="1" s="1"/>
  <c r="N384" i="1"/>
  <c r="O384" i="1" s="1"/>
  <c r="AW384" i="1" s="1"/>
  <c r="S220" i="1"/>
  <c r="R192" i="1"/>
  <c r="S176" i="1"/>
  <c r="R501" i="1"/>
  <c r="N452" i="1"/>
  <c r="O452" i="1" s="1"/>
  <c r="AW452" i="1" s="1"/>
  <c r="S388" i="1"/>
  <c r="P328" i="1"/>
  <c r="N220" i="1"/>
  <c r="O220" i="1" s="1"/>
  <c r="AW220" i="1" s="1"/>
  <c r="N197" i="1"/>
  <c r="O197" i="1" s="1"/>
  <c r="AW197" i="1" s="1"/>
  <c r="P156" i="1"/>
  <c r="S482" i="1"/>
  <c r="P371" i="1"/>
  <c r="R308" i="1"/>
  <c r="S344" i="1"/>
  <c r="P154" i="1"/>
  <c r="P121" i="1"/>
  <c r="P65" i="1"/>
  <c r="R504" i="1"/>
  <c r="P416" i="1"/>
  <c r="N344" i="1"/>
  <c r="O344" i="1" s="1"/>
  <c r="AW344" i="1" s="1"/>
  <c r="P336" i="1"/>
  <c r="R332" i="1"/>
  <c r="P290" i="1"/>
  <c r="R237" i="1"/>
  <c r="S219" i="1"/>
  <c r="S193" i="1"/>
  <c r="P193" i="1"/>
  <c r="R173" i="1"/>
  <c r="S160" i="1"/>
  <c r="R146" i="1"/>
  <c r="S121" i="1"/>
  <c r="S497" i="1"/>
  <c r="S489" i="1"/>
  <c r="N480" i="1"/>
  <c r="O480" i="1" s="1"/>
  <c r="AW480" i="1" s="1"/>
  <c r="S465" i="1"/>
  <c r="S501" i="1"/>
  <c r="R496" i="1"/>
  <c r="R489" i="1"/>
  <c r="S474" i="1"/>
  <c r="S452" i="1"/>
  <c r="P424" i="1"/>
  <c r="S416" i="1"/>
  <c r="S384" i="1"/>
  <c r="P384" i="1"/>
  <c r="P367" i="1"/>
  <c r="R362" i="1"/>
  <c r="P283" i="1"/>
  <c r="S227" i="1"/>
  <c r="N216" i="1"/>
  <c r="O216" i="1" s="1"/>
  <c r="AW216" i="1" s="1"/>
  <c r="S197" i="1"/>
  <c r="R193" i="1"/>
  <c r="R185" i="1"/>
  <c r="S178" i="1"/>
  <c r="R163" i="1"/>
  <c r="R160" i="1"/>
  <c r="P129" i="1"/>
  <c r="R97" i="1"/>
  <c r="P84" i="1"/>
  <c r="P43" i="1"/>
  <c r="P40" i="1"/>
  <c r="R391" i="1"/>
  <c r="N391" i="1"/>
  <c r="O391" i="1" s="1"/>
  <c r="AW391" i="1" s="1"/>
  <c r="S391" i="1"/>
  <c r="N241" i="1"/>
  <c r="O241" i="1" s="1"/>
  <c r="AW241" i="1" s="1"/>
  <c r="R241" i="1"/>
  <c r="R239" i="1"/>
  <c r="S239" i="1"/>
  <c r="N182" i="1"/>
  <c r="O182" i="1" s="1"/>
  <c r="AW182" i="1" s="1"/>
  <c r="R182" i="1"/>
  <c r="S175" i="1"/>
  <c r="N175" i="1"/>
  <c r="O175" i="1" s="1"/>
  <c r="AW175" i="1" s="1"/>
  <c r="R175" i="1"/>
  <c r="S31" i="1"/>
  <c r="S17" i="1"/>
  <c r="R505" i="1"/>
  <c r="R495" i="1"/>
  <c r="R491" i="1"/>
  <c r="R482" i="1"/>
  <c r="S444" i="1"/>
  <c r="R417" i="1"/>
  <c r="S417" i="1"/>
  <c r="R416" i="1"/>
  <c r="R364" i="1"/>
  <c r="S364" i="1"/>
  <c r="R341" i="1"/>
  <c r="N341" i="1"/>
  <c r="O341" i="1" s="1"/>
  <c r="AW341" i="1" s="1"/>
  <c r="N328" i="1"/>
  <c r="O328" i="1" s="1"/>
  <c r="AW328" i="1" s="1"/>
  <c r="R328" i="1"/>
  <c r="P286" i="1"/>
  <c r="N194" i="1"/>
  <c r="O194" i="1" s="1"/>
  <c r="AW194" i="1" s="1"/>
  <c r="R194" i="1"/>
  <c r="P158" i="1"/>
  <c r="R142" i="1"/>
  <c r="N142" i="1"/>
  <c r="O142" i="1" s="1"/>
  <c r="AW142" i="1" s="1"/>
  <c r="R121" i="1"/>
  <c r="R119" i="1"/>
  <c r="S119" i="1"/>
  <c r="S86" i="1"/>
  <c r="R86" i="1"/>
  <c r="M7" i="1"/>
  <c r="N31" i="1"/>
  <c r="O31" i="1" s="1"/>
  <c r="AW31" i="1" s="1"/>
  <c r="R507" i="1"/>
  <c r="N472" i="1"/>
  <c r="O472" i="1" s="1"/>
  <c r="AW472" i="1" s="1"/>
  <c r="S445" i="1"/>
  <c r="N445" i="1"/>
  <c r="O445" i="1" s="1"/>
  <c r="AW445" i="1" s="1"/>
  <c r="S206" i="1"/>
  <c r="S182" i="1"/>
  <c r="S177" i="1"/>
  <c r="N177" i="1"/>
  <c r="O177" i="1" s="1"/>
  <c r="AW177" i="1" s="1"/>
  <c r="R177" i="1"/>
  <c r="N170" i="1"/>
  <c r="O170" i="1" s="1"/>
  <c r="AW170" i="1" s="1"/>
  <c r="S170" i="1"/>
  <c r="R167" i="1"/>
  <c r="R155" i="1"/>
  <c r="N155" i="1"/>
  <c r="O155" i="1" s="1"/>
  <c r="AW155" i="1" s="1"/>
  <c r="R145" i="1"/>
  <c r="R7" i="1"/>
  <c r="N456" i="1"/>
  <c r="O456" i="1" s="1"/>
  <c r="AW456" i="1" s="1"/>
  <c r="R456" i="1"/>
  <c r="N424" i="1"/>
  <c r="R424" i="1"/>
  <c r="P359" i="1"/>
  <c r="N347" i="1"/>
  <c r="O347" i="1" s="1"/>
  <c r="AW347" i="1" s="1"/>
  <c r="R347" i="1"/>
  <c r="N336" i="1"/>
  <c r="O336" i="1" s="1"/>
  <c r="AW336" i="1" s="1"/>
  <c r="R336" i="1"/>
  <c r="S214" i="1"/>
  <c r="R214" i="1"/>
  <c r="N190" i="1"/>
  <c r="O190" i="1" s="1"/>
  <c r="AW190" i="1" s="1"/>
  <c r="R190" i="1"/>
  <c r="R139" i="1"/>
  <c r="N139" i="1"/>
  <c r="O139" i="1" s="1"/>
  <c r="AW139" i="1" s="1"/>
  <c r="S139" i="1"/>
  <c r="N129" i="1"/>
  <c r="O129" i="1" s="1"/>
  <c r="AW129" i="1" s="1"/>
  <c r="S129" i="1"/>
  <c r="N89" i="1"/>
  <c r="O89" i="1" s="1"/>
  <c r="AW89" i="1" s="1"/>
  <c r="R89" i="1"/>
  <c r="R65" i="1"/>
  <c r="S65" i="1"/>
  <c r="P61" i="1"/>
  <c r="P206" i="1"/>
  <c r="P177" i="1"/>
  <c r="P175" i="1"/>
  <c r="P142" i="1"/>
  <c r="P77" i="1"/>
  <c r="S355" i="1"/>
  <c r="T355" i="1" s="1"/>
  <c r="P351" i="1"/>
  <c r="S332" i="1"/>
  <c r="P332" i="1"/>
  <c r="S324" i="1"/>
  <c r="P324" i="1"/>
  <c r="P312" i="1"/>
  <c r="S308" i="1"/>
  <c r="P308" i="1"/>
  <c r="P220" i="1"/>
  <c r="R216" i="1"/>
  <c r="P216" i="1"/>
  <c r="P199" i="1"/>
  <c r="S192" i="1"/>
  <c r="P192" i="1"/>
  <c r="R184" i="1"/>
  <c r="R101" i="1"/>
  <c r="R88" i="1"/>
  <c r="S70" i="1"/>
  <c r="P66" i="1"/>
  <c r="N174" i="1"/>
  <c r="O174" i="1" s="1"/>
  <c r="AW174" i="1" s="1"/>
  <c r="R174" i="1"/>
  <c r="R500" i="1"/>
  <c r="R493" i="1"/>
  <c r="P468" i="1"/>
  <c r="R412" i="1"/>
  <c r="N350" i="1"/>
  <c r="O350" i="1" s="1"/>
  <c r="AW350" i="1" s="1"/>
  <c r="R350" i="1"/>
  <c r="R333" i="1"/>
  <c r="S333" i="1"/>
  <c r="R325" i="1"/>
  <c r="S325" i="1"/>
  <c r="N316" i="1"/>
  <c r="O316" i="1" s="1"/>
  <c r="AW316" i="1" s="1"/>
  <c r="R316" i="1"/>
  <c r="S316" i="1"/>
  <c r="R309" i="1"/>
  <c r="S309" i="1"/>
  <c r="S215" i="1"/>
  <c r="N215" i="1"/>
  <c r="O215" i="1" s="1"/>
  <c r="AW215" i="1" s="1"/>
  <c r="R196" i="1"/>
  <c r="N196" i="1"/>
  <c r="O196" i="1" s="1"/>
  <c r="AW196" i="1" s="1"/>
  <c r="S196" i="1"/>
  <c r="R187" i="1"/>
  <c r="N187" i="1"/>
  <c r="O187" i="1" s="1"/>
  <c r="AW187" i="1" s="1"/>
  <c r="S169" i="1"/>
  <c r="N169" i="1"/>
  <c r="O169" i="1" s="1"/>
  <c r="AW169" i="1" s="1"/>
  <c r="S147" i="1"/>
  <c r="R147" i="1"/>
  <c r="N133" i="1"/>
  <c r="O133" i="1" s="1"/>
  <c r="AW133" i="1" s="1"/>
  <c r="R133" i="1"/>
  <c r="P56" i="1"/>
  <c r="R484" i="1"/>
  <c r="P476" i="1"/>
  <c r="R468" i="1"/>
  <c r="P417" i="1"/>
  <c r="R401" i="1"/>
  <c r="R506" i="1"/>
  <c r="P505" i="1"/>
  <c r="R503" i="1"/>
  <c r="R497" i="1"/>
  <c r="N484" i="1"/>
  <c r="O484" i="1" s="1"/>
  <c r="AW484" i="1" s="1"/>
  <c r="S478" i="1"/>
  <c r="N476" i="1"/>
  <c r="O476" i="1" s="1"/>
  <c r="AW476" i="1" s="1"/>
  <c r="S470" i="1"/>
  <c r="N468" i="1"/>
  <c r="O468" i="1" s="1"/>
  <c r="AW468" i="1" s="1"/>
  <c r="R464" i="1"/>
  <c r="S453" i="1"/>
  <c r="P453" i="1"/>
  <c r="R444" i="1"/>
  <c r="P444" i="1"/>
  <c r="S436" i="1"/>
  <c r="P436" i="1"/>
  <c r="S428" i="1"/>
  <c r="P428" i="1"/>
  <c r="S421" i="1"/>
  <c r="N417" i="1"/>
  <c r="O417" i="1" s="1"/>
  <c r="AW417" i="1" s="1"/>
  <c r="N412" i="1"/>
  <c r="O412" i="1" s="1"/>
  <c r="AW412" i="1" s="1"/>
  <c r="P392" i="1"/>
  <c r="N380" i="1"/>
  <c r="O380" i="1" s="1"/>
  <c r="AW380" i="1" s="1"/>
  <c r="P364" i="1"/>
  <c r="R361" i="1"/>
  <c r="S357" i="1"/>
  <c r="P357" i="1"/>
  <c r="R351" i="1"/>
  <c r="R346" i="1"/>
  <c r="N342" i="1"/>
  <c r="O342" i="1" s="1"/>
  <c r="AW342" i="1" s="1"/>
  <c r="S342" i="1"/>
  <c r="S340" i="1"/>
  <c r="R215" i="1"/>
  <c r="S189" i="1"/>
  <c r="R189" i="1"/>
  <c r="S187" i="1"/>
  <c r="R169" i="1"/>
  <c r="N127" i="1"/>
  <c r="O127" i="1" s="1"/>
  <c r="AW127" i="1" s="1"/>
  <c r="R127" i="1"/>
  <c r="R345" i="1"/>
  <c r="N345" i="1"/>
  <c r="O345" i="1" s="1"/>
  <c r="AW345" i="1" s="1"/>
  <c r="N222" i="1"/>
  <c r="O222" i="1" s="1"/>
  <c r="AW222" i="1" s="1"/>
  <c r="R222" i="1"/>
  <c r="S159" i="1"/>
  <c r="N159" i="1"/>
  <c r="O159" i="1" s="1"/>
  <c r="AW159" i="1" s="1"/>
  <c r="R159" i="1"/>
  <c r="R152" i="1"/>
  <c r="N152" i="1"/>
  <c r="O152" i="1" s="1"/>
  <c r="AW152" i="1" s="1"/>
  <c r="N144" i="1"/>
  <c r="O144" i="1" s="1"/>
  <c r="AW144" i="1" s="1"/>
  <c r="R144" i="1"/>
  <c r="S144" i="1"/>
  <c r="S96" i="1"/>
  <c r="R96" i="1"/>
  <c r="P484" i="1"/>
  <c r="R476" i="1"/>
  <c r="P412" i="1"/>
  <c r="R502" i="1"/>
  <c r="P501" i="1"/>
  <c r="R492" i="1"/>
  <c r="S486" i="1"/>
  <c r="R480" i="1"/>
  <c r="P480" i="1"/>
  <c r="R478" i="1"/>
  <c r="R472" i="1"/>
  <c r="P472" i="1"/>
  <c r="R470" i="1"/>
  <c r="S460" i="1"/>
  <c r="R453" i="1"/>
  <c r="R436" i="1"/>
  <c r="R428" i="1"/>
  <c r="S420" i="1"/>
  <c r="R408" i="1"/>
  <c r="R400" i="1"/>
  <c r="S392" i="1"/>
  <c r="P388" i="1"/>
  <c r="P375" i="1"/>
  <c r="P372" i="1"/>
  <c r="N364" i="1"/>
  <c r="O364" i="1" s="1"/>
  <c r="AW364" i="1" s="1"/>
  <c r="P362" i="1"/>
  <c r="R357" i="1"/>
  <c r="R355" i="1"/>
  <c r="N351" i="1"/>
  <c r="O351" i="1" s="1"/>
  <c r="AW351" i="1" s="1"/>
  <c r="N340" i="1"/>
  <c r="O340" i="1" s="1"/>
  <c r="AW340" i="1" s="1"/>
  <c r="R337" i="1"/>
  <c r="S337" i="1"/>
  <c r="R329" i="1"/>
  <c r="S329" i="1"/>
  <c r="N312" i="1"/>
  <c r="O312" i="1" s="1"/>
  <c r="AW312" i="1" s="1"/>
  <c r="R312" i="1"/>
  <c r="N244" i="1"/>
  <c r="O244" i="1" s="1"/>
  <c r="AW244" i="1" s="1"/>
  <c r="R244" i="1"/>
  <c r="N207" i="1"/>
  <c r="O207" i="1" s="1"/>
  <c r="AW207" i="1" s="1"/>
  <c r="R207" i="1"/>
  <c r="N162" i="1"/>
  <c r="O162" i="1" s="1"/>
  <c r="AW162" i="1" s="1"/>
  <c r="R162" i="1"/>
  <c r="S162" i="1"/>
  <c r="R150" i="1"/>
  <c r="N150" i="1"/>
  <c r="O150" i="1" s="1"/>
  <c r="AW150" i="1" s="1"/>
  <c r="S133" i="1"/>
  <c r="R69" i="1"/>
  <c r="P69" i="1"/>
  <c r="R240" i="1"/>
  <c r="R224" i="1"/>
  <c r="P215" i="1"/>
  <c r="S208" i="1"/>
  <c r="P197" i="1"/>
  <c r="AR197" i="1" s="1"/>
  <c r="P187" i="1"/>
  <c r="S184" i="1"/>
  <c r="R181" i="1"/>
  <c r="R176" i="1"/>
  <c r="P169" i="1"/>
  <c r="P159" i="1"/>
  <c r="P150" i="1"/>
  <c r="P133" i="1"/>
  <c r="R129" i="1"/>
  <c r="P127" i="1"/>
  <c r="N119" i="1"/>
  <c r="O119" i="1" s="1"/>
  <c r="AW119" i="1" s="1"/>
  <c r="R100" i="1"/>
  <c r="R93" i="1"/>
  <c r="R87" i="1"/>
  <c r="P81" i="1"/>
  <c r="R70" i="1"/>
  <c r="S66" i="1"/>
  <c r="P316" i="1"/>
  <c r="P282" i="1"/>
  <c r="P74" i="1"/>
  <c r="P58" i="1"/>
  <c r="P55" i="1"/>
  <c r="P347" i="1"/>
  <c r="S294" i="1"/>
  <c r="S286" i="1"/>
  <c r="P285" i="1"/>
  <c r="S243" i="1"/>
  <c r="P243" i="1"/>
  <c r="S241" i="1"/>
  <c r="P227" i="1"/>
  <c r="N219" i="1"/>
  <c r="O219" i="1" s="1"/>
  <c r="AW219" i="1" s="1"/>
  <c r="S190" i="1"/>
  <c r="P184" i="1"/>
  <c r="S168" i="1"/>
  <c r="N167" i="1"/>
  <c r="O167" i="1" s="1"/>
  <c r="AW167" i="1" s="1"/>
  <c r="P167" i="1"/>
  <c r="P163" i="1"/>
  <c r="R161" i="1"/>
  <c r="P155" i="1"/>
  <c r="N148" i="1"/>
  <c r="O148" i="1" s="1"/>
  <c r="AW148" i="1" s="1"/>
  <c r="P148" i="1"/>
  <c r="S146" i="1"/>
  <c r="N145" i="1"/>
  <c r="O145" i="1" s="1"/>
  <c r="AW145" i="1" s="1"/>
  <c r="P145" i="1"/>
  <c r="S125" i="1"/>
  <c r="S89" i="1"/>
  <c r="N88" i="1"/>
  <c r="O88" i="1" s="1"/>
  <c r="AW88" i="1" s="1"/>
  <c r="P88" i="1"/>
  <c r="S461" i="1"/>
  <c r="R461" i="1"/>
  <c r="S429" i="1"/>
  <c r="N429" i="1"/>
  <c r="O429" i="1" s="1"/>
  <c r="AW429" i="1" s="1"/>
  <c r="R429" i="1"/>
  <c r="N106" i="1"/>
  <c r="O106" i="1" s="1"/>
  <c r="AW106" i="1" s="1"/>
  <c r="R106" i="1"/>
  <c r="R488" i="1"/>
  <c r="P488" i="1"/>
  <c r="N485" i="1"/>
  <c r="O485" i="1" s="1"/>
  <c r="AW485" i="1" s="1"/>
  <c r="S485" i="1"/>
  <c r="N481" i="1"/>
  <c r="O481" i="1" s="1"/>
  <c r="AW481" i="1" s="1"/>
  <c r="S481" i="1"/>
  <c r="N477" i="1"/>
  <c r="O477" i="1" s="1"/>
  <c r="AW477" i="1" s="1"/>
  <c r="S477" i="1"/>
  <c r="N473" i="1"/>
  <c r="O473" i="1" s="1"/>
  <c r="AW473" i="1" s="1"/>
  <c r="S473" i="1"/>
  <c r="N469" i="1"/>
  <c r="O469" i="1" s="1"/>
  <c r="AW469" i="1" s="1"/>
  <c r="S469" i="1"/>
  <c r="S467" i="1"/>
  <c r="N467" i="1"/>
  <c r="O467" i="1" s="1"/>
  <c r="AW467" i="1" s="1"/>
  <c r="N457" i="1"/>
  <c r="O457" i="1" s="1"/>
  <c r="AW457" i="1" s="1"/>
  <c r="R457" i="1"/>
  <c r="S448" i="1"/>
  <c r="R448" i="1"/>
  <c r="S396" i="1"/>
  <c r="N396" i="1"/>
  <c r="O396" i="1" s="1"/>
  <c r="AW396" i="1" s="1"/>
  <c r="N373" i="1"/>
  <c r="O373" i="1" s="1"/>
  <c r="AW373" i="1" s="1"/>
  <c r="R373" i="1"/>
  <c r="S353" i="1"/>
  <c r="N353" i="1"/>
  <c r="O353" i="1" s="1"/>
  <c r="AW353" i="1" s="1"/>
  <c r="P353" i="1"/>
  <c r="S349" i="1"/>
  <c r="N349" i="1"/>
  <c r="O349" i="1" s="1"/>
  <c r="AW349" i="1" s="1"/>
  <c r="P349" i="1"/>
  <c r="N348" i="1"/>
  <c r="O348" i="1" s="1"/>
  <c r="AW348" i="1" s="1"/>
  <c r="R348" i="1"/>
  <c r="S348" i="1"/>
  <c r="S179" i="1"/>
  <c r="N179" i="1"/>
  <c r="O179" i="1" s="1"/>
  <c r="AW179" i="1" s="1"/>
  <c r="R179" i="1"/>
  <c r="N437" i="1"/>
  <c r="O437" i="1" s="1"/>
  <c r="AW437" i="1" s="1"/>
  <c r="R437" i="1"/>
  <c r="S498" i="1"/>
  <c r="N496" i="1"/>
  <c r="O496" i="1" s="1"/>
  <c r="AW496" i="1" s="1"/>
  <c r="P496" i="1"/>
  <c r="S494" i="1"/>
  <c r="N492" i="1"/>
  <c r="O492" i="1" s="1"/>
  <c r="AW492" i="1" s="1"/>
  <c r="P492" i="1"/>
  <c r="S490" i="1"/>
  <c r="N488" i="1"/>
  <c r="O488" i="1" s="1"/>
  <c r="AW488" i="1" s="1"/>
  <c r="R485" i="1"/>
  <c r="R483" i="1"/>
  <c r="R481" i="1"/>
  <c r="R479" i="1"/>
  <c r="R477" i="1"/>
  <c r="R475" i="1"/>
  <c r="R473" i="1"/>
  <c r="R471" i="1"/>
  <c r="R469" i="1"/>
  <c r="R467" i="1"/>
  <c r="S437" i="1"/>
  <c r="N405" i="1"/>
  <c r="O405" i="1" s="1"/>
  <c r="AW405" i="1" s="1"/>
  <c r="R405" i="1"/>
  <c r="S405" i="1"/>
  <c r="R396" i="1"/>
  <c r="N390" i="1"/>
  <c r="O390" i="1" s="1"/>
  <c r="AW390" i="1" s="1"/>
  <c r="R390" i="1"/>
  <c r="R369" i="1"/>
  <c r="N369" i="1"/>
  <c r="O369" i="1" s="1"/>
  <c r="AW369" i="1" s="1"/>
  <c r="S369" i="1"/>
  <c r="Q197" i="1"/>
  <c r="S98" i="1"/>
  <c r="N98" i="1"/>
  <c r="O98" i="1" s="1"/>
  <c r="AW98" i="1" s="1"/>
  <c r="R98" i="1"/>
  <c r="N374" i="1"/>
  <c r="O374" i="1" s="1"/>
  <c r="AW374" i="1" s="1"/>
  <c r="P374" i="1"/>
  <c r="N320" i="1"/>
  <c r="O320" i="1" s="1"/>
  <c r="AW320" i="1" s="1"/>
  <c r="R320" i="1"/>
  <c r="S171" i="1"/>
  <c r="N171" i="1"/>
  <c r="O171" i="1" s="1"/>
  <c r="AW171" i="1" s="1"/>
  <c r="R171" i="1"/>
  <c r="S90" i="1"/>
  <c r="N90" i="1"/>
  <c r="O90" i="1" s="1"/>
  <c r="AW90" i="1" s="1"/>
  <c r="R90" i="1"/>
  <c r="N85" i="1"/>
  <c r="O85" i="1" s="1"/>
  <c r="AW85" i="1" s="1"/>
  <c r="R85" i="1"/>
  <c r="S85" i="1"/>
  <c r="S506" i="1"/>
  <c r="N504" i="1"/>
  <c r="O504" i="1" s="1"/>
  <c r="AW504" i="1" s="1"/>
  <c r="P504" i="1"/>
  <c r="S502" i="1"/>
  <c r="N500" i="1"/>
  <c r="O500" i="1" s="1"/>
  <c r="AW500" i="1" s="1"/>
  <c r="P500" i="1"/>
  <c r="R498" i="1"/>
  <c r="P497" i="1"/>
  <c r="R494" i="1"/>
  <c r="P493" i="1"/>
  <c r="R490" i="1"/>
  <c r="R487" i="1"/>
  <c r="N377" i="1"/>
  <c r="O377" i="1" s="1"/>
  <c r="AW377" i="1" s="1"/>
  <c r="R377" i="1"/>
  <c r="S373" i="1"/>
  <c r="R353" i="1"/>
  <c r="R349" i="1"/>
  <c r="N322" i="1"/>
  <c r="O322" i="1" s="1"/>
  <c r="AW322" i="1" s="1"/>
  <c r="S322" i="1"/>
  <c r="R321" i="1"/>
  <c r="N321" i="1"/>
  <c r="O321" i="1" s="1"/>
  <c r="AW321" i="1" s="1"/>
  <c r="S321" i="1"/>
  <c r="N302" i="1"/>
  <c r="O302" i="1" s="1"/>
  <c r="AW302" i="1" s="1"/>
  <c r="S302" i="1"/>
  <c r="R301" i="1"/>
  <c r="N301" i="1"/>
  <c r="O301" i="1" s="1"/>
  <c r="AW301" i="1" s="1"/>
  <c r="S301" i="1"/>
  <c r="P467" i="1"/>
  <c r="P437" i="1"/>
  <c r="P429" i="1"/>
  <c r="R421" i="1"/>
  <c r="S401" i="1"/>
  <c r="S400" i="1"/>
  <c r="P396" i="1"/>
  <c r="R392" i="1"/>
  <c r="P390" i="1"/>
  <c r="R388" i="1"/>
  <c r="P373" i="1"/>
  <c r="S351" i="1"/>
  <c r="S347" i="1"/>
  <c r="S338" i="1"/>
  <c r="N337" i="1"/>
  <c r="O337" i="1" s="1"/>
  <c r="AW337" i="1" s="1"/>
  <c r="S334" i="1"/>
  <c r="N333" i="1"/>
  <c r="O333" i="1" s="1"/>
  <c r="AW333" i="1" s="1"/>
  <c r="S330" i="1"/>
  <c r="N329" i="1"/>
  <c r="O329" i="1" s="1"/>
  <c r="AW329" i="1" s="1"/>
  <c r="S326" i="1"/>
  <c r="N325" i="1"/>
  <c r="O325" i="1" s="1"/>
  <c r="AW325" i="1" s="1"/>
  <c r="P320" i="1"/>
  <c r="N300" i="1"/>
  <c r="R300" i="1"/>
  <c r="S203" i="1"/>
  <c r="N203" i="1"/>
  <c r="O203" i="1" s="1"/>
  <c r="AW203" i="1" s="1"/>
  <c r="R317" i="1"/>
  <c r="N317" i="1"/>
  <c r="O317" i="1" s="1"/>
  <c r="AW317" i="1" s="1"/>
  <c r="R313" i="1"/>
  <c r="N313" i="1"/>
  <c r="O313" i="1" s="1"/>
  <c r="AW313" i="1" s="1"/>
  <c r="N306" i="1"/>
  <c r="S306" i="1"/>
  <c r="R305" i="1"/>
  <c r="N305" i="1"/>
  <c r="O305" i="1" s="1"/>
  <c r="AW305" i="1" s="1"/>
  <c r="S305" i="1"/>
  <c r="N298" i="1"/>
  <c r="O298" i="1" s="1"/>
  <c r="AW298" i="1" s="1"/>
  <c r="S298" i="1"/>
  <c r="R297" i="1"/>
  <c r="N297" i="1"/>
  <c r="O297" i="1" s="1"/>
  <c r="AW297" i="1" s="1"/>
  <c r="S297" i="1"/>
  <c r="P293" i="1"/>
  <c r="S293" i="1"/>
  <c r="N218" i="1"/>
  <c r="O218" i="1" s="1"/>
  <c r="AW218" i="1" s="1"/>
  <c r="R218" i="1"/>
  <c r="S202" i="1"/>
  <c r="N202" i="1"/>
  <c r="O202" i="1" s="1"/>
  <c r="AW202" i="1" s="1"/>
  <c r="S183" i="1"/>
  <c r="R183" i="1"/>
  <c r="N164" i="1"/>
  <c r="O164" i="1" s="1"/>
  <c r="AW164" i="1" s="1"/>
  <c r="R164" i="1"/>
  <c r="S164" i="1"/>
  <c r="N151" i="1"/>
  <c r="O151" i="1" s="1"/>
  <c r="AW151" i="1" s="1"/>
  <c r="R151" i="1"/>
  <c r="S151" i="1"/>
  <c r="N137" i="1"/>
  <c r="R137" i="1"/>
  <c r="S137" i="1"/>
  <c r="N117" i="1"/>
  <c r="O117" i="1" s="1"/>
  <c r="AW117" i="1" s="1"/>
  <c r="R117" i="1"/>
  <c r="S117" i="1"/>
  <c r="S102" i="1"/>
  <c r="N102" i="1"/>
  <c r="O102" i="1" s="1"/>
  <c r="AW102" i="1" s="1"/>
  <c r="S94" i="1"/>
  <c r="N94" i="1"/>
  <c r="O94" i="1" s="1"/>
  <c r="AW94" i="1" s="1"/>
  <c r="P489" i="1"/>
  <c r="R486" i="1"/>
  <c r="P485" i="1"/>
  <c r="P481" i="1"/>
  <c r="P477" i="1"/>
  <c r="P473" i="1"/>
  <c r="P469" i="1"/>
  <c r="P452" i="1"/>
  <c r="S449" i="1"/>
  <c r="R445" i="1"/>
  <c r="P445" i="1"/>
  <c r="S408" i="1"/>
  <c r="P408" i="1"/>
  <c r="S404" i="1"/>
  <c r="P401" i="1"/>
  <c r="P400" i="1"/>
  <c r="S380" i="1"/>
  <c r="P368" i="1"/>
  <c r="S350" i="1"/>
  <c r="S346" i="1"/>
  <c r="S345" i="1"/>
  <c r="P344" i="1"/>
  <c r="S341" i="1"/>
  <c r="P340" i="1"/>
  <c r="N318" i="1"/>
  <c r="O318" i="1" s="1"/>
  <c r="AW318" i="1" s="1"/>
  <c r="S318" i="1"/>
  <c r="N314" i="1"/>
  <c r="O314" i="1" s="1"/>
  <c r="AW314" i="1" s="1"/>
  <c r="S314" i="1"/>
  <c r="N304" i="1"/>
  <c r="O304" i="1" s="1"/>
  <c r="AW304" i="1" s="1"/>
  <c r="R304" i="1"/>
  <c r="N296" i="1"/>
  <c r="O296" i="1" s="1"/>
  <c r="AW296" i="1" s="1"/>
  <c r="R296" i="1"/>
  <c r="P288" i="1"/>
  <c r="S288" i="1"/>
  <c r="S217" i="1"/>
  <c r="N217" i="1"/>
  <c r="O217" i="1" s="1"/>
  <c r="AW217" i="1" s="1"/>
  <c r="S213" i="1"/>
  <c r="N213" i="1"/>
  <c r="O213" i="1" s="1"/>
  <c r="AW213" i="1" s="1"/>
  <c r="R203" i="1"/>
  <c r="S191" i="1"/>
  <c r="R191" i="1"/>
  <c r="N180" i="1"/>
  <c r="O180" i="1" s="1"/>
  <c r="AW180" i="1" s="1"/>
  <c r="R180" i="1"/>
  <c r="S180" i="1"/>
  <c r="N172" i="1"/>
  <c r="O172" i="1" s="1"/>
  <c r="AW172" i="1" s="1"/>
  <c r="R172" i="1"/>
  <c r="S172" i="1"/>
  <c r="N135" i="1"/>
  <c r="O135" i="1" s="1"/>
  <c r="AW135" i="1" s="1"/>
  <c r="R135" i="1"/>
  <c r="S135" i="1"/>
  <c r="R102" i="1"/>
  <c r="R94" i="1"/>
  <c r="S310" i="1"/>
  <c r="N309" i="1"/>
  <c r="O309" i="1" s="1"/>
  <c r="AW309" i="1" s="1"/>
  <c r="P304" i="1"/>
  <c r="P300" i="1"/>
  <c r="P296" i="1"/>
  <c r="P292" i="1"/>
  <c r="P287" i="1"/>
  <c r="S237" i="1"/>
  <c r="N235" i="1"/>
  <c r="O235" i="1" s="1"/>
  <c r="AW235" i="1" s="1"/>
  <c r="N227" i="1"/>
  <c r="O227" i="1" s="1"/>
  <c r="AW227" i="1" s="1"/>
  <c r="P218" i="1"/>
  <c r="P217" i="1"/>
  <c r="P213" i="1"/>
  <c r="R208" i="1"/>
  <c r="P203" i="1"/>
  <c r="P202" i="1"/>
  <c r="P179" i="1"/>
  <c r="R178" i="1"/>
  <c r="P171" i="1"/>
  <c r="R170" i="1"/>
  <c r="N163" i="1"/>
  <c r="O163" i="1" s="1"/>
  <c r="AW163" i="1" s="1"/>
  <c r="R157" i="1"/>
  <c r="P135" i="1"/>
  <c r="S123" i="1"/>
  <c r="N123" i="1"/>
  <c r="O123" i="1" s="1"/>
  <c r="AW123" i="1" s="1"/>
  <c r="N103" i="1"/>
  <c r="O103" i="1" s="1"/>
  <c r="AW103" i="1" s="1"/>
  <c r="R103" i="1"/>
  <c r="P102" i="1"/>
  <c r="N99" i="1"/>
  <c r="O99" i="1" s="1"/>
  <c r="AW99" i="1" s="1"/>
  <c r="R99" i="1"/>
  <c r="P98" i="1"/>
  <c r="N95" i="1"/>
  <c r="O95" i="1" s="1"/>
  <c r="AW95" i="1" s="1"/>
  <c r="R95" i="1"/>
  <c r="P94" i="1"/>
  <c r="N91" i="1"/>
  <c r="O91" i="1" s="1"/>
  <c r="AW91" i="1" s="1"/>
  <c r="R91" i="1"/>
  <c r="P90" i="1"/>
  <c r="R66" i="1"/>
  <c r="R228" i="1"/>
  <c r="P219" i="1"/>
  <c r="N214" i="1"/>
  <c r="O214" i="1" s="1"/>
  <c r="AW214" i="1" s="1"/>
  <c r="P214" i="1"/>
  <c r="S207" i="1"/>
  <c r="P196" i="1"/>
  <c r="S194" i="1"/>
  <c r="P190" i="1"/>
  <c r="N189" i="1"/>
  <c r="P189" i="1"/>
  <c r="S185" i="1"/>
  <c r="P182" i="1"/>
  <c r="N181" i="1"/>
  <c r="P181" i="1"/>
  <c r="S174" i="1"/>
  <c r="N173" i="1"/>
  <c r="O173" i="1" s="1"/>
  <c r="AW173" i="1" s="1"/>
  <c r="P173" i="1"/>
  <c r="S165" i="1"/>
  <c r="N165" i="1"/>
  <c r="O165" i="1" s="1"/>
  <c r="AW165" i="1" s="1"/>
  <c r="N161" i="1"/>
  <c r="O161" i="1" s="1"/>
  <c r="AW161" i="1" s="1"/>
  <c r="P161" i="1"/>
  <c r="S152" i="1"/>
  <c r="P152" i="1"/>
  <c r="N147" i="1"/>
  <c r="O147" i="1" s="1"/>
  <c r="AW147" i="1" s="1"/>
  <c r="P147" i="1"/>
  <c r="S131" i="1"/>
  <c r="N131" i="1"/>
  <c r="O131" i="1" s="1"/>
  <c r="AW131" i="1" s="1"/>
  <c r="R131" i="1"/>
  <c r="P123" i="1"/>
  <c r="P82" i="1"/>
  <c r="P63" i="1"/>
  <c r="P36" i="1"/>
  <c r="P289" i="1"/>
  <c r="S285" i="1"/>
  <c r="P284" i="1"/>
  <c r="N239" i="1"/>
  <c r="O239" i="1" s="1"/>
  <c r="AW239" i="1" s="1"/>
  <c r="P239" i="1"/>
  <c r="P237" i="1"/>
  <c r="N166" i="1"/>
  <c r="O166" i="1" s="1"/>
  <c r="AW166" i="1" s="1"/>
  <c r="S166" i="1"/>
  <c r="P83" i="1"/>
  <c r="S83" i="1"/>
  <c r="R71" i="1"/>
  <c r="S71" i="1"/>
  <c r="P44" i="1"/>
  <c r="P137" i="1"/>
  <c r="P131" i="1"/>
  <c r="P117" i="1"/>
  <c r="P72" i="1"/>
  <c r="P60" i="1"/>
  <c r="P35" i="1"/>
  <c r="P165" i="1"/>
  <c r="N140" i="1"/>
  <c r="O140" i="1" s="1"/>
  <c r="AW140" i="1" s="1"/>
  <c r="P140" i="1"/>
  <c r="N138" i="1"/>
  <c r="O138" i="1" s="1"/>
  <c r="AW138" i="1" s="1"/>
  <c r="P138" i="1"/>
  <c r="P125" i="1"/>
  <c r="P119" i="1"/>
  <c r="N104" i="1"/>
  <c r="O104" i="1" s="1"/>
  <c r="AW104" i="1" s="1"/>
  <c r="P104" i="1"/>
  <c r="S101" i="1"/>
  <c r="N100" i="1"/>
  <c r="O100" i="1" s="1"/>
  <c r="AW100" i="1" s="1"/>
  <c r="P100" i="1"/>
  <c r="S97" i="1"/>
  <c r="N96" i="1"/>
  <c r="O96" i="1" s="1"/>
  <c r="AW96" i="1" s="1"/>
  <c r="P96" i="1"/>
  <c r="S93" i="1"/>
  <c r="N92" i="1"/>
  <c r="O92" i="1" s="1"/>
  <c r="AW92" i="1" s="1"/>
  <c r="P92" i="1"/>
  <c r="S87" i="1"/>
  <c r="N86" i="1"/>
  <c r="O86" i="1" s="1"/>
  <c r="AW86" i="1" s="1"/>
  <c r="P86" i="1"/>
  <c r="P78" i="1"/>
  <c r="P76" i="1"/>
  <c r="P75" i="1"/>
  <c r="S74" i="1"/>
  <c r="P62" i="1"/>
  <c r="P39" i="1"/>
  <c r="N448" i="1"/>
  <c r="O448" i="1" s="1"/>
  <c r="AW448" i="1" s="1"/>
  <c r="P448" i="1"/>
  <c r="N432" i="1"/>
  <c r="O432" i="1" s="1"/>
  <c r="AW432" i="1" s="1"/>
  <c r="S432" i="1"/>
  <c r="R397" i="1"/>
  <c r="S397" i="1"/>
  <c r="N397" i="1"/>
  <c r="O397" i="1" s="1"/>
  <c r="AW397" i="1" s="1"/>
  <c r="S393" i="1"/>
  <c r="N393" i="1"/>
  <c r="O393" i="1" s="1"/>
  <c r="AW393" i="1" s="1"/>
  <c r="N389" i="1"/>
  <c r="O389" i="1" s="1"/>
  <c r="AW389" i="1" s="1"/>
  <c r="R389" i="1"/>
  <c r="R376" i="1"/>
  <c r="N376" i="1"/>
  <c r="O376" i="1" s="1"/>
  <c r="AW376" i="1" s="1"/>
  <c r="S376" i="1"/>
  <c r="N352" i="1"/>
  <c r="O352" i="1" s="1"/>
  <c r="AW352" i="1" s="1"/>
  <c r="P352" i="1"/>
  <c r="R352" i="1"/>
  <c r="S352" i="1"/>
  <c r="N331" i="1"/>
  <c r="O331" i="1" s="1"/>
  <c r="AW331" i="1" s="1"/>
  <c r="R331" i="1"/>
  <c r="S331" i="1"/>
  <c r="R441" i="1"/>
  <c r="N441" i="1"/>
  <c r="O441" i="1" s="1"/>
  <c r="AW441" i="1" s="1"/>
  <c r="N356" i="1"/>
  <c r="O356" i="1" s="1"/>
  <c r="AW356" i="1" s="1"/>
  <c r="P356" i="1"/>
  <c r="R356" i="1"/>
  <c r="S356" i="1"/>
  <c r="S229" i="1"/>
  <c r="N229" i="1"/>
  <c r="O229" i="1" s="1"/>
  <c r="AW229" i="1" s="1"/>
  <c r="R229" i="1"/>
  <c r="S205" i="1"/>
  <c r="N205" i="1"/>
  <c r="P205" i="1"/>
  <c r="R205" i="1"/>
  <c r="S141" i="1"/>
  <c r="N141" i="1"/>
  <c r="O141" i="1" s="1"/>
  <c r="AW141" i="1" s="1"/>
  <c r="R141" i="1"/>
  <c r="P67" i="1"/>
  <c r="N67" i="1"/>
  <c r="O67" i="1" s="1"/>
  <c r="AW67" i="1" s="1"/>
  <c r="R67" i="1"/>
  <c r="S67" i="1"/>
  <c r="P503" i="1"/>
  <c r="N499" i="1"/>
  <c r="O499" i="1" s="1"/>
  <c r="AW499" i="1" s="1"/>
  <c r="N495" i="1"/>
  <c r="O495" i="1" s="1"/>
  <c r="AW495" i="1" s="1"/>
  <c r="N491" i="1"/>
  <c r="O491" i="1" s="1"/>
  <c r="AW491" i="1" s="1"/>
  <c r="P487" i="1"/>
  <c r="N483" i="1"/>
  <c r="O483" i="1" s="1"/>
  <c r="AW483" i="1" s="1"/>
  <c r="N479" i="1"/>
  <c r="O479" i="1" s="1"/>
  <c r="AW479" i="1" s="1"/>
  <c r="P475" i="1"/>
  <c r="P471" i="1"/>
  <c r="N464" i="1"/>
  <c r="O464" i="1" s="1"/>
  <c r="AW464" i="1" s="1"/>
  <c r="P464" i="1"/>
  <c r="R460" i="1"/>
  <c r="P460" i="1"/>
  <c r="S25" i="1"/>
  <c r="P506" i="1"/>
  <c r="P502" i="1"/>
  <c r="P498" i="1"/>
  <c r="P494" i="1"/>
  <c r="P490" i="1"/>
  <c r="P486" i="1"/>
  <c r="P482" i="1"/>
  <c r="P478" i="1"/>
  <c r="P474" i="1"/>
  <c r="P470" i="1"/>
  <c r="N465" i="1"/>
  <c r="O465" i="1" s="1"/>
  <c r="AW465" i="1" s="1"/>
  <c r="P465" i="1"/>
  <c r="P461" i="1"/>
  <c r="N449" i="1"/>
  <c r="O449" i="1" s="1"/>
  <c r="AW449" i="1" s="1"/>
  <c r="P449" i="1"/>
  <c r="S440" i="1"/>
  <c r="N440" i="1"/>
  <c r="O440" i="1" s="1"/>
  <c r="AW440" i="1" s="1"/>
  <c r="R432" i="1"/>
  <c r="R413" i="1"/>
  <c r="S413" i="1"/>
  <c r="N413" i="1"/>
  <c r="O413" i="1" s="1"/>
  <c r="AW413" i="1" s="1"/>
  <c r="S409" i="1"/>
  <c r="N409" i="1"/>
  <c r="O409" i="1" s="1"/>
  <c r="AW409" i="1" s="1"/>
  <c r="R360" i="1"/>
  <c r="N360" i="1"/>
  <c r="O360" i="1" s="1"/>
  <c r="AW360" i="1" s="1"/>
  <c r="S360" i="1"/>
  <c r="N315" i="1"/>
  <c r="O315" i="1" s="1"/>
  <c r="AW315" i="1" s="1"/>
  <c r="R315" i="1"/>
  <c r="S315" i="1"/>
  <c r="R499" i="1"/>
  <c r="N507" i="1"/>
  <c r="O507" i="1" s="1"/>
  <c r="AW507" i="1" s="1"/>
  <c r="P507" i="1"/>
  <c r="N503" i="1"/>
  <c r="O503" i="1" s="1"/>
  <c r="AW503" i="1" s="1"/>
  <c r="P499" i="1"/>
  <c r="P495" i="1"/>
  <c r="P491" i="1"/>
  <c r="N487" i="1"/>
  <c r="O487" i="1" s="1"/>
  <c r="AW487" i="1" s="1"/>
  <c r="P483" i="1"/>
  <c r="P479" i="1"/>
  <c r="N475" i="1"/>
  <c r="O475" i="1" s="1"/>
  <c r="AW475" i="1" s="1"/>
  <c r="N471" i="1"/>
  <c r="O471" i="1" s="1"/>
  <c r="AW471" i="1" s="1"/>
  <c r="N461" i="1"/>
  <c r="O461" i="1" s="1"/>
  <c r="AW461" i="1" s="1"/>
  <c r="S457" i="1"/>
  <c r="N433" i="1"/>
  <c r="O433" i="1" s="1"/>
  <c r="AW433" i="1" s="1"/>
  <c r="R433" i="1"/>
  <c r="S425" i="1"/>
  <c r="N425" i="1"/>
  <c r="O425" i="1" s="1"/>
  <c r="AW425" i="1" s="1"/>
  <c r="N366" i="1"/>
  <c r="O366" i="1" s="1"/>
  <c r="AW366" i="1" s="1"/>
  <c r="R366" i="1"/>
  <c r="N299" i="1"/>
  <c r="O299" i="1" s="1"/>
  <c r="AW299" i="1" s="1"/>
  <c r="R299" i="1"/>
  <c r="S299" i="1"/>
  <c r="P457" i="1"/>
  <c r="P456" i="1"/>
  <c r="P441" i="1"/>
  <c r="P440" i="1"/>
  <c r="P425" i="1"/>
  <c r="P413" i="1"/>
  <c r="P409" i="1"/>
  <c r="P397" i="1"/>
  <c r="P393" i="1"/>
  <c r="P389" i="1"/>
  <c r="N385" i="1"/>
  <c r="O385" i="1" s="1"/>
  <c r="AW385" i="1" s="1"/>
  <c r="R368" i="1"/>
  <c r="N368" i="1"/>
  <c r="P366" i="1"/>
  <c r="N343" i="1"/>
  <c r="O343" i="1" s="1"/>
  <c r="AW343" i="1" s="1"/>
  <c r="R343" i="1"/>
  <c r="N327" i="1"/>
  <c r="O327" i="1" s="1"/>
  <c r="AW327" i="1" s="1"/>
  <c r="R327" i="1"/>
  <c r="N311" i="1"/>
  <c r="O311" i="1" s="1"/>
  <c r="AW311" i="1" s="1"/>
  <c r="R311" i="1"/>
  <c r="R233" i="1"/>
  <c r="S233" i="1"/>
  <c r="N233" i="1"/>
  <c r="O233" i="1" s="1"/>
  <c r="AW233" i="1" s="1"/>
  <c r="S225" i="1"/>
  <c r="N225" i="1"/>
  <c r="O225" i="1" s="1"/>
  <c r="AW225" i="1" s="1"/>
  <c r="R225" i="1"/>
  <c r="R143" i="1"/>
  <c r="S143" i="1"/>
  <c r="N143" i="1"/>
  <c r="O143" i="1" s="1"/>
  <c r="AW143" i="1" s="1"/>
  <c r="N381" i="1"/>
  <c r="O381" i="1" s="1"/>
  <c r="AW381" i="1" s="1"/>
  <c r="R381" i="1"/>
  <c r="N370" i="1"/>
  <c r="O370" i="1" s="1"/>
  <c r="AW370" i="1" s="1"/>
  <c r="R370" i="1"/>
  <c r="N365" i="1"/>
  <c r="O365" i="1" s="1"/>
  <c r="AW365" i="1" s="1"/>
  <c r="R365" i="1"/>
  <c r="N358" i="1"/>
  <c r="O358" i="1" s="1"/>
  <c r="AW358" i="1" s="1"/>
  <c r="P358" i="1"/>
  <c r="N354" i="1"/>
  <c r="O354" i="1" s="1"/>
  <c r="AW354" i="1" s="1"/>
  <c r="P354" i="1"/>
  <c r="N339" i="1"/>
  <c r="O339" i="1" s="1"/>
  <c r="AW339" i="1" s="1"/>
  <c r="R339" i="1"/>
  <c r="N323" i="1"/>
  <c r="O323" i="1" s="1"/>
  <c r="AW323" i="1" s="1"/>
  <c r="R323" i="1"/>
  <c r="N307" i="1"/>
  <c r="O307" i="1" s="1"/>
  <c r="AW307" i="1" s="1"/>
  <c r="R307" i="1"/>
  <c r="N295" i="1"/>
  <c r="O295" i="1" s="1"/>
  <c r="AW295" i="1" s="1"/>
  <c r="P295" i="1"/>
  <c r="N223" i="1"/>
  <c r="O223" i="1" s="1"/>
  <c r="AW223" i="1" s="1"/>
  <c r="R223" i="1"/>
  <c r="S223" i="1"/>
  <c r="S210" i="1"/>
  <c r="N210" i="1"/>
  <c r="O210" i="1" s="1"/>
  <c r="AW210" i="1" s="1"/>
  <c r="R210" i="1"/>
  <c r="N200" i="1"/>
  <c r="O200" i="1" s="1"/>
  <c r="AW200" i="1" s="1"/>
  <c r="R200" i="1"/>
  <c r="S200" i="1"/>
  <c r="P433" i="1"/>
  <c r="P432" i="1"/>
  <c r="R420" i="1"/>
  <c r="R404" i="1"/>
  <c r="P391" i="1"/>
  <c r="P387" i="1"/>
  <c r="P378" i="1"/>
  <c r="S377" i="1"/>
  <c r="P377" i="1"/>
  <c r="R372" i="1"/>
  <c r="N372" i="1"/>
  <c r="O372" i="1" s="1"/>
  <c r="AW372" i="1" s="1"/>
  <c r="P370" i="1"/>
  <c r="S361" i="1"/>
  <c r="P361" i="1"/>
  <c r="S358" i="1"/>
  <c r="S354" i="1"/>
  <c r="S343" i="1"/>
  <c r="N335" i="1"/>
  <c r="O335" i="1" s="1"/>
  <c r="AW335" i="1" s="1"/>
  <c r="R335" i="1"/>
  <c r="S327" i="1"/>
  <c r="N319" i="1"/>
  <c r="O319" i="1" s="1"/>
  <c r="AW319" i="1" s="1"/>
  <c r="R319" i="1"/>
  <c r="S311" i="1"/>
  <c r="N303" i="1"/>
  <c r="O303" i="1" s="1"/>
  <c r="AW303" i="1" s="1"/>
  <c r="R303" i="1"/>
  <c r="R295" i="1"/>
  <c r="S291" i="1"/>
  <c r="S287" i="1"/>
  <c r="S283" i="1"/>
  <c r="R231" i="1"/>
  <c r="N231" i="1"/>
  <c r="O231" i="1" s="1"/>
  <c r="AW231" i="1" s="1"/>
  <c r="S231" i="1"/>
  <c r="N221" i="1"/>
  <c r="O221" i="1" s="1"/>
  <c r="AW221" i="1" s="1"/>
  <c r="R221" i="1"/>
  <c r="S221" i="1"/>
  <c r="P343" i="1"/>
  <c r="P339" i="1"/>
  <c r="P335" i="1"/>
  <c r="P331" i="1"/>
  <c r="P327" i="1"/>
  <c r="P323" i="1"/>
  <c r="P319" i="1"/>
  <c r="P315" i="1"/>
  <c r="P311" i="1"/>
  <c r="P307" i="1"/>
  <c r="P303" i="1"/>
  <c r="P299" i="1"/>
  <c r="R236" i="1"/>
  <c r="P233" i="1"/>
  <c r="N232" i="1"/>
  <c r="O232" i="1" s="1"/>
  <c r="AW232" i="1" s="1"/>
  <c r="R232" i="1"/>
  <c r="P229" i="1"/>
  <c r="S209" i="1"/>
  <c r="N209" i="1"/>
  <c r="O209" i="1" s="1"/>
  <c r="AW209" i="1" s="1"/>
  <c r="N204" i="1"/>
  <c r="O204" i="1" s="1"/>
  <c r="AW204" i="1" s="1"/>
  <c r="R204" i="1"/>
  <c r="S188" i="1"/>
  <c r="N188" i="1"/>
  <c r="O188" i="1" s="1"/>
  <c r="AW188" i="1" s="1"/>
  <c r="R156" i="1"/>
  <c r="S156" i="1"/>
  <c r="N156" i="1"/>
  <c r="O156" i="1" s="1"/>
  <c r="AW156" i="1" s="1"/>
  <c r="R154" i="1"/>
  <c r="N154" i="1"/>
  <c r="S154" i="1"/>
  <c r="P381" i="1"/>
  <c r="P376" i="1"/>
  <c r="P365" i="1"/>
  <c r="P360" i="1"/>
  <c r="P350" i="1"/>
  <c r="P348" i="1"/>
  <c r="P346" i="1"/>
  <c r="R342" i="1"/>
  <c r="P342" i="1"/>
  <c r="R338" i="1"/>
  <c r="P338" i="1"/>
  <c r="R334" i="1"/>
  <c r="P334" i="1"/>
  <c r="R330" i="1"/>
  <c r="P330" i="1"/>
  <c r="R326" i="1"/>
  <c r="P326" i="1"/>
  <c r="R322" i="1"/>
  <c r="P322" i="1"/>
  <c r="R318" i="1"/>
  <c r="P318" i="1"/>
  <c r="R314" i="1"/>
  <c r="P314" i="1"/>
  <c r="R310" i="1"/>
  <c r="P310" i="1"/>
  <c r="R306" i="1"/>
  <c r="P306" i="1"/>
  <c r="R302" i="1"/>
  <c r="P302" i="1"/>
  <c r="R298" i="1"/>
  <c r="P298" i="1"/>
  <c r="S212" i="1"/>
  <c r="N212" i="1"/>
  <c r="O212" i="1" s="1"/>
  <c r="AW212" i="1" s="1"/>
  <c r="S195" i="1"/>
  <c r="N195" i="1"/>
  <c r="O195" i="1" s="1"/>
  <c r="AW195" i="1" s="1"/>
  <c r="S186" i="1"/>
  <c r="N186" i="1"/>
  <c r="O186" i="1" s="1"/>
  <c r="AW186" i="1" s="1"/>
  <c r="P421" i="1"/>
  <c r="P420" i="1"/>
  <c r="P405" i="1"/>
  <c r="P404" i="1"/>
  <c r="P385" i="1"/>
  <c r="P380" i="1"/>
  <c r="P379" i="1"/>
  <c r="R374" i="1"/>
  <c r="P369" i="1"/>
  <c r="P345" i="1"/>
  <c r="P341" i="1"/>
  <c r="P337" i="1"/>
  <c r="P333" i="1"/>
  <c r="P329" i="1"/>
  <c r="P325" i="1"/>
  <c r="P321" i="1"/>
  <c r="P317" i="1"/>
  <c r="P313" i="1"/>
  <c r="P309" i="1"/>
  <c r="P305" i="1"/>
  <c r="P301" i="1"/>
  <c r="P297" i="1"/>
  <c r="S235" i="1"/>
  <c r="P235" i="1"/>
  <c r="S224" i="1"/>
  <c r="S222" i="1"/>
  <c r="S211" i="1"/>
  <c r="N211" i="1"/>
  <c r="O211" i="1" s="1"/>
  <c r="AW211" i="1" s="1"/>
  <c r="R209" i="1"/>
  <c r="S204" i="1"/>
  <c r="S201" i="1"/>
  <c r="N201" i="1"/>
  <c r="O201" i="1" s="1"/>
  <c r="AW201" i="1" s="1"/>
  <c r="P201" i="1"/>
  <c r="S198" i="1"/>
  <c r="N198" i="1"/>
  <c r="O198" i="1" s="1"/>
  <c r="AW198" i="1" s="1"/>
  <c r="O157" i="1"/>
  <c r="AW157" i="1" s="1"/>
  <c r="R153" i="1"/>
  <c r="N153" i="1"/>
  <c r="S153" i="1"/>
  <c r="P153" i="1"/>
  <c r="S149" i="1"/>
  <c r="N149" i="1"/>
  <c r="O149" i="1" s="1"/>
  <c r="AW149" i="1" s="1"/>
  <c r="P212" i="1"/>
  <c r="P211" i="1"/>
  <c r="P210" i="1"/>
  <c r="P209" i="1"/>
  <c r="P204" i="1"/>
  <c r="P200" i="1"/>
  <c r="P198" i="1"/>
  <c r="P195" i="1"/>
  <c r="P188" i="1"/>
  <c r="P186" i="1"/>
  <c r="P149" i="1"/>
  <c r="S148" i="1"/>
  <c r="P143" i="1"/>
  <c r="S142" i="1"/>
  <c r="P141" i="1"/>
  <c r="S140" i="1"/>
  <c r="R122" i="1"/>
  <c r="N122" i="1"/>
  <c r="O122" i="1" s="1"/>
  <c r="AW122" i="1" s="1"/>
  <c r="R120" i="1"/>
  <c r="N120" i="1"/>
  <c r="O120" i="1" s="1"/>
  <c r="AW120" i="1" s="1"/>
  <c r="N118" i="1"/>
  <c r="O118" i="1" s="1"/>
  <c r="AW118" i="1" s="1"/>
  <c r="R118" i="1"/>
  <c r="N116" i="1"/>
  <c r="O116" i="1" s="1"/>
  <c r="AW116" i="1" s="1"/>
  <c r="R116" i="1"/>
  <c r="N114" i="1"/>
  <c r="O114" i="1" s="1"/>
  <c r="AW114" i="1" s="1"/>
  <c r="S114" i="1"/>
  <c r="N112" i="1"/>
  <c r="O112" i="1" s="1"/>
  <c r="AW112" i="1" s="1"/>
  <c r="S112" i="1"/>
  <c r="N110" i="1"/>
  <c r="O110" i="1" s="1"/>
  <c r="AW110" i="1" s="1"/>
  <c r="S110" i="1"/>
  <c r="N108" i="1"/>
  <c r="O108" i="1" s="1"/>
  <c r="AW108" i="1" s="1"/>
  <c r="S108" i="1"/>
  <c r="P241" i="1"/>
  <c r="P231" i="1"/>
  <c r="P225" i="1"/>
  <c r="P224" i="1"/>
  <c r="P223" i="1"/>
  <c r="P222" i="1"/>
  <c r="P221" i="1"/>
  <c r="P208" i="1"/>
  <c r="P207" i="1"/>
  <c r="P194" i="1"/>
  <c r="N191" i="1"/>
  <c r="P191" i="1"/>
  <c r="P185" i="1"/>
  <c r="N183" i="1"/>
  <c r="P183" i="1"/>
  <c r="P180" i="1"/>
  <c r="P178" i="1"/>
  <c r="P176" i="1"/>
  <c r="P174" i="1"/>
  <c r="P172" i="1"/>
  <c r="P170" i="1"/>
  <c r="P168" i="1"/>
  <c r="P166" i="1"/>
  <c r="P164" i="1"/>
  <c r="P162" i="1"/>
  <c r="P160" i="1"/>
  <c r="S158" i="1"/>
  <c r="N158" i="1"/>
  <c r="P157" i="1"/>
  <c r="P151" i="1"/>
  <c r="P146" i="1"/>
  <c r="P144" i="1"/>
  <c r="P139" i="1"/>
  <c r="S138" i="1"/>
  <c r="R130" i="1"/>
  <c r="N130" i="1"/>
  <c r="O130" i="1" s="1"/>
  <c r="AW130" i="1" s="1"/>
  <c r="R128" i="1"/>
  <c r="N128" i="1"/>
  <c r="N126" i="1"/>
  <c r="O126" i="1" s="1"/>
  <c r="AW126" i="1" s="1"/>
  <c r="R126" i="1"/>
  <c r="N124" i="1"/>
  <c r="O124" i="1" s="1"/>
  <c r="AW124" i="1" s="1"/>
  <c r="R124" i="1"/>
  <c r="R114" i="1"/>
  <c r="R112" i="1"/>
  <c r="R110" i="1"/>
  <c r="R108" i="1"/>
  <c r="P79" i="1"/>
  <c r="S79" i="1"/>
  <c r="S157" i="1"/>
  <c r="R136" i="1"/>
  <c r="N136" i="1"/>
  <c r="N134" i="1"/>
  <c r="O134" i="1" s="1"/>
  <c r="AW134" i="1" s="1"/>
  <c r="R134" i="1"/>
  <c r="N132" i="1"/>
  <c r="O132" i="1" s="1"/>
  <c r="AW132" i="1" s="1"/>
  <c r="R132" i="1"/>
  <c r="S115" i="1"/>
  <c r="N115" i="1"/>
  <c r="O115" i="1" s="1"/>
  <c r="AW115" i="1" s="1"/>
  <c r="S113" i="1"/>
  <c r="N113" i="1"/>
  <c r="O113" i="1" s="1"/>
  <c r="AW113" i="1" s="1"/>
  <c r="S111" i="1"/>
  <c r="N111" i="1"/>
  <c r="O111" i="1" s="1"/>
  <c r="AW111" i="1" s="1"/>
  <c r="S109" i="1"/>
  <c r="N109" i="1"/>
  <c r="O109" i="1" s="1"/>
  <c r="AW109" i="1" s="1"/>
  <c r="S107" i="1"/>
  <c r="N107" i="1"/>
  <c r="O107" i="1" s="1"/>
  <c r="AW107" i="1" s="1"/>
  <c r="S105" i="1"/>
  <c r="N105" i="1"/>
  <c r="O105" i="1" s="1"/>
  <c r="AW105" i="1" s="1"/>
  <c r="P136" i="1"/>
  <c r="P130" i="1"/>
  <c r="P128" i="1"/>
  <c r="P122" i="1"/>
  <c r="P120" i="1"/>
  <c r="P115" i="1"/>
  <c r="P113" i="1"/>
  <c r="P111" i="1"/>
  <c r="P109" i="1"/>
  <c r="P107" i="1"/>
  <c r="S106" i="1"/>
  <c r="P105" i="1"/>
  <c r="N84" i="1"/>
  <c r="O84" i="1" s="1"/>
  <c r="AW84" i="1" s="1"/>
  <c r="R84" i="1"/>
  <c r="R73" i="1"/>
  <c r="S73" i="1"/>
  <c r="P134" i="1"/>
  <c r="P132" i="1"/>
  <c r="P126" i="1"/>
  <c r="P124" i="1"/>
  <c r="P118" i="1"/>
  <c r="P116" i="1"/>
  <c r="P114" i="1"/>
  <c r="P112" i="1"/>
  <c r="P110" i="1"/>
  <c r="P108" i="1"/>
  <c r="P106" i="1"/>
  <c r="P80" i="1"/>
  <c r="P71" i="1"/>
  <c r="N71" i="1"/>
  <c r="O71" i="1" s="1"/>
  <c r="AW71" i="1" s="1"/>
  <c r="P68" i="1"/>
  <c r="P42" i="1"/>
  <c r="P103" i="1"/>
  <c r="P101" i="1"/>
  <c r="P99" i="1"/>
  <c r="P97" i="1"/>
  <c r="P95" i="1"/>
  <c r="P93" i="1"/>
  <c r="P91" i="1"/>
  <c r="P89" i="1"/>
  <c r="P87" i="1"/>
  <c r="P85" i="1"/>
  <c r="P70" i="1"/>
  <c r="S69" i="1"/>
  <c r="O388" i="1"/>
  <c r="AW388" i="1" s="1"/>
  <c r="R383" i="1"/>
  <c r="N383" i="1"/>
  <c r="S383" i="1"/>
  <c r="S463" i="1"/>
  <c r="N463" i="1"/>
  <c r="P463" i="1"/>
  <c r="S459" i="1"/>
  <c r="N459" i="1"/>
  <c r="P459" i="1"/>
  <c r="S455" i="1"/>
  <c r="N455" i="1"/>
  <c r="P455" i="1"/>
  <c r="S451" i="1"/>
  <c r="N451" i="1"/>
  <c r="P451" i="1"/>
  <c r="S447" i="1"/>
  <c r="N447" i="1"/>
  <c r="P447" i="1"/>
  <c r="S443" i="1"/>
  <c r="N443" i="1"/>
  <c r="P443" i="1"/>
  <c r="S439" i="1"/>
  <c r="N439" i="1"/>
  <c r="P439" i="1"/>
  <c r="S435" i="1"/>
  <c r="N435" i="1"/>
  <c r="P435" i="1"/>
  <c r="S431" i="1"/>
  <c r="N431" i="1"/>
  <c r="P431" i="1"/>
  <c r="S427" i="1"/>
  <c r="N427" i="1"/>
  <c r="P427" i="1"/>
  <c r="S423" i="1"/>
  <c r="N423" i="1"/>
  <c r="P423" i="1"/>
  <c r="S419" i="1"/>
  <c r="N419" i="1"/>
  <c r="P419" i="1"/>
  <c r="S415" i="1"/>
  <c r="N415" i="1"/>
  <c r="P415" i="1"/>
  <c r="S411" i="1"/>
  <c r="N411" i="1"/>
  <c r="P411" i="1"/>
  <c r="S407" i="1"/>
  <c r="N407" i="1"/>
  <c r="P407" i="1"/>
  <c r="S403" i="1"/>
  <c r="N403" i="1"/>
  <c r="P403" i="1"/>
  <c r="S399" i="1"/>
  <c r="N399" i="1"/>
  <c r="P399" i="1"/>
  <c r="S395" i="1"/>
  <c r="N395" i="1"/>
  <c r="P395" i="1"/>
  <c r="P383" i="1"/>
  <c r="R378" i="1"/>
  <c r="R363" i="1"/>
  <c r="N363" i="1"/>
  <c r="S363" i="1"/>
  <c r="N386" i="1"/>
  <c r="S386" i="1"/>
  <c r="N382" i="1"/>
  <c r="S382" i="1"/>
  <c r="O362" i="1"/>
  <c r="AW362" i="1" s="1"/>
  <c r="S21" i="1"/>
  <c r="N15" i="1"/>
  <c r="O15" i="1" s="1"/>
  <c r="AW15" i="1" s="1"/>
  <c r="S466" i="1"/>
  <c r="N466" i="1"/>
  <c r="P466" i="1"/>
  <c r="S462" i="1"/>
  <c r="N462" i="1"/>
  <c r="P462" i="1"/>
  <c r="S458" i="1"/>
  <c r="N458" i="1"/>
  <c r="P458" i="1"/>
  <c r="S454" i="1"/>
  <c r="N454" i="1"/>
  <c r="P454" i="1"/>
  <c r="S450" i="1"/>
  <c r="N450" i="1"/>
  <c r="P450" i="1"/>
  <c r="S446" i="1"/>
  <c r="N446" i="1"/>
  <c r="P446" i="1"/>
  <c r="S442" i="1"/>
  <c r="N442" i="1"/>
  <c r="P442" i="1"/>
  <c r="S438" i="1"/>
  <c r="N438" i="1"/>
  <c r="P438" i="1"/>
  <c r="S434" i="1"/>
  <c r="N434" i="1"/>
  <c r="P434" i="1"/>
  <c r="S430" i="1"/>
  <c r="N430" i="1"/>
  <c r="P430" i="1"/>
  <c r="S426" i="1"/>
  <c r="N426" i="1"/>
  <c r="P426" i="1"/>
  <c r="S422" i="1"/>
  <c r="N422" i="1"/>
  <c r="P422" i="1"/>
  <c r="S418" i="1"/>
  <c r="N418" i="1"/>
  <c r="P418" i="1"/>
  <c r="S414" i="1"/>
  <c r="N414" i="1"/>
  <c r="P414" i="1"/>
  <c r="S410" i="1"/>
  <c r="N410" i="1"/>
  <c r="P410" i="1"/>
  <c r="S406" i="1"/>
  <c r="N406" i="1"/>
  <c r="P406" i="1"/>
  <c r="S402" i="1"/>
  <c r="N402" i="1"/>
  <c r="P402" i="1"/>
  <c r="S398" i="1"/>
  <c r="N398" i="1"/>
  <c r="P398" i="1"/>
  <c r="S394" i="1"/>
  <c r="N394" i="1"/>
  <c r="P394" i="1"/>
  <c r="P386" i="1"/>
  <c r="P382" i="1"/>
  <c r="R375" i="1"/>
  <c r="N375" i="1"/>
  <c r="S375" i="1"/>
  <c r="R359" i="1"/>
  <c r="N359" i="1"/>
  <c r="S359" i="1"/>
  <c r="P254" i="1"/>
  <c r="N254" i="1"/>
  <c r="R254" i="1"/>
  <c r="S254" i="1"/>
  <c r="R387" i="1"/>
  <c r="N387" i="1"/>
  <c r="S387" i="1"/>
  <c r="R379" i="1"/>
  <c r="N379" i="1"/>
  <c r="S379" i="1"/>
  <c r="N378" i="1"/>
  <c r="S378" i="1"/>
  <c r="R367" i="1"/>
  <c r="N367" i="1"/>
  <c r="S367" i="1"/>
  <c r="P29" i="1"/>
  <c r="S27" i="1"/>
  <c r="O460" i="1"/>
  <c r="AW460" i="1" s="1"/>
  <c r="O444" i="1"/>
  <c r="AW444" i="1" s="1"/>
  <c r="O436" i="1"/>
  <c r="AW436" i="1" s="1"/>
  <c r="O428" i="1"/>
  <c r="AW428" i="1" s="1"/>
  <c r="O424" i="1"/>
  <c r="AW424" i="1" s="1"/>
  <c r="O420" i="1"/>
  <c r="AW420" i="1" s="1"/>
  <c r="O416" i="1"/>
  <c r="AW416" i="1" s="1"/>
  <c r="O408" i="1"/>
  <c r="AW408" i="1" s="1"/>
  <c r="O404" i="1"/>
  <c r="AW404" i="1" s="1"/>
  <c r="O400" i="1"/>
  <c r="AW400" i="1" s="1"/>
  <c r="O392" i="1"/>
  <c r="AW392" i="1" s="1"/>
  <c r="R371" i="1"/>
  <c r="N371" i="1"/>
  <c r="S371" i="1"/>
  <c r="P363" i="1"/>
  <c r="O361" i="1"/>
  <c r="AW361" i="1" s="1"/>
  <c r="P272" i="1"/>
  <c r="N272" i="1"/>
  <c r="R272" i="1"/>
  <c r="S272" i="1"/>
  <c r="R238" i="1"/>
  <c r="N238" i="1"/>
  <c r="S238" i="1"/>
  <c r="P268" i="1"/>
  <c r="N268" i="1"/>
  <c r="R268" i="1"/>
  <c r="S268" i="1"/>
  <c r="P250" i="1"/>
  <c r="N250" i="1"/>
  <c r="R250" i="1"/>
  <c r="R242" i="1"/>
  <c r="N242" i="1"/>
  <c r="S242" i="1"/>
  <c r="R226" i="1"/>
  <c r="N226" i="1"/>
  <c r="S226" i="1"/>
  <c r="O338" i="1"/>
  <c r="AW338" i="1" s="1"/>
  <c r="O334" i="1"/>
  <c r="AW334" i="1" s="1"/>
  <c r="O332" i="1"/>
  <c r="AW332" i="1" s="1"/>
  <c r="O330" i="1"/>
  <c r="AW330" i="1" s="1"/>
  <c r="O326" i="1"/>
  <c r="AW326" i="1" s="1"/>
  <c r="O324" i="1"/>
  <c r="AW324" i="1" s="1"/>
  <c r="O310" i="1"/>
  <c r="AW310" i="1" s="1"/>
  <c r="O308" i="1"/>
  <c r="AW308" i="1" s="1"/>
  <c r="P280" i="1"/>
  <c r="N280" i="1"/>
  <c r="R280" i="1"/>
  <c r="S280" i="1"/>
  <c r="P264" i="1"/>
  <c r="N264" i="1"/>
  <c r="R264" i="1"/>
  <c r="S264" i="1"/>
  <c r="S250" i="1"/>
  <c r="P246" i="1"/>
  <c r="N246" i="1"/>
  <c r="R246" i="1"/>
  <c r="R230" i="1"/>
  <c r="N230" i="1"/>
  <c r="S230" i="1"/>
  <c r="S374" i="1"/>
  <c r="S370" i="1"/>
  <c r="S366" i="1"/>
  <c r="S362" i="1"/>
  <c r="P276" i="1"/>
  <c r="N276" i="1"/>
  <c r="R276" i="1"/>
  <c r="S276" i="1"/>
  <c r="P258" i="1"/>
  <c r="N258" i="1"/>
  <c r="R258" i="1"/>
  <c r="S246" i="1"/>
  <c r="R234" i="1"/>
  <c r="N234" i="1"/>
  <c r="S234" i="1"/>
  <c r="P279" i="1"/>
  <c r="N279" i="1"/>
  <c r="R279" i="1"/>
  <c r="P275" i="1"/>
  <c r="N275" i="1"/>
  <c r="R275" i="1"/>
  <c r="P271" i="1"/>
  <c r="N271" i="1"/>
  <c r="R271" i="1"/>
  <c r="P267" i="1"/>
  <c r="N267" i="1"/>
  <c r="R267" i="1"/>
  <c r="P263" i="1"/>
  <c r="N263" i="1"/>
  <c r="R263" i="1"/>
  <c r="P259" i="1"/>
  <c r="N259" i="1"/>
  <c r="R259" i="1"/>
  <c r="P255" i="1"/>
  <c r="N255" i="1"/>
  <c r="R255" i="1"/>
  <c r="P251" i="1"/>
  <c r="N251" i="1"/>
  <c r="R251" i="1"/>
  <c r="P247" i="1"/>
  <c r="N247" i="1"/>
  <c r="R247" i="1"/>
  <c r="O240" i="1"/>
  <c r="AW240" i="1" s="1"/>
  <c r="O236" i="1"/>
  <c r="AW236" i="1" s="1"/>
  <c r="O228" i="1"/>
  <c r="AW228" i="1" s="1"/>
  <c r="N294" i="1"/>
  <c r="R294" i="1"/>
  <c r="N293" i="1"/>
  <c r="R293" i="1"/>
  <c r="N292" i="1"/>
  <c r="R292" i="1"/>
  <c r="N291" i="1"/>
  <c r="R291" i="1"/>
  <c r="N290" i="1"/>
  <c r="R290" i="1"/>
  <c r="N289" i="1"/>
  <c r="R289" i="1"/>
  <c r="N288" i="1"/>
  <c r="R288" i="1"/>
  <c r="N287" i="1"/>
  <c r="R287" i="1"/>
  <c r="N286" i="1"/>
  <c r="R286" i="1"/>
  <c r="N285" i="1"/>
  <c r="R285" i="1"/>
  <c r="N284" i="1"/>
  <c r="R284" i="1"/>
  <c r="N283" i="1"/>
  <c r="R283" i="1"/>
  <c r="N282" i="1"/>
  <c r="R282" i="1"/>
  <c r="P278" i="1"/>
  <c r="N278" i="1"/>
  <c r="R278" i="1"/>
  <c r="P274" i="1"/>
  <c r="N274" i="1"/>
  <c r="R274" i="1"/>
  <c r="P270" i="1"/>
  <c r="N270" i="1"/>
  <c r="R270" i="1"/>
  <c r="P266" i="1"/>
  <c r="N266" i="1"/>
  <c r="R266" i="1"/>
  <c r="P262" i="1"/>
  <c r="N262" i="1"/>
  <c r="R262" i="1"/>
  <c r="P260" i="1"/>
  <c r="N260" i="1"/>
  <c r="R260" i="1"/>
  <c r="P256" i="1"/>
  <c r="N256" i="1"/>
  <c r="R256" i="1"/>
  <c r="P252" i="1"/>
  <c r="N252" i="1"/>
  <c r="R252" i="1"/>
  <c r="P248" i="1"/>
  <c r="N248" i="1"/>
  <c r="R248" i="1"/>
  <c r="S295" i="1"/>
  <c r="P281" i="1"/>
  <c r="N281" i="1"/>
  <c r="R281" i="1"/>
  <c r="P277" i="1"/>
  <c r="N277" i="1"/>
  <c r="R277" i="1"/>
  <c r="P273" i="1"/>
  <c r="N273" i="1"/>
  <c r="R273" i="1"/>
  <c r="P269" i="1"/>
  <c r="N269" i="1"/>
  <c r="R269" i="1"/>
  <c r="P265" i="1"/>
  <c r="N265" i="1"/>
  <c r="R265" i="1"/>
  <c r="P261" i="1"/>
  <c r="N261" i="1"/>
  <c r="R261" i="1"/>
  <c r="P257" i="1"/>
  <c r="N257" i="1"/>
  <c r="R257" i="1"/>
  <c r="P253" i="1"/>
  <c r="N253" i="1"/>
  <c r="R253" i="1"/>
  <c r="P249" i="1"/>
  <c r="N249" i="1"/>
  <c r="R249" i="1"/>
  <c r="P245" i="1"/>
  <c r="N245" i="1"/>
  <c r="R245" i="1"/>
  <c r="P242" i="1"/>
  <c r="P238" i="1"/>
  <c r="P234" i="1"/>
  <c r="P230" i="1"/>
  <c r="P226" i="1"/>
  <c r="O168" i="1"/>
  <c r="AW168" i="1" s="1"/>
  <c r="N54" i="1"/>
  <c r="R54" i="1"/>
  <c r="S54" i="1"/>
  <c r="P54" i="1"/>
  <c r="O224" i="1"/>
  <c r="AW224" i="1" s="1"/>
  <c r="O184" i="1"/>
  <c r="AW184" i="1" s="1"/>
  <c r="O87" i="1"/>
  <c r="AW87" i="1" s="1"/>
  <c r="S244" i="1"/>
  <c r="P244" i="1"/>
  <c r="S240" i="1"/>
  <c r="P240" i="1"/>
  <c r="S236" i="1"/>
  <c r="P236" i="1"/>
  <c r="S232" i="1"/>
  <c r="P232" i="1"/>
  <c r="S228" i="1"/>
  <c r="P228" i="1"/>
  <c r="O192" i="1"/>
  <c r="AW192" i="1" s="1"/>
  <c r="O176" i="1"/>
  <c r="AW176" i="1" s="1"/>
  <c r="O160" i="1"/>
  <c r="AW160" i="1" s="1"/>
  <c r="N46" i="1"/>
  <c r="R46" i="1"/>
  <c r="S46" i="1"/>
  <c r="P46" i="1"/>
  <c r="O178" i="1"/>
  <c r="AW178" i="1" s="1"/>
  <c r="O185" i="1"/>
  <c r="AW185" i="1" s="1"/>
  <c r="O121" i="1"/>
  <c r="AW121" i="1" s="1"/>
  <c r="N52" i="1"/>
  <c r="R52" i="1"/>
  <c r="S52" i="1"/>
  <c r="P52" i="1"/>
  <c r="O101" i="1"/>
  <c r="AW101" i="1" s="1"/>
  <c r="O97" i="1"/>
  <c r="AW97" i="1" s="1"/>
  <c r="O93" i="1"/>
  <c r="AW93" i="1" s="1"/>
  <c r="N50" i="1"/>
  <c r="R50" i="1"/>
  <c r="S50" i="1"/>
  <c r="P50" i="1"/>
  <c r="N38" i="1"/>
  <c r="R38" i="1"/>
  <c r="P38" i="1"/>
  <c r="S38" i="1"/>
  <c r="O146" i="1"/>
  <c r="AW146" i="1" s="1"/>
  <c r="N59" i="1"/>
  <c r="R59" i="1"/>
  <c r="P59" i="1"/>
  <c r="S59" i="1"/>
  <c r="N48" i="1"/>
  <c r="R48" i="1"/>
  <c r="S48" i="1"/>
  <c r="P48" i="1"/>
  <c r="N57" i="1"/>
  <c r="R57" i="1"/>
  <c r="N34" i="1"/>
  <c r="R34" i="1"/>
  <c r="P34" i="1"/>
  <c r="S34" i="1"/>
  <c r="N83" i="1"/>
  <c r="R83" i="1"/>
  <c r="N82" i="1"/>
  <c r="R82" i="1"/>
  <c r="N81" i="1"/>
  <c r="R81" i="1"/>
  <c r="N80" i="1"/>
  <c r="R80" i="1"/>
  <c r="N79" i="1"/>
  <c r="R79" i="1"/>
  <c r="N78" i="1"/>
  <c r="R78" i="1"/>
  <c r="N77" i="1"/>
  <c r="R77" i="1"/>
  <c r="N76" i="1"/>
  <c r="R76" i="1"/>
  <c r="N75" i="1"/>
  <c r="R75" i="1"/>
  <c r="N74" i="1"/>
  <c r="R74" i="1"/>
  <c r="R64" i="1"/>
  <c r="N64" i="1"/>
  <c r="S64" i="1"/>
  <c r="N63" i="1"/>
  <c r="S63" i="1"/>
  <c r="S57" i="1"/>
  <c r="N55" i="1"/>
  <c r="R55" i="1"/>
  <c r="N53" i="1"/>
  <c r="R53" i="1"/>
  <c r="S53" i="1"/>
  <c r="P53" i="1"/>
  <c r="N51" i="1"/>
  <c r="R51" i="1"/>
  <c r="S51" i="1"/>
  <c r="P51" i="1"/>
  <c r="N49" i="1"/>
  <c r="R49" i="1"/>
  <c r="S49" i="1"/>
  <c r="P49" i="1"/>
  <c r="N47" i="1"/>
  <c r="R47" i="1"/>
  <c r="S47" i="1"/>
  <c r="P47" i="1"/>
  <c r="N45" i="1"/>
  <c r="R45" i="1"/>
  <c r="S45" i="1"/>
  <c r="P45" i="1"/>
  <c r="N41" i="1"/>
  <c r="R41" i="1"/>
  <c r="P41" i="1"/>
  <c r="S41" i="1"/>
  <c r="S84" i="1"/>
  <c r="N73" i="1"/>
  <c r="N72" i="1"/>
  <c r="S72" i="1"/>
  <c r="N69" i="1"/>
  <c r="N68" i="1"/>
  <c r="S68" i="1"/>
  <c r="N65" i="1"/>
  <c r="P64" i="1"/>
  <c r="R63" i="1"/>
  <c r="N61" i="1"/>
  <c r="R61" i="1"/>
  <c r="P57" i="1"/>
  <c r="S55" i="1"/>
  <c r="N62" i="1"/>
  <c r="R62" i="1"/>
  <c r="N60" i="1"/>
  <c r="R60" i="1"/>
  <c r="N58" i="1"/>
  <c r="R58" i="1"/>
  <c r="N56" i="1"/>
  <c r="R56" i="1"/>
  <c r="N37" i="1"/>
  <c r="R37" i="1"/>
  <c r="P37" i="1"/>
  <c r="N42" i="1"/>
  <c r="R42" i="1"/>
  <c r="N44" i="1"/>
  <c r="R44" i="1"/>
  <c r="N40" i="1"/>
  <c r="R40" i="1"/>
  <c r="N36" i="1"/>
  <c r="R36" i="1"/>
  <c r="N43" i="1"/>
  <c r="R43" i="1"/>
  <c r="N39" i="1"/>
  <c r="R39" i="1"/>
  <c r="N35" i="1"/>
  <c r="R35" i="1"/>
  <c r="R24" i="1"/>
  <c r="R20" i="1"/>
  <c r="R17" i="1"/>
  <c r="N29" i="1"/>
  <c r="O29" i="1" s="1"/>
  <c r="AW29" i="1" s="1"/>
  <c r="R27" i="1"/>
  <c r="P27" i="1"/>
  <c r="R25" i="1"/>
  <c r="N23" i="1"/>
  <c r="O23" i="1" s="1"/>
  <c r="AW23" i="1" s="1"/>
  <c r="S12" i="1"/>
  <c r="R16" i="1"/>
  <c r="N21" i="1"/>
  <c r="O21" i="1" s="1"/>
  <c r="AW21" i="1" s="1"/>
  <c r="N19" i="1"/>
  <c r="O19" i="1" s="1"/>
  <c r="AW19" i="1" s="1"/>
  <c r="R13" i="1"/>
  <c r="S11" i="1"/>
  <c r="P33" i="1"/>
  <c r="S29" i="1"/>
  <c r="R9" i="1"/>
  <c r="N24" i="1"/>
  <c r="O24" i="1" s="1"/>
  <c r="AW24" i="1" s="1"/>
  <c r="P24" i="1"/>
  <c r="N20" i="1"/>
  <c r="O20" i="1" s="1"/>
  <c r="AW20" i="1" s="1"/>
  <c r="P20" i="1"/>
  <c r="N16" i="1"/>
  <c r="O16" i="1" s="1"/>
  <c r="AW16" i="1" s="1"/>
  <c r="P16" i="1"/>
  <c r="R33" i="1"/>
  <c r="P8" i="1"/>
  <c r="N33" i="1"/>
  <c r="O33" i="1" s="1"/>
  <c r="AW33" i="1" s="1"/>
  <c r="P31" i="1"/>
  <c r="R29" i="1"/>
  <c r="P25" i="1"/>
  <c r="S23" i="1"/>
  <c r="P22" i="1"/>
  <c r="P21" i="1"/>
  <c r="S19" i="1"/>
  <c r="P18" i="1"/>
  <c r="P17" i="1"/>
  <c r="S15" i="1"/>
  <c r="S13" i="1"/>
  <c r="R12" i="1"/>
  <c r="S8" i="1"/>
  <c r="O13" i="1"/>
  <c r="AW13" i="1" s="1"/>
  <c r="P32" i="1"/>
  <c r="N28" i="1"/>
  <c r="O28" i="1" s="1"/>
  <c r="AW28" i="1" s="1"/>
  <c r="N32" i="1"/>
  <c r="O32" i="1" s="1"/>
  <c r="AW32" i="1" s="1"/>
  <c r="P28" i="1"/>
  <c r="P9" i="1"/>
  <c r="S32" i="1"/>
  <c r="S28" i="1"/>
  <c r="S22" i="1"/>
  <c r="S18" i="1"/>
  <c r="P13" i="1"/>
  <c r="R11" i="1"/>
  <c r="P11" i="1"/>
  <c r="N9" i="1"/>
  <c r="O9" i="1" s="1"/>
  <c r="AW9" i="1" s="1"/>
  <c r="P23" i="1"/>
  <c r="P19" i="1"/>
  <c r="P15" i="1"/>
  <c r="P14" i="1"/>
  <c r="P12" i="1"/>
  <c r="P10" i="1"/>
  <c r="O27" i="1"/>
  <c r="AW27" i="1" s="1"/>
  <c r="P30" i="1"/>
  <c r="N30" i="1"/>
  <c r="R30" i="1"/>
  <c r="P26" i="1"/>
  <c r="N26" i="1"/>
  <c r="R26" i="1"/>
  <c r="O8" i="1"/>
  <c r="AW8" i="1" s="1"/>
  <c r="S14" i="1"/>
  <c r="R22" i="1"/>
  <c r="N22" i="1"/>
  <c r="R18" i="1"/>
  <c r="N18" i="1"/>
  <c r="R14" i="1"/>
  <c r="N14" i="1"/>
  <c r="R10" i="1"/>
  <c r="N10" i="1"/>
  <c r="S10" i="1"/>
  <c r="R8" i="1"/>
  <c r="S7" i="1"/>
  <c r="P7" i="1"/>
  <c r="N7" i="1"/>
  <c r="AU14" i="1" l="1"/>
  <c r="AZ14" i="1"/>
  <c r="AU13" i="1"/>
  <c r="AZ13" i="1"/>
  <c r="AU27" i="1"/>
  <c r="AZ27" i="1"/>
  <c r="AU58" i="1"/>
  <c r="AZ58" i="1"/>
  <c r="AU61" i="1"/>
  <c r="AZ61" i="1"/>
  <c r="AU76" i="1"/>
  <c r="AZ76" i="1"/>
  <c r="AU80" i="1"/>
  <c r="AZ80" i="1"/>
  <c r="AU48" i="1"/>
  <c r="AZ48" i="1"/>
  <c r="AU52" i="1"/>
  <c r="AZ52" i="1"/>
  <c r="AU257" i="1"/>
  <c r="AZ257" i="1"/>
  <c r="AU270" i="1"/>
  <c r="AZ270" i="1"/>
  <c r="AU255" i="1"/>
  <c r="AZ255" i="1"/>
  <c r="AU271" i="1"/>
  <c r="AZ271" i="1"/>
  <c r="AU242" i="1"/>
  <c r="AZ242" i="1"/>
  <c r="AU379" i="1"/>
  <c r="AZ379" i="1"/>
  <c r="AU136" i="1"/>
  <c r="AZ136" i="1"/>
  <c r="AU118" i="1"/>
  <c r="AZ118" i="1"/>
  <c r="AU210" i="1"/>
  <c r="AZ210" i="1"/>
  <c r="AU331" i="1"/>
  <c r="AZ331" i="1"/>
  <c r="AU376" i="1"/>
  <c r="AZ376" i="1"/>
  <c r="AU94" i="1"/>
  <c r="AZ94" i="1"/>
  <c r="AU137" i="1"/>
  <c r="AZ137" i="1"/>
  <c r="AU218" i="1"/>
  <c r="AZ218" i="1"/>
  <c r="AU490" i="1"/>
  <c r="AZ490" i="1"/>
  <c r="AU85" i="1"/>
  <c r="AZ85" i="1"/>
  <c r="AU98" i="1"/>
  <c r="AZ98" i="1"/>
  <c r="AU479" i="1"/>
  <c r="AZ479" i="1"/>
  <c r="AU312" i="1"/>
  <c r="AZ312" i="1"/>
  <c r="AU96" i="1"/>
  <c r="AZ96" i="1"/>
  <c r="AU346" i="1"/>
  <c r="AZ346" i="1"/>
  <c r="AU336" i="1"/>
  <c r="AZ336" i="1"/>
  <c r="AU504" i="1"/>
  <c r="AZ504" i="1"/>
  <c r="AU29" i="1"/>
  <c r="AZ29" i="1"/>
  <c r="AU33" i="1"/>
  <c r="AZ33" i="1"/>
  <c r="AU35" i="1"/>
  <c r="AZ35" i="1"/>
  <c r="AU43" i="1"/>
  <c r="AZ43" i="1"/>
  <c r="AU40" i="1"/>
  <c r="AZ40" i="1"/>
  <c r="AU42" i="1"/>
  <c r="AZ42" i="1"/>
  <c r="AU38" i="1"/>
  <c r="AZ38" i="1"/>
  <c r="AU50" i="1"/>
  <c r="AZ50" i="1"/>
  <c r="AU253" i="1"/>
  <c r="AZ253" i="1"/>
  <c r="AU269" i="1"/>
  <c r="AZ269" i="1"/>
  <c r="AU252" i="1"/>
  <c r="AZ252" i="1"/>
  <c r="AU266" i="1"/>
  <c r="AZ266" i="1"/>
  <c r="AU282" i="1"/>
  <c r="AZ282" i="1"/>
  <c r="AU284" i="1"/>
  <c r="AZ284" i="1"/>
  <c r="AU286" i="1"/>
  <c r="AZ286" i="1"/>
  <c r="AU288" i="1"/>
  <c r="AZ288" i="1"/>
  <c r="AU290" i="1"/>
  <c r="AZ290" i="1"/>
  <c r="AU292" i="1"/>
  <c r="AZ292" i="1"/>
  <c r="AU294" i="1"/>
  <c r="AZ294" i="1"/>
  <c r="AU251" i="1"/>
  <c r="AZ251" i="1"/>
  <c r="AU267" i="1"/>
  <c r="AZ267" i="1"/>
  <c r="AU258" i="1"/>
  <c r="AZ258" i="1"/>
  <c r="AU276" i="1"/>
  <c r="AZ276" i="1"/>
  <c r="AU226" i="1"/>
  <c r="AZ226" i="1"/>
  <c r="AU250" i="1"/>
  <c r="AZ250" i="1"/>
  <c r="AU268" i="1"/>
  <c r="AZ268" i="1"/>
  <c r="AU254" i="1"/>
  <c r="AZ254" i="1"/>
  <c r="AU375" i="1"/>
  <c r="AZ375" i="1"/>
  <c r="AU383" i="1"/>
  <c r="AZ383" i="1"/>
  <c r="AU84" i="1"/>
  <c r="AZ84" i="1"/>
  <c r="AU134" i="1"/>
  <c r="AZ134" i="1"/>
  <c r="AU110" i="1"/>
  <c r="AZ110" i="1"/>
  <c r="AU128" i="1"/>
  <c r="AZ128" i="1"/>
  <c r="AU122" i="1"/>
  <c r="AZ122" i="1"/>
  <c r="AU302" i="1"/>
  <c r="AZ302" i="1"/>
  <c r="AU310" i="1"/>
  <c r="AZ310" i="1"/>
  <c r="AU318" i="1"/>
  <c r="AZ318" i="1"/>
  <c r="AU326" i="1"/>
  <c r="AZ326" i="1"/>
  <c r="AU334" i="1"/>
  <c r="AZ334" i="1"/>
  <c r="AU342" i="1"/>
  <c r="AZ342" i="1"/>
  <c r="AU204" i="1"/>
  <c r="AZ204" i="1"/>
  <c r="AU236" i="1"/>
  <c r="AZ236" i="1"/>
  <c r="AU404" i="1"/>
  <c r="AZ404" i="1"/>
  <c r="AU311" i="1"/>
  <c r="AZ311" i="1"/>
  <c r="AU343" i="1"/>
  <c r="AZ343" i="1"/>
  <c r="AU368" i="1"/>
  <c r="AZ368" i="1"/>
  <c r="AU315" i="1"/>
  <c r="AZ315" i="1"/>
  <c r="AU360" i="1"/>
  <c r="AZ360" i="1"/>
  <c r="AU389" i="1"/>
  <c r="AZ389" i="1"/>
  <c r="AU228" i="1"/>
  <c r="AZ228" i="1"/>
  <c r="AU103" i="1"/>
  <c r="AZ103" i="1"/>
  <c r="AU102" i="1"/>
  <c r="AZ102" i="1"/>
  <c r="AU180" i="1"/>
  <c r="AZ180" i="1"/>
  <c r="AU203" i="1"/>
  <c r="AZ203" i="1"/>
  <c r="AU117" i="1"/>
  <c r="AZ117" i="1"/>
  <c r="AU317" i="1"/>
  <c r="AZ317" i="1"/>
  <c r="AU377" i="1"/>
  <c r="AZ377" i="1"/>
  <c r="AU171" i="1"/>
  <c r="AZ171" i="1"/>
  <c r="AU396" i="1"/>
  <c r="AZ396" i="1"/>
  <c r="AU473" i="1"/>
  <c r="AZ473" i="1"/>
  <c r="AU481" i="1"/>
  <c r="AZ481" i="1"/>
  <c r="AU461" i="1"/>
  <c r="AZ461" i="1"/>
  <c r="AU161" i="1"/>
  <c r="AZ161" i="1"/>
  <c r="AU87" i="1"/>
  <c r="AZ87" i="1"/>
  <c r="AU69" i="1"/>
  <c r="AZ69" i="1"/>
  <c r="AU337" i="1"/>
  <c r="AZ337" i="1"/>
  <c r="AU357" i="1"/>
  <c r="AZ357" i="1"/>
  <c r="AU408" i="1"/>
  <c r="AZ408" i="1"/>
  <c r="AU453" i="1"/>
  <c r="AZ453" i="1"/>
  <c r="AU472" i="1"/>
  <c r="AZ472" i="1"/>
  <c r="AU345" i="1"/>
  <c r="AZ345" i="1"/>
  <c r="AU351" i="1"/>
  <c r="AZ351" i="1"/>
  <c r="AU497" i="1"/>
  <c r="AZ497" i="1"/>
  <c r="AU401" i="1"/>
  <c r="AZ401" i="1"/>
  <c r="AU484" i="1"/>
  <c r="AZ484" i="1"/>
  <c r="AU147" i="1"/>
  <c r="AZ147" i="1"/>
  <c r="AU196" i="1"/>
  <c r="AZ196" i="1"/>
  <c r="AU309" i="1"/>
  <c r="AZ309" i="1"/>
  <c r="AU350" i="1"/>
  <c r="AZ350" i="1"/>
  <c r="AU493" i="1"/>
  <c r="AZ493" i="1"/>
  <c r="AU184" i="1"/>
  <c r="AZ184" i="1"/>
  <c r="AU89" i="1"/>
  <c r="AZ89" i="1"/>
  <c r="AU424" i="1"/>
  <c r="AZ424" i="1"/>
  <c r="AU167" i="1"/>
  <c r="AZ167" i="1"/>
  <c r="AU142" i="1"/>
  <c r="AZ142" i="1"/>
  <c r="AU341" i="1"/>
  <c r="AZ341" i="1"/>
  <c r="AU491" i="1"/>
  <c r="AZ491" i="1"/>
  <c r="AU182" i="1"/>
  <c r="AZ182" i="1"/>
  <c r="AU241" i="1"/>
  <c r="AZ241" i="1"/>
  <c r="AU391" i="1"/>
  <c r="AZ391" i="1"/>
  <c r="AU97" i="1"/>
  <c r="AZ97" i="1"/>
  <c r="AU496" i="1"/>
  <c r="AZ496" i="1"/>
  <c r="AU308" i="1"/>
  <c r="AZ308" i="1"/>
  <c r="AU168" i="1"/>
  <c r="AZ168" i="1"/>
  <c r="AU124" i="1"/>
  <c r="AZ124" i="1"/>
  <c r="AU374" i="1"/>
  <c r="AZ374" i="1"/>
  <c r="AU307" i="1"/>
  <c r="AZ307" i="1"/>
  <c r="AU170" i="1"/>
  <c r="AZ170" i="1"/>
  <c r="AU183" i="1"/>
  <c r="AZ183" i="1"/>
  <c r="AU392" i="1"/>
  <c r="AZ392" i="1"/>
  <c r="AU437" i="1"/>
  <c r="AZ437" i="1"/>
  <c r="AU106" i="1"/>
  <c r="AZ106" i="1"/>
  <c r="AU207" i="1"/>
  <c r="AZ207" i="1"/>
  <c r="AU355" i="1"/>
  <c r="AZ355" i="1"/>
  <c r="AU436" i="1"/>
  <c r="AZ436" i="1"/>
  <c r="AU502" i="1"/>
  <c r="AZ502" i="1"/>
  <c r="AU169" i="1"/>
  <c r="AZ169" i="1"/>
  <c r="AU444" i="1"/>
  <c r="AZ444" i="1"/>
  <c r="AU506" i="1"/>
  <c r="AZ506" i="1"/>
  <c r="AU333" i="1"/>
  <c r="AZ333" i="1"/>
  <c r="AU101" i="1"/>
  <c r="AZ101" i="1"/>
  <c r="AU190" i="1"/>
  <c r="AZ190" i="1"/>
  <c r="AU155" i="1"/>
  <c r="AZ155" i="1"/>
  <c r="AU416" i="1"/>
  <c r="AZ416" i="1"/>
  <c r="AU482" i="1"/>
  <c r="AZ482" i="1"/>
  <c r="AU239" i="1"/>
  <c r="AZ239" i="1"/>
  <c r="AU163" i="1"/>
  <c r="AZ163" i="1"/>
  <c r="AU362" i="1"/>
  <c r="AZ362" i="1"/>
  <c r="AU489" i="1"/>
  <c r="AZ489" i="1"/>
  <c r="AU146" i="1"/>
  <c r="AZ146" i="1"/>
  <c r="AU332" i="1"/>
  <c r="AZ332" i="1"/>
  <c r="AU192" i="1"/>
  <c r="AZ192" i="1"/>
  <c r="AU104" i="1"/>
  <c r="AZ104" i="1"/>
  <c r="AU11" i="1"/>
  <c r="AZ11" i="1"/>
  <c r="AU75" i="1"/>
  <c r="AZ75" i="1"/>
  <c r="AU359" i="1"/>
  <c r="AZ359" i="1"/>
  <c r="AU363" i="1"/>
  <c r="AZ363" i="1"/>
  <c r="AU112" i="1"/>
  <c r="AZ112" i="1"/>
  <c r="AU126" i="1"/>
  <c r="AZ126" i="1"/>
  <c r="AU116" i="1"/>
  <c r="AZ116" i="1"/>
  <c r="AU156" i="1"/>
  <c r="AZ156" i="1"/>
  <c r="AU232" i="1"/>
  <c r="AZ232" i="1"/>
  <c r="AU335" i="1"/>
  <c r="AZ335" i="1"/>
  <c r="AU420" i="1"/>
  <c r="AZ420" i="1"/>
  <c r="AU200" i="1"/>
  <c r="AZ200" i="1"/>
  <c r="AU323" i="1"/>
  <c r="AZ323" i="1"/>
  <c r="AU365" i="1"/>
  <c r="AZ365" i="1"/>
  <c r="AU381" i="1"/>
  <c r="AZ381" i="1"/>
  <c r="AU143" i="1"/>
  <c r="AZ143" i="1"/>
  <c r="AU299" i="1"/>
  <c r="AZ299" i="1"/>
  <c r="AU413" i="1"/>
  <c r="AZ413" i="1"/>
  <c r="AU205" i="1"/>
  <c r="AZ205" i="1"/>
  <c r="AU229" i="1"/>
  <c r="AZ229" i="1"/>
  <c r="AU356" i="1"/>
  <c r="AZ356" i="1"/>
  <c r="AU441" i="1"/>
  <c r="AZ441" i="1"/>
  <c r="AU131" i="1"/>
  <c r="AZ131" i="1"/>
  <c r="AU66" i="1"/>
  <c r="AZ66" i="1"/>
  <c r="AU99" i="1"/>
  <c r="AZ99" i="1"/>
  <c r="AU157" i="1"/>
  <c r="AZ157" i="1"/>
  <c r="AU178" i="1"/>
  <c r="AZ178" i="1"/>
  <c r="AU208" i="1"/>
  <c r="AZ208" i="1"/>
  <c r="AU172" i="1"/>
  <c r="AZ172" i="1"/>
  <c r="AU304" i="1"/>
  <c r="AZ304" i="1"/>
  <c r="AU445" i="1"/>
  <c r="AZ445" i="1"/>
  <c r="AU486" i="1"/>
  <c r="AZ486" i="1"/>
  <c r="AU164" i="1"/>
  <c r="AZ164" i="1"/>
  <c r="AU297" i="1"/>
  <c r="AZ297" i="1"/>
  <c r="AU388" i="1"/>
  <c r="AZ388" i="1"/>
  <c r="AU301" i="1"/>
  <c r="AZ301" i="1"/>
  <c r="AU349" i="1"/>
  <c r="AZ349" i="1"/>
  <c r="AU494" i="1"/>
  <c r="AZ494" i="1"/>
  <c r="AU90" i="1"/>
  <c r="AZ90" i="1"/>
  <c r="AU369" i="1"/>
  <c r="AZ369" i="1"/>
  <c r="AU467" i="1"/>
  <c r="AZ467" i="1"/>
  <c r="AU475" i="1"/>
  <c r="AZ475" i="1"/>
  <c r="AU483" i="1"/>
  <c r="AZ483" i="1"/>
  <c r="AU179" i="1"/>
  <c r="AZ179" i="1"/>
  <c r="AU348" i="1"/>
  <c r="AZ348" i="1"/>
  <c r="AU373" i="1"/>
  <c r="AZ373" i="1"/>
  <c r="AU448" i="1"/>
  <c r="AZ448" i="1"/>
  <c r="AU429" i="1"/>
  <c r="AZ429" i="1"/>
  <c r="AU93" i="1"/>
  <c r="AZ93" i="1"/>
  <c r="AU129" i="1"/>
  <c r="AZ129" i="1"/>
  <c r="AU224" i="1"/>
  <c r="AZ224" i="1"/>
  <c r="AU162" i="1"/>
  <c r="AZ162" i="1"/>
  <c r="AU244" i="1"/>
  <c r="AZ244" i="1"/>
  <c r="AU478" i="1"/>
  <c r="AZ478" i="1"/>
  <c r="AU492" i="1"/>
  <c r="AZ492" i="1"/>
  <c r="AU476" i="1"/>
  <c r="AZ476" i="1"/>
  <c r="AU152" i="1"/>
  <c r="AZ152" i="1"/>
  <c r="AU222" i="1"/>
  <c r="AZ222" i="1"/>
  <c r="AU127" i="1"/>
  <c r="AZ127" i="1"/>
  <c r="AU189" i="1"/>
  <c r="AZ189" i="1"/>
  <c r="AU503" i="1"/>
  <c r="AZ503" i="1"/>
  <c r="AU187" i="1"/>
  <c r="AZ187" i="1"/>
  <c r="AU325" i="1"/>
  <c r="AZ325" i="1"/>
  <c r="AU500" i="1"/>
  <c r="AZ500" i="1"/>
  <c r="AU216" i="1"/>
  <c r="AZ216" i="1"/>
  <c r="AU214" i="1"/>
  <c r="AZ214" i="1"/>
  <c r="AU347" i="1"/>
  <c r="AZ347" i="1"/>
  <c r="AU145" i="1"/>
  <c r="AZ145" i="1"/>
  <c r="AU119" i="1"/>
  <c r="AZ119" i="1"/>
  <c r="AU328" i="1"/>
  <c r="AZ328" i="1"/>
  <c r="AU417" i="1"/>
  <c r="AZ417" i="1"/>
  <c r="AU495" i="1"/>
  <c r="AZ495" i="1"/>
  <c r="AU175" i="1"/>
  <c r="AZ175" i="1"/>
  <c r="AU185" i="1"/>
  <c r="AZ185" i="1"/>
  <c r="AU173" i="1"/>
  <c r="AZ173" i="1"/>
  <c r="AU237" i="1"/>
  <c r="AZ237" i="1"/>
  <c r="AU501" i="1"/>
  <c r="AZ501" i="1"/>
  <c r="AU324" i="1"/>
  <c r="AZ324" i="1"/>
  <c r="AU206" i="1"/>
  <c r="AZ206" i="1"/>
  <c r="AU22" i="1"/>
  <c r="AZ22" i="1"/>
  <c r="AU9" i="1"/>
  <c r="AZ9" i="1"/>
  <c r="AU24" i="1"/>
  <c r="AZ24" i="1"/>
  <c r="AU37" i="1"/>
  <c r="AZ37" i="1"/>
  <c r="AU62" i="1"/>
  <c r="AZ62" i="1"/>
  <c r="AU55" i="1"/>
  <c r="AZ55" i="1"/>
  <c r="AU74" i="1"/>
  <c r="AZ74" i="1"/>
  <c r="AU78" i="1"/>
  <c r="AZ78" i="1"/>
  <c r="AU82" i="1"/>
  <c r="AZ82" i="1"/>
  <c r="AU57" i="1"/>
  <c r="AZ57" i="1"/>
  <c r="AU59" i="1"/>
  <c r="AZ59" i="1"/>
  <c r="AU273" i="1"/>
  <c r="AZ273" i="1"/>
  <c r="AU256" i="1"/>
  <c r="AZ256" i="1"/>
  <c r="AU264" i="1"/>
  <c r="AZ264" i="1"/>
  <c r="AU280" i="1"/>
  <c r="AZ280" i="1"/>
  <c r="AU272" i="1"/>
  <c r="AZ272" i="1"/>
  <c r="AU73" i="1"/>
  <c r="AZ73" i="1"/>
  <c r="AU108" i="1"/>
  <c r="AZ108" i="1"/>
  <c r="AU303" i="1"/>
  <c r="AZ303" i="1"/>
  <c r="AU223" i="1"/>
  <c r="AZ223" i="1"/>
  <c r="AU339" i="1"/>
  <c r="AZ339" i="1"/>
  <c r="AU370" i="1"/>
  <c r="AZ370" i="1"/>
  <c r="AU233" i="1"/>
  <c r="AZ233" i="1"/>
  <c r="AU366" i="1"/>
  <c r="AZ366" i="1"/>
  <c r="AU433" i="1"/>
  <c r="AZ433" i="1"/>
  <c r="AU67" i="1"/>
  <c r="AZ67" i="1"/>
  <c r="AU91" i="1"/>
  <c r="AZ91" i="1"/>
  <c r="AU296" i="1"/>
  <c r="AZ296" i="1"/>
  <c r="AU300" i="1"/>
  <c r="AZ300" i="1"/>
  <c r="AU421" i="1"/>
  <c r="AZ421" i="1"/>
  <c r="AU498" i="1"/>
  <c r="AZ498" i="1"/>
  <c r="AU320" i="1"/>
  <c r="AZ320" i="1"/>
  <c r="AU471" i="1"/>
  <c r="AZ471" i="1"/>
  <c r="AU457" i="1"/>
  <c r="AZ457" i="1"/>
  <c r="AU181" i="1"/>
  <c r="AZ181" i="1"/>
  <c r="AU150" i="1"/>
  <c r="AZ150" i="1"/>
  <c r="AU400" i="1"/>
  <c r="AZ400" i="1"/>
  <c r="AU480" i="1"/>
  <c r="AZ480" i="1"/>
  <c r="AU215" i="1"/>
  <c r="AZ215" i="1"/>
  <c r="AU361" i="1"/>
  <c r="AZ361" i="1"/>
  <c r="AU65" i="1"/>
  <c r="AZ65" i="1"/>
  <c r="AU177" i="1"/>
  <c r="AZ177" i="1"/>
  <c r="AU507" i="1"/>
  <c r="AZ507" i="1"/>
  <c r="AU10" i="1"/>
  <c r="AZ10" i="1"/>
  <c r="AU18" i="1"/>
  <c r="AZ18" i="1"/>
  <c r="AU30" i="1"/>
  <c r="AZ30" i="1"/>
  <c r="AU25" i="1"/>
  <c r="AZ25" i="1"/>
  <c r="AU17" i="1"/>
  <c r="AZ17" i="1"/>
  <c r="AU56" i="1"/>
  <c r="AZ56" i="1"/>
  <c r="AU60" i="1"/>
  <c r="AZ60" i="1"/>
  <c r="AU63" i="1"/>
  <c r="AZ63" i="1"/>
  <c r="AU41" i="1"/>
  <c r="AZ41" i="1"/>
  <c r="AU45" i="1"/>
  <c r="AZ45" i="1"/>
  <c r="AU47" i="1"/>
  <c r="AZ47" i="1"/>
  <c r="AU49" i="1"/>
  <c r="AZ49" i="1"/>
  <c r="AU51" i="1"/>
  <c r="AZ51" i="1"/>
  <c r="AU53" i="1"/>
  <c r="AZ53" i="1"/>
  <c r="AU77" i="1"/>
  <c r="AZ77" i="1"/>
  <c r="AU79" i="1"/>
  <c r="AZ79" i="1"/>
  <c r="AU81" i="1"/>
  <c r="AZ81" i="1"/>
  <c r="AU83" i="1"/>
  <c r="AZ83" i="1"/>
  <c r="AU34" i="1"/>
  <c r="AZ34" i="1"/>
  <c r="AU249" i="1"/>
  <c r="AZ249" i="1"/>
  <c r="AU265" i="1"/>
  <c r="AZ265" i="1"/>
  <c r="AU281" i="1"/>
  <c r="AZ281" i="1"/>
  <c r="AU248" i="1"/>
  <c r="AZ248" i="1"/>
  <c r="AU262" i="1"/>
  <c r="AZ262" i="1"/>
  <c r="AU278" i="1"/>
  <c r="AZ278" i="1"/>
  <c r="AU247" i="1"/>
  <c r="AZ247" i="1"/>
  <c r="AU263" i="1"/>
  <c r="AZ263" i="1"/>
  <c r="AU279" i="1"/>
  <c r="AZ279" i="1"/>
  <c r="AU230" i="1"/>
  <c r="AZ230" i="1"/>
  <c r="AU238" i="1"/>
  <c r="AZ238" i="1"/>
  <c r="AU8" i="1"/>
  <c r="AZ8" i="1"/>
  <c r="AU26" i="1"/>
  <c r="AZ26" i="1"/>
  <c r="AU12" i="1"/>
  <c r="AZ12" i="1"/>
  <c r="AU16" i="1"/>
  <c r="AZ16" i="1"/>
  <c r="AU20" i="1"/>
  <c r="AZ20" i="1"/>
  <c r="AU39" i="1"/>
  <c r="AZ39" i="1"/>
  <c r="AU36" i="1"/>
  <c r="AZ36" i="1"/>
  <c r="AU44" i="1"/>
  <c r="AZ44" i="1"/>
  <c r="AU64" i="1"/>
  <c r="AZ64" i="1"/>
  <c r="AU46" i="1"/>
  <c r="AZ46" i="1"/>
  <c r="AU54" i="1"/>
  <c r="AZ54" i="1"/>
  <c r="AU245" i="1"/>
  <c r="AZ245" i="1"/>
  <c r="AU261" i="1"/>
  <c r="AZ261" i="1"/>
  <c r="AU277" i="1"/>
  <c r="AZ277" i="1"/>
  <c r="AU260" i="1"/>
  <c r="AZ260" i="1"/>
  <c r="AU274" i="1"/>
  <c r="AZ274" i="1"/>
  <c r="AU283" i="1"/>
  <c r="AZ283" i="1"/>
  <c r="AU285" i="1"/>
  <c r="AZ285" i="1"/>
  <c r="AU287" i="1"/>
  <c r="AZ287" i="1"/>
  <c r="AU289" i="1"/>
  <c r="AZ289" i="1"/>
  <c r="AU291" i="1"/>
  <c r="AZ291" i="1"/>
  <c r="AU293" i="1"/>
  <c r="AZ293" i="1"/>
  <c r="AU259" i="1"/>
  <c r="AZ259" i="1"/>
  <c r="AU275" i="1"/>
  <c r="AZ275" i="1"/>
  <c r="AU234" i="1"/>
  <c r="AZ234" i="1"/>
  <c r="AU246" i="1"/>
  <c r="AZ246" i="1"/>
  <c r="AU371" i="1"/>
  <c r="AZ371" i="1"/>
  <c r="AU367" i="1"/>
  <c r="AZ367" i="1"/>
  <c r="AU387" i="1"/>
  <c r="AZ387" i="1"/>
  <c r="AU378" i="1"/>
  <c r="AZ378" i="1"/>
  <c r="AU132" i="1"/>
  <c r="AZ132" i="1"/>
  <c r="AU114" i="1"/>
  <c r="AZ114" i="1"/>
  <c r="AU130" i="1"/>
  <c r="AZ130" i="1"/>
  <c r="AU120" i="1"/>
  <c r="AZ120" i="1"/>
  <c r="AU153" i="1"/>
  <c r="AZ153" i="1"/>
  <c r="AU209" i="1"/>
  <c r="AZ209" i="1"/>
  <c r="AU298" i="1"/>
  <c r="AZ298" i="1"/>
  <c r="AU306" i="1"/>
  <c r="AZ306" i="1"/>
  <c r="AU314" i="1"/>
  <c r="AZ314" i="1"/>
  <c r="AU322" i="1"/>
  <c r="AZ322" i="1"/>
  <c r="AU330" i="1"/>
  <c r="AZ330" i="1"/>
  <c r="AU338" i="1"/>
  <c r="AZ338" i="1"/>
  <c r="AU154" i="1"/>
  <c r="AZ154" i="1"/>
  <c r="AU221" i="1"/>
  <c r="AZ221" i="1"/>
  <c r="AU231" i="1"/>
  <c r="AZ231" i="1"/>
  <c r="AU295" i="1"/>
  <c r="AZ295" i="1"/>
  <c r="AU319" i="1"/>
  <c r="AZ319" i="1"/>
  <c r="AU372" i="1"/>
  <c r="AZ372" i="1"/>
  <c r="AU225" i="1"/>
  <c r="AZ225" i="1"/>
  <c r="AU327" i="1"/>
  <c r="AZ327" i="1"/>
  <c r="AU499" i="1"/>
  <c r="AZ499" i="1"/>
  <c r="AU432" i="1"/>
  <c r="AZ432" i="1"/>
  <c r="AU460" i="1"/>
  <c r="AZ460" i="1"/>
  <c r="AU141" i="1"/>
  <c r="AZ141" i="1"/>
  <c r="AU352" i="1"/>
  <c r="AZ352" i="1"/>
  <c r="AU397" i="1"/>
  <c r="AZ397" i="1"/>
  <c r="AU71" i="1"/>
  <c r="AZ71" i="1"/>
  <c r="AU95" i="1"/>
  <c r="AZ95" i="1"/>
  <c r="AU135" i="1"/>
  <c r="AZ135" i="1"/>
  <c r="AU191" i="1"/>
  <c r="AZ191" i="1"/>
  <c r="AU151" i="1"/>
  <c r="AZ151" i="1"/>
  <c r="AU305" i="1"/>
  <c r="AZ305" i="1"/>
  <c r="AU313" i="1"/>
  <c r="AZ313" i="1"/>
  <c r="AU321" i="1"/>
  <c r="AZ321" i="1"/>
  <c r="AU353" i="1"/>
  <c r="AZ353" i="1"/>
  <c r="AU487" i="1"/>
  <c r="AZ487" i="1"/>
  <c r="AU390" i="1"/>
  <c r="AZ390" i="1"/>
  <c r="AU405" i="1"/>
  <c r="AZ405" i="1"/>
  <c r="AU469" i="1"/>
  <c r="AZ469" i="1"/>
  <c r="AU477" i="1"/>
  <c r="AZ477" i="1"/>
  <c r="AU485" i="1"/>
  <c r="AZ485" i="1"/>
  <c r="AU488" i="1"/>
  <c r="AZ488" i="1"/>
  <c r="AU70" i="1"/>
  <c r="AZ70" i="1"/>
  <c r="AU100" i="1"/>
  <c r="AZ100" i="1"/>
  <c r="AU176" i="1"/>
  <c r="AZ176" i="1"/>
  <c r="AU240" i="1"/>
  <c r="AZ240" i="1"/>
  <c r="AU329" i="1"/>
  <c r="AZ329" i="1"/>
  <c r="AU428" i="1"/>
  <c r="AZ428" i="1"/>
  <c r="AU470" i="1"/>
  <c r="AZ470" i="1"/>
  <c r="AU144" i="1"/>
  <c r="AZ144" i="1"/>
  <c r="AU159" i="1"/>
  <c r="AZ159" i="1"/>
  <c r="AU464" i="1"/>
  <c r="AZ464" i="1"/>
  <c r="AU468" i="1"/>
  <c r="AZ468" i="1"/>
  <c r="AU133" i="1"/>
  <c r="AZ133" i="1"/>
  <c r="AU316" i="1"/>
  <c r="AZ316" i="1"/>
  <c r="AU412" i="1"/>
  <c r="AZ412" i="1"/>
  <c r="AU174" i="1"/>
  <c r="AZ174" i="1"/>
  <c r="AU88" i="1"/>
  <c r="AZ88" i="1"/>
  <c r="AU139" i="1"/>
  <c r="AZ139" i="1"/>
  <c r="AU456" i="1"/>
  <c r="AZ456" i="1"/>
  <c r="AU86" i="1"/>
  <c r="AZ86" i="1"/>
  <c r="AU121" i="1"/>
  <c r="AZ121" i="1"/>
  <c r="AU194" i="1"/>
  <c r="AZ194" i="1"/>
  <c r="AU364" i="1"/>
  <c r="AZ364" i="1"/>
  <c r="AU505" i="1"/>
  <c r="AZ505" i="1"/>
  <c r="AU160" i="1"/>
  <c r="AZ160" i="1"/>
  <c r="AU193" i="1"/>
  <c r="AZ193" i="1"/>
  <c r="AU474" i="1"/>
  <c r="AZ474" i="1"/>
  <c r="AU92" i="1"/>
  <c r="AZ92" i="1"/>
  <c r="AU7" i="1"/>
  <c r="AZ7" i="1"/>
  <c r="AY17" i="1"/>
  <c r="AB11" i="2" s="1"/>
  <c r="AY8" i="1"/>
  <c r="S11" i="2" s="1"/>
  <c r="AY7" i="1"/>
  <c r="R11" i="2" s="1"/>
  <c r="AY12" i="1"/>
  <c r="W11" i="2" s="1"/>
  <c r="AY16" i="1"/>
  <c r="AA11" i="2" s="1"/>
  <c r="AY9" i="1"/>
  <c r="T11" i="2" s="1"/>
  <c r="AY13" i="1"/>
  <c r="X11" i="2" s="1"/>
  <c r="AY10" i="1"/>
  <c r="U11" i="2" s="1"/>
  <c r="AY11" i="1"/>
  <c r="V11" i="2" s="1"/>
  <c r="AY15" i="1"/>
  <c r="Z11" i="2" s="1"/>
  <c r="AY14" i="1"/>
  <c r="Y11" i="2" s="1"/>
  <c r="AY18" i="1"/>
  <c r="AC11" i="2" s="1"/>
  <c r="Q37" i="1"/>
  <c r="AR37" i="1"/>
  <c r="Q30" i="1"/>
  <c r="AR30" i="1"/>
  <c r="Q9" i="1"/>
  <c r="U9" i="1" s="1"/>
  <c r="AR9" i="1"/>
  <c r="Q20" i="1"/>
  <c r="U20" i="1" s="1"/>
  <c r="AR20" i="1"/>
  <c r="Q10" i="1"/>
  <c r="AR10" i="1"/>
  <c r="Q19" i="1"/>
  <c r="U19" i="1" s="1"/>
  <c r="AR19" i="1"/>
  <c r="Q17" i="1"/>
  <c r="U17" i="1" s="1"/>
  <c r="AR17" i="1"/>
  <c r="Q22" i="1"/>
  <c r="AR22" i="1"/>
  <c r="Q31" i="1"/>
  <c r="U31" i="1" s="1"/>
  <c r="AR31" i="1"/>
  <c r="Q16" i="1"/>
  <c r="U16" i="1" s="1"/>
  <c r="AR16" i="1"/>
  <c r="Q24" i="1"/>
  <c r="U24" i="1" s="1"/>
  <c r="AR24" i="1"/>
  <c r="Q33" i="1"/>
  <c r="U33" i="1" s="1"/>
  <c r="AR33" i="1"/>
  <c r="Q48" i="1"/>
  <c r="AR48" i="1"/>
  <c r="Q52" i="1"/>
  <c r="AR52" i="1"/>
  <c r="Q232" i="1"/>
  <c r="U232" i="1" s="1"/>
  <c r="AR232" i="1"/>
  <c r="Q240" i="1"/>
  <c r="U240" i="1" s="1"/>
  <c r="AR240" i="1"/>
  <c r="Q226" i="1"/>
  <c r="AR226" i="1"/>
  <c r="Q242" i="1"/>
  <c r="AR242" i="1"/>
  <c r="Q257" i="1"/>
  <c r="AR257" i="1"/>
  <c r="Q273" i="1"/>
  <c r="AR273" i="1"/>
  <c r="Q256" i="1"/>
  <c r="AR256" i="1"/>
  <c r="Q270" i="1"/>
  <c r="AR270" i="1"/>
  <c r="Q255" i="1"/>
  <c r="AR255" i="1"/>
  <c r="Q271" i="1"/>
  <c r="AR271" i="1"/>
  <c r="Q264" i="1"/>
  <c r="AR264" i="1"/>
  <c r="Q280" i="1"/>
  <c r="AR280" i="1"/>
  <c r="Q272" i="1"/>
  <c r="AR272" i="1"/>
  <c r="Q382" i="1"/>
  <c r="AR382" i="1"/>
  <c r="Q402" i="1"/>
  <c r="AR402" i="1"/>
  <c r="Q418" i="1"/>
  <c r="AR418" i="1"/>
  <c r="Q434" i="1"/>
  <c r="AR434" i="1"/>
  <c r="Q450" i="1"/>
  <c r="AR450" i="1"/>
  <c r="Q466" i="1"/>
  <c r="AR466" i="1"/>
  <c r="Q407" i="1"/>
  <c r="AR407" i="1"/>
  <c r="Q423" i="1"/>
  <c r="AR423" i="1"/>
  <c r="Q439" i="1"/>
  <c r="AR439" i="1"/>
  <c r="Q455" i="1"/>
  <c r="AR455" i="1"/>
  <c r="Q87" i="1"/>
  <c r="U87" i="1" s="1"/>
  <c r="AR87" i="1"/>
  <c r="Q95" i="1"/>
  <c r="U95" i="1" s="1"/>
  <c r="AR95" i="1"/>
  <c r="Q103" i="1"/>
  <c r="U103" i="1" s="1"/>
  <c r="AR103" i="1"/>
  <c r="Q71" i="1"/>
  <c r="U71" i="1" s="1"/>
  <c r="AR71" i="1"/>
  <c r="Q110" i="1"/>
  <c r="U110" i="1" s="1"/>
  <c r="AR110" i="1"/>
  <c r="Q118" i="1"/>
  <c r="U118" i="1" s="1"/>
  <c r="AR118" i="1"/>
  <c r="Q134" i="1"/>
  <c r="U134" i="1" s="1"/>
  <c r="AR134" i="1"/>
  <c r="Q109" i="1"/>
  <c r="U109" i="1" s="1"/>
  <c r="AR109" i="1"/>
  <c r="Q120" i="1"/>
  <c r="U120" i="1" s="1"/>
  <c r="AR120" i="1"/>
  <c r="Q136" i="1"/>
  <c r="AR136" i="1"/>
  <c r="Q144" i="1"/>
  <c r="U144" i="1" s="1"/>
  <c r="AR144" i="1"/>
  <c r="Q164" i="1"/>
  <c r="U164" i="1" s="1"/>
  <c r="AR164" i="1"/>
  <c r="Q172" i="1"/>
  <c r="U172" i="1" s="1"/>
  <c r="AR172" i="1"/>
  <c r="Q180" i="1"/>
  <c r="U180" i="1" s="1"/>
  <c r="AR180" i="1"/>
  <c r="Q191" i="1"/>
  <c r="AR191" i="1"/>
  <c r="Q208" i="1"/>
  <c r="U208" i="1" s="1"/>
  <c r="AR208" i="1"/>
  <c r="Q224" i="1"/>
  <c r="U224" i="1" s="1"/>
  <c r="AR224" i="1"/>
  <c r="Q195" i="1"/>
  <c r="U195" i="1" s="1"/>
  <c r="AR195" i="1"/>
  <c r="Q209" i="1"/>
  <c r="U209" i="1" s="1"/>
  <c r="AR209" i="1"/>
  <c r="Q297" i="1"/>
  <c r="U297" i="1" s="1"/>
  <c r="AR297" i="1"/>
  <c r="Q313" i="1"/>
  <c r="U313" i="1" s="1"/>
  <c r="AR313" i="1"/>
  <c r="Q329" i="1"/>
  <c r="U329" i="1" s="1"/>
  <c r="AR329" i="1"/>
  <c r="Q345" i="1"/>
  <c r="U345" i="1" s="1"/>
  <c r="AR345" i="1"/>
  <c r="Q380" i="1"/>
  <c r="U380" i="1" s="1"/>
  <c r="AR380" i="1"/>
  <c r="Q420" i="1"/>
  <c r="U420" i="1" s="1"/>
  <c r="AR420" i="1"/>
  <c r="Q298" i="1"/>
  <c r="U298" i="1" s="1"/>
  <c r="AR298" i="1"/>
  <c r="Q306" i="1"/>
  <c r="AR306" i="1"/>
  <c r="Q314" i="1"/>
  <c r="U314" i="1" s="1"/>
  <c r="AR314" i="1"/>
  <c r="Q322" i="1"/>
  <c r="U322" i="1" s="1"/>
  <c r="AR322" i="1"/>
  <c r="Q330" i="1"/>
  <c r="U330" i="1" s="1"/>
  <c r="AR330" i="1"/>
  <c r="Q338" i="1"/>
  <c r="U338" i="1" s="1"/>
  <c r="AR338" i="1"/>
  <c r="Q346" i="1"/>
  <c r="U346" i="1" s="1"/>
  <c r="AR346" i="1"/>
  <c r="Q365" i="1"/>
  <c r="U365" i="1" s="1"/>
  <c r="AR365" i="1"/>
  <c r="Q299" i="1"/>
  <c r="U299" i="1" s="1"/>
  <c r="AR299" i="1"/>
  <c r="Q315" i="1"/>
  <c r="U315" i="1" s="1"/>
  <c r="AR315" i="1"/>
  <c r="Q331" i="1"/>
  <c r="U331" i="1" s="1"/>
  <c r="AR331" i="1"/>
  <c r="Q378" i="1"/>
  <c r="AR378" i="1"/>
  <c r="Q295" i="1"/>
  <c r="U295" i="1" s="1"/>
  <c r="AR295" i="1"/>
  <c r="Q354" i="1"/>
  <c r="U354" i="1" s="1"/>
  <c r="AR354" i="1"/>
  <c r="Q409" i="1"/>
  <c r="U409" i="1" s="1"/>
  <c r="AR409" i="1"/>
  <c r="Q441" i="1"/>
  <c r="U441" i="1" s="1"/>
  <c r="AR441" i="1"/>
  <c r="Q479" i="1"/>
  <c r="U479" i="1" s="1"/>
  <c r="AR479" i="1"/>
  <c r="Q495" i="1"/>
  <c r="U495" i="1" s="1"/>
  <c r="AR495" i="1"/>
  <c r="Q449" i="1"/>
  <c r="U449" i="1" s="1"/>
  <c r="AR449" i="1"/>
  <c r="Q482" i="1"/>
  <c r="U482" i="1" s="1"/>
  <c r="AR482" i="1"/>
  <c r="Q498" i="1"/>
  <c r="U498" i="1" s="1"/>
  <c r="AR498" i="1"/>
  <c r="Q460" i="1"/>
  <c r="U460" i="1" s="1"/>
  <c r="AR460" i="1"/>
  <c r="Q471" i="1"/>
  <c r="U471" i="1" s="1"/>
  <c r="AR471" i="1"/>
  <c r="Q487" i="1"/>
  <c r="U487" i="1" s="1"/>
  <c r="AR487" i="1"/>
  <c r="Q503" i="1"/>
  <c r="U503" i="1" s="1"/>
  <c r="AR503" i="1"/>
  <c r="Q67" i="1"/>
  <c r="U67" i="1" s="1"/>
  <c r="AR67" i="1"/>
  <c r="Q448" i="1"/>
  <c r="U448" i="1" s="1"/>
  <c r="AR448" i="1"/>
  <c r="Q86" i="1"/>
  <c r="U86" i="1" s="1"/>
  <c r="AR86" i="1"/>
  <c r="Q104" i="1"/>
  <c r="U104" i="1" s="1"/>
  <c r="AR104" i="1"/>
  <c r="Q138" i="1"/>
  <c r="U138" i="1" s="1"/>
  <c r="AR138" i="1"/>
  <c r="Q165" i="1"/>
  <c r="U165" i="1" s="1"/>
  <c r="AR165" i="1"/>
  <c r="Q117" i="1"/>
  <c r="U117" i="1" s="1"/>
  <c r="AR117" i="1"/>
  <c r="Q36" i="1"/>
  <c r="AR36" i="1"/>
  <c r="Q182" i="1"/>
  <c r="U182" i="1" s="1"/>
  <c r="AR182" i="1"/>
  <c r="Q190" i="1"/>
  <c r="U190" i="1" s="1"/>
  <c r="AR190" i="1"/>
  <c r="Q214" i="1"/>
  <c r="U214" i="1" s="1"/>
  <c r="AR214" i="1"/>
  <c r="Q94" i="1"/>
  <c r="U94" i="1" s="1"/>
  <c r="AR94" i="1"/>
  <c r="Q292" i="1"/>
  <c r="AR292" i="1"/>
  <c r="Q344" i="1"/>
  <c r="U344" i="1" s="1"/>
  <c r="AR344" i="1"/>
  <c r="Q368" i="1"/>
  <c r="AR368" i="1"/>
  <c r="Q473" i="1"/>
  <c r="U473" i="1" s="1"/>
  <c r="AR473" i="1"/>
  <c r="Q320" i="1"/>
  <c r="U320" i="1" s="1"/>
  <c r="AR320" i="1"/>
  <c r="Q437" i="1"/>
  <c r="U437" i="1" s="1"/>
  <c r="AR437" i="1"/>
  <c r="Q374" i="1"/>
  <c r="U374" i="1" s="1"/>
  <c r="AR374" i="1"/>
  <c r="Q492" i="1"/>
  <c r="U492" i="1" s="1"/>
  <c r="AR492" i="1"/>
  <c r="Q488" i="1"/>
  <c r="U488" i="1" s="1"/>
  <c r="AR488" i="1"/>
  <c r="Q148" i="1"/>
  <c r="AR148" i="1"/>
  <c r="Q163" i="1"/>
  <c r="U163" i="1" s="1"/>
  <c r="AR163" i="1"/>
  <c r="Q184" i="1"/>
  <c r="U184" i="1" s="1"/>
  <c r="AR184" i="1"/>
  <c r="Q58" i="1"/>
  <c r="AR58" i="1"/>
  <c r="Q169" i="1"/>
  <c r="U169" i="1" s="1"/>
  <c r="AR169" i="1"/>
  <c r="Q187" i="1"/>
  <c r="U187" i="1" s="1"/>
  <c r="AR187" i="1"/>
  <c r="Q362" i="1"/>
  <c r="U362" i="1" s="1"/>
  <c r="AR362" i="1"/>
  <c r="Q388" i="1"/>
  <c r="U388" i="1" s="1"/>
  <c r="AR388" i="1"/>
  <c r="Q357" i="1"/>
  <c r="U357" i="1" s="1"/>
  <c r="AR357" i="1"/>
  <c r="Q417" i="1"/>
  <c r="U417" i="1" s="1"/>
  <c r="AR417" i="1"/>
  <c r="Q56" i="1"/>
  <c r="AR56" i="1"/>
  <c r="Q192" i="1"/>
  <c r="U192" i="1" s="1"/>
  <c r="AR192" i="1"/>
  <c r="Q312" i="1"/>
  <c r="U312" i="1" s="1"/>
  <c r="AR312" i="1"/>
  <c r="Q142" i="1"/>
  <c r="U142" i="1" s="1"/>
  <c r="AR142" i="1"/>
  <c r="Q61" i="1"/>
  <c r="AR61" i="1"/>
  <c r="Q158" i="1"/>
  <c r="AR158" i="1"/>
  <c r="Q40" i="1"/>
  <c r="AR40" i="1"/>
  <c r="Q129" i="1"/>
  <c r="U129" i="1" s="1"/>
  <c r="AR129" i="1"/>
  <c r="Q384" i="1"/>
  <c r="U384" i="1" s="1"/>
  <c r="AR384" i="1"/>
  <c r="Q121" i="1"/>
  <c r="U121" i="1" s="1"/>
  <c r="AR121" i="1"/>
  <c r="Q371" i="1"/>
  <c r="AR371" i="1"/>
  <c r="Q64" i="1"/>
  <c r="AR64" i="1"/>
  <c r="Q59" i="1"/>
  <c r="AR59" i="1"/>
  <c r="Q50" i="1"/>
  <c r="AR50" i="1"/>
  <c r="Q230" i="1"/>
  <c r="AR230" i="1"/>
  <c r="Q253" i="1"/>
  <c r="AR253" i="1"/>
  <c r="Q269" i="1"/>
  <c r="AR269" i="1"/>
  <c r="Q252" i="1"/>
  <c r="AR252" i="1"/>
  <c r="Q266" i="1"/>
  <c r="AR266" i="1"/>
  <c r="Q251" i="1"/>
  <c r="AR251" i="1"/>
  <c r="Q267" i="1"/>
  <c r="AR267" i="1"/>
  <c r="Q258" i="1"/>
  <c r="AR258" i="1"/>
  <c r="Q276" i="1"/>
  <c r="AR276" i="1"/>
  <c r="Q250" i="1"/>
  <c r="AR250" i="1"/>
  <c r="Q268" i="1"/>
  <c r="AR268" i="1"/>
  <c r="Q254" i="1"/>
  <c r="AR254" i="1"/>
  <c r="Q386" i="1"/>
  <c r="AR386" i="1"/>
  <c r="Q398" i="1"/>
  <c r="AR398" i="1"/>
  <c r="Q414" i="1"/>
  <c r="AR414" i="1"/>
  <c r="Q430" i="1"/>
  <c r="AR430" i="1"/>
  <c r="Q446" i="1"/>
  <c r="AR446" i="1"/>
  <c r="Q462" i="1"/>
  <c r="AR462" i="1"/>
  <c r="Q403" i="1"/>
  <c r="AR403" i="1"/>
  <c r="Q419" i="1"/>
  <c r="AR419" i="1"/>
  <c r="Q435" i="1"/>
  <c r="AR435" i="1"/>
  <c r="Q451" i="1"/>
  <c r="AR451" i="1"/>
  <c r="Q89" i="1"/>
  <c r="U89" i="1" s="1"/>
  <c r="AR89" i="1"/>
  <c r="Q97" i="1"/>
  <c r="U97" i="1" s="1"/>
  <c r="AR97" i="1"/>
  <c r="Q42" i="1"/>
  <c r="AR42" i="1"/>
  <c r="Q80" i="1"/>
  <c r="AR80" i="1"/>
  <c r="Q112" i="1"/>
  <c r="U112" i="1" s="1"/>
  <c r="AR112" i="1"/>
  <c r="Q124" i="1"/>
  <c r="U124" i="1" s="1"/>
  <c r="AR124" i="1"/>
  <c r="Q105" i="1"/>
  <c r="U105" i="1" s="1"/>
  <c r="AR105" i="1"/>
  <c r="Q111" i="1"/>
  <c r="U111" i="1" s="1"/>
  <c r="AR111" i="1"/>
  <c r="Q122" i="1"/>
  <c r="U122" i="1" s="1"/>
  <c r="AR122" i="1"/>
  <c r="Q79" i="1"/>
  <c r="AR79" i="1"/>
  <c r="Q146" i="1"/>
  <c r="U146" i="1" s="1"/>
  <c r="AR146" i="1"/>
  <c r="Q166" i="1"/>
  <c r="U166" i="1" s="1"/>
  <c r="AR166" i="1"/>
  <c r="Q174" i="1"/>
  <c r="U174" i="1" s="1"/>
  <c r="AR174" i="1"/>
  <c r="Q183" i="1"/>
  <c r="AR183" i="1"/>
  <c r="Q221" i="1"/>
  <c r="U221" i="1" s="1"/>
  <c r="AR221" i="1"/>
  <c r="Q225" i="1"/>
  <c r="U225" i="1" s="1"/>
  <c r="AR225" i="1"/>
  <c r="Q141" i="1"/>
  <c r="U141" i="1" s="1"/>
  <c r="AR141" i="1"/>
  <c r="Q149" i="1"/>
  <c r="U149" i="1" s="1"/>
  <c r="AR149" i="1"/>
  <c r="Q198" i="1"/>
  <c r="U198" i="1" s="1"/>
  <c r="AR198" i="1"/>
  <c r="Q210" i="1"/>
  <c r="U210" i="1" s="1"/>
  <c r="AR210" i="1"/>
  <c r="Q201" i="1"/>
  <c r="U201" i="1" s="1"/>
  <c r="AR201" i="1"/>
  <c r="Q301" i="1"/>
  <c r="U301" i="1" s="1"/>
  <c r="AR301" i="1"/>
  <c r="Q317" i="1"/>
  <c r="U317" i="1" s="1"/>
  <c r="AR317" i="1"/>
  <c r="Q333" i="1"/>
  <c r="U333" i="1" s="1"/>
  <c r="AR333" i="1"/>
  <c r="Q369" i="1"/>
  <c r="U369" i="1" s="1"/>
  <c r="AR369" i="1"/>
  <c r="Q385" i="1"/>
  <c r="U385" i="1" s="1"/>
  <c r="AR385" i="1"/>
  <c r="Q421" i="1"/>
  <c r="U421" i="1" s="1"/>
  <c r="AR421" i="1"/>
  <c r="Q348" i="1"/>
  <c r="U348" i="1" s="1"/>
  <c r="AR348" i="1"/>
  <c r="Q376" i="1"/>
  <c r="U376" i="1" s="1"/>
  <c r="AR376" i="1"/>
  <c r="Q303" i="1"/>
  <c r="U303" i="1" s="1"/>
  <c r="AR303" i="1"/>
  <c r="Q319" i="1"/>
  <c r="U319" i="1" s="1"/>
  <c r="AR319" i="1"/>
  <c r="Q335" i="1"/>
  <c r="U335" i="1" s="1"/>
  <c r="AR335" i="1"/>
  <c r="Q361" i="1"/>
  <c r="U361" i="1" s="1"/>
  <c r="AR361" i="1"/>
  <c r="Q387" i="1"/>
  <c r="AR387" i="1"/>
  <c r="Q432" i="1"/>
  <c r="U432" i="1" s="1"/>
  <c r="AR432" i="1"/>
  <c r="Q366" i="1"/>
  <c r="U366" i="1" s="1"/>
  <c r="AR366" i="1"/>
  <c r="Q389" i="1"/>
  <c r="U389" i="1" s="1"/>
  <c r="AR389" i="1"/>
  <c r="Q413" i="1"/>
  <c r="U413" i="1" s="1"/>
  <c r="AR413" i="1"/>
  <c r="Q456" i="1"/>
  <c r="U456" i="1" s="1"/>
  <c r="AR456" i="1"/>
  <c r="Q483" i="1"/>
  <c r="U483" i="1" s="1"/>
  <c r="AR483" i="1"/>
  <c r="Q499" i="1"/>
  <c r="U499" i="1" s="1"/>
  <c r="AR499" i="1"/>
  <c r="Q470" i="1"/>
  <c r="U470" i="1" s="1"/>
  <c r="AR470" i="1"/>
  <c r="Q486" i="1"/>
  <c r="U486" i="1" s="1"/>
  <c r="AR486" i="1"/>
  <c r="Q502" i="1"/>
  <c r="U502" i="1" s="1"/>
  <c r="AR502" i="1"/>
  <c r="Q475" i="1"/>
  <c r="U475" i="1" s="1"/>
  <c r="AR475" i="1"/>
  <c r="Q205" i="1"/>
  <c r="AR205" i="1"/>
  <c r="Q356" i="1"/>
  <c r="U356" i="1" s="1"/>
  <c r="AR356" i="1"/>
  <c r="Q75" i="1"/>
  <c r="AR75" i="1"/>
  <c r="Q100" i="1"/>
  <c r="U100" i="1" s="1"/>
  <c r="AR100" i="1"/>
  <c r="Q35" i="1"/>
  <c r="AR35" i="1"/>
  <c r="Q131" i="1"/>
  <c r="U131" i="1" s="1"/>
  <c r="AR131" i="1"/>
  <c r="Q284" i="1"/>
  <c r="AR284" i="1"/>
  <c r="Q63" i="1"/>
  <c r="AR63" i="1"/>
  <c r="Q152" i="1"/>
  <c r="U152" i="1" s="1"/>
  <c r="AR152" i="1"/>
  <c r="Q90" i="1"/>
  <c r="U90" i="1" s="1"/>
  <c r="AR90" i="1"/>
  <c r="Q179" i="1"/>
  <c r="U179" i="1" s="1"/>
  <c r="AR179" i="1"/>
  <c r="Q213" i="1"/>
  <c r="U213" i="1" s="1"/>
  <c r="AR213" i="1"/>
  <c r="Q296" i="1"/>
  <c r="U296" i="1" s="1"/>
  <c r="AR296" i="1"/>
  <c r="Q288" i="1"/>
  <c r="AR288" i="1"/>
  <c r="Q408" i="1"/>
  <c r="U408" i="1" s="1"/>
  <c r="AR408" i="1"/>
  <c r="Q477" i="1"/>
  <c r="U477" i="1" s="1"/>
  <c r="AR477" i="1"/>
  <c r="Q489" i="1"/>
  <c r="U489" i="1" s="1"/>
  <c r="AR489" i="1"/>
  <c r="Q293" i="1"/>
  <c r="AR293" i="1"/>
  <c r="Q390" i="1"/>
  <c r="U390" i="1" s="1"/>
  <c r="AR390" i="1"/>
  <c r="Q467" i="1"/>
  <c r="U467" i="1" s="1"/>
  <c r="AR467" i="1"/>
  <c r="Q497" i="1"/>
  <c r="U497" i="1" s="1"/>
  <c r="AR497" i="1"/>
  <c r="Q353" i="1"/>
  <c r="U353" i="1" s="1"/>
  <c r="AR353" i="1"/>
  <c r="Q88" i="1"/>
  <c r="U88" i="1" s="1"/>
  <c r="AR88" i="1"/>
  <c r="Q145" i="1"/>
  <c r="U145" i="1" s="1"/>
  <c r="AR145" i="1"/>
  <c r="Q167" i="1"/>
  <c r="U167" i="1" s="1"/>
  <c r="AR167" i="1"/>
  <c r="Q243" i="1"/>
  <c r="U243" i="1" s="1"/>
  <c r="AR243" i="1"/>
  <c r="Q74" i="1"/>
  <c r="AR74" i="1"/>
  <c r="Q133" i="1"/>
  <c r="U133" i="1" s="1"/>
  <c r="AR133" i="1"/>
  <c r="Q480" i="1"/>
  <c r="U480" i="1" s="1"/>
  <c r="AR480" i="1"/>
  <c r="Q501" i="1"/>
  <c r="U501" i="1" s="1"/>
  <c r="AR501" i="1"/>
  <c r="Q484" i="1"/>
  <c r="U484" i="1" s="1"/>
  <c r="AR484" i="1"/>
  <c r="Q392" i="1"/>
  <c r="U392" i="1" s="1"/>
  <c r="AR392" i="1"/>
  <c r="Q428" i="1"/>
  <c r="U428" i="1" s="1"/>
  <c r="AR428" i="1"/>
  <c r="Q444" i="1"/>
  <c r="U444" i="1" s="1"/>
  <c r="AR444" i="1"/>
  <c r="Q505" i="1"/>
  <c r="U505" i="1" s="1"/>
  <c r="AR505" i="1"/>
  <c r="Q220" i="1"/>
  <c r="U220" i="1" s="1"/>
  <c r="AR220" i="1"/>
  <c r="Q324" i="1"/>
  <c r="U324" i="1" s="1"/>
  <c r="AR324" i="1"/>
  <c r="Q351" i="1"/>
  <c r="U351" i="1" s="1"/>
  <c r="AR351" i="1"/>
  <c r="Q175" i="1"/>
  <c r="U175" i="1" s="1"/>
  <c r="AR175" i="1"/>
  <c r="Q43" i="1"/>
  <c r="AR43" i="1"/>
  <c r="Q283" i="1"/>
  <c r="AR283" i="1"/>
  <c r="Q193" i="1"/>
  <c r="U193" i="1" s="1"/>
  <c r="AR193" i="1"/>
  <c r="Q290" i="1"/>
  <c r="AR290" i="1"/>
  <c r="Q416" i="1"/>
  <c r="U416" i="1" s="1"/>
  <c r="AR416" i="1"/>
  <c r="Q154" i="1"/>
  <c r="AR154" i="1"/>
  <c r="Q328" i="1"/>
  <c r="AR328" i="1"/>
  <c r="Q73" i="1"/>
  <c r="AR73" i="1"/>
  <c r="Q12" i="1"/>
  <c r="U12" i="1" s="1"/>
  <c r="AR12" i="1"/>
  <c r="Q13" i="1"/>
  <c r="U13" i="1" s="1"/>
  <c r="AR13" i="1"/>
  <c r="Q8" i="1"/>
  <c r="U8" i="1" s="1"/>
  <c r="AR8" i="1"/>
  <c r="Q45" i="1"/>
  <c r="AR45" i="1"/>
  <c r="Q49" i="1"/>
  <c r="AR49" i="1"/>
  <c r="Q51" i="1"/>
  <c r="AR51" i="1"/>
  <c r="Q38" i="1"/>
  <c r="AR38" i="1"/>
  <c r="Q228" i="1"/>
  <c r="U228" i="1" s="1"/>
  <c r="AR228" i="1"/>
  <c r="Q236" i="1"/>
  <c r="U236" i="1" s="1"/>
  <c r="AR236" i="1"/>
  <c r="Q244" i="1"/>
  <c r="U244" i="1" s="1"/>
  <c r="AR244" i="1"/>
  <c r="Q234" i="1"/>
  <c r="AR234" i="1"/>
  <c r="Q265" i="1"/>
  <c r="AR265" i="1"/>
  <c r="Q281" i="1"/>
  <c r="AR281" i="1"/>
  <c r="Q248" i="1"/>
  <c r="AR248" i="1"/>
  <c r="Q262" i="1"/>
  <c r="AR262" i="1"/>
  <c r="Q278" i="1"/>
  <c r="AR278" i="1"/>
  <c r="Q247" i="1"/>
  <c r="AR247" i="1"/>
  <c r="Q263" i="1"/>
  <c r="AR263" i="1"/>
  <c r="Q279" i="1"/>
  <c r="AR279" i="1"/>
  <c r="Q363" i="1"/>
  <c r="AR363" i="1"/>
  <c r="Q29" i="1"/>
  <c r="U29" i="1" s="1"/>
  <c r="AR29" i="1"/>
  <c r="Q394" i="1"/>
  <c r="AR394" i="1"/>
  <c r="Q410" i="1"/>
  <c r="AR410" i="1"/>
  <c r="Q426" i="1"/>
  <c r="AR426" i="1"/>
  <c r="Q442" i="1"/>
  <c r="AR442" i="1"/>
  <c r="Q458" i="1"/>
  <c r="AR458" i="1"/>
  <c r="Q383" i="1"/>
  <c r="AR383" i="1"/>
  <c r="Q399" i="1"/>
  <c r="AR399" i="1"/>
  <c r="Q415" i="1"/>
  <c r="AR415" i="1"/>
  <c r="Q431" i="1"/>
  <c r="AR431" i="1"/>
  <c r="Q447" i="1"/>
  <c r="AR447" i="1"/>
  <c r="Q463" i="1"/>
  <c r="AR463" i="1"/>
  <c r="Q70" i="1"/>
  <c r="AR70" i="1"/>
  <c r="Q91" i="1"/>
  <c r="U91" i="1" s="1"/>
  <c r="AR91" i="1"/>
  <c r="Q99" i="1"/>
  <c r="U99" i="1" s="1"/>
  <c r="AR99" i="1"/>
  <c r="Q68" i="1"/>
  <c r="AR68" i="1"/>
  <c r="Q106" i="1"/>
  <c r="U106" i="1" s="1"/>
  <c r="AR106" i="1"/>
  <c r="Q114" i="1"/>
  <c r="U114" i="1" s="1"/>
  <c r="AR114" i="1"/>
  <c r="Q126" i="1"/>
  <c r="U126" i="1" s="1"/>
  <c r="AR126" i="1"/>
  <c r="Q113" i="1"/>
  <c r="U113" i="1" s="1"/>
  <c r="AR113" i="1"/>
  <c r="Q128" i="1"/>
  <c r="AR128" i="1"/>
  <c r="Q151" i="1"/>
  <c r="U151" i="1" s="1"/>
  <c r="AR151" i="1"/>
  <c r="Q160" i="1"/>
  <c r="U160" i="1" s="1"/>
  <c r="AR160" i="1"/>
  <c r="Q168" i="1"/>
  <c r="U168" i="1" s="1"/>
  <c r="AR168" i="1"/>
  <c r="Q176" i="1"/>
  <c r="U176" i="1" s="1"/>
  <c r="AR176" i="1"/>
  <c r="Q194" i="1"/>
  <c r="U194" i="1" s="1"/>
  <c r="AR194" i="1"/>
  <c r="Q222" i="1"/>
  <c r="U222" i="1" s="1"/>
  <c r="AR222" i="1"/>
  <c r="Q231" i="1"/>
  <c r="U231" i="1" s="1"/>
  <c r="AR231" i="1"/>
  <c r="Q186" i="1"/>
  <c r="U186" i="1" s="1"/>
  <c r="AR186" i="1"/>
  <c r="Q200" i="1"/>
  <c r="U200" i="1" s="1"/>
  <c r="AR200" i="1"/>
  <c r="Q211" i="1"/>
  <c r="U211" i="1" s="1"/>
  <c r="AR211" i="1"/>
  <c r="Q153" i="1"/>
  <c r="AR153" i="1"/>
  <c r="Q235" i="1"/>
  <c r="U235" i="1" s="1"/>
  <c r="AR235" i="1"/>
  <c r="Q305" i="1"/>
  <c r="U305" i="1" s="1"/>
  <c r="AR305" i="1"/>
  <c r="Q321" i="1"/>
  <c r="U321" i="1" s="1"/>
  <c r="AR321" i="1"/>
  <c r="Q337" i="1"/>
  <c r="U337" i="1" s="1"/>
  <c r="AR337" i="1"/>
  <c r="Q404" i="1"/>
  <c r="U404" i="1" s="1"/>
  <c r="AR404" i="1"/>
  <c r="Q302" i="1"/>
  <c r="U302" i="1" s="1"/>
  <c r="AR302" i="1"/>
  <c r="Q310" i="1"/>
  <c r="U310" i="1" s="1"/>
  <c r="AR310" i="1"/>
  <c r="Q318" i="1"/>
  <c r="U318" i="1" s="1"/>
  <c r="AR318" i="1"/>
  <c r="Q326" i="1"/>
  <c r="U326" i="1" s="1"/>
  <c r="AR326" i="1"/>
  <c r="Q334" i="1"/>
  <c r="U334" i="1" s="1"/>
  <c r="AR334" i="1"/>
  <c r="Q342" i="1"/>
  <c r="U342" i="1" s="1"/>
  <c r="AR342" i="1"/>
  <c r="Q350" i="1"/>
  <c r="U350" i="1" s="1"/>
  <c r="AR350" i="1"/>
  <c r="Q381" i="1"/>
  <c r="U381" i="1" s="1"/>
  <c r="AR381" i="1"/>
  <c r="Q233" i="1"/>
  <c r="U233" i="1" s="1"/>
  <c r="AR233" i="1"/>
  <c r="Q307" i="1"/>
  <c r="U307" i="1" s="1"/>
  <c r="AR307" i="1"/>
  <c r="Q323" i="1"/>
  <c r="U323" i="1" s="1"/>
  <c r="AR323" i="1"/>
  <c r="Q339" i="1"/>
  <c r="U339" i="1" s="1"/>
  <c r="AR339" i="1"/>
  <c r="Q377" i="1"/>
  <c r="U377" i="1" s="1"/>
  <c r="AR377" i="1"/>
  <c r="Q391" i="1"/>
  <c r="U391" i="1" s="1"/>
  <c r="AR391" i="1"/>
  <c r="Q433" i="1"/>
  <c r="U433" i="1" s="1"/>
  <c r="AR433" i="1"/>
  <c r="Q358" i="1"/>
  <c r="U358" i="1" s="1"/>
  <c r="AR358" i="1"/>
  <c r="Q393" i="1"/>
  <c r="U393" i="1" s="1"/>
  <c r="AR393" i="1"/>
  <c r="Q425" i="1"/>
  <c r="U425" i="1" s="1"/>
  <c r="AR425" i="1"/>
  <c r="Q457" i="1"/>
  <c r="U457" i="1" s="1"/>
  <c r="AR457" i="1"/>
  <c r="Q461" i="1"/>
  <c r="U461" i="1" s="1"/>
  <c r="AR461" i="1"/>
  <c r="Q474" i="1"/>
  <c r="U474" i="1" s="1"/>
  <c r="AR474" i="1"/>
  <c r="Q490" i="1"/>
  <c r="U490" i="1" s="1"/>
  <c r="AR490" i="1"/>
  <c r="Q506" i="1"/>
  <c r="U506" i="1" s="1"/>
  <c r="AR506" i="1"/>
  <c r="Q464" i="1"/>
  <c r="U464" i="1" s="1"/>
  <c r="AR464" i="1"/>
  <c r="Q352" i="1"/>
  <c r="U352" i="1" s="1"/>
  <c r="AR352" i="1"/>
  <c r="Q39" i="1"/>
  <c r="AR39" i="1"/>
  <c r="Q76" i="1"/>
  <c r="AR76" i="1"/>
  <c r="Q96" i="1"/>
  <c r="U96" i="1" s="1"/>
  <c r="AR96" i="1"/>
  <c r="Q119" i="1"/>
  <c r="U119" i="1" s="1"/>
  <c r="AR119" i="1"/>
  <c r="Q140" i="1"/>
  <c r="U140" i="1" s="1"/>
  <c r="AR140" i="1"/>
  <c r="Q60" i="1"/>
  <c r="AR60" i="1"/>
  <c r="Q137" i="1"/>
  <c r="AR137" i="1"/>
  <c r="Q237" i="1"/>
  <c r="U237" i="1" s="1"/>
  <c r="AR237" i="1"/>
  <c r="Q82" i="1"/>
  <c r="AR82" i="1"/>
  <c r="Q181" i="1"/>
  <c r="AR181" i="1"/>
  <c r="Q189" i="1"/>
  <c r="AR189" i="1"/>
  <c r="Q196" i="1"/>
  <c r="U196" i="1" s="1"/>
  <c r="AR196" i="1"/>
  <c r="Q219" i="1"/>
  <c r="U219" i="1" s="1"/>
  <c r="AR219" i="1"/>
  <c r="Q102" i="1"/>
  <c r="U102" i="1" s="1"/>
  <c r="AR102" i="1"/>
  <c r="Q202" i="1"/>
  <c r="U202" i="1" s="1"/>
  <c r="AR202" i="1"/>
  <c r="Q217" i="1"/>
  <c r="U217" i="1" s="1"/>
  <c r="AR217" i="1"/>
  <c r="Q300" i="1"/>
  <c r="AR300" i="1"/>
  <c r="Q340" i="1"/>
  <c r="U340" i="1" s="1"/>
  <c r="AR340" i="1"/>
  <c r="Q400" i="1"/>
  <c r="U400" i="1" s="1"/>
  <c r="AR400" i="1"/>
  <c r="Q452" i="1"/>
  <c r="U452" i="1" s="1"/>
  <c r="AR452" i="1"/>
  <c r="Q481" i="1"/>
  <c r="U481" i="1" s="1"/>
  <c r="AR481" i="1"/>
  <c r="Q504" i="1"/>
  <c r="U504" i="1" s="1"/>
  <c r="AR504" i="1"/>
  <c r="Q349" i="1"/>
  <c r="U349" i="1" s="1"/>
  <c r="AR349" i="1"/>
  <c r="Q155" i="1"/>
  <c r="U155" i="1" s="1"/>
  <c r="AR155" i="1"/>
  <c r="Q347" i="1"/>
  <c r="U347" i="1" s="1"/>
  <c r="AR347" i="1"/>
  <c r="Q282" i="1"/>
  <c r="AR282" i="1"/>
  <c r="Q81" i="1"/>
  <c r="AR81" i="1"/>
  <c r="Q150" i="1"/>
  <c r="U150" i="1" s="1"/>
  <c r="AR150" i="1"/>
  <c r="Q69" i="1"/>
  <c r="AR69" i="1"/>
  <c r="Q372" i="1"/>
  <c r="U372" i="1" s="1"/>
  <c r="AR372" i="1"/>
  <c r="Q472" i="1"/>
  <c r="U472" i="1" s="1"/>
  <c r="AR472" i="1"/>
  <c r="Q476" i="1"/>
  <c r="U476" i="1" s="1"/>
  <c r="AR476" i="1"/>
  <c r="Q468" i="1"/>
  <c r="U468" i="1" s="1"/>
  <c r="AR468" i="1"/>
  <c r="Q199" i="1"/>
  <c r="U199" i="1" s="1"/>
  <c r="AR199" i="1"/>
  <c r="Q308" i="1"/>
  <c r="U308" i="1" s="1"/>
  <c r="AR308" i="1"/>
  <c r="Q177" i="1"/>
  <c r="U177" i="1" s="1"/>
  <c r="AR177" i="1"/>
  <c r="Q359" i="1"/>
  <c r="AR359" i="1"/>
  <c r="Q84" i="1"/>
  <c r="U84" i="1" s="1"/>
  <c r="AR84" i="1"/>
  <c r="Q156" i="1"/>
  <c r="U156" i="1" s="1"/>
  <c r="AR156" i="1"/>
  <c r="Q291" i="1"/>
  <c r="AR291" i="1"/>
  <c r="Q355" i="1"/>
  <c r="U355" i="1" s="1"/>
  <c r="V355" i="1" s="1"/>
  <c r="BC355" i="1" s="1"/>
  <c r="AR355" i="1"/>
  <c r="Q23" i="1"/>
  <c r="U23" i="1" s="1"/>
  <c r="AR23" i="1"/>
  <c r="Q18" i="1"/>
  <c r="AR18" i="1"/>
  <c r="Q27" i="1"/>
  <c r="U27" i="1" s="1"/>
  <c r="AR27" i="1"/>
  <c r="Q57" i="1"/>
  <c r="AR57" i="1"/>
  <c r="Q14" i="1"/>
  <c r="AR14" i="1"/>
  <c r="Q32" i="1"/>
  <c r="U32" i="1" s="1"/>
  <c r="AR32" i="1"/>
  <c r="Q25" i="1"/>
  <c r="U25" i="1" s="1"/>
  <c r="AR25" i="1"/>
  <c r="Q47" i="1"/>
  <c r="AR47" i="1"/>
  <c r="Q53" i="1"/>
  <c r="AR53" i="1"/>
  <c r="Q249" i="1"/>
  <c r="AR249" i="1"/>
  <c r="Q26" i="1"/>
  <c r="AR26" i="1"/>
  <c r="Q15" i="1"/>
  <c r="U15" i="1" s="1"/>
  <c r="AR15" i="1"/>
  <c r="Q11" i="1"/>
  <c r="U11" i="1" s="1"/>
  <c r="AR11" i="1"/>
  <c r="Q28" i="1"/>
  <c r="U28" i="1" s="1"/>
  <c r="AR28" i="1"/>
  <c r="Q21" i="1"/>
  <c r="U21" i="1" s="1"/>
  <c r="AR21" i="1"/>
  <c r="Q41" i="1"/>
  <c r="AR41" i="1"/>
  <c r="Q34" i="1"/>
  <c r="AR34" i="1"/>
  <c r="Q46" i="1"/>
  <c r="AR46" i="1"/>
  <c r="Q54" i="1"/>
  <c r="AR54" i="1"/>
  <c r="Q238" i="1"/>
  <c r="AR238" i="1"/>
  <c r="Q245" i="1"/>
  <c r="AR245" i="1"/>
  <c r="Q261" i="1"/>
  <c r="AR261" i="1"/>
  <c r="Q277" i="1"/>
  <c r="AR277" i="1"/>
  <c r="Q260" i="1"/>
  <c r="AR260" i="1"/>
  <c r="Q274" i="1"/>
  <c r="AR274" i="1"/>
  <c r="Q259" i="1"/>
  <c r="AR259" i="1"/>
  <c r="Q275" i="1"/>
  <c r="AR275" i="1"/>
  <c r="Q246" i="1"/>
  <c r="AR246" i="1"/>
  <c r="Q406" i="1"/>
  <c r="AR406" i="1"/>
  <c r="Q422" i="1"/>
  <c r="AR422" i="1"/>
  <c r="Q438" i="1"/>
  <c r="AR438" i="1"/>
  <c r="Q454" i="1"/>
  <c r="AR454" i="1"/>
  <c r="Q395" i="1"/>
  <c r="AR395" i="1"/>
  <c r="Q411" i="1"/>
  <c r="AR411" i="1"/>
  <c r="Q427" i="1"/>
  <c r="AR427" i="1"/>
  <c r="Q443" i="1"/>
  <c r="AR443" i="1"/>
  <c r="Q459" i="1"/>
  <c r="AR459" i="1"/>
  <c r="Q85" i="1"/>
  <c r="U85" i="1" s="1"/>
  <c r="AR85" i="1"/>
  <c r="Q93" i="1"/>
  <c r="U93" i="1" s="1"/>
  <c r="AR93" i="1"/>
  <c r="Q101" i="1"/>
  <c r="U101" i="1" s="1"/>
  <c r="AR101" i="1"/>
  <c r="Q108" i="1"/>
  <c r="U108" i="1" s="1"/>
  <c r="AR108" i="1"/>
  <c r="Q116" i="1"/>
  <c r="U116" i="1" s="1"/>
  <c r="AR116" i="1"/>
  <c r="Q132" i="1"/>
  <c r="U132" i="1" s="1"/>
  <c r="AR132" i="1"/>
  <c r="Q107" i="1"/>
  <c r="U107" i="1" s="1"/>
  <c r="AR107" i="1"/>
  <c r="Q115" i="1"/>
  <c r="U115" i="1" s="1"/>
  <c r="AR115" i="1"/>
  <c r="Q130" i="1"/>
  <c r="U130" i="1" s="1"/>
  <c r="AR130" i="1"/>
  <c r="Q139" i="1"/>
  <c r="U139" i="1" s="1"/>
  <c r="AR139" i="1"/>
  <c r="Q157" i="1"/>
  <c r="U157" i="1" s="1"/>
  <c r="AR157" i="1"/>
  <c r="Q162" i="1"/>
  <c r="U162" i="1" s="1"/>
  <c r="AR162" i="1"/>
  <c r="Q170" i="1"/>
  <c r="U170" i="1" s="1"/>
  <c r="AR170" i="1"/>
  <c r="Q178" i="1"/>
  <c r="U178" i="1" s="1"/>
  <c r="AR178" i="1"/>
  <c r="Q185" i="1"/>
  <c r="U185" i="1" s="1"/>
  <c r="AR185" i="1"/>
  <c r="Q207" i="1"/>
  <c r="U207" i="1" s="1"/>
  <c r="AR207" i="1"/>
  <c r="Q223" i="1"/>
  <c r="U223" i="1" s="1"/>
  <c r="AR223" i="1"/>
  <c r="Q241" i="1"/>
  <c r="U241" i="1" s="1"/>
  <c r="AR241" i="1"/>
  <c r="Q143" i="1"/>
  <c r="U143" i="1" s="1"/>
  <c r="AR143" i="1"/>
  <c r="Q188" i="1"/>
  <c r="U188" i="1" s="1"/>
  <c r="AR188" i="1"/>
  <c r="Q204" i="1"/>
  <c r="U204" i="1" s="1"/>
  <c r="AR204" i="1"/>
  <c r="Q212" i="1"/>
  <c r="U212" i="1" s="1"/>
  <c r="AR212" i="1"/>
  <c r="Q309" i="1"/>
  <c r="U309" i="1" s="1"/>
  <c r="AR309" i="1"/>
  <c r="Q325" i="1"/>
  <c r="U325" i="1" s="1"/>
  <c r="AR325" i="1"/>
  <c r="Q341" i="1"/>
  <c r="U341" i="1" s="1"/>
  <c r="AR341" i="1"/>
  <c r="Q379" i="1"/>
  <c r="AR379" i="1"/>
  <c r="Q405" i="1"/>
  <c r="U405" i="1" s="1"/>
  <c r="AR405" i="1"/>
  <c r="Q360" i="1"/>
  <c r="U360" i="1" s="1"/>
  <c r="AR360" i="1"/>
  <c r="Q229" i="1"/>
  <c r="U229" i="1" s="1"/>
  <c r="AR229" i="1"/>
  <c r="Q311" i="1"/>
  <c r="U311" i="1" s="1"/>
  <c r="AR311" i="1"/>
  <c r="Q327" i="1"/>
  <c r="U327" i="1" s="1"/>
  <c r="AR327" i="1"/>
  <c r="Q343" i="1"/>
  <c r="U343" i="1" s="1"/>
  <c r="AR343" i="1"/>
  <c r="Q370" i="1"/>
  <c r="U370" i="1" s="1"/>
  <c r="AR370" i="1"/>
  <c r="Q397" i="1"/>
  <c r="U397" i="1" s="1"/>
  <c r="AR397" i="1"/>
  <c r="Q440" i="1"/>
  <c r="U440" i="1" s="1"/>
  <c r="AR440" i="1"/>
  <c r="Q491" i="1"/>
  <c r="U491" i="1" s="1"/>
  <c r="AR491" i="1"/>
  <c r="Q507" i="1"/>
  <c r="U507" i="1" s="1"/>
  <c r="AR507" i="1"/>
  <c r="Q465" i="1"/>
  <c r="U465" i="1" s="1"/>
  <c r="AR465" i="1"/>
  <c r="Q478" i="1"/>
  <c r="U478" i="1" s="1"/>
  <c r="AR478" i="1"/>
  <c r="Q494" i="1"/>
  <c r="U494" i="1" s="1"/>
  <c r="AR494" i="1"/>
  <c r="Q62" i="1"/>
  <c r="AR62" i="1"/>
  <c r="Q78" i="1"/>
  <c r="AR78" i="1"/>
  <c r="Q92" i="1"/>
  <c r="U92" i="1" s="1"/>
  <c r="AR92" i="1"/>
  <c r="Q125" i="1"/>
  <c r="U125" i="1" s="1"/>
  <c r="AR125" i="1"/>
  <c r="Q72" i="1"/>
  <c r="AR72" i="1"/>
  <c r="Q44" i="1"/>
  <c r="AR44" i="1"/>
  <c r="Q83" i="1"/>
  <c r="AR83" i="1"/>
  <c r="Q239" i="1"/>
  <c r="U239" i="1" s="1"/>
  <c r="AR239" i="1"/>
  <c r="Q289" i="1"/>
  <c r="AR289" i="1"/>
  <c r="Q123" i="1"/>
  <c r="U123" i="1" s="1"/>
  <c r="AR123" i="1"/>
  <c r="Q147" i="1"/>
  <c r="U147" i="1" s="1"/>
  <c r="AR147" i="1"/>
  <c r="Q161" i="1"/>
  <c r="U161" i="1" s="1"/>
  <c r="AR161" i="1"/>
  <c r="Q173" i="1"/>
  <c r="U173" i="1" s="1"/>
  <c r="AR173" i="1"/>
  <c r="Q98" i="1"/>
  <c r="U98" i="1" s="1"/>
  <c r="AR98" i="1"/>
  <c r="Q135" i="1"/>
  <c r="U135" i="1" s="1"/>
  <c r="AR135" i="1"/>
  <c r="Q171" i="1"/>
  <c r="U171" i="1" s="1"/>
  <c r="AR171" i="1"/>
  <c r="Q203" i="1"/>
  <c r="U203" i="1" s="1"/>
  <c r="AR203" i="1"/>
  <c r="Q218" i="1"/>
  <c r="U218" i="1" s="1"/>
  <c r="AR218" i="1"/>
  <c r="Q287" i="1"/>
  <c r="AR287" i="1"/>
  <c r="Q304" i="1"/>
  <c r="U304" i="1" s="1"/>
  <c r="AR304" i="1"/>
  <c r="Q401" i="1"/>
  <c r="U401" i="1" s="1"/>
  <c r="AR401" i="1"/>
  <c r="Q445" i="1"/>
  <c r="U445" i="1" s="1"/>
  <c r="AR445" i="1"/>
  <c r="Q469" i="1"/>
  <c r="U469" i="1" s="1"/>
  <c r="AR469" i="1"/>
  <c r="Q485" i="1"/>
  <c r="U485" i="1" s="1"/>
  <c r="AR485" i="1"/>
  <c r="Q373" i="1"/>
  <c r="U373" i="1" s="1"/>
  <c r="AR373" i="1"/>
  <c r="Q396" i="1"/>
  <c r="U396" i="1" s="1"/>
  <c r="AR396" i="1"/>
  <c r="Q429" i="1"/>
  <c r="U429" i="1" s="1"/>
  <c r="AR429" i="1"/>
  <c r="Q493" i="1"/>
  <c r="U493" i="1" s="1"/>
  <c r="AR493" i="1"/>
  <c r="Q500" i="1"/>
  <c r="U500" i="1" s="1"/>
  <c r="AR500" i="1"/>
  <c r="Q496" i="1"/>
  <c r="U496" i="1" s="1"/>
  <c r="AR496" i="1"/>
  <c r="Q227" i="1"/>
  <c r="U227" i="1" s="1"/>
  <c r="AR227" i="1"/>
  <c r="Q285" i="1"/>
  <c r="AR285" i="1"/>
  <c r="Q55" i="1"/>
  <c r="AR55" i="1"/>
  <c r="Q316" i="1"/>
  <c r="U316" i="1" s="1"/>
  <c r="AR316" i="1"/>
  <c r="Q127" i="1"/>
  <c r="U127" i="1" s="1"/>
  <c r="AR127" i="1"/>
  <c r="Q159" i="1"/>
  <c r="U159" i="1" s="1"/>
  <c r="AR159" i="1"/>
  <c r="Q215" i="1"/>
  <c r="U215" i="1" s="1"/>
  <c r="AR215" i="1"/>
  <c r="Q375" i="1"/>
  <c r="AR375" i="1"/>
  <c r="Q412" i="1"/>
  <c r="U412" i="1" s="1"/>
  <c r="AR412" i="1"/>
  <c r="Q364" i="1"/>
  <c r="U364" i="1" s="1"/>
  <c r="AR364" i="1"/>
  <c r="Q436" i="1"/>
  <c r="U436" i="1" s="1"/>
  <c r="AR436" i="1"/>
  <c r="Q453" i="1"/>
  <c r="U453" i="1" s="1"/>
  <c r="AR453" i="1"/>
  <c r="Q66" i="1"/>
  <c r="U66" i="1" s="1"/>
  <c r="AR66" i="1"/>
  <c r="Q216" i="1"/>
  <c r="U216" i="1" s="1"/>
  <c r="AR216" i="1"/>
  <c r="Q332" i="1"/>
  <c r="U332" i="1" s="1"/>
  <c r="AR332" i="1"/>
  <c r="Q77" i="1"/>
  <c r="AR77" i="1"/>
  <c r="Q206" i="1"/>
  <c r="U206" i="1" s="1"/>
  <c r="AR206" i="1"/>
  <c r="Q286" i="1"/>
  <c r="AR286" i="1"/>
  <c r="Q367" i="1"/>
  <c r="AR367" i="1"/>
  <c r="Q424" i="1"/>
  <c r="U424" i="1" s="1"/>
  <c r="AR424" i="1"/>
  <c r="Q336" i="1"/>
  <c r="U336" i="1" s="1"/>
  <c r="AR336" i="1"/>
  <c r="Q65" i="1"/>
  <c r="AR65" i="1"/>
  <c r="Q294" i="1"/>
  <c r="AR294" i="1"/>
  <c r="Q7" i="1"/>
  <c r="AR7" i="1"/>
  <c r="U328" i="1"/>
  <c r="AI7" i="1"/>
  <c r="F11" i="2" s="1"/>
  <c r="AH7" i="1"/>
  <c r="D11" i="2" s="1"/>
  <c r="T357" i="1"/>
  <c r="U70" i="1"/>
  <c r="T351" i="1"/>
  <c r="T505" i="1"/>
  <c r="T444" i="1"/>
  <c r="T362" i="1"/>
  <c r="T192" i="1"/>
  <c r="T148" i="1"/>
  <c r="T384" i="1"/>
  <c r="U148" i="1"/>
  <c r="T237" i="1"/>
  <c r="T131" i="1"/>
  <c r="T134" i="1"/>
  <c r="T216" i="1"/>
  <c r="T472" i="1"/>
  <c r="T424" i="1"/>
  <c r="T125" i="1"/>
  <c r="T493" i="1"/>
  <c r="T218" i="1"/>
  <c r="T336" i="1"/>
  <c r="T500" i="1"/>
  <c r="U197" i="1"/>
  <c r="T121" i="1"/>
  <c r="T133" i="1"/>
  <c r="T324" i="1"/>
  <c r="T388" i="1"/>
  <c r="T115" i="1"/>
  <c r="T103" i="1"/>
  <c r="T338" i="1"/>
  <c r="T177" i="1"/>
  <c r="T309" i="1"/>
  <c r="T476" i="1"/>
  <c r="T370" i="1"/>
  <c r="T320" i="1"/>
  <c r="T468" i="1"/>
  <c r="T496" i="1"/>
  <c r="T71" i="1"/>
  <c r="T373" i="1"/>
  <c r="T93" i="1"/>
  <c r="T184" i="1"/>
  <c r="T486" i="1"/>
  <c r="T96" i="1"/>
  <c r="T220" i="1"/>
  <c r="T27" i="1"/>
  <c r="T66" i="1"/>
  <c r="T163" i="1"/>
  <c r="T332" i="1"/>
  <c r="T317" i="1"/>
  <c r="T333" i="1"/>
  <c r="T421" i="1"/>
  <c r="T489" i="1"/>
  <c r="T87" i="1"/>
  <c r="T8" i="1"/>
  <c r="T179" i="1"/>
  <c r="T206" i="1"/>
  <c r="T312" i="1"/>
  <c r="T390" i="1"/>
  <c r="T176" i="1"/>
  <c r="T159" i="1"/>
  <c r="T214" i="1"/>
  <c r="T417" i="1"/>
  <c r="T453" i="1"/>
  <c r="T494" i="1"/>
  <c r="T175" i="1"/>
  <c r="T197" i="1"/>
  <c r="T416" i="1"/>
  <c r="T193" i="1"/>
  <c r="T84" i="1"/>
  <c r="T140" i="1"/>
  <c r="T129" i="1"/>
  <c r="T174" i="1"/>
  <c r="T208" i="1"/>
  <c r="T180" i="1"/>
  <c r="T308" i="1"/>
  <c r="T330" i="1"/>
  <c r="T467" i="1"/>
  <c r="T480" i="1"/>
  <c r="T504" i="1"/>
  <c r="T100" i="1"/>
  <c r="T120" i="1"/>
  <c r="T95" i="1"/>
  <c r="T199" i="1"/>
  <c r="T187" i="1"/>
  <c r="T224" i="1"/>
  <c r="T298" i="1"/>
  <c r="T316" i="1"/>
  <c r="T340" i="1"/>
  <c r="T346" i="1"/>
  <c r="T397" i="1"/>
  <c r="T436" i="1"/>
  <c r="T481" i="1"/>
  <c r="T142" i="1"/>
  <c r="T343" i="1"/>
  <c r="T101" i="1"/>
  <c r="T144" i="1"/>
  <c r="T152" i="1"/>
  <c r="T328" i="1"/>
  <c r="T201" i="1"/>
  <c r="T235" i="1"/>
  <c r="T353" i="1"/>
  <c r="T167" i="1"/>
  <c r="T243" i="1"/>
  <c r="T412" i="1"/>
  <c r="T118" i="1"/>
  <c r="T191" i="1"/>
  <c r="T227" i="1"/>
  <c r="T156" i="1"/>
  <c r="T356" i="1"/>
  <c r="T491" i="1"/>
  <c r="T452" i="1"/>
  <c r="T432" i="1"/>
  <c r="T400" i="1"/>
  <c r="T136" i="1"/>
  <c r="T299" i="1"/>
  <c r="T188" i="1"/>
  <c r="T301" i="1"/>
  <c r="T322" i="1"/>
  <c r="T502" i="1"/>
  <c r="T85" i="1"/>
  <c r="T405" i="1"/>
  <c r="T348" i="1"/>
  <c r="T477" i="1"/>
  <c r="T429" i="1"/>
  <c r="T119" i="1"/>
  <c r="T127" i="1"/>
  <c r="T478" i="1"/>
  <c r="T196" i="1"/>
  <c r="T215" i="1"/>
  <c r="T181" i="1"/>
  <c r="T189" i="1"/>
  <c r="T172" i="1"/>
  <c r="T217" i="1"/>
  <c r="T137" i="1"/>
  <c r="T164" i="1"/>
  <c r="T306" i="1"/>
  <c r="T331" i="1"/>
  <c r="T15" i="1"/>
  <c r="T123" i="1"/>
  <c r="T88" i="1"/>
  <c r="T145" i="1"/>
  <c r="T155" i="1"/>
  <c r="T171" i="1"/>
  <c r="T219" i="1"/>
  <c r="T296" i="1"/>
  <c r="T349" i="1"/>
  <c r="T358" i="1"/>
  <c r="T377" i="1"/>
  <c r="T456" i="1"/>
  <c r="T392" i="1"/>
  <c r="T132" i="1"/>
  <c r="T110" i="1"/>
  <c r="T150" i="1"/>
  <c r="T315" i="1"/>
  <c r="T86" i="1"/>
  <c r="T104" i="1"/>
  <c r="T239" i="1"/>
  <c r="T173" i="1"/>
  <c r="T102" i="1"/>
  <c r="T117" i="1"/>
  <c r="T408" i="1"/>
  <c r="T300" i="1"/>
  <c r="T169" i="1"/>
  <c r="O191" i="1"/>
  <c r="AW191" i="1" s="1"/>
  <c r="T314" i="1"/>
  <c r="T347" i="1"/>
  <c r="T337" i="1"/>
  <c r="T445" i="1"/>
  <c r="T484" i="1"/>
  <c r="T501" i="1"/>
  <c r="T404" i="1"/>
  <c r="T460" i="1"/>
  <c r="T307" i="1"/>
  <c r="T448" i="1"/>
  <c r="T461" i="1"/>
  <c r="O189" i="1"/>
  <c r="O181" i="1"/>
  <c r="AW181" i="1" s="1"/>
  <c r="T428" i="1"/>
  <c r="T471" i="1"/>
  <c r="T391" i="1"/>
  <c r="T365" i="1"/>
  <c r="T381" i="1"/>
  <c r="T364" i="1"/>
  <c r="T464" i="1"/>
  <c r="T352" i="1"/>
  <c r="T396" i="1"/>
  <c r="T90" i="1"/>
  <c r="T147" i="1"/>
  <c r="T92" i="1"/>
  <c r="T166" i="1"/>
  <c r="T161" i="1"/>
  <c r="T295" i="1"/>
  <c r="O300" i="1"/>
  <c r="T361" i="1"/>
  <c r="T482" i="1"/>
  <c r="T492" i="1"/>
  <c r="T105" i="1"/>
  <c r="T128" i="1"/>
  <c r="T183" i="1"/>
  <c r="T122" i="1"/>
  <c r="T135" i="1"/>
  <c r="T112" i="1"/>
  <c r="O136" i="1"/>
  <c r="O137" i="1"/>
  <c r="T190" i="1"/>
  <c r="T202" i="1"/>
  <c r="T212" i="1"/>
  <c r="T222" i="1"/>
  <c r="T233" i="1"/>
  <c r="O306" i="1"/>
  <c r="AW306" i="1" s="1"/>
  <c r="T344" i="1"/>
  <c r="T354" i="1"/>
  <c r="T305" i="1"/>
  <c r="T341" i="1"/>
  <c r="T401" i="1"/>
  <c r="T360" i="1"/>
  <c r="T469" i="1"/>
  <c r="T473" i="1"/>
  <c r="T488" i="1"/>
  <c r="T498" i="1"/>
  <c r="T503" i="1"/>
  <c r="T323" i="1"/>
  <c r="T339" i="1"/>
  <c r="T107" i="1"/>
  <c r="T124" i="1"/>
  <c r="T114" i="1"/>
  <c r="T385" i="1"/>
  <c r="T457" i="1"/>
  <c r="T229" i="1"/>
  <c r="T98" i="1"/>
  <c r="T149" i="1"/>
  <c r="T203" i="1"/>
  <c r="T198" i="1"/>
  <c r="T209" i="1"/>
  <c r="T321" i="1"/>
  <c r="T437" i="1"/>
  <c r="T487" i="1"/>
  <c r="T497" i="1"/>
  <c r="T109" i="1"/>
  <c r="T138" i="1"/>
  <c r="T94" i="1"/>
  <c r="T146" i="1"/>
  <c r="T89" i="1"/>
  <c r="T97" i="1"/>
  <c r="T111" i="1"/>
  <c r="T182" i="1"/>
  <c r="T165" i="1"/>
  <c r="T213" i="1"/>
  <c r="T374" i="1"/>
  <c r="T304" i="1"/>
  <c r="T350" i="1"/>
  <c r="T325" i="1"/>
  <c r="T413" i="1"/>
  <c r="T470" i="1"/>
  <c r="T475" i="1"/>
  <c r="T485" i="1"/>
  <c r="T221" i="1"/>
  <c r="T311" i="1"/>
  <c r="T67" i="1"/>
  <c r="O153" i="1"/>
  <c r="AW153" i="1" s="1"/>
  <c r="T153" i="1"/>
  <c r="T126" i="1"/>
  <c r="T143" i="1"/>
  <c r="T91" i="1"/>
  <c r="T141" i="1"/>
  <c r="T200" i="1"/>
  <c r="T366" i="1"/>
  <c r="T420" i="1"/>
  <c r="T474" i="1"/>
  <c r="T506" i="1"/>
  <c r="T368" i="1"/>
  <c r="O368" i="1"/>
  <c r="AW368" i="1" s="1"/>
  <c r="T70" i="1"/>
  <c r="O128" i="1"/>
  <c r="T99" i="1"/>
  <c r="O183" i="1"/>
  <c r="AW183" i="1" s="1"/>
  <c r="T210" i="1"/>
  <c r="T160" i="1"/>
  <c r="T204" i="1"/>
  <c r="T223" i="1"/>
  <c r="T225" i="1"/>
  <c r="T241" i="1"/>
  <c r="T231" i="1"/>
  <c r="T372" i="1"/>
  <c r="T393" i="1"/>
  <c r="T409" i="1"/>
  <c r="T425" i="1"/>
  <c r="T433" i="1"/>
  <c r="T441" i="1"/>
  <c r="T449" i="1"/>
  <c r="T465" i="1"/>
  <c r="T376" i="1"/>
  <c r="T479" i="1"/>
  <c r="T483" i="1"/>
  <c r="T495" i="1"/>
  <c r="T499" i="1"/>
  <c r="T507" i="1"/>
  <c r="T303" i="1"/>
  <c r="T319" i="1"/>
  <c r="T327" i="1"/>
  <c r="T335" i="1"/>
  <c r="O158" i="1"/>
  <c r="AW158" i="1" s="1"/>
  <c r="T158" i="1"/>
  <c r="T157" i="1"/>
  <c r="T380" i="1"/>
  <c r="O205" i="1"/>
  <c r="AW205" i="1" s="1"/>
  <c r="T205" i="1"/>
  <c r="T490" i="1"/>
  <c r="T29" i="1"/>
  <c r="T106" i="1"/>
  <c r="T130" i="1"/>
  <c r="T113" i="1"/>
  <c r="T139" i="1"/>
  <c r="T108" i="1"/>
  <c r="T116" i="1"/>
  <c r="T151" i="1"/>
  <c r="T185" i="1"/>
  <c r="T162" i="1"/>
  <c r="T170" i="1"/>
  <c r="T178" i="1"/>
  <c r="T186" i="1"/>
  <c r="T195" i="1"/>
  <c r="T194" i="1"/>
  <c r="T207" i="1"/>
  <c r="T211" i="1"/>
  <c r="T168" i="1"/>
  <c r="T302" i="1"/>
  <c r="T310" i="1"/>
  <c r="T318" i="1"/>
  <c r="T326" i="1"/>
  <c r="T334" i="1"/>
  <c r="T342" i="1"/>
  <c r="T297" i="1"/>
  <c r="T313" i="1"/>
  <c r="T329" i="1"/>
  <c r="T345" i="1"/>
  <c r="T389" i="1"/>
  <c r="T369" i="1"/>
  <c r="O154" i="1"/>
  <c r="AW154" i="1" s="1"/>
  <c r="T154" i="1"/>
  <c r="T440" i="1"/>
  <c r="T43" i="1"/>
  <c r="O43" i="1"/>
  <c r="T42" i="1"/>
  <c r="O42" i="1"/>
  <c r="O54" i="1"/>
  <c r="AW54" i="1" s="1"/>
  <c r="T54" i="1"/>
  <c r="T257" i="1"/>
  <c r="O257" i="1"/>
  <c r="T248" i="1"/>
  <c r="O248" i="1"/>
  <c r="AW248" i="1" s="1"/>
  <c r="T275" i="1"/>
  <c r="O275" i="1"/>
  <c r="AW275" i="1" s="1"/>
  <c r="T246" i="1"/>
  <c r="O246" i="1"/>
  <c r="T238" i="1"/>
  <c r="O238" i="1"/>
  <c r="T398" i="1"/>
  <c r="O398" i="1"/>
  <c r="AW398" i="1" s="1"/>
  <c r="T414" i="1"/>
  <c r="O414" i="1"/>
  <c r="T430" i="1"/>
  <c r="O430" i="1"/>
  <c r="AW430" i="1" s="1"/>
  <c r="T446" i="1"/>
  <c r="O446" i="1"/>
  <c r="T462" i="1"/>
  <c r="O462" i="1"/>
  <c r="AW462" i="1" s="1"/>
  <c r="T395" i="1"/>
  <c r="O395" i="1"/>
  <c r="AW395" i="1" s="1"/>
  <c r="T411" i="1"/>
  <c r="O411" i="1"/>
  <c r="T427" i="1"/>
  <c r="O427" i="1"/>
  <c r="AW427" i="1" s="1"/>
  <c r="T443" i="1"/>
  <c r="O443" i="1"/>
  <c r="T68" i="1"/>
  <c r="O68" i="1"/>
  <c r="AW68" i="1" s="1"/>
  <c r="T55" i="1"/>
  <c r="O55" i="1"/>
  <c r="O77" i="1"/>
  <c r="AW77" i="1" s="1"/>
  <c r="T77" i="1"/>
  <c r="O81" i="1"/>
  <c r="T81" i="1"/>
  <c r="T34" i="1"/>
  <c r="O34" i="1"/>
  <c r="AW34" i="1" s="1"/>
  <c r="T38" i="1"/>
  <c r="O38" i="1"/>
  <c r="T260" i="1"/>
  <c r="O260" i="1"/>
  <c r="T274" i="1"/>
  <c r="O274" i="1"/>
  <c r="AW274" i="1" s="1"/>
  <c r="O285" i="1"/>
  <c r="AW285" i="1" s="1"/>
  <c r="T285" i="1"/>
  <c r="O289" i="1"/>
  <c r="AW289" i="1" s="1"/>
  <c r="T289" i="1"/>
  <c r="O293" i="1"/>
  <c r="T293" i="1"/>
  <c r="T244" i="1"/>
  <c r="T280" i="1"/>
  <c r="O280" i="1"/>
  <c r="AW280" i="1" s="1"/>
  <c r="T250" i="1"/>
  <c r="O250" i="1"/>
  <c r="AW250" i="1" s="1"/>
  <c r="T442" i="1"/>
  <c r="O442" i="1"/>
  <c r="T39" i="1"/>
  <c r="O39" i="1"/>
  <c r="T36" i="1"/>
  <c r="O36" i="1"/>
  <c r="O44" i="1"/>
  <c r="AW44" i="1" s="1"/>
  <c r="T44" i="1"/>
  <c r="T65" i="1"/>
  <c r="O65" i="1"/>
  <c r="AW65" i="1" s="1"/>
  <c r="T69" i="1"/>
  <c r="O69" i="1"/>
  <c r="T73" i="1"/>
  <c r="O73" i="1"/>
  <c r="AW73" i="1" s="1"/>
  <c r="T64" i="1"/>
  <c r="O64" i="1"/>
  <c r="AW64" i="1" s="1"/>
  <c r="O46" i="1"/>
  <c r="T46" i="1"/>
  <c r="T249" i="1"/>
  <c r="O249" i="1"/>
  <c r="T265" i="1"/>
  <c r="O265" i="1"/>
  <c r="AW265" i="1" s="1"/>
  <c r="T281" i="1"/>
  <c r="O281" i="1"/>
  <c r="T256" i="1"/>
  <c r="O256" i="1"/>
  <c r="T270" i="1"/>
  <c r="O270" i="1"/>
  <c r="AW270" i="1" s="1"/>
  <c r="T251" i="1"/>
  <c r="O251" i="1"/>
  <c r="AW251" i="1" s="1"/>
  <c r="T267" i="1"/>
  <c r="O267" i="1"/>
  <c r="T234" i="1"/>
  <c r="O234" i="1"/>
  <c r="T258" i="1"/>
  <c r="O258" i="1"/>
  <c r="AW258" i="1" s="1"/>
  <c r="T276" i="1"/>
  <c r="O276" i="1"/>
  <c r="T242" i="1"/>
  <c r="O242" i="1"/>
  <c r="AW242" i="1" s="1"/>
  <c r="O367" i="1"/>
  <c r="AW367" i="1" s="1"/>
  <c r="T367" i="1"/>
  <c r="O359" i="1"/>
  <c r="T359" i="1"/>
  <c r="T406" i="1"/>
  <c r="O406" i="1"/>
  <c r="AW406" i="1" s="1"/>
  <c r="T422" i="1"/>
  <c r="O422" i="1"/>
  <c r="T438" i="1"/>
  <c r="O438" i="1"/>
  <c r="AW438" i="1" s="1"/>
  <c r="T454" i="1"/>
  <c r="O454" i="1"/>
  <c r="O382" i="1"/>
  <c r="AW382" i="1" s="1"/>
  <c r="T382" i="1"/>
  <c r="T403" i="1"/>
  <c r="O403" i="1"/>
  <c r="T419" i="1"/>
  <c r="O419" i="1"/>
  <c r="AW419" i="1" s="1"/>
  <c r="T435" i="1"/>
  <c r="O435" i="1"/>
  <c r="T451" i="1"/>
  <c r="O451" i="1"/>
  <c r="AW451" i="1" s="1"/>
  <c r="T35" i="1"/>
  <c r="O35" i="1"/>
  <c r="AW35" i="1" s="1"/>
  <c r="T40" i="1"/>
  <c r="O40" i="1"/>
  <c r="O63" i="1"/>
  <c r="T63" i="1"/>
  <c r="T273" i="1"/>
  <c r="O273" i="1"/>
  <c r="AW273" i="1" s="1"/>
  <c r="T262" i="1"/>
  <c r="O262" i="1"/>
  <c r="T278" i="1"/>
  <c r="O278" i="1"/>
  <c r="AW278" i="1" s="1"/>
  <c r="T259" i="1"/>
  <c r="O259" i="1"/>
  <c r="T272" i="1"/>
  <c r="O272" i="1"/>
  <c r="O387" i="1"/>
  <c r="AW387" i="1" s="1"/>
  <c r="T387" i="1"/>
  <c r="O386" i="1"/>
  <c r="T386" i="1"/>
  <c r="T459" i="1"/>
  <c r="O459" i="1"/>
  <c r="AW459" i="1" s="1"/>
  <c r="T23" i="1"/>
  <c r="T56" i="1"/>
  <c r="O56" i="1"/>
  <c r="T60" i="1"/>
  <c r="O60" i="1"/>
  <c r="AW60" i="1" s="1"/>
  <c r="T72" i="1"/>
  <c r="O72" i="1"/>
  <c r="O75" i="1"/>
  <c r="AW75" i="1" s="1"/>
  <c r="T75" i="1"/>
  <c r="O79" i="1"/>
  <c r="AW79" i="1" s="1"/>
  <c r="T79" i="1"/>
  <c r="O83" i="1"/>
  <c r="AW83" i="1" s="1"/>
  <c r="T83" i="1"/>
  <c r="O50" i="1"/>
  <c r="AW50" i="1" s="1"/>
  <c r="T50" i="1"/>
  <c r="O52" i="1"/>
  <c r="AW52" i="1" s="1"/>
  <c r="T52" i="1"/>
  <c r="T253" i="1"/>
  <c r="O253" i="1"/>
  <c r="AW253" i="1" s="1"/>
  <c r="T269" i="1"/>
  <c r="O269" i="1"/>
  <c r="O283" i="1"/>
  <c r="AW283" i="1" s="1"/>
  <c r="T283" i="1"/>
  <c r="O287" i="1"/>
  <c r="AW287" i="1" s="1"/>
  <c r="T287" i="1"/>
  <c r="O291" i="1"/>
  <c r="AW291" i="1" s="1"/>
  <c r="T291" i="1"/>
  <c r="T228" i="1"/>
  <c r="T236" i="1"/>
  <c r="T255" i="1"/>
  <c r="O255" i="1"/>
  <c r="T271" i="1"/>
  <c r="O271" i="1"/>
  <c r="AW271" i="1" s="1"/>
  <c r="T230" i="1"/>
  <c r="O230" i="1"/>
  <c r="T264" i="1"/>
  <c r="O264" i="1"/>
  <c r="T268" i="1"/>
  <c r="O268" i="1"/>
  <c r="O378" i="1"/>
  <c r="AW378" i="1" s="1"/>
  <c r="T378" i="1"/>
  <c r="T394" i="1"/>
  <c r="O394" i="1"/>
  <c r="AW394" i="1" s="1"/>
  <c r="T410" i="1"/>
  <c r="O410" i="1"/>
  <c r="T426" i="1"/>
  <c r="O426" i="1"/>
  <c r="AW426" i="1" s="1"/>
  <c r="T458" i="1"/>
  <c r="O458" i="1"/>
  <c r="AW458" i="1" s="1"/>
  <c r="O363" i="1"/>
  <c r="AW363" i="1" s="1"/>
  <c r="T363" i="1"/>
  <c r="T407" i="1"/>
  <c r="O407" i="1"/>
  <c r="AW407" i="1" s="1"/>
  <c r="T423" i="1"/>
  <c r="O423" i="1"/>
  <c r="T439" i="1"/>
  <c r="O439" i="1"/>
  <c r="AW439" i="1" s="1"/>
  <c r="T455" i="1"/>
  <c r="O455" i="1"/>
  <c r="O37" i="1"/>
  <c r="T37" i="1"/>
  <c r="O58" i="1"/>
  <c r="AW58" i="1" s="1"/>
  <c r="T58" i="1"/>
  <c r="T62" i="1"/>
  <c r="O62" i="1"/>
  <c r="AW62" i="1" s="1"/>
  <c r="T61" i="1"/>
  <c r="O61" i="1"/>
  <c r="O41" i="1"/>
  <c r="T41" i="1"/>
  <c r="O45" i="1"/>
  <c r="AW45" i="1" s="1"/>
  <c r="T45" i="1"/>
  <c r="O47" i="1"/>
  <c r="T47" i="1"/>
  <c r="O49" i="1"/>
  <c r="T49" i="1"/>
  <c r="O51" i="1"/>
  <c r="AW51" i="1" s="1"/>
  <c r="T51" i="1"/>
  <c r="O53" i="1"/>
  <c r="AW53" i="1" s="1"/>
  <c r="T53" i="1"/>
  <c r="O74" i="1"/>
  <c r="AW74" i="1" s="1"/>
  <c r="T74" i="1"/>
  <c r="O76" i="1"/>
  <c r="AW76" i="1" s="1"/>
  <c r="T76" i="1"/>
  <c r="O78" i="1"/>
  <c r="AW78" i="1" s="1"/>
  <c r="T78" i="1"/>
  <c r="O80" i="1"/>
  <c r="AW80" i="1" s="1"/>
  <c r="T80" i="1"/>
  <c r="O82" i="1"/>
  <c r="T82" i="1"/>
  <c r="T57" i="1"/>
  <c r="O57" i="1"/>
  <c r="O48" i="1"/>
  <c r="T48" i="1"/>
  <c r="T59" i="1"/>
  <c r="O59" i="1"/>
  <c r="T245" i="1"/>
  <c r="O245" i="1"/>
  <c r="AW245" i="1" s="1"/>
  <c r="T261" i="1"/>
  <c r="O261" i="1"/>
  <c r="T277" i="1"/>
  <c r="O277" i="1"/>
  <c r="AW277" i="1" s="1"/>
  <c r="T252" i="1"/>
  <c r="O252" i="1"/>
  <c r="AW252" i="1" s="1"/>
  <c r="T266" i="1"/>
  <c r="O266" i="1"/>
  <c r="O282" i="1"/>
  <c r="AW282" i="1" s="1"/>
  <c r="T282" i="1"/>
  <c r="O284" i="1"/>
  <c r="AW284" i="1" s="1"/>
  <c r="T284" i="1"/>
  <c r="O286" i="1"/>
  <c r="AW286" i="1" s="1"/>
  <c r="T286" i="1"/>
  <c r="O288" i="1"/>
  <c r="T288" i="1"/>
  <c r="O290" i="1"/>
  <c r="AW290" i="1" s="1"/>
  <c r="T290" i="1"/>
  <c r="O292" i="1"/>
  <c r="AW292" i="1" s="1"/>
  <c r="T292" i="1"/>
  <c r="O294" i="1"/>
  <c r="T294" i="1"/>
  <c r="T232" i="1"/>
  <c r="T240" i="1"/>
  <c r="T247" i="1"/>
  <c r="O247" i="1"/>
  <c r="T263" i="1"/>
  <c r="O263" i="1"/>
  <c r="AW263" i="1" s="1"/>
  <c r="T279" i="1"/>
  <c r="O279" i="1"/>
  <c r="T226" i="1"/>
  <c r="O226" i="1"/>
  <c r="O371" i="1"/>
  <c r="T371" i="1"/>
  <c r="O379" i="1"/>
  <c r="AW379" i="1" s="1"/>
  <c r="T379" i="1"/>
  <c r="T254" i="1"/>
  <c r="O254" i="1"/>
  <c r="AW254" i="1" s="1"/>
  <c r="O375" i="1"/>
  <c r="AW375" i="1" s="1"/>
  <c r="T375" i="1"/>
  <c r="T402" i="1"/>
  <c r="O402" i="1"/>
  <c r="T418" i="1"/>
  <c r="O418" i="1"/>
  <c r="AW418" i="1" s="1"/>
  <c r="T434" i="1"/>
  <c r="O434" i="1"/>
  <c r="T450" i="1"/>
  <c r="O450" i="1"/>
  <c r="AW450" i="1" s="1"/>
  <c r="T466" i="1"/>
  <c r="O466" i="1"/>
  <c r="T399" i="1"/>
  <c r="O399" i="1"/>
  <c r="AW399" i="1" s="1"/>
  <c r="T415" i="1"/>
  <c r="O415" i="1"/>
  <c r="T431" i="1"/>
  <c r="O431" i="1"/>
  <c r="AW431" i="1" s="1"/>
  <c r="T447" i="1"/>
  <c r="O447" i="1"/>
  <c r="T463" i="1"/>
  <c r="O463" i="1"/>
  <c r="AW463" i="1" s="1"/>
  <c r="T383" i="1"/>
  <c r="O383" i="1"/>
  <c r="T19" i="1"/>
  <c r="T9" i="1"/>
  <c r="T24" i="1"/>
  <c r="T31" i="1"/>
  <c r="T21" i="1"/>
  <c r="T17" i="1"/>
  <c r="T16" i="1"/>
  <c r="T25" i="1"/>
  <c r="T20" i="1"/>
  <c r="T33" i="1"/>
  <c r="T28" i="1"/>
  <c r="T32" i="1"/>
  <c r="T13" i="1"/>
  <c r="T11" i="1"/>
  <c r="T12" i="1"/>
  <c r="T30" i="1"/>
  <c r="O30" i="1"/>
  <c r="AW30" i="1" s="1"/>
  <c r="T22" i="1"/>
  <c r="O22" i="1"/>
  <c r="AW22" i="1" s="1"/>
  <c r="T26" i="1"/>
  <c r="O26" i="1"/>
  <c r="AW26" i="1" s="1"/>
  <c r="T10" i="1"/>
  <c r="O10" i="1"/>
  <c r="T18" i="1"/>
  <c r="O18" i="1"/>
  <c r="T14" i="1"/>
  <c r="O14" i="1"/>
  <c r="AW14" i="1" s="1"/>
  <c r="O7" i="1"/>
  <c r="AW7" i="1" s="1"/>
  <c r="T7" i="1"/>
  <c r="AV7" i="1" l="1"/>
  <c r="H23" i="2" s="1"/>
  <c r="BA7" i="1"/>
  <c r="V17" i="1"/>
  <c r="BC17" i="1" s="1"/>
  <c r="V211" i="1"/>
  <c r="BC211" i="1" s="1"/>
  <c r="U256" i="1"/>
  <c r="V256" i="1" s="1"/>
  <c r="BC256" i="1" s="1"/>
  <c r="AW256" i="1"/>
  <c r="U36" i="1"/>
  <c r="V36" i="1" s="1"/>
  <c r="BC36" i="1" s="1"/>
  <c r="AW36" i="1"/>
  <c r="U442" i="1"/>
  <c r="V442" i="1" s="1"/>
  <c r="BC442" i="1" s="1"/>
  <c r="AW442" i="1"/>
  <c r="U293" i="1"/>
  <c r="V293" i="1" s="1"/>
  <c r="BC293" i="1" s="1"/>
  <c r="AW293" i="1"/>
  <c r="U128" i="1"/>
  <c r="V128" i="1" s="1"/>
  <c r="BC128" i="1" s="1"/>
  <c r="AW128" i="1"/>
  <c r="U18" i="1"/>
  <c r="V18" i="1" s="1"/>
  <c r="BC18" i="1" s="1"/>
  <c r="AW18" i="1"/>
  <c r="U447" i="1"/>
  <c r="V447" i="1" s="1"/>
  <c r="BC447" i="1" s="1"/>
  <c r="AW447" i="1"/>
  <c r="U434" i="1"/>
  <c r="V434" i="1" s="1"/>
  <c r="BC434" i="1" s="1"/>
  <c r="AW434" i="1"/>
  <c r="U279" i="1"/>
  <c r="V279" i="1" s="1"/>
  <c r="BC279" i="1" s="1"/>
  <c r="AW279" i="1"/>
  <c r="U261" i="1"/>
  <c r="V261" i="1" s="1"/>
  <c r="BC261" i="1" s="1"/>
  <c r="AW261" i="1"/>
  <c r="U57" i="1"/>
  <c r="V57" i="1" s="1"/>
  <c r="BC57" i="1" s="1"/>
  <c r="AW57" i="1"/>
  <c r="U61" i="1"/>
  <c r="V61" i="1" s="1"/>
  <c r="BC61" i="1" s="1"/>
  <c r="AW61" i="1"/>
  <c r="U294" i="1"/>
  <c r="V294" i="1" s="1"/>
  <c r="BC294" i="1" s="1"/>
  <c r="AW294" i="1"/>
  <c r="U455" i="1"/>
  <c r="V455" i="1" s="1"/>
  <c r="BC455" i="1" s="1"/>
  <c r="AW455" i="1"/>
  <c r="U230" i="1"/>
  <c r="V230" i="1" s="1"/>
  <c r="BC230" i="1" s="1"/>
  <c r="AW230" i="1"/>
  <c r="U72" i="1"/>
  <c r="V72" i="1" s="1"/>
  <c r="BC72" i="1" s="1"/>
  <c r="AW72" i="1"/>
  <c r="U262" i="1"/>
  <c r="V262" i="1" s="1"/>
  <c r="BC262" i="1" s="1"/>
  <c r="AW262" i="1"/>
  <c r="U435" i="1"/>
  <c r="V435" i="1" s="1"/>
  <c r="BC435" i="1" s="1"/>
  <c r="AW435" i="1"/>
  <c r="U454" i="1"/>
  <c r="V454" i="1" s="1"/>
  <c r="BC454" i="1" s="1"/>
  <c r="AW454" i="1"/>
  <c r="U46" i="1"/>
  <c r="AW46" i="1"/>
  <c r="U55" i="1"/>
  <c r="V55" i="1" s="1"/>
  <c r="BC55" i="1" s="1"/>
  <c r="AW55" i="1"/>
  <c r="U43" i="1"/>
  <c r="V43" i="1" s="1"/>
  <c r="BC43" i="1" s="1"/>
  <c r="AW43" i="1"/>
  <c r="U137" i="1"/>
  <c r="V137" i="1" s="1"/>
  <c r="BC137" i="1" s="1"/>
  <c r="AW137" i="1"/>
  <c r="U415" i="1"/>
  <c r="V415" i="1" s="1"/>
  <c r="BC415" i="1" s="1"/>
  <c r="AW415" i="1"/>
  <c r="U402" i="1"/>
  <c r="V402" i="1" s="1"/>
  <c r="BC402" i="1" s="1"/>
  <c r="AW402" i="1"/>
  <c r="U59" i="1"/>
  <c r="V59" i="1" s="1"/>
  <c r="BC59" i="1" s="1"/>
  <c r="AW59" i="1"/>
  <c r="U259" i="1"/>
  <c r="V259" i="1" s="1"/>
  <c r="BC259" i="1" s="1"/>
  <c r="AW259" i="1"/>
  <c r="U371" i="1"/>
  <c r="V371" i="1" s="1"/>
  <c r="BC371" i="1" s="1"/>
  <c r="AW371" i="1"/>
  <c r="U49" i="1"/>
  <c r="V49" i="1" s="1"/>
  <c r="BC49" i="1" s="1"/>
  <c r="AW49" i="1"/>
  <c r="U423" i="1"/>
  <c r="V423" i="1" s="1"/>
  <c r="BC423" i="1" s="1"/>
  <c r="AW423" i="1"/>
  <c r="U268" i="1"/>
  <c r="V268" i="1" s="1"/>
  <c r="BC268" i="1" s="1"/>
  <c r="AW268" i="1"/>
  <c r="U255" i="1"/>
  <c r="V255" i="1" s="1"/>
  <c r="BC255" i="1" s="1"/>
  <c r="AW255" i="1"/>
  <c r="U56" i="1"/>
  <c r="V56" i="1" s="1"/>
  <c r="BC56" i="1" s="1"/>
  <c r="AW56" i="1"/>
  <c r="U403" i="1"/>
  <c r="V403" i="1" s="1"/>
  <c r="BC403" i="1" s="1"/>
  <c r="AW403" i="1"/>
  <c r="U422" i="1"/>
  <c r="V422" i="1" s="1"/>
  <c r="BC422" i="1" s="1"/>
  <c r="AW422" i="1"/>
  <c r="U267" i="1"/>
  <c r="V267" i="1" s="1"/>
  <c r="BC267" i="1" s="1"/>
  <c r="AW267" i="1"/>
  <c r="U38" i="1"/>
  <c r="V38" i="1" s="1"/>
  <c r="BC38" i="1" s="1"/>
  <c r="AW38" i="1"/>
  <c r="U443" i="1"/>
  <c r="V443" i="1" s="1"/>
  <c r="BC443" i="1" s="1"/>
  <c r="AW443" i="1"/>
  <c r="U411" i="1"/>
  <c r="V411" i="1" s="1"/>
  <c r="BC411" i="1" s="1"/>
  <c r="AW411" i="1"/>
  <c r="U246" i="1"/>
  <c r="V246" i="1" s="1"/>
  <c r="BC246" i="1" s="1"/>
  <c r="AW246" i="1"/>
  <c r="U10" i="1"/>
  <c r="V10" i="1" s="1"/>
  <c r="BC10" i="1" s="1"/>
  <c r="AW10" i="1"/>
  <c r="U226" i="1"/>
  <c r="V226" i="1" s="1"/>
  <c r="BC226" i="1" s="1"/>
  <c r="AW226" i="1"/>
  <c r="U266" i="1"/>
  <c r="V266" i="1" s="1"/>
  <c r="BC266" i="1" s="1"/>
  <c r="AW266" i="1"/>
  <c r="U272" i="1"/>
  <c r="V272" i="1" s="1"/>
  <c r="BC272" i="1" s="1"/>
  <c r="AW272" i="1"/>
  <c r="U63" i="1"/>
  <c r="V63" i="1" s="1"/>
  <c r="BC63" i="1" s="1"/>
  <c r="AW63" i="1"/>
  <c r="U359" i="1"/>
  <c r="V359" i="1" s="1"/>
  <c r="BC359" i="1" s="1"/>
  <c r="AW359" i="1"/>
  <c r="U281" i="1"/>
  <c r="V281" i="1" s="1"/>
  <c r="BC281" i="1" s="1"/>
  <c r="AW281" i="1"/>
  <c r="U249" i="1"/>
  <c r="V249" i="1" s="1"/>
  <c r="BC249" i="1" s="1"/>
  <c r="AW249" i="1"/>
  <c r="U69" i="1"/>
  <c r="V69" i="1" s="1"/>
  <c r="BC69" i="1" s="1"/>
  <c r="AW69" i="1"/>
  <c r="U39" i="1"/>
  <c r="V39" i="1" s="1"/>
  <c r="BC39" i="1" s="1"/>
  <c r="AW39" i="1"/>
  <c r="U81" i="1"/>
  <c r="V81" i="1" s="1"/>
  <c r="BC81" i="1" s="1"/>
  <c r="AW81" i="1"/>
  <c r="U136" i="1"/>
  <c r="V136" i="1" s="1"/>
  <c r="BC136" i="1" s="1"/>
  <c r="AW136" i="1"/>
  <c r="U189" i="1"/>
  <c r="V189" i="1" s="1"/>
  <c r="BC189" i="1" s="1"/>
  <c r="AW189" i="1"/>
  <c r="U383" i="1"/>
  <c r="V383" i="1" s="1"/>
  <c r="BC383" i="1" s="1"/>
  <c r="AW383" i="1"/>
  <c r="U466" i="1"/>
  <c r="V466" i="1" s="1"/>
  <c r="BC466" i="1" s="1"/>
  <c r="AW466" i="1"/>
  <c r="U247" i="1"/>
  <c r="V247" i="1" s="1"/>
  <c r="BC247" i="1" s="1"/>
  <c r="AW247" i="1"/>
  <c r="U288" i="1"/>
  <c r="V288" i="1" s="1"/>
  <c r="BC288" i="1" s="1"/>
  <c r="AW288" i="1"/>
  <c r="U48" i="1"/>
  <c r="V48" i="1" s="1"/>
  <c r="BC48" i="1" s="1"/>
  <c r="AW48" i="1"/>
  <c r="U82" i="1"/>
  <c r="V82" i="1" s="1"/>
  <c r="BC82" i="1" s="1"/>
  <c r="AW82" i="1"/>
  <c r="U47" i="1"/>
  <c r="V47" i="1" s="1"/>
  <c r="BC47" i="1" s="1"/>
  <c r="AW47" i="1"/>
  <c r="U41" i="1"/>
  <c r="V41" i="1" s="1"/>
  <c r="BC41" i="1" s="1"/>
  <c r="AW41" i="1"/>
  <c r="U37" i="1"/>
  <c r="V37" i="1" s="1"/>
  <c r="BC37" i="1" s="1"/>
  <c r="AW37" i="1"/>
  <c r="U410" i="1"/>
  <c r="V410" i="1" s="1"/>
  <c r="BC410" i="1" s="1"/>
  <c r="AW410" i="1"/>
  <c r="U264" i="1"/>
  <c r="V264" i="1" s="1"/>
  <c r="BC264" i="1" s="1"/>
  <c r="AW264" i="1"/>
  <c r="U269" i="1"/>
  <c r="V269" i="1" s="1"/>
  <c r="BC269" i="1" s="1"/>
  <c r="AW269" i="1"/>
  <c r="U386" i="1"/>
  <c r="V386" i="1" s="1"/>
  <c r="BC386" i="1" s="1"/>
  <c r="AW386" i="1"/>
  <c r="U40" i="1"/>
  <c r="V40" i="1" s="1"/>
  <c r="BC40" i="1" s="1"/>
  <c r="AW40" i="1"/>
  <c r="U276" i="1"/>
  <c r="V276" i="1" s="1"/>
  <c r="BC276" i="1" s="1"/>
  <c r="AW276" i="1"/>
  <c r="U234" i="1"/>
  <c r="V234" i="1" s="1"/>
  <c r="BC234" i="1" s="1"/>
  <c r="AW234" i="1"/>
  <c r="U260" i="1"/>
  <c r="V260" i="1" s="1"/>
  <c r="BC260" i="1" s="1"/>
  <c r="AW260" i="1"/>
  <c r="U446" i="1"/>
  <c r="V446" i="1" s="1"/>
  <c r="BC446" i="1" s="1"/>
  <c r="AW446" i="1"/>
  <c r="U414" i="1"/>
  <c r="V414" i="1" s="1"/>
  <c r="BC414" i="1" s="1"/>
  <c r="AW414" i="1"/>
  <c r="U238" i="1"/>
  <c r="V238" i="1" s="1"/>
  <c r="BC238" i="1" s="1"/>
  <c r="AW238" i="1"/>
  <c r="U257" i="1"/>
  <c r="V257" i="1" s="1"/>
  <c r="BC257" i="1" s="1"/>
  <c r="AW257" i="1"/>
  <c r="U42" i="1"/>
  <c r="V42" i="1" s="1"/>
  <c r="BC42" i="1" s="1"/>
  <c r="AW42" i="1"/>
  <c r="U300" i="1"/>
  <c r="V300" i="1" s="1"/>
  <c r="BC300" i="1" s="1"/>
  <c r="AW300" i="1"/>
  <c r="U183" i="1"/>
  <c r="V183" i="1" s="1"/>
  <c r="BC183" i="1" s="1"/>
  <c r="U287" i="1"/>
  <c r="V287" i="1" s="1"/>
  <c r="BC287" i="1" s="1"/>
  <c r="U83" i="1"/>
  <c r="V83" i="1" s="1"/>
  <c r="BC83" i="1" s="1"/>
  <c r="U367" i="1"/>
  <c r="V367" i="1" s="1"/>
  <c r="BC367" i="1" s="1"/>
  <c r="U62" i="1"/>
  <c r="V62" i="1" s="1"/>
  <c r="BC62" i="1" s="1"/>
  <c r="U289" i="1"/>
  <c r="V289" i="1" s="1"/>
  <c r="BC289" i="1" s="1"/>
  <c r="U462" i="1"/>
  <c r="V462" i="1" s="1"/>
  <c r="BC462" i="1" s="1"/>
  <c r="U430" i="1"/>
  <c r="V430" i="1" s="1"/>
  <c r="BC430" i="1" s="1"/>
  <c r="U398" i="1"/>
  <c r="V398" i="1" s="1"/>
  <c r="BC398" i="1" s="1"/>
  <c r="V357" i="1"/>
  <c r="BC357" i="1" s="1"/>
  <c r="U363" i="1"/>
  <c r="V363" i="1" s="1"/>
  <c r="BC363" i="1" s="1"/>
  <c r="U283" i="1"/>
  <c r="V283" i="1" s="1"/>
  <c r="BC283" i="1" s="1"/>
  <c r="U50" i="1"/>
  <c r="V50" i="1" s="1"/>
  <c r="BC50" i="1" s="1"/>
  <c r="U270" i="1"/>
  <c r="V270" i="1" s="1"/>
  <c r="BC270" i="1" s="1"/>
  <c r="U64" i="1"/>
  <c r="V64" i="1" s="1"/>
  <c r="BC64" i="1" s="1"/>
  <c r="U250" i="1"/>
  <c r="V250" i="1" s="1"/>
  <c r="BC250" i="1" s="1"/>
  <c r="U291" i="1"/>
  <c r="V291" i="1" s="1"/>
  <c r="BC291" i="1" s="1"/>
  <c r="U79" i="1"/>
  <c r="V79" i="1" s="1"/>
  <c r="BC79" i="1" s="1"/>
  <c r="U375" i="1"/>
  <c r="V375" i="1" s="1"/>
  <c r="BC375" i="1" s="1"/>
  <c r="U379" i="1"/>
  <c r="V379" i="1" s="1"/>
  <c r="BC379" i="1" s="1"/>
  <c r="U292" i="1"/>
  <c r="V292" i="1" s="1"/>
  <c r="BC292" i="1" s="1"/>
  <c r="U284" i="1"/>
  <c r="V284" i="1" s="1"/>
  <c r="BC284" i="1" s="1"/>
  <c r="U78" i="1"/>
  <c r="V78" i="1" s="1"/>
  <c r="BC78" i="1" s="1"/>
  <c r="U74" i="1"/>
  <c r="V74" i="1" s="1"/>
  <c r="BC74" i="1" s="1"/>
  <c r="U51" i="1"/>
  <c r="V51" i="1" s="1"/>
  <c r="BC51" i="1" s="1"/>
  <c r="U14" i="1"/>
  <c r="V14" i="1" s="1"/>
  <c r="BC14" i="1" s="1"/>
  <c r="U22" i="1"/>
  <c r="V22" i="1" s="1"/>
  <c r="BC22" i="1" s="1"/>
  <c r="U153" i="1"/>
  <c r="V153" i="1" s="1"/>
  <c r="BC153" i="1" s="1"/>
  <c r="V244" i="1"/>
  <c r="BC244" i="1" s="1"/>
  <c r="U274" i="1"/>
  <c r="V274" i="1" s="1"/>
  <c r="BC274" i="1" s="1"/>
  <c r="U158" i="1"/>
  <c r="V158" i="1" s="1"/>
  <c r="BC158" i="1" s="1"/>
  <c r="V436" i="1"/>
  <c r="BC436" i="1" s="1"/>
  <c r="V95" i="1"/>
  <c r="BC95" i="1" s="1"/>
  <c r="V163" i="1"/>
  <c r="BC163" i="1" s="1"/>
  <c r="U26" i="1"/>
  <c r="V26" i="1" s="1"/>
  <c r="BC26" i="1" s="1"/>
  <c r="U30" i="1"/>
  <c r="V30" i="1" s="1"/>
  <c r="BC30" i="1" s="1"/>
  <c r="U254" i="1"/>
  <c r="V254" i="1" s="1"/>
  <c r="BC254" i="1" s="1"/>
  <c r="U252" i="1"/>
  <c r="V252" i="1" s="1"/>
  <c r="BC252" i="1" s="1"/>
  <c r="U439" i="1"/>
  <c r="V439" i="1" s="1"/>
  <c r="BC439" i="1" s="1"/>
  <c r="U407" i="1"/>
  <c r="V407" i="1" s="1"/>
  <c r="BC407" i="1" s="1"/>
  <c r="U458" i="1"/>
  <c r="V458" i="1" s="1"/>
  <c r="BC458" i="1" s="1"/>
  <c r="U271" i="1"/>
  <c r="V271" i="1" s="1"/>
  <c r="BC271" i="1" s="1"/>
  <c r="U60" i="1"/>
  <c r="V60" i="1" s="1"/>
  <c r="BC60" i="1" s="1"/>
  <c r="U278" i="1"/>
  <c r="V278" i="1" s="1"/>
  <c r="BC278" i="1" s="1"/>
  <c r="U273" i="1"/>
  <c r="V273" i="1" s="1"/>
  <c r="BC273" i="1" s="1"/>
  <c r="U451" i="1"/>
  <c r="V451" i="1" s="1"/>
  <c r="BC451" i="1" s="1"/>
  <c r="U419" i="1"/>
  <c r="V419" i="1" s="1"/>
  <c r="BC419" i="1" s="1"/>
  <c r="U438" i="1"/>
  <c r="V438" i="1" s="1"/>
  <c r="BC438" i="1" s="1"/>
  <c r="U406" i="1"/>
  <c r="V406" i="1" s="1"/>
  <c r="BC406" i="1" s="1"/>
  <c r="U251" i="1"/>
  <c r="V251" i="1" s="1"/>
  <c r="BC251" i="1" s="1"/>
  <c r="U44" i="1"/>
  <c r="V44" i="1" s="1"/>
  <c r="BC44" i="1" s="1"/>
  <c r="U248" i="1"/>
  <c r="V248" i="1" s="1"/>
  <c r="BC248" i="1" s="1"/>
  <c r="U154" i="1"/>
  <c r="V154" i="1" s="1"/>
  <c r="BC154" i="1" s="1"/>
  <c r="U181" i="1"/>
  <c r="V181" i="1" s="1"/>
  <c r="BC181" i="1" s="1"/>
  <c r="U7" i="1"/>
  <c r="V7" i="1" s="1"/>
  <c r="BC7" i="1" s="1"/>
  <c r="U290" i="1"/>
  <c r="V290" i="1" s="1"/>
  <c r="BC290" i="1" s="1"/>
  <c r="U286" i="1"/>
  <c r="V286" i="1" s="1"/>
  <c r="BC286" i="1" s="1"/>
  <c r="U282" i="1"/>
  <c r="V282" i="1" s="1"/>
  <c r="BC282" i="1" s="1"/>
  <c r="U80" i="1"/>
  <c r="V80" i="1" s="1"/>
  <c r="BC80" i="1" s="1"/>
  <c r="U76" i="1"/>
  <c r="V76" i="1" s="1"/>
  <c r="BC76" i="1" s="1"/>
  <c r="U53" i="1"/>
  <c r="V53" i="1" s="1"/>
  <c r="BC53" i="1" s="1"/>
  <c r="U45" i="1"/>
  <c r="V45" i="1" s="1"/>
  <c r="BC45" i="1" s="1"/>
  <c r="U58" i="1"/>
  <c r="V58" i="1" s="1"/>
  <c r="BC58" i="1" s="1"/>
  <c r="U378" i="1"/>
  <c r="V378" i="1" s="1"/>
  <c r="BC378" i="1" s="1"/>
  <c r="U52" i="1"/>
  <c r="V52" i="1" s="1"/>
  <c r="BC52" i="1" s="1"/>
  <c r="U75" i="1"/>
  <c r="V75" i="1" s="1"/>
  <c r="BC75" i="1" s="1"/>
  <c r="U459" i="1"/>
  <c r="V459" i="1" s="1"/>
  <c r="BC459" i="1" s="1"/>
  <c r="U382" i="1"/>
  <c r="V382" i="1" s="1"/>
  <c r="BC382" i="1" s="1"/>
  <c r="U280" i="1"/>
  <c r="V280" i="1" s="1"/>
  <c r="BC280" i="1" s="1"/>
  <c r="U285" i="1"/>
  <c r="V285" i="1" s="1"/>
  <c r="BC285" i="1" s="1"/>
  <c r="U77" i="1"/>
  <c r="V77" i="1" s="1"/>
  <c r="BC77" i="1" s="1"/>
  <c r="U427" i="1"/>
  <c r="V427" i="1" s="1"/>
  <c r="BC427" i="1" s="1"/>
  <c r="U395" i="1"/>
  <c r="V395" i="1" s="1"/>
  <c r="BC395" i="1" s="1"/>
  <c r="U275" i="1"/>
  <c r="V275" i="1" s="1"/>
  <c r="BC275" i="1" s="1"/>
  <c r="U54" i="1"/>
  <c r="V54" i="1" s="1"/>
  <c r="BC54" i="1" s="1"/>
  <c r="U205" i="1"/>
  <c r="V205" i="1" s="1"/>
  <c r="BC205" i="1" s="1"/>
  <c r="U463" i="1"/>
  <c r="V463" i="1" s="1"/>
  <c r="BC463" i="1" s="1"/>
  <c r="U431" i="1"/>
  <c r="V431" i="1" s="1"/>
  <c r="BC431" i="1" s="1"/>
  <c r="U399" i="1"/>
  <c r="V399" i="1" s="1"/>
  <c r="BC399" i="1" s="1"/>
  <c r="U450" i="1"/>
  <c r="V450" i="1" s="1"/>
  <c r="BC450" i="1" s="1"/>
  <c r="U418" i="1"/>
  <c r="V418" i="1" s="1"/>
  <c r="BC418" i="1" s="1"/>
  <c r="U263" i="1"/>
  <c r="V263" i="1" s="1"/>
  <c r="BC263" i="1" s="1"/>
  <c r="U277" i="1"/>
  <c r="V277" i="1" s="1"/>
  <c r="BC277" i="1" s="1"/>
  <c r="U245" i="1"/>
  <c r="V245" i="1" s="1"/>
  <c r="BC245" i="1" s="1"/>
  <c r="U426" i="1"/>
  <c r="V426" i="1" s="1"/>
  <c r="BC426" i="1" s="1"/>
  <c r="U394" i="1"/>
  <c r="V394" i="1" s="1"/>
  <c r="BC394" i="1" s="1"/>
  <c r="U253" i="1"/>
  <c r="V253" i="1" s="1"/>
  <c r="BC253" i="1" s="1"/>
  <c r="U387" i="1"/>
  <c r="V387" i="1" s="1"/>
  <c r="BC387" i="1" s="1"/>
  <c r="U35" i="1"/>
  <c r="V35" i="1" s="1"/>
  <c r="BC35" i="1" s="1"/>
  <c r="U242" i="1"/>
  <c r="V242" i="1" s="1"/>
  <c r="BC242" i="1" s="1"/>
  <c r="U258" i="1"/>
  <c r="V258" i="1" s="1"/>
  <c r="BC258" i="1" s="1"/>
  <c r="U265" i="1"/>
  <c r="V265" i="1" s="1"/>
  <c r="BC265" i="1" s="1"/>
  <c r="U73" i="1"/>
  <c r="V73" i="1" s="1"/>
  <c r="BC73" i="1" s="1"/>
  <c r="U65" i="1"/>
  <c r="V65" i="1" s="1"/>
  <c r="BC65" i="1" s="1"/>
  <c r="U34" i="1"/>
  <c r="V34" i="1" s="1"/>
  <c r="BC34" i="1" s="1"/>
  <c r="U68" i="1"/>
  <c r="V68" i="1" s="1"/>
  <c r="BC68" i="1" s="1"/>
  <c r="U368" i="1"/>
  <c r="V368" i="1" s="1"/>
  <c r="BC368" i="1" s="1"/>
  <c r="U306" i="1"/>
  <c r="V306" i="1" s="1"/>
  <c r="BC306" i="1" s="1"/>
  <c r="U191" i="1"/>
  <c r="V191" i="1" s="1"/>
  <c r="BC191" i="1" s="1"/>
  <c r="V468" i="1"/>
  <c r="BC468" i="1" s="1"/>
  <c r="V471" i="1"/>
  <c r="BC471" i="1" s="1"/>
  <c r="V161" i="1"/>
  <c r="BC161" i="1" s="1"/>
  <c r="V364" i="1"/>
  <c r="BC364" i="1" s="1"/>
  <c r="AS7" i="1"/>
  <c r="H19" i="2" s="1"/>
  <c r="V87" i="1"/>
  <c r="BC87" i="1" s="1"/>
  <c r="V328" i="1"/>
  <c r="BC328" i="1" s="1"/>
  <c r="V474" i="1"/>
  <c r="BC474" i="1" s="1"/>
  <c r="V152" i="1"/>
  <c r="BC152" i="1" s="1"/>
  <c r="V505" i="1"/>
  <c r="BC505" i="1" s="1"/>
  <c r="V216" i="1"/>
  <c r="BC216" i="1" s="1"/>
  <c r="V108" i="1"/>
  <c r="BC108" i="1" s="1"/>
  <c r="V197" i="1"/>
  <c r="BC197" i="1" s="1"/>
  <c r="V134" i="1"/>
  <c r="BC134" i="1" s="1"/>
  <c r="V493" i="1"/>
  <c r="BC493" i="1" s="1"/>
  <c r="V504" i="1"/>
  <c r="BC504" i="1" s="1"/>
  <c r="V193" i="1"/>
  <c r="BC193" i="1" s="1"/>
  <c r="V148" i="1"/>
  <c r="BC148" i="1" s="1"/>
  <c r="V384" i="1"/>
  <c r="BC384" i="1" s="1"/>
  <c r="V243" i="1"/>
  <c r="BC243" i="1" s="1"/>
  <c r="V70" i="1"/>
  <c r="BC70" i="1" s="1"/>
  <c r="V385" i="1"/>
  <c r="BC385" i="1" s="1"/>
  <c r="V351" i="1"/>
  <c r="BC351" i="1" s="1"/>
  <c r="V345" i="1"/>
  <c r="BC345" i="1" s="1"/>
  <c r="V121" i="1"/>
  <c r="BC121" i="1" s="1"/>
  <c r="V444" i="1"/>
  <c r="BC444" i="1" s="1"/>
  <c r="V362" i="1"/>
  <c r="BC362" i="1" s="1"/>
  <c r="V175" i="1"/>
  <c r="BC175" i="1" s="1"/>
  <c r="V206" i="1"/>
  <c r="BC206" i="1" s="1"/>
  <c r="V494" i="1"/>
  <c r="BC494" i="1" s="1"/>
  <c r="V89" i="1"/>
  <c r="BC89" i="1" s="1"/>
  <c r="V478" i="1"/>
  <c r="BC478" i="1" s="1"/>
  <c r="V192" i="1"/>
  <c r="BC192" i="1" s="1"/>
  <c r="V133" i="1"/>
  <c r="BC133" i="1" s="1"/>
  <c r="V324" i="1"/>
  <c r="BC324" i="1" s="1"/>
  <c r="V199" i="1"/>
  <c r="BC199" i="1" s="1"/>
  <c r="V491" i="1"/>
  <c r="BC491" i="1" s="1"/>
  <c r="V330" i="1"/>
  <c r="BC330" i="1" s="1"/>
  <c r="V487" i="1"/>
  <c r="BC487" i="1" s="1"/>
  <c r="V91" i="1"/>
  <c r="BC91" i="1" s="1"/>
  <c r="V237" i="1"/>
  <c r="BC237" i="1" s="1"/>
  <c r="V500" i="1"/>
  <c r="BC500" i="1" s="1"/>
  <c r="V440" i="1"/>
  <c r="BC440" i="1" s="1"/>
  <c r="V354" i="1"/>
  <c r="BC354" i="1" s="1"/>
  <c r="V217" i="1"/>
  <c r="BC217" i="1" s="1"/>
  <c r="V186" i="1"/>
  <c r="BC186" i="1" s="1"/>
  <c r="V110" i="1"/>
  <c r="BC110" i="1" s="1"/>
  <c r="V120" i="1"/>
  <c r="BC120" i="1" s="1"/>
  <c r="V132" i="1"/>
  <c r="BC132" i="1" s="1"/>
  <c r="V208" i="1"/>
  <c r="BC208" i="1" s="1"/>
  <c r="V239" i="1"/>
  <c r="BC239" i="1" s="1"/>
  <c r="V373" i="1"/>
  <c r="BC373" i="1" s="1"/>
  <c r="V117" i="1"/>
  <c r="BC117" i="1" s="1"/>
  <c r="V188" i="1"/>
  <c r="BC188" i="1" s="1"/>
  <c r="V309" i="1"/>
  <c r="BC309" i="1" s="1"/>
  <c r="V320" i="1"/>
  <c r="BC320" i="1" s="1"/>
  <c r="V424" i="1"/>
  <c r="BC424" i="1" s="1"/>
  <c r="V421" i="1"/>
  <c r="BC421" i="1" s="1"/>
  <c r="V131" i="1"/>
  <c r="BC131" i="1" s="1"/>
  <c r="V476" i="1"/>
  <c r="BC476" i="1" s="1"/>
  <c r="V207" i="1"/>
  <c r="BC207" i="1" s="1"/>
  <c r="V470" i="1"/>
  <c r="BC470" i="1" s="1"/>
  <c r="V349" i="1"/>
  <c r="BC349" i="1" s="1"/>
  <c r="V144" i="1"/>
  <c r="BC144" i="1" s="1"/>
  <c r="V472" i="1"/>
  <c r="BC472" i="1" s="1"/>
  <c r="V214" i="1"/>
  <c r="BC214" i="1" s="1"/>
  <c r="V486" i="1"/>
  <c r="BC486" i="1" s="1"/>
  <c r="V321" i="1"/>
  <c r="BC321" i="1" s="1"/>
  <c r="V215" i="1"/>
  <c r="BC215" i="1" s="1"/>
  <c r="V452" i="1"/>
  <c r="BC452" i="1" s="1"/>
  <c r="V212" i="1"/>
  <c r="BC212" i="1" s="1"/>
  <c r="V484" i="1"/>
  <c r="BC484" i="1" s="1"/>
  <c r="V104" i="1"/>
  <c r="BC104" i="1" s="1"/>
  <c r="V88" i="1"/>
  <c r="BC88" i="1" s="1"/>
  <c r="V496" i="1"/>
  <c r="BC496" i="1" s="1"/>
  <c r="V506" i="1"/>
  <c r="BC506" i="1" s="1"/>
  <c r="V86" i="1"/>
  <c r="BC86" i="1" s="1"/>
  <c r="V381" i="1"/>
  <c r="BC381" i="1" s="1"/>
  <c r="V461" i="1"/>
  <c r="BC461" i="1" s="1"/>
  <c r="V331" i="1"/>
  <c r="BC331" i="1" s="1"/>
  <c r="V370" i="1"/>
  <c r="BC370" i="1" s="1"/>
  <c r="V109" i="1"/>
  <c r="BC109" i="1" s="1"/>
  <c r="V92" i="1"/>
  <c r="BC92" i="1" s="1"/>
  <c r="V396" i="1"/>
  <c r="BC396" i="1" s="1"/>
  <c r="V180" i="1"/>
  <c r="BC180" i="1" s="1"/>
  <c r="V347" i="1"/>
  <c r="BC347" i="1" s="1"/>
  <c r="V502" i="1"/>
  <c r="BC502" i="1" s="1"/>
  <c r="V338" i="1"/>
  <c r="BC338" i="1" s="1"/>
  <c r="V102" i="1"/>
  <c r="BC102" i="1" s="1"/>
  <c r="V329" i="1"/>
  <c r="BC329" i="1" s="1"/>
  <c r="V195" i="1"/>
  <c r="BC195" i="1" s="1"/>
  <c r="V162" i="1"/>
  <c r="BC162" i="1" s="1"/>
  <c r="V84" i="1"/>
  <c r="BC84" i="1" s="1"/>
  <c r="V15" i="1"/>
  <c r="BC15" i="1" s="1"/>
  <c r="V173" i="1"/>
  <c r="BC173" i="1" s="1"/>
  <c r="V314" i="1"/>
  <c r="BC314" i="1" s="1"/>
  <c r="V125" i="1"/>
  <c r="BC125" i="1" s="1"/>
  <c r="V176" i="1"/>
  <c r="BC176" i="1" s="1"/>
  <c r="V448" i="1"/>
  <c r="BC448" i="1" s="1"/>
  <c r="V227" i="1"/>
  <c r="BC227" i="1" s="1"/>
  <c r="V235" i="1"/>
  <c r="BC235" i="1" s="1"/>
  <c r="V185" i="1"/>
  <c r="BC185" i="1" s="1"/>
  <c r="V93" i="1"/>
  <c r="BC93" i="1" s="1"/>
  <c r="V336" i="1"/>
  <c r="BC336" i="1" s="1"/>
  <c r="V115" i="1"/>
  <c r="BC115" i="1" s="1"/>
  <c r="V19" i="1"/>
  <c r="BC19" i="1" s="1"/>
  <c r="V318" i="1"/>
  <c r="BC318" i="1" s="1"/>
  <c r="V168" i="1"/>
  <c r="BC168" i="1" s="1"/>
  <c r="V164" i="1"/>
  <c r="BC164" i="1" s="1"/>
  <c r="V182" i="1"/>
  <c r="BC182" i="1" s="1"/>
  <c r="V94" i="1"/>
  <c r="BC94" i="1" s="1"/>
  <c r="V218" i="1"/>
  <c r="BC218" i="1" s="1"/>
  <c r="V142" i="1"/>
  <c r="BC142" i="1" s="1"/>
  <c r="V417" i="1"/>
  <c r="BC417" i="1" s="1"/>
  <c r="V123" i="1"/>
  <c r="BC123" i="1" s="1"/>
  <c r="V156" i="1"/>
  <c r="BC156" i="1" s="1"/>
  <c r="V391" i="1"/>
  <c r="BC391" i="1" s="1"/>
  <c r="V416" i="1"/>
  <c r="BC416" i="1" s="1"/>
  <c r="V340" i="1"/>
  <c r="BC340" i="1" s="1"/>
  <c r="V159" i="1"/>
  <c r="BC159" i="1" s="1"/>
  <c r="V220" i="1"/>
  <c r="BC220" i="1" s="1"/>
  <c r="V96" i="1"/>
  <c r="BC96" i="1" s="1"/>
  <c r="V177" i="1"/>
  <c r="BC177" i="1" s="1"/>
  <c r="V103" i="1"/>
  <c r="BC103" i="1" s="1"/>
  <c r="V388" i="1"/>
  <c r="BC388" i="1" s="1"/>
  <c r="V232" i="1"/>
  <c r="BC232" i="1" s="1"/>
  <c r="V317" i="1"/>
  <c r="BC317" i="1" s="1"/>
  <c r="V325" i="1"/>
  <c r="BC325" i="1" s="1"/>
  <c r="V353" i="1"/>
  <c r="BC353" i="1" s="1"/>
  <c r="V224" i="1"/>
  <c r="BC224" i="1" s="1"/>
  <c r="V71" i="1"/>
  <c r="BC71" i="1" s="1"/>
  <c r="V187" i="1"/>
  <c r="BC187" i="1" s="1"/>
  <c r="V312" i="1"/>
  <c r="BC312" i="1" s="1"/>
  <c r="V302" i="1"/>
  <c r="BC302" i="1" s="1"/>
  <c r="V490" i="1"/>
  <c r="BC490" i="1" s="1"/>
  <c r="V241" i="1"/>
  <c r="BC241" i="1" s="1"/>
  <c r="V171" i="1"/>
  <c r="BC171" i="1" s="1"/>
  <c r="V107" i="1"/>
  <c r="BC107" i="1" s="1"/>
  <c r="V170" i="1"/>
  <c r="BC170" i="1" s="1"/>
  <c r="V377" i="1"/>
  <c r="BC377" i="1" s="1"/>
  <c r="V352" i="1"/>
  <c r="BC352" i="1" s="1"/>
  <c r="V179" i="1"/>
  <c r="BC179" i="1" s="1"/>
  <c r="V346" i="1"/>
  <c r="BC346" i="1" s="1"/>
  <c r="V453" i="1"/>
  <c r="BC453" i="1" s="1"/>
  <c r="V390" i="1"/>
  <c r="BC390" i="1" s="1"/>
  <c r="V369" i="1"/>
  <c r="BC369" i="1" s="1"/>
  <c r="V297" i="1"/>
  <c r="BC297" i="1" s="1"/>
  <c r="V425" i="1"/>
  <c r="BC425" i="1" s="1"/>
  <c r="V101" i="1"/>
  <c r="BC101" i="1" s="1"/>
  <c r="V311" i="1"/>
  <c r="BC311" i="1" s="1"/>
  <c r="V482" i="1"/>
  <c r="BC482" i="1" s="1"/>
  <c r="V166" i="1"/>
  <c r="BC166" i="1" s="1"/>
  <c r="V90" i="1"/>
  <c r="BC90" i="1" s="1"/>
  <c r="V127" i="1"/>
  <c r="BC127" i="1" s="1"/>
  <c r="V219" i="1"/>
  <c r="BC219" i="1" s="1"/>
  <c r="V228" i="1"/>
  <c r="BC228" i="1" s="1"/>
  <c r="V343" i="1"/>
  <c r="BC343" i="1" s="1"/>
  <c r="V342" i="1"/>
  <c r="BC342" i="1" s="1"/>
  <c r="V194" i="1"/>
  <c r="BC194" i="1" s="1"/>
  <c r="V315" i="1"/>
  <c r="BC315" i="1" s="1"/>
  <c r="V141" i="1"/>
  <c r="BC141" i="1" s="1"/>
  <c r="V8" i="1"/>
  <c r="BC8" i="1" s="1"/>
  <c r="V339" i="1"/>
  <c r="BC339" i="1" s="1"/>
  <c r="V301" i="1"/>
  <c r="BC301" i="1" s="1"/>
  <c r="V304" i="1"/>
  <c r="BC304" i="1" s="1"/>
  <c r="V457" i="1"/>
  <c r="BC457" i="1" s="1"/>
  <c r="V389" i="1"/>
  <c r="BC389" i="1" s="1"/>
  <c r="V313" i="1"/>
  <c r="BC313" i="1" s="1"/>
  <c r="V326" i="1"/>
  <c r="BC326" i="1" s="1"/>
  <c r="V335" i="1"/>
  <c r="BC335" i="1" s="1"/>
  <c r="V27" i="1"/>
  <c r="BC27" i="1" s="1"/>
  <c r="V67" i="1"/>
  <c r="BC67" i="1" s="1"/>
  <c r="V475" i="1"/>
  <c r="BC475" i="1" s="1"/>
  <c r="V298" i="1"/>
  <c r="BC298" i="1" s="1"/>
  <c r="V213" i="1"/>
  <c r="BC213" i="1" s="1"/>
  <c r="V122" i="1"/>
  <c r="BC122" i="1" s="1"/>
  <c r="V432" i="1"/>
  <c r="BC432" i="1" s="1"/>
  <c r="V21" i="1"/>
  <c r="BC21" i="1" s="1"/>
  <c r="V100" i="1"/>
  <c r="BC100" i="1" s="1"/>
  <c r="V155" i="1"/>
  <c r="BC155" i="1" s="1"/>
  <c r="V405" i="1"/>
  <c r="BC405" i="1" s="1"/>
  <c r="V322" i="1"/>
  <c r="BC322" i="1" s="1"/>
  <c r="V145" i="1"/>
  <c r="BC145" i="1" s="1"/>
  <c r="V201" i="1"/>
  <c r="BC201" i="1" s="1"/>
  <c r="V196" i="1"/>
  <c r="BC196" i="1" s="1"/>
  <c r="V308" i="1"/>
  <c r="BC308" i="1" s="1"/>
  <c r="V467" i="1"/>
  <c r="BC467" i="1" s="1"/>
  <c r="V129" i="1"/>
  <c r="BC129" i="1" s="1"/>
  <c r="V66" i="1"/>
  <c r="BC66" i="1" s="1"/>
  <c r="V167" i="1"/>
  <c r="BC167" i="1" s="1"/>
  <c r="V112" i="1"/>
  <c r="BC112" i="1" s="1"/>
  <c r="V337" i="1"/>
  <c r="BC337" i="1" s="1"/>
  <c r="V376" i="1"/>
  <c r="BC376" i="1" s="1"/>
  <c r="V445" i="1"/>
  <c r="BC445" i="1" s="1"/>
  <c r="V348" i="1"/>
  <c r="BC348" i="1" s="1"/>
  <c r="V119" i="1"/>
  <c r="BC119" i="1" s="1"/>
  <c r="V98" i="1"/>
  <c r="BC98" i="1" s="1"/>
  <c r="V151" i="1"/>
  <c r="BC151" i="1" s="1"/>
  <c r="V139" i="1"/>
  <c r="BC139" i="1" s="1"/>
  <c r="V307" i="1"/>
  <c r="BC307" i="1" s="1"/>
  <c r="V299" i="1"/>
  <c r="BC299" i="1" s="1"/>
  <c r="V477" i="1"/>
  <c r="BC477" i="1" s="1"/>
  <c r="V437" i="1"/>
  <c r="BC437" i="1" s="1"/>
  <c r="V198" i="1"/>
  <c r="BC198" i="1" s="1"/>
  <c r="V105" i="1"/>
  <c r="BC105" i="1" s="1"/>
  <c r="V408" i="1"/>
  <c r="BC408" i="1" s="1"/>
  <c r="V150" i="1"/>
  <c r="BC150" i="1" s="1"/>
  <c r="V106" i="1"/>
  <c r="BC106" i="1" s="1"/>
  <c r="V169" i="1"/>
  <c r="BC169" i="1" s="1"/>
  <c r="V184" i="1"/>
  <c r="BC184" i="1" s="1"/>
  <c r="V332" i="1"/>
  <c r="BC332" i="1" s="1"/>
  <c r="V333" i="1"/>
  <c r="BC333" i="1" s="1"/>
  <c r="V356" i="1"/>
  <c r="BC356" i="1" s="1"/>
  <c r="V118" i="1"/>
  <c r="BC118" i="1" s="1"/>
  <c r="V172" i="1"/>
  <c r="BC172" i="1" s="1"/>
  <c r="V501" i="1"/>
  <c r="BC501" i="1" s="1"/>
  <c r="V428" i="1"/>
  <c r="BC428" i="1" s="1"/>
  <c r="V305" i="1"/>
  <c r="BC305" i="1" s="1"/>
  <c r="V174" i="1"/>
  <c r="BC174" i="1" s="1"/>
  <c r="V483" i="1"/>
  <c r="BC483" i="1" s="1"/>
  <c r="V460" i="1"/>
  <c r="BC460" i="1" s="1"/>
  <c r="V114" i="1"/>
  <c r="BC114" i="1" s="1"/>
  <c r="V365" i="1"/>
  <c r="BC365" i="1" s="1"/>
  <c r="V412" i="1"/>
  <c r="BC412" i="1" s="1"/>
  <c r="V489" i="1"/>
  <c r="BC489" i="1" s="1"/>
  <c r="V400" i="1"/>
  <c r="BC400" i="1" s="1"/>
  <c r="V350" i="1"/>
  <c r="BC350" i="1" s="1"/>
  <c r="V316" i="1"/>
  <c r="BC316" i="1" s="1"/>
  <c r="V140" i="1"/>
  <c r="BC140" i="1" s="1"/>
  <c r="V401" i="1"/>
  <c r="BC401" i="1" s="1"/>
  <c r="V480" i="1"/>
  <c r="BC480" i="1" s="1"/>
  <c r="V303" i="1"/>
  <c r="BC303" i="1" s="1"/>
  <c r="V473" i="1"/>
  <c r="BC473" i="1" s="1"/>
  <c r="V497" i="1"/>
  <c r="BC497" i="1" s="1"/>
  <c r="V413" i="1"/>
  <c r="BC413" i="1" s="1"/>
  <c r="V397" i="1"/>
  <c r="BC397" i="1" s="1"/>
  <c r="V409" i="1"/>
  <c r="BC409" i="1" s="1"/>
  <c r="V372" i="1"/>
  <c r="BC372" i="1" s="1"/>
  <c r="V200" i="1"/>
  <c r="BC200" i="1" s="1"/>
  <c r="V481" i="1"/>
  <c r="BC481" i="1" s="1"/>
  <c r="V113" i="1"/>
  <c r="BC113" i="1" s="1"/>
  <c r="V374" i="1"/>
  <c r="BC374" i="1" s="1"/>
  <c r="V165" i="1"/>
  <c r="BC165" i="1" s="1"/>
  <c r="V111" i="1"/>
  <c r="BC111" i="1" s="1"/>
  <c r="V296" i="1"/>
  <c r="BC296" i="1" s="1"/>
  <c r="V116" i="1"/>
  <c r="BC116" i="1" s="1"/>
  <c r="V85" i="1"/>
  <c r="BC85" i="1" s="1"/>
  <c r="V507" i="1"/>
  <c r="BC507" i="1" s="1"/>
  <c r="V393" i="1"/>
  <c r="BC393" i="1" s="1"/>
  <c r="V464" i="1"/>
  <c r="BC464" i="1" s="1"/>
  <c r="V143" i="1"/>
  <c r="BC143" i="1" s="1"/>
  <c r="V498" i="1"/>
  <c r="BC498" i="1" s="1"/>
  <c r="V295" i="1"/>
  <c r="BC295" i="1" s="1"/>
  <c r="V149" i="1"/>
  <c r="BC149" i="1" s="1"/>
  <c r="V24" i="1"/>
  <c r="BC24" i="1" s="1"/>
  <c r="V222" i="1"/>
  <c r="BC222" i="1" s="1"/>
  <c r="V392" i="1"/>
  <c r="BC392" i="1" s="1"/>
  <c r="V429" i="1"/>
  <c r="BC429" i="1" s="1"/>
  <c r="V361" i="1"/>
  <c r="BC361" i="1" s="1"/>
  <c r="V310" i="1"/>
  <c r="BC310" i="1" s="1"/>
  <c r="V404" i="1"/>
  <c r="BC404" i="1" s="1"/>
  <c r="V146" i="1"/>
  <c r="BC146" i="1" s="1"/>
  <c r="V319" i="1"/>
  <c r="BC319" i="1" s="1"/>
  <c r="V209" i="1"/>
  <c r="BC209" i="1" s="1"/>
  <c r="V147" i="1"/>
  <c r="BC147" i="1" s="1"/>
  <c r="V456" i="1"/>
  <c r="BC456" i="1" s="1"/>
  <c r="V380" i="1"/>
  <c r="BC380" i="1" s="1"/>
  <c r="V358" i="1"/>
  <c r="BC358" i="1" s="1"/>
  <c r="V97" i="1"/>
  <c r="BC97" i="1" s="1"/>
  <c r="V503" i="1"/>
  <c r="BC503" i="1" s="1"/>
  <c r="V13" i="1"/>
  <c r="BC13" i="1" s="1"/>
  <c r="V334" i="1"/>
  <c r="BC334" i="1" s="1"/>
  <c r="V178" i="1"/>
  <c r="BC178" i="1" s="1"/>
  <c r="V29" i="1"/>
  <c r="BC29" i="1" s="1"/>
  <c r="V225" i="1"/>
  <c r="BC225" i="1" s="1"/>
  <c r="V366" i="1"/>
  <c r="BC366" i="1" s="1"/>
  <c r="V323" i="1"/>
  <c r="BC323" i="1" s="1"/>
  <c r="V25" i="1"/>
  <c r="BC25" i="1" s="1"/>
  <c r="V99" i="1"/>
  <c r="BC99" i="1" s="1"/>
  <c r="V130" i="1"/>
  <c r="BC130" i="1" s="1"/>
  <c r="V327" i="1"/>
  <c r="BC327" i="1" s="1"/>
  <c r="V360" i="1"/>
  <c r="BC360" i="1" s="1"/>
  <c r="V190" i="1"/>
  <c r="BC190" i="1" s="1"/>
  <c r="V135" i="1"/>
  <c r="BC135" i="1" s="1"/>
  <c r="V221" i="1"/>
  <c r="BC221" i="1" s="1"/>
  <c r="V233" i="1"/>
  <c r="BC233" i="1" s="1"/>
  <c r="V495" i="1"/>
  <c r="BC495" i="1" s="1"/>
  <c r="V441" i="1"/>
  <c r="BC441" i="1" s="1"/>
  <c r="V223" i="1"/>
  <c r="BC223" i="1" s="1"/>
  <c r="V126" i="1"/>
  <c r="BC126" i="1" s="1"/>
  <c r="V138" i="1"/>
  <c r="BC138" i="1" s="1"/>
  <c r="V203" i="1"/>
  <c r="BC203" i="1" s="1"/>
  <c r="V341" i="1"/>
  <c r="BC341" i="1" s="1"/>
  <c r="V231" i="1"/>
  <c r="BC231" i="1" s="1"/>
  <c r="V485" i="1"/>
  <c r="BC485" i="1" s="1"/>
  <c r="V488" i="1"/>
  <c r="BC488" i="1" s="1"/>
  <c r="V33" i="1"/>
  <c r="BC33" i="1" s="1"/>
  <c r="V229" i="1"/>
  <c r="BC229" i="1" s="1"/>
  <c r="V204" i="1"/>
  <c r="BC204" i="1" s="1"/>
  <c r="V124" i="1"/>
  <c r="BC124" i="1" s="1"/>
  <c r="V469" i="1"/>
  <c r="BC469" i="1" s="1"/>
  <c r="V344" i="1"/>
  <c r="BC344" i="1" s="1"/>
  <c r="V202" i="1"/>
  <c r="BC202" i="1" s="1"/>
  <c r="V492" i="1"/>
  <c r="BC492" i="1" s="1"/>
  <c r="V31" i="1"/>
  <c r="BC31" i="1" s="1"/>
  <c r="V157" i="1"/>
  <c r="BC157" i="1" s="1"/>
  <c r="V433" i="1"/>
  <c r="BC433" i="1" s="1"/>
  <c r="V420" i="1"/>
  <c r="BC420" i="1" s="1"/>
  <c r="V465" i="1"/>
  <c r="BC465" i="1" s="1"/>
  <c r="V160" i="1"/>
  <c r="BC160" i="1" s="1"/>
  <c r="V240" i="1"/>
  <c r="BC240" i="1" s="1"/>
  <c r="V236" i="1"/>
  <c r="BC236" i="1" s="1"/>
  <c r="V23" i="1"/>
  <c r="BC23" i="1" s="1"/>
  <c r="V499" i="1"/>
  <c r="BC499" i="1" s="1"/>
  <c r="V479" i="1"/>
  <c r="BC479" i="1" s="1"/>
  <c r="V449" i="1"/>
  <c r="BC449" i="1" s="1"/>
  <c r="V210" i="1"/>
  <c r="BC210" i="1" s="1"/>
  <c r="V12" i="1"/>
  <c r="BC12" i="1" s="1"/>
  <c r="V9" i="1"/>
  <c r="BC9" i="1" s="1"/>
  <c r="V46" i="1"/>
  <c r="BC46" i="1" s="1"/>
  <c r="V16" i="1"/>
  <c r="BC16" i="1" s="1"/>
  <c r="V20" i="1"/>
  <c r="BC20" i="1" s="1"/>
  <c r="V11" i="1"/>
  <c r="BC11" i="1" s="1"/>
  <c r="V28" i="1"/>
  <c r="BC28" i="1" s="1"/>
  <c r="V32" i="1"/>
  <c r="BC32" i="1" s="1"/>
  <c r="BD7" i="1" l="1"/>
  <c r="H27" i="2" s="1"/>
</calcChain>
</file>

<file path=xl/sharedStrings.xml><?xml version="1.0" encoding="utf-8"?>
<sst xmlns="http://schemas.openxmlformats.org/spreadsheetml/2006/main" count="134" uniqueCount="93">
  <si>
    <t>gender</t>
  </si>
  <si>
    <t>age</t>
  </si>
  <si>
    <t>field of work</t>
  </si>
  <si>
    <t>health</t>
  </si>
  <si>
    <t>construction</t>
  </si>
  <si>
    <t xml:space="preserve">teaching </t>
  </si>
  <si>
    <t>IT</t>
  </si>
  <si>
    <t xml:space="preserve">general work </t>
  </si>
  <si>
    <t>agriculture</t>
  </si>
  <si>
    <t xml:space="preserve">field of work </t>
  </si>
  <si>
    <t xml:space="preserve">Education </t>
  </si>
  <si>
    <t>high scool</t>
  </si>
  <si>
    <t xml:space="preserve">college </t>
  </si>
  <si>
    <t xml:space="preserve">university </t>
  </si>
  <si>
    <t xml:space="preserve">technical </t>
  </si>
  <si>
    <t>Other</t>
  </si>
  <si>
    <t>Kids</t>
  </si>
  <si>
    <t>Random Number</t>
  </si>
  <si>
    <t>Cars</t>
  </si>
  <si>
    <t>Income</t>
  </si>
  <si>
    <t xml:space="preserve">yuko </t>
  </si>
  <si>
    <t>BC</t>
  </si>
  <si>
    <t>Northwest Ter</t>
  </si>
  <si>
    <t>Alberta</t>
  </si>
  <si>
    <t>Nunavut</t>
  </si>
  <si>
    <t>Saskatchewan</t>
  </si>
  <si>
    <t xml:space="preserve">Manitoba </t>
  </si>
  <si>
    <t xml:space="preserve">Ontario </t>
  </si>
  <si>
    <t>Quebec</t>
  </si>
  <si>
    <t>Newfounland</t>
  </si>
  <si>
    <t>New bruncwick</t>
  </si>
  <si>
    <t xml:space="preserve">Nova scotia </t>
  </si>
  <si>
    <t>Prince edward Island</t>
  </si>
  <si>
    <t>Area</t>
  </si>
  <si>
    <t xml:space="preserve">Value of house </t>
  </si>
  <si>
    <t xml:space="preserve">Mortage left </t>
  </si>
  <si>
    <t>Cars value</t>
  </si>
  <si>
    <t>left to pay on cars</t>
  </si>
  <si>
    <t>Debts</t>
  </si>
  <si>
    <t>investments</t>
  </si>
  <si>
    <t>values of the person</t>
  </si>
  <si>
    <t>value of debts</t>
  </si>
  <si>
    <t>net worth of the person($)</t>
  </si>
  <si>
    <t>Random Number2</t>
  </si>
  <si>
    <t>Random Number3</t>
  </si>
  <si>
    <t>Basic</t>
  </si>
  <si>
    <t>Number men VS women Average Age</t>
  </si>
  <si>
    <t>Number of each profession</t>
  </si>
  <si>
    <t>Number of persons per area</t>
  </si>
  <si>
    <t>Average income</t>
  </si>
  <si>
    <t>Average value of a car</t>
  </si>
  <si>
    <t>Number of persons with debts higher than X</t>
  </si>
  <si>
    <t>Number of persons that have more than X% left on their mortgage</t>
  </si>
  <si>
    <t>Advanced</t>
  </si>
  <si>
    <t>Average income per territory</t>
  </si>
  <si>
    <t>Average income per sector</t>
  </si>
  <si>
    <t xml:space="preserve">IT </t>
  </si>
  <si>
    <t xml:space="preserve">Construction </t>
  </si>
  <si>
    <t>teaching</t>
  </si>
  <si>
    <t>Men</t>
  </si>
  <si>
    <t>Woman</t>
  </si>
  <si>
    <t xml:space="preserve">Number of Men </t>
  </si>
  <si>
    <t xml:space="preserve">Number of Women </t>
  </si>
  <si>
    <t xml:space="preserve">Average of Age </t>
  </si>
  <si>
    <t>Average Income</t>
  </si>
  <si>
    <t xml:space="preserve">Value of One Car </t>
  </si>
  <si>
    <t>Average Value of a Car</t>
  </si>
  <si>
    <t xml:space="preserve">Debt Amount </t>
  </si>
  <si>
    <t>Profession</t>
  </si>
  <si>
    <t>Higher?</t>
  </si>
  <si>
    <t>Total Person</t>
  </si>
  <si>
    <t>Left to Pay on House</t>
  </si>
  <si>
    <t>Average Income per Territory</t>
  </si>
  <si>
    <t>Average Income per Sector</t>
  </si>
  <si>
    <t xml:space="preserve">% of people having higher total debts than there yearly income </t>
  </si>
  <si>
    <t>Average age of people having more than X$ of net worth</t>
  </si>
  <si>
    <t>%</t>
  </si>
  <si>
    <t xml:space="preserve">total debts &gt; yearly income </t>
  </si>
  <si>
    <t>X</t>
  </si>
  <si>
    <t>Person (net worth &gt; X)</t>
  </si>
  <si>
    <t>Average</t>
  </si>
  <si>
    <t xml:space="preserve">Men </t>
  </si>
  <si>
    <t>Women</t>
  </si>
  <si>
    <t xml:space="preserve">Number of Men vs Women </t>
  </si>
  <si>
    <t>Number of Person in Each Profession</t>
  </si>
  <si>
    <t>Average age</t>
  </si>
  <si>
    <t xml:space="preserve">Average Income per Teritory/ Average Income per Sector </t>
  </si>
  <si>
    <t>Average Value of Car</t>
  </si>
  <si>
    <t>Number of Persons with Debits Higher than X</t>
  </si>
  <si>
    <t>The Number of Persons having less than a certain amount on their mortage left</t>
  </si>
  <si>
    <t>DATABASE</t>
  </si>
  <si>
    <t>ANALYSIS</t>
  </si>
  <si>
    <t>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</si>
</sst>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24"/>
      <color theme="1"/>
      <name val="Calibri"/>
      <family val="2"/>
      <scheme val="minor"/>
    </font>
    <font>
      <b/>
      <sz val="24"/>
      <color theme="1"/>
      <name val="Times New Roman"/>
      <family val="1"/>
    </font>
    <font>
      <sz val="18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Comparison</a:t>
            </a:r>
            <a:r>
              <a:rPr lang="en-ID" baseline="0"/>
              <a:t> Men &amp; Women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22D-4BB1-A67B-4D69F32B652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22D-4BB1-A67B-4D69F32B652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22D-4BB1-A67B-4D69F32B652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22D-4BB1-A67B-4D69F32B6528}"/>
              </c:ext>
            </c:extLst>
          </c:dPt>
          <c:cat>
            <c:strRef>
              <c:f>Dashboard!$D$10:$G$10</c:f>
              <c:strCache>
                <c:ptCount val="3"/>
                <c:pt idx="0">
                  <c:v>Men </c:v>
                </c:pt>
                <c:pt idx="2">
                  <c:v>Women</c:v>
                </c:pt>
              </c:strCache>
            </c:strRef>
          </c:cat>
          <c:val>
            <c:numRef>
              <c:f>Dashboard!$D$11:$G$11</c:f>
              <c:numCache>
                <c:formatCode>General</c:formatCode>
                <c:ptCount val="4"/>
                <c:pt idx="0">
                  <c:v>9</c:v>
                </c:pt>
                <c:pt idx="2">
                  <c:v>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E-40CE-A826-2563E0601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9-A22D-4BB1-A67B-4D69F32B652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A22D-4BB1-A67B-4D69F32B6528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A22D-4BB1-A67B-4D69F32B6528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A22D-4BB1-A67B-4D69F32B6528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Dashboard!$D$10:$G$10</c15:sqref>
                        </c15:formulaRef>
                      </c:ext>
                    </c:extLst>
                    <c:strCache>
                      <c:ptCount val="3"/>
                      <c:pt idx="0">
                        <c:v>Men </c:v>
                      </c:pt>
                      <c:pt idx="2">
                        <c:v>Women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Dashboard!$D$12:$G$12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03E-40CE-A826-2563E0601C1B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Number of Person in Each Profession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Dashboard!$L$10:$Q$10</c:f>
              <c:strCache>
                <c:ptCount val="6"/>
                <c:pt idx="0">
                  <c:v>teaching</c:v>
                </c:pt>
                <c:pt idx="1">
                  <c:v>health</c:v>
                </c:pt>
                <c:pt idx="2">
                  <c:v>agriculture</c:v>
                </c:pt>
                <c:pt idx="3">
                  <c:v>IT </c:v>
                </c:pt>
                <c:pt idx="4">
                  <c:v>Construction </c:v>
                </c:pt>
                <c:pt idx="5">
                  <c:v>general work </c:v>
                </c:pt>
              </c:strCache>
            </c:strRef>
          </c:cat>
          <c:val>
            <c:numRef>
              <c:f>Dashboard!$L$11:$Q$11</c:f>
              <c:numCache>
                <c:formatCode>General</c:formatCode>
                <c:ptCount val="6"/>
                <c:pt idx="0">
                  <c:v>94</c:v>
                </c:pt>
                <c:pt idx="1">
                  <c:v>80</c:v>
                </c:pt>
                <c:pt idx="2">
                  <c:v>75</c:v>
                </c:pt>
                <c:pt idx="3">
                  <c:v>81</c:v>
                </c:pt>
                <c:pt idx="4">
                  <c:v>87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B8-4C45-ACC0-DFC897DE8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6312991"/>
        <c:axId val="164631395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Dashboard!$L$10:$Q$10</c15:sqref>
                        </c15:formulaRef>
                      </c:ext>
                    </c:extLst>
                    <c:strCache>
                      <c:ptCount val="6"/>
                      <c:pt idx="0">
                        <c:v>teaching</c:v>
                      </c:pt>
                      <c:pt idx="1">
                        <c:v>health</c:v>
                      </c:pt>
                      <c:pt idx="2">
                        <c:v>agriculture</c:v>
                      </c:pt>
                      <c:pt idx="3">
                        <c:v>IT </c:v>
                      </c:pt>
                      <c:pt idx="4">
                        <c:v>Construction </c:v>
                      </c:pt>
                      <c:pt idx="5">
                        <c:v>general work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Dashboard!$L$12:$Q$12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AB8-4C45-ACC0-DFC897DE8913}"/>
                  </c:ext>
                </c:extLst>
              </c15:ser>
            </c15:filteredBarSeries>
          </c:ext>
        </c:extLst>
      </c:barChart>
      <c:catAx>
        <c:axId val="164631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313951"/>
        <c:crosses val="autoZero"/>
        <c:auto val="1"/>
        <c:lblAlgn val="ctr"/>
        <c:lblOffset val="100"/>
        <c:noMultiLvlLbl val="0"/>
      </c:catAx>
      <c:valAx>
        <c:axId val="16463139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31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Average Income per Sector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Dashboard!$R$13:$AC$13</c:f>
              <c:strCache>
                <c:ptCount val="11"/>
                <c:pt idx="0">
                  <c:v>health</c:v>
                </c:pt>
                <c:pt idx="2">
                  <c:v>construction</c:v>
                </c:pt>
                <c:pt idx="4">
                  <c:v>agriculture</c:v>
                </c:pt>
                <c:pt idx="6">
                  <c:v>teaching </c:v>
                </c:pt>
                <c:pt idx="8">
                  <c:v>IT</c:v>
                </c:pt>
                <c:pt idx="10">
                  <c:v>general work </c:v>
                </c:pt>
              </c:strCache>
            </c:strRef>
          </c:cat>
          <c:val>
            <c:numRef>
              <c:f>Dashboard!$R$14:$AC$14</c:f>
              <c:numCache>
                <c:formatCode>General</c:formatCode>
                <c:ptCount val="12"/>
                <c:pt idx="0">
                  <c:v>57806.287499999999</c:v>
                </c:pt>
                <c:pt idx="2">
                  <c:v>58802.873563218389</c:v>
                </c:pt>
                <c:pt idx="4">
                  <c:v>57260.746666666666</c:v>
                </c:pt>
                <c:pt idx="6">
                  <c:v>60044.787234042553</c:v>
                </c:pt>
                <c:pt idx="8">
                  <c:v>58496.481481481482</c:v>
                </c:pt>
                <c:pt idx="10">
                  <c:v>59632.440476190473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6E-42C9-8423-A0222C7E6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98814991"/>
        <c:axId val="998823631"/>
      </c:barChart>
      <c:catAx>
        <c:axId val="998814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823631"/>
        <c:crosses val="autoZero"/>
        <c:auto val="1"/>
        <c:lblAlgn val="ctr"/>
        <c:lblOffset val="100"/>
        <c:noMultiLvlLbl val="0"/>
      </c:catAx>
      <c:valAx>
        <c:axId val="998823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814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_xlchart.v2.0</cx:f>
      </cx:strDim>
      <cx:numDim type="val">
        <cx:f dir="row">_xlchart.v2.1</cx:f>
      </cx:numDim>
    </cx:data>
    <cx:data id="1">
      <cx:strDim type="cat">
        <cx:f dir="row">_xlchart.v2.0</cx:f>
      </cx:strDim>
      <cx:numDim type="val">
        <cx:f dir="row">_xlchart.v2.2</cx:f>
      </cx:numDim>
    </cx:data>
  </cx:chartData>
  <cx:chart>
    <cx:title pos="t" align="ctr" overlay="0">
      <cx:tx>
        <cx:txData>
          <cx:v>Average Income per Teritory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Average Income per Teritory</a:t>
          </a:r>
        </a:p>
      </cx:txPr>
    </cx:title>
    <cx:plotArea>
      <cx:plotAreaRegion>
        <cx:series layoutId="funnel" uniqueId="{97BE9833-3E7B-4743-ADF9-86E6B058E41B}" formatIdx="0">
          <cx:dataLabels>
            <cx:visibility seriesName="0" categoryName="0" value="1"/>
          </cx:dataLabels>
          <cx:dataId val="0"/>
        </cx:series>
        <cx:series layoutId="funnel" hidden="1" uniqueId="{CF55A1BB-FC88-4E41-B980-A8E178AE2339}" formatIdx="1">
          <cx:dataLabels>
            <cx:visibility seriesName="0" categoryName="0" value="1"/>
          </cx:dataLabels>
          <cx:dataId val="1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11628</xdr:colOff>
      <xdr:row>12</xdr:row>
      <xdr:rowOff>2650</xdr:rowOff>
    </xdr:from>
    <xdr:to>
      <xdr:col>7</xdr:col>
      <xdr:colOff>9719</xdr:colOff>
      <xdr:row>28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FF4682-26E9-AE22-8CB7-E61BCF87C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8656</xdr:colOff>
      <xdr:row>12</xdr:row>
      <xdr:rowOff>1484</xdr:rowOff>
    </xdr:from>
    <xdr:to>
      <xdr:col>17</xdr:col>
      <xdr:colOff>18318</xdr:colOff>
      <xdr:row>28</xdr:row>
      <xdr:rowOff>13229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89DD545-89E3-E30F-7FC6-15B288981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991037</xdr:colOff>
      <xdr:row>13</xdr:row>
      <xdr:rowOff>229620</xdr:rowOff>
    </xdr:from>
    <xdr:to>
      <xdr:col>23</xdr:col>
      <xdr:colOff>0</xdr:colOff>
      <xdr:row>28</xdr:row>
      <xdr:rowOff>19843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EC017D8-C000-047F-5726-704613F31B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16262" y="3315720"/>
              <a:ext cx="7886263" cy="33620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23</xdr:col>
      <xdr:colOff>19844</xdr:colOff>
      <xdr:row>14</xdr:row>
      <xdr:rowOff>6122</xdr:rowOff>
    </xdr:from>
    <xdr:to>
      <xdr:col>29</xdr:col>
      <xdr:colOff>3051</xdr:colOff>
      <xdr:row>28</xdr:row>
      <xdr:rowOff>11339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D55301-FE83-FC9F-0B64-15ADC520A0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516F16-E6E8-4D92-8EC7-863375C2B4E6}" name="Table2" displayName="Table2" ref="C6:V507" totalsRowShown="0" headerRowDxfId="6">
  <autoFilter ref="C6:V507" xr:uid="{02516F16-E6E8-4D92-8EC7-863375C2B4E6}"/>
  <tableColumns count="20">
    <tableColumn id="1" xr3:uid="{804834EB-26F7-4A85-B4A7-03DDBA8AC3BF}" name="gender" dataDxfId="5">
      <calculatedColumnFormula>IF(B7=1,"men","women")</calculatedColumnFormula>
    </tableColumn>
    <tableColumn id="2" xr3:uid="{547F1533-06BD-44D5-A606-5B8EEA37BC87}" name="age" dataDxfId="4">
      <calculatedColumnFormula>RANDBETWEEN(25,45)</calculatedColumnFormula>
    </tableColumn>
    <tableColumn id="3" xr3:uid="{90590D78-9CAA-4C43-B5AF-97E74C0ADDF9}" name="Random Number" dataDxfId="3">
      <calculatedColumnFormula>RANDBETWEEN(1,6)</calculatedColumnFormula>
    </tableColumn>
    <tableColumn id="4" xr3:uid="{8E2B0583-DD89-4302-8B21-4C34CFFF3E7F}" name="field of work" dataDxfId="2">
      <calculatedColumnFormula>VLOOKUP(E7,$Z$6:$AA$11,2)</calculatedColumnFormula>
    </tableColumn>
    <tableColumn id="5" xr3:uid="{A1DADCD1-BA81-4642-8329-D2FA4BDE297F}" name="Random Number2" dataDxfId="1">
      <calculatedColumnFormula>RANDBETWEEN(1,5)</calculatedColumnFormula>
    </tableColumn>
    <tableColumn id="6" xr3:uid="{6D9B0634-37E2-4965-856C-90782EE399BF}" name="Education " dataDxfId="0">
      <calculatedColumnFormula>VLOOKUP(G7,$AB$6:$AC$10,2)</calculatedColumnFormula>
    </tableColumn>
    <tableColumn id="7" xr3:uid="{FE37E4AC-C693-45B2-94CD-54C277822CE2}" name="Kids">
      <calculatedColumnFormula>RANDBETWEEN(0,4)</calculatedColumnFormula>
    </tableColumn>
    <tableColumn id="8" xr3:uid="{9F143D7E-98DE-4AC5-8F80-18284CB7475D}" name="Cars">
      <calculatedColumnFormula>RANDBETWEEN(1,2)</calculatedColumnFormula>
    </tableColumn>
    <tableColumn id="9" xr3:uid="{BB98282F-37E5-454B-8B02-1E4AE226A901}" name="Income">
      <calculatedColumnFormula>RANDBETWEEN(25000,90000)</calculatedColumnFormula>
    </tableColumn>
    <tableColumn id="10" xr3:uid="{65D1BD19-0450-480D-A66F-348A74EDD646}" name="Random Number3">
      <calculatedColumnFormula>RANDBETWEEN(1,13)</calculatedColumnFormula>
    </tableColumn>
    <tableColumn id="11" xr3:uid="{C5E77E0A-E516-48AD-9CA3-93ED9D60C931}" name="Area">
      <calculatedColumnFormula>VLOOKUP(L7,$AE$6:$AF$18,2)</calculatedColumnFormula>
    </tableColumn>
    <tableColumn id="12" xr3:uid="{974914E8-3EE2-4909-9AE4-6D45F922FC4B}" name="Value of house ">
      <calculatedColumnFormula>K7*RANDBETWEEN(3,6)</calculatedColumnFormula>
    </tableColumn>
    <tableColumn id="13" xr3:uid="{AD8A6B24-8A92-4DC0-94A6-C7621E0AAE29}" name="Mortage left ">
      <calculatedColumnFormula>RAND()*N7</calculatedColumnFormula>
    </tableColumn>
    <tableColumn id="14" xr3:uid="{696EA27B-DF6E-4CA3-9049-2BC7D24D069E}" name="Cars value">
      <calculatedColumnFormula>J7*RAND()*K7</calculatedColumnFormula>
    </tableColumn>
    <tableColumn id="15" xr3:uid="{3089C10A-4FE3-4AAE-A402-DC6565576779}" name="left to pay on cars">
      <calculatedColumnFormula>RANDBETWEEN(0,P7)</calculatedColumnFormula>
    </tableColumn>
    <tableColumn id="16" xr3:uid="{58F14D3B-3260-4A47-B13F-A4612C3AA67A}" name="Debts">
      <calculatedColumnFormula>RAND()*K7*2</calculatedColumnFormula>
    </tableColumn>
    <tableColumn id="17" xr3:uid="{A47944E9-1ACB-48C3-8ABC-E193B35AF514}" name="investments">
      <calculatedColumnFormula>RAND()*K7*1.5</calculatedColumnFormula>
    </tableColumn>
    <tableColumn id="18" xr3:uid="{5914C933-3893-4F16-A9FD-6990C3139250}" name="values of the person">
      <calculatedColumnFormula>N7+P7+S7</calculatedColumnFormula>
    </tableColumn>
    <tableColumn id="19" xr3:uid="{91346522-063A-473B-A064-6D16A81511D3}" name="value of debts">
      <calculatedColumnFormula>O7+Q7+R7</calculatedColumnFormula>
    </tableColumn>
    <tableColumn id="20" xr3:uid="{B7A956EA-F7A9-4A8F-A0C4-6042A310719C}" name="net worth of the person($)">
      <calculatedColumnFormula>T7-U7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C2307-79BF-4185-9AE5-99E0359C823B}">
  <dimension ref="B3:C15"/>
  <sheetViews>
    <sheetView workbookViewId="0">
      <selection activeCell="C21" sqref="C21"/>
    </sheetView>
  </sheetViews>
  <sheetFormatPr defaultRowHeight="15" x14ac:dyDescent="0.25"/>
  <cols>
    <col min="3" max="3" width="61" bestFit="1" customWidth="1"/>
  </cols>
  <sheetData>
    <row r="3" spans="2:3" x14ac:dyDescent="0.25">
      <c r="C3" s="2" t="s">
        <v>45</v>
      </c>
    </row>
    <row r="4" spans="2:3" x14ac:dyDescent="0.25">
      <c r="B4">
        <v>1</v>
      </c>
      <c r="C4" t="s">
        <v>46</v>
      </c>
    </row>
    <row r="5" spans="2:3" x14ac:dyDescent="0.25">
      <c r="B5">
        <v>2</v>
      </c>
      <c r="C5" t="s">
        <v>47</v>
      </c>
    </row>
    <row r="6" spans="2:3" x14ac:dyDescent="0.25">
      <c r="B6">
        <v>3</v>
      </c>
      <c r="C6" t="s">
        <v>48</v>
      </c>
    </row>
    <row r="7" spans="2:3" x14ac:dyDescent="0.25">
      <c r="B7">
        <v>4</v>
      </c>
      <c r="C7" t="s">
        <v>49</v>
      </c>
    </row>
    <row r="8" spans="2:3" x14ac:dyDescent="0.25">
      <c r="B8">
        <v>5</v>
      </c>
      <c r="C8" t="s">
        <v>50</v>
      </c>
    </row>
    <row r="9" spans="2:3" x14ac:dyDescent="0.25">
      <c r="B9">
        <v>6</v>
      </c>
      <c r="C9" t="s">
        <v>51</v>
      </c>
    </row>
    <row r="10" spans="2:3" x14ac:dyDescent="0.25">
      <c r="B10">
        <v>7</v>
      </c>
      <c r="C10" t="s">
        <v>52</v>
      </c>
    </row>
    <row r="11" spans="2:3" x14ac:dyDescent="0.25">
      <c r="C11" s="2" t="s">
        <v>53</v>
      </c>
    </row>
    <row r="12" spans="2:3" x14ac:dyDescent="0.25">
      <c r="B12">
        <v>1</v>
      </c>
      <c r="C12" t="s">
        <v>54</v>
      </c>
    </row>
    <row r="13" spans="2:3" x14ac:dyDescent="0.25">
      <c r="B13">
        <v>2</v>
      </c>
      <c r="C13" t="s">
        <v>55</v>
      </c>
    </row>
    <row r="14" spans="2:3" x14ac:dyDescent="0.25">
      <c r="B14">
        <v>3</v>
      </c>
      <c r="C14" t="s">
        <v>74</v>
      </c>
    </row>
    <row r="15" spans="2:3" x14ac:dyDescent="0.25">
      <c r="B15">
        <v>4</v>
      </c>
      <c r="C15" t="s">
        <v>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A71ED-22BB-4F5C-8EA5-79FAE3BF1B3E}">
  <dimension ref="B2:BD507"/>
  <sheetViews>
    <sheetView zoomScale="35" zoomScaleNormal="55" workbookViewId="0">
      <selection activeCell="V3" sqref="V3"/>
    </sheetView>
  </sheetViews>
  <sheetFormatPr defaultRowHeight="15" x14ac:dyDescent="0.25"/>
  <cols>
    <col min="2" max="2" width="16.140625" style="1" hidden="1" customWidth="1"/>
    <col min="3" max="3" width="9.28515625" style="1" customWidth="1"/>
    <col min="4" max="4" width="6.140625" style="1" customWidth="1"/>
    <col min="5" max="5" width="16.140625" style="1" hidden="1" customWidth="1"/>
    <col min="6" max="6" width="13.7109375" style="1" customWidth="1"/>
    <col min="7" max="7" width="16.140625" style="1" hidden="1" customWidth="1"/>
    <col min="8" max="8" width="12" style="1" customWidth="1"/>
    <col min="9" max="10" width="6.7109375" customWidth="1"/>
    <col min="11" max="11" width="9.7109375" customWidth="1"/>
    <col min="12" max="12" width="16.140625" hidden="1" customWidth="1"/>
    <col min="13" max="13" width="20" bestFit="1" customWidth="1"/>
    <col min="14" max="14" width="16.140625" customWidth="1"/>
    <col min="15" max="15" width="14.28515625" customWidth="1"/>
    <col min="16" max="16" width="13.5703125" bestFit="1" customWidth="1"/>
    <col min="17" max="17" width="18" customWidth="1"/>
    <col min="18" max="18" width="13.5703125" bestFit="1" customWidth="1"/>
    <col min="19" max="19" width="13.7109375" customWidth="1"/>
    <col min="20" max="20" width="20.28515625" customWidth="1"/>
    <col min="21" max="21" width="15" customWidth="1"/>
    <col min="22" max="22" width="25.5703125" customWidth="1"/>
    <col min="24" max="24" width="7.140625" style="5" bestFit="1" customWidth="1"/>
    <col min="25" max="25" width="10" style="5" customWidth="1"/>
    <col min="26" max="26" width="2.5703125" style="5" hidden="1" customWidth="1"/>
    <col min="27" max="27" width="13.5703125" style="5" hidden="1" customWidth="1"/>
    <col min="28" max="28" width="2.5703125" style="5" hidden="1" customWidth="1"/>
    <col min="29" max="29" width="11" style="5" hidden="1" customWidth="1"/>
    <col min="30" max="30" width="11.5703125" style="5" hidden="1" customWidth="1"/>
    <col min="31" max="31" width="3.85546875" style="5" hidden="1" customWidth="1"/>
    <col min="32" max="32" width="21" style="5" hidden="1" customWidth="1"/>
    <col min="33" max="33" width="10.140625" style="5" hidden="1" customWidth="1"/>
    <col min="34" max="34" width="19.28515625" style="5" bestFit="1" customWidth="1"/>
    <col min="35" max="35" width="24.85546875" style="5" bestFit="1" customWidth="1"/>
    <col min="36" max="36" width="21.7109375" style="5" bestFit="1" customWidth="1"/>
    <col min="37" max="37" width="9.42578125" style="5" bestFit="1" customWidth="1"/>
    <col min="38" max="38" width="7.140625" style="5" bestFit="1" customWidth="1"/>
    <col min="39" max="39" width="11" style="5" bestFit="1" customWidth="1"/>
    <col min="40" max="40" width="4.28515625" style="5" bestFit="1" customWidth="1"/>
    <col min="41" max="41" width="14.42578125" style="5" bestFit="1" customWidth="1"/>
    <col min="42" max="42" width="14.140625" style="5" bestFit="1" customWidth="1"/>
    <col min="43" max="43" width="20.85546875" style="5" bestFit="1" customWidth="1"/>
    <col min="44" max="44" width="23.5703125" style="5" bestFit="1" customWidth="1"/>
    <col min="45" max="45" width="30.28515625" style="5" bestFit="1" customWidth="1"/>
    <col min="46" max="46" width="18.5703125" style="5" bestFit="1" customWidth="1"/>
    <col min="47" max="47" width="11.28515625" style="5" bestFit="1" customWidth="1"/>
    <col min="48" max="48" width="17.28515625" style="5" bestFit="1" customWidth="1"/>
    <col min="49" max="49" width="27.140625" style="5" bestFit="1" customWidth="1"/>
    <col min="50" max="50" width="21" style="5" bestFit="1" customWidth="1"/>
    <col min="51" max="51" width="29.28515625" style="5" bestFit="1" customWidth="1"/>
    <col min="52" max="52" width="27.140625" style="5" bestFit="1" customWidth="1"/>
    <col min="53" max="53" width="14.85546875" style="5" bestFit="1" customWidth="1"/>
    <col min="54" max="54" width="7.42578125" style="5" bestFit="1" customWidth="1"/>
    <col min="55" max="55" width="22.140625" style="5" bestFit="1" customWidth="1"/>
    <col min="56" max="56" width="14.85546875" style="5" bestFit="1" customWidth="1"/>
  </cols>
  <sheetData>
    <row r="2" spans="2:56" x14ac:dyDescent="0.25">
      <c r="AQ2" s="13" t="s">
        <v>91</v>
      </c>
      <c r="AR2" s="13"/>
      <c r="AS2" s="13"/>
      <c r="AT2" s="13"/>
      <c r="AU2" s="13"/>
      <c r="AV2" s="13"/>
    </row>
    <row r="3" spans="2:56" x14ac:dyDescent="0.25">
      <c r="M3" s="13" t="s">
        <v>90</v>
      </c>
      <c r="N3" s="13"/>
      <c r="O3" s="13"/>
      <c r="P3" s="13"/>
      <c r="Q3" s="13"/>
      <c r="R3" s="13"/>
      <c r="AQ3" s="13"/>
      <c r="AR3" s="13"/>
      <c r="AS3" s="13"/>
      <c r="AT3" s="13"/>
      <c r="AU3" s="13"/>
      <c r="AV3" s="13"/>
    </row>
    <row r="4" spans="2:56" x14ac:dyDescent="0.25">
      <c r="M4" s="13"/>
      <c r="N4" s="13"/>
      <c r="O4" s="13"/>
      <c r="P4" s="13"/>
      <c r="Q4" s="13"/>
      <c r="R4" s="13"/>
    </row>
    <row r="5" spans="2:56" x14ac:dyDescent="0.25">
      <c r="Z5" s="10" t="s">
        <v>9</v>
      </c>
      <c r="AA5" s="10"/>
    </row>
    <row r="6" spans="2:56" x14ac:dyDescent="0.25">
      <c r="B6" s="1" t="s">
        <v>17</v>
      </c>
      <c r="C6" s="1" t="s">
        <v>0</v>
      </c>
      <c r="D6" s="1" t="s">
        <v>1</v>
      </c>
      <c r="E6" s="1" t="s">
        <v>17</v>
      </c>
      <c r="F6" s="1" t="s">
        <v>2</v>
      </c>
      <c r="G6" s="1" t="s">
        <v>43</v>
      </c>
      <c r="H6" s="1" t="s">
        <v>10</v>
      </c>
      <c r="I6" t="s">
        <v>16</v>
      </c>
      <c r="J6" s="1" t="s">
        <v>18</v>
      </c>
      <c r="K6" s="1" t="s">
        <v>19</v>
      </c>
      <c r="L6" s="1" t="s">
        <v>44</v>
      </c>
      <c r="M6" s="1" t="s">
        <v>33</v>
      </c>
      <c r="N6" s="1" t="s">
        <v>34</v>
      </c>
      <c r="O6" t="s">
        <v>35</v>
      </c>
      <c r="P6" s="1" t="s">
        <v>36</v>
      </c>
      <c r="Q6" s="1" t="s">
        <v>37</v>
      </c>
      <c r="R6" s="1" t="s">
        <v>38</v>
      </c>
      <c r="S6" t="s">
        <v>39</v>
      </c>
      <c r="T6" s="1" t="s">
        <v>40</v>
      </c>
      <c r="U6" s="1" t="s">
        <v>41</v>
      </c>
      <c r="V6" s="1" t="s">
        <v>42</v>
      </c>
      <c r="W6" s="1"/>
      <c r="X6" s="6" t="s">
        <v>59</v>
      </c>
      <c r="Y6" s="6" t="s">
        <v>60</v>
      </c>
      <c r="Z6" s="7">
        <v>1</v>
      </c>
      <c r="AA6" s="7" t="s">
        <v>3</v>
      </c>
      <c r="AB6" s="7">
        <v>1</v>
      </c>
      <c r="AC6" s="7" t="s">
        <v>11</v>
      </c>
      <c r="AD6" s="7"/>
      <c r="AE6" s="7">
        <v>1</v>
      </c>
      <c r="AF6" s="7" t="s">
        <v>20</v>
      </c>
      <c r="AG6" s="7"/>
      <c r="AH6" s="6" t="s">
        <v>61</v>
      </c>
      <c r="AI6" s="6" t="s">
        <v>62</v>
      </c>
      <c r="AJ6" s="6" t="s">
        <v>63</v>
      </c>
      <c r="AK6" s="11" t="s">
        <v>68</v>
      </c>
      <c r="AL6" s="11"/>
      <c r="AM6" s="11"/>
      <c r="AN6" s="11"/>
      <c r="AO6" s="11"/>
      <c r="AP6" s="11"/>
      <c r="AQ6" s="6" t="s">
        <v>64</v>
      </c>
      <c r="AR6" s="6" t="s">
        <v>65</v>
      </c>
      <c r="AS6" s="6" t="s">
        <v>66</v>
      </c>
      <c r="AT6" s="6" t="s">
        <v>67</v>
      </c>
      <c r="AU6" s="6" t="s">
        <v>69</v>
      </c>
      <c r="AV6" s="6" t="s">
        <v>70</v>
      </c>
      <c r="AW6" s="6" t="s">
        <v>71</v>
      </c>
      <c r="AX6" s="11" t="s">
        <v>72</v>
      </c>
      <c r="AY6" s="12"/>
      <c r="AZ6" s="6" t="s">
        <v>77</v>
      </c>
      <c r="BA6" s="6" t="s">
        <v>76</v>
      </c>
      <c r="BB6" s="6" t="s">
        <v>78</v>
      </c>
      <c r="BC6" s="6" t="s">
        <v>79</v>
      </c>
      <c r="BD6" s="6" t="s">
        <v>80</v>
      </c>
    </row>
    <row r="7" spans="2:56" x14ac:dyDescent="0.25">
      <c r="B7" s="1">
        <f ca="1">RANDBETWEEN(1,2)</f>
        <v>2</v>
      </c>
      <c r="C7" s="1" t="str">
        <f ca="1">IF(B7=1,"men","women")</f>
        <v>women</v>
      </c>
      <c r="D7" s="1">
        <f ca="1">RANDBETWEEN(25,45)</f>
        <v>36</v>
      </c>
      <c r="E7" s="1">
        <f ca="1">RANDBETWEEN(1,6)</f>
        <v>3</v>
      </c>
      <c r="F7" s="1" t="str">
        <f ca="1">VLOOKUP(E7,$Z$6:$AA$11,2)</f>
        <v xml:space="preserve">teaching </v>
      </c>
      <c r="G7" s="1">
        <f ca="1">RANDBETWEEN(1,5)</f>
        <v>2</v>
      </c>
      <c r="H7" s="1" t="str">
        <f ca="1">VLOOKUP(G7,$AB$6:$AC$10,2)</f>
        <v xml:space="preserve">college </v>
      </c>
      <c r="I7">
        <f ca="1">RANDBETWEEN(0,4)</f>
        <v>2</v>
      </c>
      <c r="J7">
        <f ca="1">RANDBETWEEN(1,2)</f>
        <v>2</v>
      </c>
      <c r="K7">
        <f ca="1">RANDBETWEEN(25000,90000)</f>
        <v>51830</v>
      </c>
      <c r="L7">
        <f ca="1">RANDBETWEEN(1,13)</f>
        <v>3</v>
      </c>
      <c r="M7" t="str">
        <f ca="1">VLOOKUP(L7,$AE$6:$AF$18,2)</f>
        <v>Northwest Ter</v>
      </c>
      <c r="N7">
        <f ca="1">K7*RANDBETWEEN(3,6)</f>
        <v>155490</v>
      </c>
      <c r="O7">
        <f ca="1">RAND()*N7</f>
        <v>18104.408366416239</v>
      </c>
      <c r="P7">
        <f ca="1">J7*RAND()*K7</f>
        <v>39127.521716666342</v>
      </c>
      <c r="Q7">
        <f ca="1">RANDBETWEEN(0,P7)</f>
        <v>1536</v>
      </c>
      <c r="R7">
        <f ca="1">RAND()*K7*2</f>
        <v>93937.045034746741</v>
      </c>
      <c r="S7">
        <f ca="1">RAND()*K7*1.5</f>
        <v>15908.046587446726</v>
      </c>
      <c r="T7">
        <f ca="1">N7+P7+S7</f>
        <v>210525.56830411308</v>
      </c>
      <c r="U7">
        <f ca="1">O7+Q7+R7</f>
        <v>113577.45340116299</v>
      </c>
      <c r="V7">
        <f ca="1">T7-U7</f>
        <v>96948.114902950096</v>
      </c>
      <c r="X7" s="7">
        <f ca="1">IF(Table2[[#This Row],[gender]]="men",1,0)</f>
        <v>0</v>
      </c>
      <c r="Y7" s="7">
        <f ca="1">IF(Table2[[#This Row],[gender]]="women",1,0)</f>
        <v>1</v>
      </c>
      <c r="Z7" s="7">
        <v>2</v>
      </c>
      <c r="AA7" s="7" t="s">
        <v>4</v>
      </c>
      <c r="AB7" s="7">
        <v>2</v>
      </c>
      <c r="AC7" s="7" t="s">
        <v>12</v>
      </c>
      <c r="AD7" s="7"/>
      <c r="AE7" s="7">
        <v>2</v>
      </c>
      <c r="AF7" s="7" t="s">
        <v>21</v>
      </c>
      <c r="AG7" s="7"/>
      <c r="AH7" s="7">
        <f ca="1">COUNTIF(X7:X507,1)</f>
        <v>9</v>
      </c>
      <c r="AI7" s="7">
        <f ca="1">COUNTIF(Y7:Y507,1)</f>
        <v>492</v>
      </c>
      <c r="AJ7" s="7">
        <f ca="1">AVERAGE(Table2[age])</f>
        <v>35.129740518962073</v>
      </c>
      <c r="AK7" s="7" t="s">
        <v>58</v>
      </c>
      <c r="AL7" s="7" t="s">
        <v>3</v>
      </c>
      <c r="AM7" s="7" t="s">
        <v>8</v>
      </c>
      <c r="AN7" s="7" t="s">
        <v>56</v>
      </c>
      <c r="AO7" s="7" t="s">
        <v>57</v>
      </c>
      <c r="AP7" s="7" t="s">
        <v>7</v>
      </c>
      <c r="AQ7" s="7">
        <f ca="1">AVERAGE(Table2[Income])</f>
        <v>58735.447105788422</v>
      </c>
      <c r="AR7" s="7">
        <f ca="1">Table2[[#This Row],[Cars value]]/Table2[[#This Row],[Cars]]</f>
        <v>19563.760858333171</v>
      </c>
      <c r="AS7" s="7">
        <f ca="1">AVERAGE(AR7:AR507)</f>
        <v>28955.417046178925</v>
      </c>
      <c r="AT7" s="7">
        <v>20000</v>
      </c>
      <c r="AU7" s="7">
        <f ca="1">IF(Table2[[#This Row],[Debts]]&gt;$AT$7,1,0)</f>
        <v>1</v>
      </c>
      <c r="AV7" s="7">
        <f ca="1">SUM(AU7:AU507)</f>
        <v>399</v>
      </c>
      <c r="AW7" s="7">
        <f ca="1">Table2[[#This Row],[Mortage left ]]/Table2[[#This Row],[Value of house ]]</f>
        <v>0.11643455120211099</v>
      </c>
      <c r="AX7" s="7" t="s">
        <v>21</v>
      </c>
      <c r="AY7" s="9">
        <f ca="1">AVERAGEIF(Table2[Area],AX7,Table2[Income])</f>
        <v>59882.731707317071</v>
      </c>
      <c r="AZ7" s="7">
        <f ca="1">IF(Table2[[#This Row],[Debts]]&gt;Table2[[#This Row],[Income]],1,0)</f>
        <v>1</v>
      </c>
      <c r="BA7" s="7">
        <f ca="1">SUM(AZ7:AZ507)/COUNT((AZ7:AZ507))*100</f>
        <v>48.303393213572853</v>
      </c>
      <c r="BB7" s="7">
        <v>20000</v>
      </c>
      <c r="BC7" s="7">
        <f ca="1">IF(Table2[[#This Row],[net worth of the person($)]]&gt;BB7,Table2[[#This Row],[age]],0)</f>
        <v>36</v>
      </c>
      <c r="BD7" s="7">
        <f ca="1">AVERAGE(BC7:BC507)</f>
        <v>33.011976047904191</v>
      </c>
    </row>
    <row r="8" spans="2:56" x14ac:dyDescent="0.25">
      <c r="B8" s="1">
        <f t="shared" ref="B8:B33" ca="1" si="0">RANDBETWEEN(1,2)</f>
        <v>2</v>
      </c>
      <c r="C8" s="1" t="str">
        <f t="shared" ref="C8:C71" ca="1" si="1">IF(B8=1,"men","women")</f>
        <v>women</v>
      </c>
      <c r="D8" s="1">
        <f t="shared" ref="D8:D71" ca="1" si="2">RANDBETWEEN(25,45)</f>
        <v>39</v>
      </c>
      <c r="E8" s="1">
        <f t="shared" ref="E8:E71" ca="1" si="3">RANDBETWEEN(1,6)</f>
        <v>2</v>
      </c>
      <c r="F8" s="1" t="str">
        <f t="shared" ref="F8:F71" ca="1" si="4">VLOOKUP(E8,$Z$6:$AA$11,2)</f>
        <v>construction</v>
      </c>
      <c r="G8" s="1">
        <f t="shared" ref="G8:G71" ca="1" si="5">RANDBETWEEN(1,5)</f>
        <v>2</v>
      </c>
      <c r="H8" s="1" t="str">
        <f t="shared" ref="H8:H71" ca="1" si="6">VLOOKUP(G8,$AB$6:$AC$10,2)</f>
        <v xml:space="preserve">college </v>
      </c>
      <c r="I8">
        <f t="shared" ref="I8:I71" ca="1" si="7">RANDBETWEEN(0,4)</f>
        <v>3</v>
      </c>
      <c r="J8">
        <f t="shared" ref="J8:J71" ca="1" si="8">RANDBETWEEN(1,2)</f>
        <v>2</v>
      </c>
      <c r="K8">
        <f t="shared" ref="K8:K71" ca="1" si="9">RANDBETWEEN(25000,90000)</f>
        <v>48491</v>
      </c>
      <c r="L8">
        <f t="shared" ref="L8:L71" ca="1" si="10">RANDBETWEEN(1,13)</f>
        <v>10</v>
      </c>
      <c r="M8" t="str">
        <f t="shared" ref="M8:M71" ca="1" si="11">VLOOKUP(L8,$AE$6:$AF$18,2)</f>
        <v>Newfounland</v>
      </c>
      <c r="N8">
        <f t="shared" ref="N8:N33" ca="1" si="12">K8*RANDBETWEEN(3,6)</f>
        <v>145473</v>
      </c>
      <c r="O8">
        <f t="shared" ref="O8:O71" ca="1" si="13">RAND()*N8</f>
        <v>79662.081798830011</v>
      </c>
      <c r="P8">
        <f t="shared" ref="P8:P33" ca="1" si="14">J8*RAND()*K8</f>
        <v>26986.415890360699</v>
      </c>
      <c r="Q8">
        <f t="shared" ref="Q8:Q71" ca="1" si="15">RANDBETWEEN(0,P8)</f>
        <v>16368</v>
      </c>
      <c r="R8">
        <f t="shared" ref="R8:R33" ca="1" si="16">RAND()*K8*2</f>
        <v>21297.004195770773</v>
      </c>
      <c r="S8">
        <f t="shared" ref="S8:S33" ca="1" si="17">RAND()*K8*1.5</f>
        <v>36442.424582789856</v>
      </c>
      <c r="T8">
        <f t="shared" ref="T8:T33" ca="1" si="18">N8+P8+S8</f>
        <v>208901.84047315054</v>
      </c>
      <c r="U8">
        <f t="shared" ref="U8:U33" ca="1" si="19">O8+Q8+R8</f>
        <v>117327.08599460078</v>
      </c>
      <c r="V8">
        <f t="shared" ref="V8:V33" ca="1" si="20">T8-U8</f>
        <v>91574.754478549759</v>
      </c>
      <c r="X8" s="7">
        <f ca="1">IF(Table2[[#This Row],[gender]]="men",1,0)</f>
        <v>0</v>
      </c>
      <c r="Y8" s="7">
        <f ca="1">IF(Table2[[#This Row],[gender]]="women",1,0)</f>
        <v>1</v>
      </c>
      <c r="Z8" s="7">
        <v>3</v>
      </c>
      <c r="AA8" s="7" t="s">
        <v>5</v>
      </c>
      <c r="AB8" s="7">
        <v>3</v>
      </c>
      <c r="AC8" s="8" t="s">
        <v>13</v>
      </c>
      <c r="AD8" s="7"/>
      <c r="AE8" s="7">
        <v>3</v>
      </c>
      <c r="AF8" s="7" t="s">
        <v>22</v>
      </c>
      <c r="AG8" s="7"/>
      <c r="AH8" s="7"/>
      <c r="AI8" s="7"/>
      <c r="AJ8" s="7"/>
      <c r="AK8" s="7">
        <f ca="1">COUNTIFS(Table2[field of work],"teaching ")</f>
        <v>94</v>
      </c>
      <c r="AL8" s="7">
        <f ca="1">COUNTIFS(Table2[field of work],"health")</f>
        <v>80</v>
      </c>
      <c r="AM8" s="7">
        <f ca="1">COUNTIFS(Table2[field of work],"agriculture")</f>
        <v>75</v>
      </c>
      <c r="AN8" s="7">
        <f ca="1">COUNTIFS(Table2[field of work],"IT")</f>
        <v>81</v>
      </c>
      <c r="AO8" s="7">
        <f ca="1">COUNTIFS(Table2[field of work],"construction")</f>
        <v>87</v>
      </c>
      <c r="AP8" s="7">
        <f ca="1">COUNTIFS(Table2[Random Number2],"general works")</f>
        <v>0</v>
      </c>
      <c r="AQ8" s="7"/>
      <c r="AR8" s="7">
        <f ca="1">Table2[[#This Row],[Cars value]]/Table2[[#This Row],[Cars]]</f>
        <v>13493.207945180349</v>
      </c>
      <c r="AS8" s="7"/>
      <c r="AT8" s="7"/>
      <c r="AU8" s="7">
        <f ca="1">IF(Table2[[#This Row],[Debts]]&gt;$AT$7,1,0)</f>
        <v>1</v>
      </c>
      <c r="AV8" s="7"/>
      <c r="AW8" s="7">
        <f ca="1">Table2[[#This Row],[Mortage left ]]/Table2[[#This Row],[Value of house ]]</f>
        <v>0.54760733468636802</v>
      </c>
      <c r="AX8" s="7" t="s">
        <v>22</v>
      </c>
      <c r="AY8" s="9">
        <f ca="1">AVERAGEIF(Table2[Area],AX8,Table2[Income])</f>
        <v>60877.625</v>
      </c>
      <c r="AZ8" s="7">
        <f ca="1">IF(Table2[[#This Row],[Debts]]&gt;Table2[[#This Row],[Income]],1,0)</f>
        <v>0</v>
      </c>
      <c r="BA8" s="7"/>
      <c r="BB8" s="7"/>
      <c r="BC8" s="7">
        <f ca="1">IF(Table2[[#This Row],[net worth of the person($)]]&gt;BB8,Table2[[#This Row],[age]],0)</f>
        <v>39</v>
      </c>
      <c r="BD8" s="7"/>
    </row>
    <row r="9" spans="2:56" x14ac:dyDescent="0.25">
      <c r="B9" s="1">
        <f t="shared" ca="1" si="0"/>
        <v>1</v>
      </c>
      <c r="C9" s="1" t="str">
        <f t="shared" ca="1" si="1"/>
        <v>men</v>
      </c>
      <c r="D9" s="1">
        <f t="shared" ca="1" si="2"/>
        <v>37</v>
      </c>
      <c r="E9" s="1">
        <f t="shared" ca="1" si="3"/>
        <v>3</v>
      </c>
      <c r="F9" s="1" t="str">
        <f t="shared" ca="1" si="4"/>
        <v xml:space="preserve">teaching </v>
      </c>
      <c r="G9" s="1">
        <f t="shared" ca="1" si="5"/>
        <v>1</v>
      </c>
      <c r="H9" s="1" t="str">
        <f t="shared" ca="1" si="6"/>
        <v>high scool</v>
      </c>
      <c r="I9">
        <f t="shared" ca="1" si="7"/>
        <v>0</v>
      </c>
      <c r="J9">
        <f t="shared" ca="1" si="8"/>
        <v>1</v>
      </c>
      <c r="K9">
        <f t="shared" ca="1" si="9"/>
        <v>32474</v>
      </c>
      <c r="L9">
        <f t="shared" ca="1" si="10"/>
        <v>2</v>
      </c>
      <c r="M9" t="str">
        <f t="shared" ca="1" si="11"/>
        <v>BC</v>
      </c>
      <c r="N9">
        <f t="shared" ca="1" si="12"/>
        <v>194844</v>
      </c>
      <c r="O9">
        <f t="shared" ca="1" si="13"/>
        <v>25756.297391860902</v>
      </c>
      <c r="P9">
        <f t="shared" ca="1" si="14"/>
        <v>25683.478324158972</v>
      </c>
      <c r="Q9">
        <f t="shared" ca="1" si="15"/>
        <v>7703</v>
      </c>
      <c r="R9">
        <f t="shared" ca="1" si="16"/>
        <v>24561.966327610648</v>
      </c>
      <c r="S9">
        <f t="shared" ca="1" si="17"/>
        <v>16857.444078341337</v>
      </c>
      <c r="T9">
        <f t="shared" ca="1" si="18"/>
        <v>237384.92240250029</v>
      </c>
      <c r="U9">
        <f t="shared" ca="1" si="19"/>
        <v>58021.26371947155</v>
      </c>
      <c r="V9">
        <f t="shared" ca="1" si="20"/>
        <v>179363.65868302874</v>
      </c>
      <c r="X9" s="7">
        <f ca="1">IF(Table2[[#This Row],[gender]]="men",1,0)</f>
        <v>1</v>
      </c>
      <c r="Y9" s="7">
        <f ca="1">IF(Table2[[#This Row],[gender]]="women",1,0)</f>
        <v>0</v>
      </c>
      <c r="Z9" s="7">
        <v>4</v>
      </c>
      <c r="AA9" s="7" t="s">
        <v>6</v>
      </c>
      <c r="AB9" s="7">
        <v>4</v>
      </c>
      <c r="AC9" s="7" t="s">
        <v>14</v>
      </c>
      <c r="AD9" s="7"/>
      <c r="AE9" s="7">
        <v>4</v>
      </c>
      <c r="AF9" s="7" t="s">
        <v>23</v>
      </c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>
        <f ca="1">Table2[[#This Row],[Cars value]]/Table2[[#This Row],[Cars]]</f>
        <v>25683.478324158972</v>
      </c>
      <c r="AS9" s="7"/>
      <c r="AT9" s="7"/>
      <c r="AU9" s="7">
        <f ca="1">IF(Table2[[#This Row],[Debts]]&gt;$AT$7,1,0)</f>
        <v>1</v>
      </c>
      <c r="AV9" s="7"/>
      <c r="AW9" s="7">
        <f ca="1">Table2[[#This Row],[Mortage left ]]/Table2[[#This Row],[Value of house ]]</f>
        <v>0.13218932783078208</v>
      </c>
      <c r="AX9" s="7" t="s">
        <v>23</v>
      </c>
      <c r="AY9" s="9">
        <f ca="1">AVERAGEIF(Table2[Area],AX9,Table2[Income])</f>
        <v>54543.184210526313</v>
      </c>
      <c r="AZ9" s="7">
        <f ca="1">IF(Table2[[#This Row],[Debts]]&gt;Table2[[#This Row],[Income]],1,0)</f>
        <v>0</v>
      </c>
      <c r="BA9" s="7"/>
      <c r="BB9" s="7"/>
      <c r="BC9" s="7">
        <f ca="1">IF(Table2[[#This Row],[net worth of the person($)]]&gt;BB9,Table2[[#This Row],[age]],0)</f>
        <v>37</v>
      </c>
      <c r="BD9" s="7"/>
    </row>
    <row r="10" spans="2:56" x14ac:dyDescent="0.25">
      <c r="B10" s="1">
        <f t="shared" ca="1" si="0"/>
        <v>2</v>
      </c>
      <c r="C10" s="1" t="str">
        <f t="shared" ca="1" si="1"/>
        <v>women</v>
      </c>
      <c r="D10" s="1">
        <f t="shared" ca="1" si="2"/>
        <v>26</v>
      </c>
      <c r="E10" s="1">
        <f t="shared" ca="1" si="3"/>
        <v>6</v>
      </c>
      <c r="F10" s="1" t="str">
        <f t="shared" ca="1" si="4"/>
        <v>agriculture</v>
      </c>
      <c r="G10" s="1">
        <f t="shared" ca="1" si="5"/>
        <v>5</v>
      </c>
      <c r="H10" s="1" t="str">
        <f t="shared" ca="1" si="6"/>
        <v>Other</v>
      </c>
      <c r="I10">
        <f t="shared" ca="1" si="7"/>
        <v>4</v>
      </c>
      <c r="J10">
        <f t="shared" ca="1" si="8"/>
        <v>1</v>
      </c>
      <c r="K10">
        <f t="shared" ca="1" si="9"/>
        <v>58760</v>
      </c>
      <c r="L10">
        <f t="shared" ca="1" si="10"/>
        <v>8</v>
      </c>
      <c r="M10" t="str">
        <f t="shared" ca="1" si="11"/>
        <v xml:space="preserve">Ontario </v>
      </c>
      <c r="N10">
        <f t="shared" ca="1" si="12"/>
        <v>176280</v>
      </c>
      <c r="O10">
        <f t="shared" ca="1" si="13"/>
        <v>111759.62041374255</v>
      </c>
      <c r="P10">
        <f t="shared" ca="1" si="14"/>
        <v>7242.6019943501324</v>
      </c>
      <c r="Q10">
        <f t="shared" ca="1" si="15"/>
        <v>162</v>
      </c>
      <c r="R10">
        <f t="shared" ca="1" si="16"/>
        <v>65940.901150606369</v>
      </c>
      <c r="S10">
        <f t="shared" ca="1" si="17"/>
        <v>51795.179606313002</v>
      </c>
      <c r="T10">
        <f t="shared" ca="1" si="18"/>
        <v>235317.78160066315</v>
      </c>
      <c r="U10">
        <f t="shared" ca="1" si="19"/>
        <v>177862.52156434892</v>
      </c>
      <c r="V10">
        <f t="shared" ca="1" si="20"/>
        <v>57455.260036314226</v>
      </c>
      <c r="X10" s="7">
        <f ca="1">IF(Table2[[#This Row],[gender]]="men",1,0)</f>
        <v>0</v>
      </c>
      <c r="Y10" s="7">
        <f ca="1">IF(Table2[[#This Row],[gender]]="women",1,0)</f>
        <v>1</v>
      </c>
      <c r="Z10" s="7">
        <v>5</v>
      </c>
      <c r="AA10" s="7" t="s">
        <v>7</v>
      </c>
      <c r="AB10" s="7">
        <v>5</v>
      </c>
      <c r="AC10" s="7" t="s">
        <v>15</v>
      </c>
      <c r="AD10" s="7"/>
      <c r="AE10" s="7">
        <v>5</v>
      </c>
      <c r="AF10" s="7" t="s">
        <v>24</v>
      </c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>
        <f ca="1">Table2[[#This Row],[Cars value]]/Table2[[#This Row],[Cars]]</f>
        <v>7242.6019943501324</v>
      </c>
      <c r="AS10" s="7"/>
      <c r="AT10" s="7"/>
      <c r="AU10" s="7">
        <f ca="1">IF(Table2[[#This Row],[Debts]]&gt;$AT$7,1,0)</f>
        <v>1</v>
      </c>
      <c r="AV10" s="7"/>
      <c r="AW10" s="7">
        <f ca="1">Table2[[#This Row],[Mortage left ]]/Table2[[#This Row],[Value of house ]]</f>
        <v>0.63398922403983748</v>
      </c>
      <c r="AX10" s="7" t="s">
        <v>24</v>
      </c>
      <c r="AY10" s="9">
        <f ca="1">AVERAGEIF(Table2[Area],AX10,Table2[Income])</f>
        <v>55325.969696969696</v>
      </c>
      <c r="AZ10" s="7">
        <f ca="1">IF(Table2[[#This Row],[Debts]]&gt;Table2[[#This Row],[Income]],1,0)</f>
        <v>1</v>
      </c>
      <c r="BA10" s="7"/>
      <c r="BB10" s="7"/>
      <c r="BC10" s="7">
        <f ca="1">IF(Table2[[#This Row],[net worth of the person($)]]&gt;BB10,Table2[[#This Row],[age]],0)</f>
        <v>26</v>
      </c>
      <c r="BD10" s="7"/>
    </row>
    <row r="11" spans="2:56" x14ac:dyDescent="0.25">
      <c r="B11" s="1">
        <f t="shared" ca="1" si="0"/>
        <v>2</v>
      </c>
      <c r="C11" s="1" t="str">
        <f t="shared" ca="1" si="1"/>
        <v>women</v>
      </c>
      <c r="D11" s="1">
        <f t="shared" ca="1" si="2"/>
        <v>35</v>
      </c>
      <c r="E11" s="1">
        <f t="shared" ca="1" si="3"/>
        <v>4</v>
      </c>
      <c r="F11" s="1" t="str">
        <f t="shared" ca="1" si="4"/>
        <v>IT</v>
      </c>
      <c r="G11" s="1">
        <f t="shared" ca="1" si="5"/>
        <v>3</v>
      </c>
      <c r="H11" s="1" t="str">
        <f t="shared" ca="1" si="6"/>
        <v xml:space="preserve">university </v>
      </c>
      <c r="I11">
        <f t="shared" ca="1" si="7"/>
        <v>2</v>
      </c>
      <c r="J11">
        <f t="shared" ca="1" si="8"/>
        <v>1</v>
      </c>
      <c r="K11">
        <f t="shared" ca="1" si="9"/>
        <v>72975</v>
      </c>
      <c r="L11">
        <f t="shared" ca="1" si="10"/>
        <v>6</v>
      </c>
      <c r="M11" t="str">
        <f t="shared" ca="1" si="11"/>
        <v>Saskatchewan</v>
      </c>
      <c r="N11">
        <f t="shared" ca="1" si="12"/>
        <v>291900</v>
      </c>
      <c r="O11">
        <f t="shared" ca="1" si="13"/>
        <v>258715.51188837166</v>
      </c>
      <c r="P11">
        <f t="shared" ca="1" si="14"/>
        <v>16214.734625933357</v>
      </c>
      <c r="Q11">
        <f t="shared" ca="1" si="15"/>
        <v>7770</v>
      </c>
      <c r="R11">
        <f t="shared" ca="1" si="16"/>
        <v>42132.522796306723</v>
      </c>
      <c r="S11">
        <f t="shared" ca="1" si="17"/>
        <v>11931.037281480068</v>
      </c>
      <c r="T11">
        <f t="shared" ca="1" si="18"/>
        <v>320045.77190741344</v>
      </c>
      <c r="U11">
        <f t="shared" ca="1" si="19"/>
        <v>308618.03468467837</v>
      </c>
      <c r="V11">
        <f t="shared" ca="1" si="20"/>
        <v>11427.737222735072</v>
      </c>
      <c r="X11" s="7">
        <f ca="1">IF(Table2[[#This Row],[gender]]="men",1,0)</f>
        <v>0</v>
      </c>
      <c r="Y11" s="7">
        <f ca="1">IF(Table2[[#This Row],[gender]]="women",1,0)</f>
        <v>1</v>
      </c>
      <c r="Z11" s="7">
        <v>6</v>
      </c>
      <c r="AA11" s="7" t="s">
        <v>8</v>
      </c>
      <c r="AB11" s="7"/>
      <c r="AC11" s="7"/>
      <c r="AD11" s="7"/>
      <c r="AE11" s="7">
        <v>6</v>
      </c>
      <c r="AF11" s="7" t="s">
        <v>25</v>
      </c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>
        <f ca="1">Table2[[#This Row],[Cars value]]/Table2[[#This Row],[Cars]]</f>
        <v>16214.734625933357</v>
      </c>
      <c r="AS11" s="7"/>
      <c r="AT11" s="7"/>
      <c r="AU11" s="7">
        <f ca="1">IF(Table2[[#This Row],[Debts]]&gt;$AT$7,1,0)</f>
        <v>1</v>
      </c>
      <c r="AV11" s="7"/>
      <c r="AW11" s="7">
        <f ca="1">Table2[[#This Row],[Mortage left ]]/Table2[[#This Row],[Value of house ]]</f>
        <v>0.88631555974091014</v>
      </c>
      <c r="AX11" s="7" t="s">
        <v>25</v>
      </c>
      <c r="AY11" s="9">
        <f ca="1">AVERAGEIF(Table2[Area],AX11,Table2[Income])</f>
        <v>59039.444444444445</v>
      </c>
      <c r="AZ11" s="7">
        <f ca="1">IF(Table2[[#This Row],[Debts]]&gt;Table2[[#This Row],[Income]],1,0)</f>
        <v>0</v>
      </c>
      <c r="BA11" s="7"/>
      <c r="BB11" s="7"/>
      <c r="BC11" s="7">
        <f ca="1">IF(Table2[[#This Row],[net worth of the person($)]]&gt;BB11,Table2[[#This Row],[age]],0)</f>
        <v>35</v>
      </c>
      <c r="BD11" s="7"/>
    </row>
    <row r="12" spans="2:56" x14ac:dyDescent="0.25">
      <c r="B12" s="1">
        <f t="shared" ca="1" si="0"/>
        <v>2</v>
      </c>
      <c r="C12" s="1" t="str">
        <f t="shared" ca="1" si="1"/>
        <v>women</v>
      </c>
      <c r="D12" s="1">
        <f t="shared" ca="1" si="2"/>
        <v>26</v>
      </c>
      <c r="E12" s="1">
        <f t="shared" ca="1" si="3"/>
        <v>4</v>
      </c>
      <c r="F12" s="1" t="str">
        <f t="shared" ca="1" si="4"/>
        <v>IT</v>
      </c>
      <c r="G12" s="1">
        <f t="shared" ca="1" si="5"/>
        <v>5</v>
      </c>
      <c r="H12" s="1" t="str">
        <f t="shared" ca="1" si="6"/>
        <v>Other</v>
      </c>
      <c r="I12">
        <f t="shared" ca="1" si="7"/>
        <v>1</v>
      </c>
      <c r="J12">
        <f t="shared" ca="1" si="8"/>
        <v>1</v>
      </c>
      <c r="K12">
        <f t="shared" ca="1" si="9"/>
        <v>73622</v>
      </c>
      <c r="L12">
        <f t="shared" ca="1" si="10"/>
        <v>12</v>
      </c>
      <c r="M12" t="str">
        <f t="shared" ca="1" si="11"/>
        <v xml:space="preserve">Nova scotia </v>
      </c>
      <c r="N12">
        <f t="shared" ca="1" si="12"/>
        <v>294488</v>
      </c>
      <c r="O12">
        <f t="shared" ca="1" si="13"/>
        <v>50448.972758149263</v>
      </c>
      <c r="P12">
        <f t="shared" ca="1" si="14"/>
        <v>1044.5159780246588</v>
      </c>
      <c r="Q12">
        <f t="shared" ca="1" si="15"/>
        <v>968</v>
      </c>
      <c r="R12">
        <f t="shared" ca="1" si="16"/>
        <v>74748.035986058792</v>
      </c>
      <c r="S12">
        <f t="shared" ca="1" si="17"/>
        <v>86843.732841200457</v>
      </c>
      <c r="T12">
        <f t="shared" ca="1" si="18"/>
        <v>382376.24881922512</v>
      </c>
      <c r="U12">
        <f t="shared" ca="1" si="19"/>
        <v>126165.00874420805</v>
      </c>
      <c r="V12">
        <f t="shared" ca="1" si="20"/>
        <v>256211.24007501706</v>
      </c>
      <c r="X12" s="7">
        <f ca="1">IF(Table2[[#This Row],[gender]]="men",1,0)</f>
        <v>0</v>
      </c>
      <c r="Y12" s="7">
        <f ca="1">IF(Table2[[#This Row],[gender]]="women",1,0)</f>
        <v>1</v>
      </c>
      <c r="Z12" s="7"/>
      <c r="AA12" s="7"/>
      <c r="AB12" s="7"/>
      <c r="AC12" s="7"/>
      <c r="AD12" s="7"/>
      <c r="AE12" s="7">
        <v>7</v>
      </c>
      <c r="AF12" s="7" t="s">
        <v>26</v>
      </c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>
        <f ca="1">Table2[[#This Row],[Cars value]]/Table2[[#This Row],[Cars]]</f>
        <v>1044.5159780246588</v>
      </c>
      <c r="AS12" s="7"/>
      <c r="AT12" s="7"/>
      <c r="AU12" s="7">
        <f ca="1">IF(Table2[[#This Row],[Debts]]&gt;$AT$7,1,0)</f>
        <v>1</v>
      </c>
      <c r="AV12" s="7"/>
      <c r="AW12" s="7">
        <f ca="1">Table2[[#This Row],[Mortage left ]]/Table2[[#This Row],[Value of house ]]</f>
        <v>0.17131079282737927</v>
      </c>
      <c r="AX12" s="7" t="s">
        <v>26</v>
      </c>
      <c r="AY12" s="9">
        <f ca="1">AVERAGEIF(Table2[Area],AX12,Table2[Income])</f>
        <v>58036.690476190473</v>
      </c>
      <c r="AZ12" s="7">
        <f ca="1">IF(Table2[[#This Row],[Debts]]&gt;Table2[[#This Row],[Income]],1,0)</f>
        <v>1</v>
      </c>
      <c r="BA12" s="7"/>
      <c r="BB12" s="7"/>
      <c r="BC12" s="7">
        <f ca="1">IF(Table2[[#This Row],[net worth of the person($)]]&gt;BB12,Table2[[#This Row],[age]],0)</f>
        <v>26</v>
      </c>
      <c r="BD12" s="7"/>
    </row>
    <row r="13" spans="2:56" x14ac:dyDescent="0.25">
      <c r="B13" s="1">
        <f t="shared" ca="1" si="0"/>
        <v>2</v>
      </c>
      <c r="C13" s="1" t="str">
        <f t="shared" ca="1" si="1"/>
        <v>women</v>
      </c>
      <c r="D13" s="1">
        <f t="shared" ca="1" si="2"/>
        <v>27</v>
      </c>
      <c r="E13" s="1">
        <f t="shared" ca="1" si="3"/>
        <v>1</v>
      </c>
      <c r="F13" s="1" t="str">
        <f t="shared" ca="1" si="4"/>
        <v>health</v>
      </c>
      <c r="G13" s="1">
        <f t="shared" ca="1" si="5"/>
        <v>5</v>
      </c>
      <c r="H13" s="1" t="str">
        <f t="shared" ca="1" si="6"/>
        <v>Other</v>
      </c>
      <c r="I13">
        <f t="shared" ca="1" si="7"/>
        <v>3</v>
      </c>
      <c r="J13">
        <f t="shared" ca="1" si="8"/>
        <v>1</v>
      </c>
      <c r="K13">
        <f t="shared" ca="1" si="9"/>
        <v>42871</v>
      </c>
      <c r="L13">
        <f t="shared" ca="1" si="10"/>
        <v>10</v>
      </c>
      <c r="M13" t="str">
        <f t="shared" ca="1" si="11"/>
        <v>Newfounland</v>
      </c>
      <c r="N13">
        <f t="shared" ca="1" si="12"/>
        <v>214355</v>
      </c>
      <c r="O13">
        <f t="shared" ca="1" si="13"/>
        <v>62558.15306061809</v>
      </c>
      <c r="P13">
        <f t="shared" ca="1" si="14"/>
        <v>42236.019784362456</v>
      </c>
      <c r="Q13">
        <f t="shared" ca="1" si="15"/>
        <v>11851</v>
      </c>
      <c r="R13">
        <f t="shared" ca="1" si="16"/>
        <v>72372.437090482737</v>
      </c>
      <c r="S13">
        <f t="shared" ca="1" si="17"/>
        <v>1515.0379657389249</v>
      </c>
      <c r="T13">
        <f t="shared" ca="1" si="18"/>
        <v>258106.05775010138</v>
      </c>
      <c r="U13">
        <f t="shared" ca="1" si="19"/>
        <v>146781.59015110083</v>
      </c>
      <c r="V13">
        <f t="shared" ca="1" si="20"/>
        <v>111324.46759900055</v>
      </c>
      <c r="X13" s="7">
        <f ca="1">IF(Table2[[#This Row],[gender]]="men",1,0)</f>
        <v>0</v>
      </c>
      <c r="Y13" s="7">
        <f ca="1">IF(Table2[[#This Row],[gender]]="women",1,0)</f>
        <v>1</v>
      </c>
      <c r="Z13" s="7"/>
      <c r="AA13" s="7"/>
      <c r="AB13" s="7"/>
      <c r="AC13" s="7"/>
      <c r="AD13" s="7"/>
      <c r="AE13" s="7">
        <v>8</v>
      </c>
      <c r="AF13" s="7" t="s">
        <v>27</v>
      </c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>
        <f ca="1">Table2[[#This Row],[Cars value]]/Table2[[#This Row],[Cars]]</f>
        <v>42236.019784362456</v>
      </c>
      <c r="AS13" s="7"/>
      <c r="AT13" s="7"/>
      <c r="AU13" s="7">
        <f ca="1">IF(Table2[[#This Row],[Debts]]&gt;$AT$7,1,0)</f>
        <v>1</v>
      </c>
      <c r="AV13" s="7"/>
      <c r="AW13" s="7">
        <f ca="1">Table2[[#This Row],[Mortage left ]]/Table2[[#This Row],[Value of house ]]</f>
        <v>0.29184368482479106</v>
      </c>
      <c r="AX13" s="7" t="s">
        <v>27</v>
      </c>
      <c r="AY13" s="9">
        <f ca="1">AVERAGEIF(Table2[Area],AX13,Table2[Income])</f>
        <v>58190.684210526313</v>
      </c>
      <c r="AZ13" s="7">
        <f ca="1">IF(Table2[[#This Row],[Debts]]&gt;Table2[[#This Row],[Income]],1,0)</f>
        <v>1</v>
      </c>
      <c r="BA13" s="7"/>
      <c r="BB13" s="7"/>
      <c r="BC13" s="7">
        <f ca="1">IF(Table2[[#This Row],[net worth of the person($)]]&gt;BB13,Table2[[#This Row],[age]],0)</f>
        <v>27</v>
      </c>
      <c r="BD13" s="7"/>
    </row>
    <row r="14" spans="2:56" x14ac:dyDescent="0.25">
      <c r="B14" s="1">
        <f t="shared" ca="1" si="0"/>
        <v>2</v>
      </c>
      <c r="C14" s="1" t="str">
        <f t="shared" ca="1" si="1"/>
        <v>women</v>
      </c>
      <c r="D14" s="1">
        <f t="shared" ca="1" si="2"/>
        <v>27</v>
      </c>
      <c r="E14" s="1">
        <f t="shared" ca="1" si="3"/>
        <v>1</v>
      </c>
      <c r="F14" s="1" t="str">
        <f t="shared" ca="1" si="4"/>
        <v>health</v>
      </c>
      <c r="G14" s="1">
        <f t="shared" ca="1" si="5"/>
        <v>5</v>
      </c>
      <c r="H14" s="1" t="str">
        <f t="shared" ca="1" si="6"/>
        <v>Other</v>
      </c>
      <c r="I14">
        <f t="shared" ca="1" si="7"/>
        <v>4</v>
      </c>
      <c r="J14">
        <f t="shared" ca="1" si="8"/>
        <v>1</v>
      </c>
      <c r="K14">
        <f t="shared" ca="1" si="9"/>
        <v>76828</v>
      </c>
      <c r="L14">
        <f t="shared" ca="1" si="10"/>
        <v>13</v>
      </c>
      <c r="M14" t="str">
        <f t="shared" ca="1" si="11"/>
        <v>Prince edward Island</v>
      </c>
      <c r="N14">
        <f t="shared" ca="1" si="12"/>
        <v>384140</v>
      </c>
      <c r="O14">
        <f t="shared" ca="1" si="13"/>
        <v>39110.196015471032</v>
      </c>
      <c r="P14">
        <f t="shared" ca="1" si="14"/>
        <v>32262.422324960829</v>
      </c>
      <c r="Q14">
        <f t="shared" ca="1" si="15"/>
        <v>25706</v>
      </c>
      <c r="R14">
        <f t="shared" ca="1" si="16"/>
        <v>150017.90961680666</v>
      </c>
      <c r="S14">
        <f t="shared" ca="1" si="17"/>
        <v>86835.606049520895</v>
      </c>
      <c r="T14">
        <f t="shared" ca="1" si="18"/>
        <v>503238.02837448171</v>
      </c>
      <c r="U14">
        <f t="shared" ca="1" si="19"/>
        <v>214834.1056322777</v>
      </c>
      <c r="V14">
        <f t="shared" ca="1" si="20"/>
        <v>288403.92274220404</v>
      </c>
      <c r="X14" s="7">
        <f ca="1">IF(Table2[[#This Row],[gender]]="men",1,0)</f>
        <v>0</v>
      </c>
      <c r="Y14" s="7">
        <f ca="1">IF(Table2[[#This Row],[gender]]="women",1,0)</f>
        <v>1</v>
      </c>
      <c r="Z14" s="7"/>
      <c r="AA14" s="7"/>
      <c r="AB14" s="7"/>
      <c r="AC14" s="7"/>
      <c r="AD14" s="7"/>
      <c r="AE14" s="7">
        <v>9</v>
      </c>
      <c r="AF14" s="7" t="s">
        <v>28</v>
      </c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>
        <f ca="1">Table2[[#This Row],[Cars value]]/Table2[[#This Row],[Cars]]</f>
        <v>32262.422324960829</v>
      </c>
      <c r="AS14" s="7"/>
      <c r="AT14" s="7"/>
      <c r="AU14" s="7">
        <f ca="1">IF(Table2[[#This Row],[Debts]]&gt;$AT$7,1,0)</f>
        <v>1</v>
      </c>
      <c r="AV14" s="7"/>
      <c r="AW14" s="7">
        <f ca="1">Table2[[#This Row],[Mortage left ]]/Table2[[#This Row],[Value of house ]]</f>
        <v>0.10181234970445939</v>
      </c>
      <c r="AX14" s="7" t="s">
        <v>28</v>
      </c>
      <c r="AY14" s="9">
        <f ca="1">AVERAGEIF(Table2[Area],AX14,Table2[Income])</f>
        <v>58543.044444444444</v>
      </c>
      <c r="AZ14" s="7">
        <f ca="1">IF(Table2[[#This Row],[Debts]]&gt;Table2[[#This Row],[Income]],1,0)</f>
        <v>1</v>
      </c>
      <c r="BA14" s="7"/>
      <c r="BB14" s="7"/>
      <c r="BC14" s="7">
        <f ca="1">IF(Table2[[#This Row],[net worth of the person($)]]&gt;BB14,Table2[[#This Row],[age]],0)</f>
        <v>27</v>
      </c>
      <c r="BD14" s="7"/>
    </row>
    <row r="15" spans="2:56" x14ac:dyDescent="0.25">
      <c r="B15" s="1">
        <f t="shared" ca="1" si="0"/>
        <v>1</v>
      </c>
      <c r="C15" s="1" t="str">
        <f t="shared" ca="1" si="1"/>
        <v>men</v>
      </c>
      <c r="D15" s="1">
        <f t="shared" ca="1" si="2"/>
        <v>39</v>
      </c>
      <c r="E15" s="1">
        <f t="shared" ca="1" si="3"/>
        <v>1</v>
      </c>
      <c r="F15" s="1" t="str">
        <f t="shared" ca="1" si="4"/>
        <v>health</v>
      </c>
      <c r="G15" s="1">
        <f t="shared" ca="1" si="5"/>
        <v>2</v>
      </c>
      <c r="H15" s="1" t="str">
        <f t="shared" ca="1" si="6"/>
        <v xml:space="preserve">college </v>
      </c>
      <c r="I15">
        <f t="shared" ca="1" si="7"/>
        <v>0</v>
      </c>
      <c r="J15">
        <f t="shared" ca="1" si="8"/>
        <v>1</v>
      </c>
      <c r="K15">
        <f t="shared" ca="1" si="9"/>
        <v>55743</v>
      </c>
      <c r="L15">
        <f t="shared" ca="1" si="10"/>
        <v>6</v>
      </c>
      <c r="M15" t="str">
        <f t="shared" ca="1" si="11"/>
        <v>Saskatchewan</v>
      </c>
      <c r="N15">
        <f t="shared" ca="1" si="12"/>
        <v>222972</v>
      </c>
      <c r="O15">
        <f t="shared" ca="1" si="13"/>
        <v>6281.3116383616825</v>
      </c>
      <c r="P15">
        <f t="shared" ca="1" si="14"/>
        <v>6490.248311114824</v>
      </c>
      <c r="Q15">
        <f t="shared" ca="1" si="15"/>
        <v>4686</v>
      </c>
      <c r="R15">
        <f t="shared" ca="1" si="16"/>
        <v>99391.676691971326</v>
      </c>
      <c r="S15">
        <f t="shared" ca="1" si="17"/>
        <v>75731.461272850705</v>
      </c>
      <c r="T15">
        <f t="shared" ca="1" si="18"/>
        <v>305193.70958396554</v>
      </c>
      <c r="U15">
        <f t="shared" ca="1" si="19"/>
        <v>110358.98833033301</v>
      </c>
      <c r="V15">
        <f t="shared" ca="1" si="20"/>
        <v>194834.72125363251</v>
      </c>
      <c r="X15" s="7">
        <f ca="1">IF(Table2[[#This Row],[gender]]="men",1,0)</f>
        <v>1</v>
      </c>
      <c r="Y15" s="7">
        <f ca="1">IF(Table2[[#This Row],[gender]]="women",1,0)</f>
        <v>0</v>
      </c>
      <c r="Z15" s="7"/>
      <c r="AA15" s="7"/>
      <c r="AB15" s="7"/>
      <c r="AC15" s="7"/>
      <c r="AD15" s="7"/>
      <c r="AE15" s="7">
        <v>10</v>
      </c>
      <c r="AF15" s="7" t="s">
        <v>29</v>
      </c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>
        <f ca="1">Table2[[#This Row],[Cars value]]/Table2[[#This Row],[Cars]]</f>
        <v>6490.248311114824</v>
      </c>
      <c r="AS15" s="7"/>
      <c r="AT15" s="7"/>
      <c r="AU15" s="7">
        <f ca="1">IF(Table2[[#This Row],[Debts]]&gt;$AT$7,1,0)</f>
        <v>1</v>
      </c>
      <c r="AV15" s="7"/>
      <c r="AW15" s="7">
        <f ca="1">Table2[[#This Row],[Mortage left ]]/Table2[[#This Row],[Value of house ]]</f>
        <v>2.8170853911530069E-2</v>
      </c>
      <c r="AX15" s="7" t="s">
        <v>29</v>
      </c>
      <c r="AY15" s="9">
        <f ca="1">AVERAGEIF(Table2[Area],AX15,Table2[Income])</f>
        <v>55786.5</v>
      </c>
      <c r="AZ15" s="7">
        <f ca="1">IF(Table2[[#This Row],[Debts]]&gt;Table2[[#This Row],[Income]],1,0)</f>
        <v>1</v>
      </c>
      <c r="BA15" s="7"/>
      <c r="BB15" s="7"/>
      <c r="BC15" s="7">
        <f ca="1">IF(Table2[[#This Row],[net worth of the person($)]]&gt;BB15,Table2[[#This Row],[age]],0)</f>
        <v>39</v>
      </c>
      <c r="BD15" s="7"/>
    </row>
    <row r="16" spans="2:56" x14ac:dyDescent="0.25">
      <c r="B16" s="1">
        <f t="shared" ca="1" si="0"/>
        <v>1</v>
      </c>
      <c r="C16" s="1" t="str">
        <f t="shared" ca="1" si="1"/>
        <v>men</v>
      </c>
      <c r="D16" s="1">
        <f t="shared" ca="1" si="2"/>
        <v>25</v>
      </c>
      <c r="E16" s="1">
        <f t="shared" ca="1" si="3"/>
        <v>3</v>
      </c>
      <c r="F16" s="1" t="str">
        <f t="shared" ca="1" si="4"/>
        <v xml:space="preserve">teaching </v>
      </c>
      <c r="G16" s="1">
        <f t="shared" ca="1" si="5"/>
        <v>2</v>
      </c>
      <c r="H16" s="1" t="str">
        <f t="shared" ca="1" si="6"/>
        <v xml:space="preserve">college </v>
      </c>
      <c r="I16">
        <f t="shared" ca="1" si="7"/>
        <v>3</v>
      </c>
      <c r="J16">
        <f t="shared" ca="1" si="8"/>
        <v>1</v>
      </c>
      <c r="K16">
        <f t="shared" ca="1" si="9"/>
        <v>47208</v>
      </c>
      <c r="L16">
        <f t="shared" ca="1" si="10"/>
        <v>13</v>
      </c>
      <c r="M16" t="str">
        <f t="shared" ca="1" si="11"/>
        <v>Prince edward Island</v>
      </c>
      <c r="N16">
        <f t="shared" ca="1" si="12"/>
        <v>188832</v>
      </c>
      <c r="O16">
        <f t="shared" ca="1" si="13"/>
        <v>166599.67195597661</v>
      </c>
      <c r="P16">
        <f t="shared" ca="1" si="14"/>
        <v>2102.771841973039</v>
      </c>
      <c r="Q16">
        <f t="shared" ca="1" si="15"/>
        <v>1869</v>
      </c>
      <c r="R16">
        <f t="shared" ca="1" si="16"/>
        <v>11003.591984578954</v>
      </c>
      <c r="S16">
        <f t="shared" ca="1" si="17"/>
        <v>5152.9833647500282</v>
      </c>
      <c r="T16">
        <f t="shared" ca="1" si="18"/>
        <v>196087.75520672306</v>
      </c>
      <c r="U16">
        <f t="shared" ca="1" si="19"/>
        <v>179472.26394055557</v>
      </c>
      <c r="V16">
        <f t="shared" ca="1" si="20"/>
        <v>16615.49126616749</v>
      </c>
      <c r="X16" s="7">
        <f ca="1">IF(Table2[[#This Row],[gender]]="men",1,0)</f>
        <v>1</v>
      </c>
      <c r="Y16" s="7">
        <f ca="1">IF(Table2[[#This Row],[gender]]="women",1,0)</f>
        <v>0</v>
      </c>
      <c r="Z16" s="7"/>
      <c r="AA16" s="7"/>
      <c r="AB16" s="7"/>
      <c r="AC16" s="7"/>
      <c r="AD16" s="7"/>
      <c r="AE16" s="7">
        <v>11</v>
      </c>
      <c r="AF16" s="7" t="s">
        <v>30</v>
      </c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>
        <f ca="1">Table2[[#This Row],[Cars value]]/Table2[[#This Row],[Cars]]</f>
        <v>2102.771841973039</v>
      </c>
      <c r="AS16" s="7"/>
      <c r="AT16" s="7"/>
      <c r="AU16" s="7">
        <f ca="1">IF(Table2[[#This Row],[Debts]]&gt;$AT$7,1,0)</f>
        <v>0</v>
      </c>
      <c r="AV16" s="7"/>
      <c r="AW16" s="7">
        <f ca="1">Table2[[#This Row],[Mortage left ]]/Table2[[#This Row],[Value of house ]]</f>
        <v>0.88226398044810528</v>
      </c>
      <c r="AX16" s="7" t="s">
        <v>30</v>
      </c>
      <c r="AY16" s="9">
        <f ca="1">AVERAGEIF(Table2[Area],AX16,Table2[Income])</f>
        <v>58172.638888888891</v>
      </c>
      <c r="AZ16" s="7">
        <f ca="1">IF(Table2[[#This Row],[Debts]]&gt;Table2[[#This Row],[Income]],1,0)</f>
        <v>0</v>
      </c>
      <c r="BA16" s="7"/>
      <c r="BB16" s="7"/>
      <c r="BC16" s="7">
        <f ca="1">IF(Table2[[#This Row],[net worth of the person($)]]&gt;BB16,Table2[[#This Row],[age]],0)</f>
        <v>25</v>
      </c>
      <c r="BD16" s="7"/>
    </row>
    <row r="17" spans="2:56" x14ac:dyDescent="0.25">
      <c r="B17" s="1">
        <f t="shared" ca="1" si="0"/>
        <v>2</v>
      </c>
      <c r="C17" s="1" t="str">
        <f t="shared" ca="1" si="1"/>
        <v>women</v>
      </c>
      <c r="D17" s="1">
        <f t="shared" ca="1" si="2"/>
        <v>41</v>
      </c>
      <c r="E17" s="1">
        <f t="shared" ca="1" si="3"/>
        <v>2</v>
      </c>
      <c r="F17" s="1" t="str">
        <f t="shared" ca="1" si="4"/>
        <v>construction</v>
      </c>
      <c r="G17" s="1">
        <f t="shared" ca="1" si="5"/>
        <v>1</v>
      </c>
      <c r="H17" s="1" t="str">
        <f t="shared" ca="1" si="6"/>
        <v>high scool</v>
      </c>
      <c r="I17">
        <f t="shared" ca="1" si="7"/>
        <v>3</v>
      </c>
      <c r="J17">
        <f t="shared" ca="1" si="8"/>
        <v>1</v>
      </c>
      <c r="K17">
        <f t="shared" ca="1" si="9"/>
        <v>79485</v>
      </c>
      <c r="L17">
        <f t="shared" ca="1" si="10"/>
        <v>3</v>
      </c>
      <c r="M17" t="str">
        <f t="shared" ca="1" si="11"/>
        <v>Northwest Ter</v>
      </c>
      <c r="N17">
        <f t="shared" ca="1" si="12"/>
        <v>476910</v>
      </c>
      <c r="O17">
        <f t="shared" ca="1" si="13"/>
        <v>96235.847890708799</v>
      </c>
      <c r="P17">
        <f t="shared" ca="1" si="14"/>
        <v>51388.35391154635</v>
      </c>
      <c r="Q17">
        <f t="shared" ca="1" si="15"/>
        <v>20653</v>
      </c>
      <c r="R17">
        <f t="shared" ca="1" si="16"/>
        <v>150470.02395450478</v>
      </c>
      <c r="S17">
        <f t="shared" ca="1" si="17"/>
        <v>24463.482091479535</v>
      </c>
      <c r="T17">
        <f t="shared" ca="1" si="18"/>
        <v>552761.83600302588</v>
      </c>
      <c r="U17">
        <f t="shared" ca="1" si="19"/>
        <v>267358.87184521358</v>
      </c>
      <c r="V17">
        <f t="shared" ca="1" si="20"/>
        <v>285402.9641578123</v>
      </c>
      <c r="X17" s="7">
        <f ca="1">IF(Table2[[#This Row],[gender]]="men",1,0)</f>
        <v>0</v>
      </c>
      <c r="Y17" s="7">
        <f ca="1">IF(Table2[[#This Row],[gender]]="women",1,0)</f>
        <v>1</v>
      </c>
      <c r="Z17" s="7"/>
      <c r="AA17" s="7"/>
      <c r="AB17" s="7"/>
      <c r="AC17" s="7"/>
      <c r="AD17" s="7"/>
      <c r="AE17" s="7">
        <v>12</v>
      </c>
      <c r="AF17" s="7" t="s">
        <v>31</v>
      </c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>
        <f ca="1">Table2[[#This Row],[Cars value]]/Table2[[#This Row],[Cars]]</f>
        <v>51388.35391154635</v>
      </c>
      <c r="AS17" s="7"/>
      <c r="AT17" s="7"/>
      <c r="AU17" s="7">
        <f ca="1">IF(Table2[[#This Row],[Debts]]&gt;$AT$7,1,0)</f>
        <v>1</v>
      </c>
      <c r="AV17" s="7"/>
      <c r="AW17" s="7">
        <f ca="1">Table2[[#This Row],[Mortage left ]]/Table2[[#This Row],[Value of house ]]</f>
        <v>0.20179037531338995</v>
      </c>
      <c r="AX17" s="7" t="s">
        <v>31</v>
      </c>
      <c r="AY17" s="9">
        <f ca="1">AVERAGEIF(Table2[Area],AX17,Table2[Income])</f>
        <v>58323.3125</v>
      </c>
      <c r="AZ17" s="7">
        <f ca="1">IF(Table2[[#This Row],[Debts]]&gt;Table2[[#This Row],[Income]],1,0)</f>
        <v>1</v>
      </c>
      <c r="BA17" s="7"/>
      <c r="BB17" s="7"/>
      <c r="BC17" s="7">
        <f ca="1">IF(Table2[[#This Row],[net worth of the person($)]]&gt;BB17,Table2[[#This Row],[age]],0)</f>
        <v>41</v>
      </c>
      <c r="BD17" s="7"/>
    </row>
    <row r="18" spans="2:56" x14ac:dyDescent="0.25">
      <c r="B18" s="1">
        <f t="shared" ca="1" si="0"/>
        <v>2</v>
      </c>
      <c r="C18" s="1" t="str">
        <f t="shared" ca="1" si="1"/>
        <v>women</v>
      </c>
      <c r="D18" s="1">
        <f t="shared" ca="1" si="2"/>
        <v>26</v>
      </c>
      <c r="E18" s="1">
        <f t="shared" ca="1" si="3"/>
        <v>3</v>
      </c>
      <c r="F18" s="1" t="str">
        <f t="shared" ca="1" si="4"/>
        <v xml:space="preserve">teaching </v>
      </c>
      <c r="G18" s="1">
        <f t="shared" ca="1" si="5"/>
        <v>4</v>
      </c>
      <c r="H18" s="1" t="str">
        <f t="shared" ca="1" si="6"/>
        <v xml:space="preserve">technical </v>
      </c>
      <c r="I18">
        <f t="shared" ca="1" si="7"/>
        <v>1</v>
      </c>
      <c r="J18">
        <f t="shared" ca="1" si="8"/>
        <v>1</v>
      </c>
      <c r="K18">
        <f t="shared" ca="1" si="9"/>
        <v>48156</v>
      </c>
      <c r="L18">
        <f t="shared" ca="1" si="10"/>
        <v>8</v>
      </c>
      <c r="M18" t="str">
        <f t="shared" ca="1" si="11"/>
        <v xml:space="preserve">Ontario </v>
      </c>
      <c r="N18">
        <f t="shared" ca="1" si="12"/>
        <v>240780</v>
      </c>
      <c r="O18">
        <f t="shared" ca="1" si="13"/>
        <v>109106.653800616</v>
      </c>
      <c r="P18">
        <f t="shared" ca="1" si="14"/>
        <v>12976.858311751517</v>
      </c>
      <c r="Q18">
        <f t="shared" ca="1" si="15"/>
        <v>9646</v>
      </c>
      <c r="R18">
        <f t="shared" ca="1" si="16"/>
        <v>73468.424321972925</v>
      </c>
      <c r="S18">
        <f t="shared" ca="1" si="17"/>
        <v>16449.106960067104</v>
      </c>
      <c r="T18">
        <f t="shared" ca="1" si="18"/>
        <v>270205.96527181863</v>
      </c>
      <c r="U18">
        <f t="shared" ca="1" si="19"/>
        <v>192221.07812258892</v>
      </c>
      <c r="V18">
        <f t="shared" ca="1" si="20"/>
        <v>77984.887149229704</v>
      </c>
      <c r="X18" s="7">
        <f ca="1">IF(Table2[[#This Row],[gender]]="men",1,0)</f>
        <v>0</v>
      </c>
      <c r="Y18" s="7">
        <f ca="1">IF(Table2[[#This Row],[gender]]="women",1,0)</f>
        <v>1</v>
      </c>
      <c r="Z18" s="7"/>
      <c r="AA18" s="7"/>
      <c r="AB18" s="7"/>
      <c r="AC18" s="7"/>
      <c r="AD18" s="7"/>
      <c r="AE18" s="7">
        <v>13</v>
      </c>
      <c r="AF18" s="7" t="s">
        <v>32</v>
      </c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>
        <f ca="1">Table2[[#This Row],[Cars value]]/Table2[[#This Row],[Cars]]</f>
        <v>12976.858311751517</v>
      </c>
      <c r="AS18" s="7"/>
      <c r="AT18" s="7"/>
      <c r="AU18" s="7">
        <f ca="1">IF(Table2[[#This Row],[Debts]]&gt;$AT$7,1,0)</f>
        <v>1</v>
      </c>
      <c r="AV18" s="7"/>
      <c r="AW18" s="7">
        <f ca="1">Table2[[#This Row],[Mortage left ]]/Table2[[#This Row],[Value of house ]]</f>
        <v>0.453138357839588</v>
      </c>
      <c r="AX18" s="7" t="s">
        <v>32</v>
      </c>
      <c r="AY18" s="9">
        <f ca="1">AVERAGEIF(Table2[Area],AX18,Table2[Income])</f>
        <v>62779.179487179485</v>
      </c>
      <c r="AZ18" s="7">
        <f ca="1">IF(Table2[[#This Row],[Debts]]&gt;Table2[[#This Row],[Income]],1,0)</f>
        <v>1</v>
      </c>
      <c r="BA18" s="7"/>
      <c r="BB18" s="7"/>
      <c r="BC18" s="7">
        <f ca="1">IF(Table2[[#This Row],[net worth of the person($)]]&gt;BB18,Table2[[#This Row],[age]],0)</f>
        <v>26</v>
      </c>
      <c r="BD18" s="7"/>
    </row>
    <row r="19" spans="2:56" x14ac:dyDescent="0.25">
      <c r="B19" s="1">
        <f t="shared" ca="1" si="0"/>
        <v>2</v>
      </c>
      <c r="C19" s="1" t="str">
        <f t="shared" ca="1" si="1"/>
        <v>women</v>
      </c>
      <c r="D19" s="1">
        <f t="shared" ca="1" si="2"/>
        <v>32</v>
      </c>
      <c r="E19" s="1">
        <f t="shared" ca="1" si="3"/>
        <v>5</v>
      </c>
      <c r="F19" s="1" t="str">
        <f t="shared" ca="1" si="4"/>
        <v xml:space="preserve">general work </v>
      </c>
      <c r="G19" s="1">
        <f t="shared" ca="1" si="5"/>
        <v>3</v>
      </c>
      <c r="H19" s="1" t="str">
        <f t="shared" ca="1" si="6"/>
        <v xml:space="preserve">university </v>
      </c>
      <c r="I19">
        <f t="shared" ca="1" si="7"/>
        <v>4</v>
      </c>
      <c r="J19">
        <f t="shared" ca="1" si="8"/>
        <v>2</v>
      </c>
      <c r="K19">
        <f t="shared" ca="1" si="9"/>
        <v>62228</v>
      </c>
      <c r="L19">
        <f t="shared" ca="1" si="10"/>
        <v>8</v>
      </c>
      <c r="M19" t="str">
        <f t="shared" ca="1" si="11"/>
        <v xml:space="preserve">Ontario </v>
      </c>
      <c r="N19">
        <f t="shared" ca="1" si="12"/>
        <v>186684</v>
      </c>
      <c r="O19">
        <f t="shared" ca="1" si="13"/>
        <v>73007.440148442591</v>
      </c>
      <c r="P19">
        <f t="shared" ca="1" si="14"/>
        <v>107912.41160750719</v>
      </c>
      <c r="Q19">
        <f t="shared" ca="1" si="15"/>
        <v>83453</v>
      </c>
      <c r="R19">
        <f t="shared" ca="1" si="16"/>
        <v>31552.945170775038</v>
      </c>
      <c r="S19">
        <f t="shared" ca="1" si="17"/>
        <v>74191.054871110158</v>
      </c>
      <c r="T19">
        <f t="shared" ca="1" si="18"/>
        <v>368787.4664786174</v>
      </c>
      <c r="U19">
        <f t="shared" ca="1" si="19"/>
        <v>188013.3853192176</v>
      </c>
      <c r="V19">
        <f t="shared" ca="1" si="20"/>
        <v>180774.08115939979</v>
      </c>
      <c r="X19" s="7">
        <f ca="1">IF(Table2[[#This Row],[gender]]="men",1,0)</f>
        <v>0</v>
      </c>
      <c r="Y19" s="7">
        <f ca="1">IF(Table2[[#This Row],[gender]]="women",1,0)</f>
        <v>1</v>
      </c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>
        <f ca="1">Table2[[#This Row],[Cars value]]/Table2[[#This Row],[Cars]]</f>
        <v>53956.205803753597</v>
      </c>
      <c r="AS19" s="7"/>
      <c r="AT19" s="7"/>
      <c r="AU19" s="7">
        <f ca="1">IF(Table2[[#This Row],[Debts]]&gt;$AT$7,1,0)</f>
        <v>1</v>
      </c>
      <c r="AV19" s="7"/>
      <c r="AW19" s="7">
        <f ca="1">Table2[[#This Row],[Mortage left ]]/Table2[[#This Row],[Value of house ]]</f>
        <v>0.39107497240493344</v>
      </c>
      <c r="AZ19" s="7">
        <f ca="1">IF(Table2[[#This Row],[Debts]]&gt;Table2[[#This Row],[Income]],1,0)</f>
        <v>0</v>
      </c>
      <c r="BA19" s="7"/>
      <c r="BB19" s="7"/>
      <c r="BC19" s="7">
        <f ca="1">IF(Table2[[#This Row],[net worth of the person($)]]&gt;BB19,Table2[[#This Row],[age]],0)</f>
        <v>32</v>
      </c>
      <c r="BD19" s="7"/>
    </row>
    <row r="20" spans="2:56" x14ac:dyDescent="0.25">
      <c r="B20" s="1">
        <f t="shared" ca="1" si="0"/>
        <v>1</v>
      </c>
      <c r="C20" s="1" t="str">
        <f t="shared" ca="1" si="1"/>
        <v>men</v>
      </c>
      <c r="D20" s="1">
        <f t="shared" ca="1" si="2"/>
        <v>26</v>
      </c>
      <c r="E20" s="1">
        <f t="shared" ca="1" si="3"/>
        <v>1</v>
      </c>
      <c r="F20" s="1" t="str">
        <f t="shared" ca="1" si="4"/>
        <v>health</v>
      </c>
      <c r="G20" s="1">
        <f t="shared" ca="1" si="5"/>
        <v>1</v>
      </c>
      <c r="H20" s="1" t="str">
        <f t="shared" ca="1" si="6"/>
        <v>high scool</v>
      </c>
      <c r="I20">
        <f t="shared" ca="1" si="7"/>
        <v>3</v>
      </c>
      <c r="J20">
        <f t="shared" ca="1" si="8"/>
        <v>2</v>
      </c>
      <c r="K20">
        <f t="shared" ca="1" si="9"/>
        <v>51534</v>
      </c>
      <c r="L20">
        <f t="shared" ca="1" si="10"/>
        <v>4</v>
      </c>
      <c r="M20" t="str">
        <f t="shared" ca="1" si="11"/>
        <v>Alberta</v>
      </c>
      <c r="N20">
        <f t="shared" ca="1" si="12"/>
        <v>257670</v>
      </c>
      <c r="O20">
        <f t="shared" ca="1" si="13"/>
        <v>53721.484753331642</v>
      </c>
      <c r="P20">
        <f t="shared" ca="1" si="14"/>
        <v>40882.92976043497</v>
      </c>
      <c r="Q20">
        <f t="shared" ca="1" si="15"/>
        <v>23865</v>
      </c>
      <c r="R20">
        <f t="shared" ca="1" si="16"/>
        <v>13798.692985865227</v>
      </c>
      <c r="S20">
        <f t="shared" ca="1" si="17"/>
        <v>46583.255006682448</v>
      </c>
      <c r="T20">
        <f t="shared" ca="1" si="18"/>
        <v>345136.18476711737</v>
      </c>
      <c r="U20">
        <f t="shared" ca="1" si="19"/>
        <v>91385.177739196864</v>
      </c>
      <c r="V20">
        <f t="shared" ca="1" si="20"/>
        <v>253751.00702792051</v>
      </c>
      <c r="X20" s="7">
        <f ca="1">IF(Table2[[#This Row],[gender]]="men",1,0)</f>
        <v>1</v>
      </c>
      <c r="Y20" s="7">
        <f ca="1">IF(Table2[[#This Row],[gender]]="women",1,0)</f>
        <v>0</v>
      </c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>
        <f ca="1">Table2[[#This Row],[Cars value]]/Table2[[#This Row],[Cars]]</f>
        <v>20441.464880217485</v>
      </c>
      <c r="AS20" s="7"/>
      <c r="AT20" s="7"/>
      <c r="AU20" s="7">
        <f ca="1">IF(Table2[[#This Row],[Debts]]&gt;$AT$7,1,0)</f>
        <v>0</v>
      </c>
      <c r="AV20" s="7"/>
      <c r="AW20" s="7">
        <f ca="1">Table2[[#This Row],[Mortage left ]]/Table2[[#This Row],[Value of house ]]</f>
        <v>0.2084894817143309</v>
      </c>
      <c r="AZ20" s="7">
        <f ca="1">IF(Table2[[#This Row],[Debts]]&gt;Table2[[#This Row],[Income]],1,0)</f>
        <v>0</v>
      </c>
      <c r="BA20" s="7"/>
      <c r="BB20" s="7"/>
      <c r="BC20" s="7">
        <f ca="1">IF(Table2[[#This Row],[net worth of the person($)]]&gt;BB20,Table2[[#This Row],[age]],0)</f>
        <v>26</v>
      </c>
      <c r="BD20" s="7"/>
    </row>
    <row r="21" spans="2:56" x14ac:dyDescent="0.25">
      <c r="B21" s="1">
        <f t="shared" ca="1" si="0"/>
        <v>1</v>
      </c>
      <c r="C21" s="1" t="str">
        <f t="shared" ca="1" si="1"/>
        <v>men</v>
      </c>
      <c r="D21" s="1">
        <f t="shared" ca="1" si="2"/>
        <v>27</v>
      </c>
      <c r="E21" s="1">
        <f t="shared" ca="1" si="3"/>
        <v>4</v>
      </c>
      <c r="F21" s="1" t="str">
        <f t="shared" ca="1" si="4"/>
        <v>IT</v>
      </c>
      <c r="G21" s="1">
        <f t="shared" ca="1" si="5"/>
        <v>5</v>
      </c>
      <c r="H21" s="1" t="str">
        <f t="shared" ca="1" si="6"/>
        <v>Other</v>
      </c>
      <c r="I21">
        <f t="shared" ca="1" si="7"/>
        <v>1</v>
      </c>
      <c r="J21">
        <f t="shared" ca="1" si="8"/>
        <v>1</v>
      </c>
      <c r="K21">
        <f t="shared" ca="1" si="9"/>
        <v>76774</v>
      </c>
      <c r="L21">
        <f t="shared" ca="1" si="10"/>
        <v>7</v>
      </c>
      <c r="M21" t="str">
        <f t="shared" ca="1" si="11"/>
        <v xml:space="preserve">Manitoba </v>
      </c>
      <c r="N21">
        <f t="shared" ca="1" si="12"/>
        <v>307096</v>
      </c>
      <c r="O21">
        <f t="shared" ca="1" si="13"/>
        <v>115060.66621967626</v>
      </c>
      <c r="P21">
        <f t="shared" ca="1" si="14"/>
        <v>33922.40179142401</v>
      </c>
      <c r="Q21">
        <f t="shared" ca="1" si="15"/>
        <v>30499</v>
      </c>
      <c r="R21">
        <f t="shared" ca="1" si="16"/>
        <v>152409.23719400138</v>
      </c>
      <c r="S21">
        <f t="shared" ca="1" si="17"/>
        <v>7646.1707936856074</v>
      </c>
      <c r="T21">
        <f t="shared" ca="1" si="18"/>
        <v>348664.57258510962</v>
      </c>
      <c r="U21">
        <f t="shared" ca="1" si="19"/>
        <v>297968.90341367765</v>
      </c>
      <c r="V21">
        <f t="shared" ca="1" si="20"/>
        <v>50695.669171431975</v>
      </c>
      <c r="X21" s="7">
        <f ca="1">IF(Table2[[#This Row],[gender]]="men",1,0)</f>
        <v>1</v>
      </c>
      <c r="Y21" s="7">
        <f ca="1">IF(Table2[[#This Row],[gender]]="women",1,0)</f>
        <v>0</v>
      </c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>
        <f ca="1">Table2[[#This Row],[Cars value]]/Table2[[#This Row],[Cars]]</f>
        <v>33922.40179142401</v>
      </c>
      <c r="AS21" s="7"/>
      <c r="AT21" s="7"/>
      <c r="AU21" s="7">
        <f ca="1">IF(Table2[[#This Row],[Debts]]&gt;$AT$7,1,0)</f>
        <v>1</v>
      </c>
      <c r="AV21" s="7"/>
      <c r="AW21" s="7">
        <f ca="1">Table2[[#This Row],[Mortage left ]]/Table2[[#This Row],[Value of house ]]</f>
        <v>0.37467328203453076</v>
      </c>
      <c r="AX21" s="11" t="s">
        <v>73</v>
      </c>
      <c r="AY21" s="12"/>
      <c r="AZ21" s="7">
        <f ca="1">IF(Table2[[#This Row],[Debts]]&gt;Table2[[#This Row],[Income]],1,0)</f>
        <v>1</v>
      </c>
      <c r="BA21" s="7"/>
      <c r="BB21" s="7"/>
      <c r="BC21" s="7">
        <f ca="1">IF(Table2[[#This Row],[net worth of the person($)]]&gt;BB21,Table2[[#This Row],[age]],0)</f>
        <v>27</v>
      </c>
      <c r="BD21" s="7"/>
    </row>
    <row r="22" spans="2:56" x14ac:dyDescent="0.25">
      <c r="B22" s="1">
        <f t="shared" ca="1" si="0"/>
        <v>2</v>
      </c>
      <c r="C22" s="1" t="str">
        <f t="shared" ca="1" si="1"/>
        <v>women</v>
      </c>
      <c r="D22" s="1">
        <f t="shared" ca="1" si="2"/>
        <v>44</v>
      </c>
      <c r="E22" s="1">
        <f t="shared" ca="1" si="3"/>
        <v>3</v>
      </c>
      <c r="F22" s="1" t="str">
        <f t="shared" ca="1" si="4"/>
        <v xml:space="preserve">teaching </v>
      </c>
      <c r="G22" s="1">
        <f t="shared" ca="1" si="5"/>
        <v>5</v>
      </c>
      <c r="H22" s="1" t="str">
        <f t="shared" ca="1" si="6"/>
        <v>Other</v>
      </c>
      <c r="I22">
        <f t="shared" ca="1" si="7"/>
        <v>1</v>
      </c>
      <c r="J22">
        <f t="shared" ca="1" si="8"/>
        <v>1</v>
      </c>
      <c r="K22">
        <f t="shared" ca="1" si="9"/>
        <v>59421</v>
      </c>
      <c r="L22">
        <f t="shared" ca="1" si="10"/>
        <v>10</v>
      </c>
      <c r="M22" t="str">
        <f t="shared" ca="1" si="11"/>
        <v>Newfounland</v>
      </c>
      <c r="N22">
        <f t="shared" ca="1" si="12"/>
        <v>356526</v>
      </c>
      <c r="O22">
        <f t="shared" ca="1" si="13"/>
        <v>149920.2511269527</v>
      </c>
      <c r="P22">
        <f t="shared" ca="1" si="14"/>
        <v>57534.586127654926</v>
      </c>
      <c r="Q22">
        <f t="shared" ca="1" si="15"/>
        <v>48791</v>
      </c>
      <c r="R22">
        <f t="shared" ca="1" si="16"/>
        <v>105571.79844986454</v>
      </c>
      <c r="S22">
        <f t="shared" ca="1" si="17"/>
        <v>71743.284787315119</v>
      </c>
      <c r="T22">
        <f t="shared" ca="1" si="18"/>
        <v>485803.87091497006</v>
      </c>
      <c r="U22">
        <f t="shared" ca="1" si="19"/>
        <v>304283.04957681726</v>
      </c>
      <c r="V22">
        <f t="shared" ca="1" si="20"/>
        <v>181520.8213381528</v>
      </c>
      <c r="X22" s="7">
        <f ca="1">IF(Table2[[#This Row],[gender]]="men",1,0)</f>
        <v>0</v>
      </c>
      <c r="Y22" s="7">
        <f ca="1">IF(Table2[[#This Row],[gender]]="women",1,0)</f>
        <v>1</v>
      </c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>
        <f ca="1">Table2[[#This Row],[Cars value]]/Table2[[#This Row],[Cars]]</f>
        <v>57534.586127654926</v>
      </c>
      <c r="AS22" s="7"/>
      <c r="AT22" s="7"/>
      <c r="AU22" s="7">
        <f ca="1">IF(Table2[[#This Row],[Debts]]&gt;$AT$7,1,0)</f>
        <v>1</v>
      </c>
      <c r="AV22" s="7"/>
      <c r="AW22" s="7">
        <f ca="1">Table2[[#This Row],[Mortage left ]]/Table2[[#This Row],[Value of house ]]</f>
        <v>0.42050299593003793</v>
      </c>
      <c r="AX22" s="7" t="s">
        <v>3</v>
      </c>
      <c r="AY22" s="9">
        <f ca="1">AVERAGEIF(Table2[field of work],AX22,Table2[Income])</f>
        <v>57806.287499999999</v>
      </c>
      <c r="AZ22" s="7">
        <f ca="1">IF(Table2[[#This Row],[Debts]]&gt;Table2[[#This Row],[Income]],1,0)</f>
        <v>1</v>
      </c>
      <c r="BA22" s="7"/>
      <c r="BB22" s="7"/>
      <c r="BC22" s="7">
        <f ca="1">IF(Table2[[#This Row],[net worth of the person($)]]&gt;BB22,Table2[[#This Row],[age]],0)</f>
        <v>44</v>
      </c>
      <c r="BD22" s="7"/>
    </row>
    <row r="23" spans="2:56" x14ac:dyDescent="0.25">
      <c r="B23" s="1">
        <f t="shared" ca="1" si="0"/>
        <v>1</v>
      </c>
      <c r="C23" s="1" t="str">
        <f t="shared" ca="1" si="1"/>
        <v>men</v>
      </c>
      <c r="D23" s="1">
        <f t="shared" ca="1" si="2"/>
        <v>40</v>
      </c>
      <c r="E23" s="1">
        <f t="shared" ca="1" si="3"/>
        <v>2</v>
      </c>
      <c r="F23" s="1" t="str">
        <f t="shared" ca="1" si="4"/>
        <v>construction</v>
      </c>
      <c r="G23" s="1">
        <f t="shared" ca="1" si="5"/>
        <v>3</v>
      </c>
      <c r="H23" s="1" t="str">
        <f t="shared" ca="1" si="6"/>
        <v xml:space="preserve">university </v>
      </c>
      <c r="I23">
        <f t="shared" ca="1" si="7"/>
        <v>1</v>
      </c>
      <c r="J23">
        <f t="shared" ca="1" si="8"/>
        <v>1</v>
      </c>
      <c r="K23">
        <f t="shared" ca="1" si="9"/>
        <v>27525</v>
      </c>
      <c r="L23">
        <f t="shared" ca="1" si="10"/>
        <v>4</v>
      </c>
      <c r="M23" t="str">
        <f t="shared" ca="1" si="11"/>
        <v>Alberta</v>
      </c>
      <c r="N23">
        <f t="shared" ca="1" si="12"/>
        <v>82575</v>
      </c>
      <c r="O23">
        <f t="shared" ca="1" si="13"/>
        <v>49759.665844840652</v>
      </c>
      <c r="P23">
        <f t="shared" ca="1" si="14"/>
        <v>13788.585761693063</v>
      </c>
      <c r="Q23">
        <f t="shared" ca="1" si="15"/>
        <v>9593</v>
      </c>
      <c r="R23">
        <f t="shared" ca="1" si="16"/>
        <v>14755.34495535044</v>
      </c>
      <c r="S23">
        <f t="shared" ca="1" si="17"/>
        <v>10453.868597387775</v>
      </c>
      <c r="T23">
        <f t="shared" ca="1" si="18"/>
        <v>106817.45435908083</v>
      </c>
      <c r="U23">
        <f t="shared" ca="1" si="19"/>
        <v>74108.010800191085</v>
      </c>
      <c r="V23">
        <f t="shared" ca="1" si="20"/>
        <v>32709.443558889747</v>
      </c>
      <c r="X23" s="7">
        <f ca="1">IF(Table2[[#This Row],[gender]]="men",1,0)</f>
        <v>1</v>
      </c>
      <c r="Y23" s="7">
        <f ca="1">IF(Table2[[#This Row],[gender]]="women",1,0)</f>
        <v>0</v>
      </c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>
        <f ca="1">Table2[[#This Row],[Cars value]]/Table2[[#This Row],[Cars]]</f>
        <v>13788.585761693063</v>
      </c>
      <c r="AS23" s="7"/>
      <c r="AT23" s="7"/>
      <c r="AU23" s="7">
        <f ca="1">IF(Table2[[#This Row],[Debts]]&gt;$AT$7,1,0)</f>
        <v>0</v>
      </c>
      <c r="AV23" s="7"/>
      <c r="AW23" s="7">
        <f ca="1">Table2[[#This Row],[Mortage left ]]/Table2[[#This Row],[Value of house ]]</f>
        <v>0.60259964692510626</v>
      </c>
      <c r="AX23" s="7" t="s">
        <v>4</v>
      </c>
      <c r="AY23" s="9">
        <f ca="1">AVERAGEIF(Table2[field of work],AX23,Table2[Income])</f>
        <v>58802.873563218389</v>
      </c>
      <c r="AZ23" s="7">
        <f ca="1">IF(Table2[[#This Row],[Debts]]&gt;Table2[[#This Row],[Income]],1,0)</f>
        <v>0</v>
      </c>
      <c r="BA23" s="7"/>
      <c r="BB23" s="7"/>
      <c r="BC23" s="7">
        <f ca="1">IF(Table2[[#This Row],[net worth of the person($)]]&gt;BB23,Table2[[#This Row],[age]],0)</f>
        <v>40</v>
      </c>
      <c r="BD23" s="7"/>
    </row>
    <row r="24" spans="2:56" x14ac:dyDescent="0.25">
      <c r="B24" s="1">
        <f t="shared" ca="1" si="0"/>
        <v>1</v>
      </c>
      <c r="C24" s="1" t="str">
        <f t="shared" ca="1" si="1"/>
        <v>men</v>
      </c>
      <c r="D24" s="1">
        <f t="shared" ca="1" si="2"/>
        <v>27</v>
      </c>
      <c r="E24" s="1">
        <f t="shared" ca="1" si="3"/>
        <v>3</v>
      </c>
      <c r="F24" s="1" t="str">
        <f t="shared" ca="1" si="4"/>
        <v xml:space="preserve">teaching </v>
      </c>
      <c r="G24" s="1">
        <f t="shared" ca="1" si="5"/>
        <v>5</v>
      </c>
      <c r="H24" s="1" t="str">
        <f t="shared" ca="1" si="6"/>
        <v>Other</v>
      </c>
      <c r="I24">
        <f t="shared" ca="1" si="7"/>
        <v>3</v>
      </c>
      <c r="J24">
        <f t="shared" ca="1" si="8"/>
        <v>1</v>
      </c>
      <c r="K24">
        <f t="shared" ca="1" si="9"/>
        <v>66847</v>
      </c>
      <c r="L24">
        <f t="shared" ca="1" si="10"/>
        <v>13</v>
      </c>
      <c r="M24" t="str">
        <f t="shared" ca="1" si="11"/>
        <v>Prince edward Island</v>
      </c>
      <c r="N24">
        <f t="shared" ca="1" si="12"/>
        <v>267388</v>
      </c>
      <c r="O24">
        <f t="shared" ca="1" si="13"/>
        <v>198413.67766090771</v>
      </c>
      <c r="P24">
        <f t="shared" ca="1" si="14"/>
        <v>54399.828411911178</v>
      </c>
      <c r="Q24">
        <f t="shared" ca="1" si="15"/>
        <v>46562</v>
      </c>
      <c r="R24">
        <f t="shared" ca="1" si="16"/>
        <v>16742.579184025573</v>
      </c>
      <c r="S24">
        <f t="shared" ca="1" si="17"/>
        <v>35842.389043016134</v>
      </c>
      <c r="T24">
        <f t="shared" ca="1" si="18"/>
        <v>357630.21745492727</v>
      </c>
      <c r="U24">
        <f t="shared" ca="1" si="19"/>
        <v>261718.25684493329</v>
      </c>
      <c r="V24">
        <f t="shared" ca="1" si="20"/>
        <v>95911.960609993985</v>
      </c>
      <c r="X24" s="7">
        <f ca="1">IF(Table2[[#This Row],[gender]]="men",1,0)</f>
        <v>1</v>
      </c>
      <c r="Y24" s="7">
        <f ca="1">IF(Table2[[#This Row],[gender]]="women",1,0)</f>
        <v>0</v>
      </c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>
        <f ca="1">Table2[[#This Row],[Cars value]]/Table2[[#This Row],[Cars]]</f>
        <v>54399.828411911178</v>
      </c>
      <c r="AS24" s="7"/>
      <c r="AT24" s="7"/>
      <c r="AU24" s="7">
        <f ca="1">IF(Table2[[#This Row],[Debts]]&gt;$AT$7,1,0)</f>
        <v>0</v>
      </c>
      <c r="AV24" s="7"/>
      <c r="AW24" s="7">
        <f ca="1">Table2[[#This Row],[Mortage left ]]/Table2[[#This Row],[Value of house ]]</f>
        <v>0.74204406204058415</v>
      </c>
      <c r="AX24" s="7" t="s">
        <v>5</v>
      </c>
      <c r="AY24" s="9">
        <f ca="1">AVERAGEIF(Table2[field of work],AX24,Table2[Income])</f>
        <v>60044.787234042553</v>
      </c>
      <c r="AZ24" s="7">
        <f ca="1">IF(Table2[[#This Row],[Debts]]&gt;Table2[[#This Row],[Income]],1,0)</f>
        <v>0</v>
      </c>
      <c r="BA24" s="7"/>
      <c r="BB24" s="7"/>
      <c r="BC24" s="7">
        <f ca="1">IF(Table2[[#This Row],[net worth of the person($)]]&gt;BB24,Table2[[#This Row],[age]],0)</f>
        <v>27</v>
      </c>
      <c r="BD24" s="7"/>
    </row>
    <row r="25" spans="2:56" x14ac:dyDescent="0.25">
      <c r="B25" s="1">
        <f t="shared" ca="1" si="0"/>
        <v>2</v>
      </c>
      <c r="C25" s="1" t="str">
        <f t="shared" ca="1" si="1"/>
        <v>women</v>
      </c>
      <c r="D25" s="1">
        <f t="shared" ca="1" si="2"/>
        <v>43</v>
      </c>
      <c r="E25" s="1">
        <f t="shared" ca="1" si="3"/>
        <v>2</v>
      </c>
      <c r="F25" s="1" t="str">
        <f t="shared" ca="1" si="4"/>
        <v>construction</v>
      </c>
      <c r="G25" s="1">
        <f t="shared" ca="1" si="5"/>
        <v>4</v>
      </c>
      <c r="H25" s="1" t="str">
        <f t="shared" ca="1" si="6"/>
        <v xml:space="preserve">technical </v>
      </c>
      <c r="I25">
        <f t="shared" ca="1" si="7"/>
        <v>2</v>
      </c>
      <c r="J25">
        <f t="shared" ca="1" si="8"/>
        <v>2</v>
      </c>
      <c r="K25">
        <f t="shared" ca="1" si="9"/>
        <v>68373</v>
      </c>
      <c r="L25">
        <f t="shared" ca="1" si="10"/>
        <v>10</v>
      </c>
      <c r="M25" t="str">
        <f t="shared" ca="1" si="11"/>
        <v>Newfounland</v>
      </c>
      <c r="N25">
        <f t="shared" ca="1" si="12"/>
        <v>410238</v>
      </c>
      <c r="O25">
        <f t="shared" ca="1" si="13"/>
        <v>111879.89254802643</v>
      </c>
      <c r="P25">
        <f t="shared" ca="1" si="14"/>
        <v>38580.987672940333</v>
      </c>
      <c r="Q25">
        <f t="shared" ca="1" si="15"/>
        <v>27225</v>
      </c>
      <c r="R25">
        <f t="shared" ca="1" si="16"/>
        <v>9624.012096769291</v>
      </c>
      <c r="S25">
        <f t="shared" ca="1" si="17"/>
        <v>56624.052401595472</v>
      </c>
      <c r="T25">
        <f t="shared" ca="1" si="18"/>
        <v>505443.04007453582</v>
      </c>
      <c r="U25">
        <f t="shared" ca="1" si="19"/>
        <v>148728.90464479572</v>
      </c>
      <c r="V25">
        <f t="shared" ca="1" si="20"/>
        <v>356714.13542974007</v>
      </c>
      <c r="X25" s="7">
        <f ca="1">IF(Table2[[#This Row],[gender]]="men",1,0)</f>
        <v>0</v>
      </c>
      <c r="Y25" s="7">
        <f ca="1">IF(Table2[[#This Row],[gender]]="women",1,0)</f>
        <v>1</v>
      </c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>
        <f ca="1">Table2[[#This Row],[Cars value]]/Table2[[#This Row],[Cars]]</f>
        <v>19290.493836470167</v>
      </c>
      <c r="AS25" s="7"/>
      <c r="AT25" s="7"/>
      <c r="AU25" s="7">
        <f ca="1">IF(Table2[[#This Row],[Debts]]&gt;$AT$7,1,0)</f>
        <v>0</v>
      </c>
      <c r="AV25" s="7"/>
      <c r="AW25" s="7">
        <f ca="1">Table2[[#This Row],[Mortage left ]]/Table2[[#This Row],[Value of house ]]</f>
        <v>0.27271947637231664</v>
      </c>
      <c r="AX25" s="7" t="s">
        <v>6</v>
      </c>
      <c r="AY25" s="9">
        <f ca="1">AVERAGEIF(Table2[field of work],AX25,Table2[Income])</f>
        <v>58496.481481481482</v>
      </c>
      <c r="AZ25" s="7">
        <f ca="1">IF(Table2[[#This Row],[Debts]]&gt;Table2[[#This Row],[Income]],1,0)</f>
        <v>0</v>
      </c>
      <c r="BA25" s="7"/>
      <c r="BB25" s="7"/>
      <c r="BC25" s="7">
        <f ca="1">IF(Table2[[#This Row],[net worth of the person($)]]&gt;BB25,Table2[[#This Row],[age]],0)</f>
        <v>43</v>
      </c>
      <c r="BD25" s="7"/>
    </row>
    <row r="26" spans="2:56" x14ac:dyDescent="0.25">
      <c r="B26" s="1">
        <f t="shared" ca="1" si="0"/>
        <v>1</v>
      </c>
      <c r="C26" s="1" t="str">
        <f t="shared" ca="1" si="1"/>
        <v>men</v>
      </c>
      <c r="D26" s="1">
        <f t="shared" ca="1" si="2"/>
        <v>30</v>
      </c>
      <c r="E26" s="1">
        <f t="shared" ca="1" si="3"/>
        <v>2</v>
      </c>
      <c r="F26" s="1" t="str">
        <f t="shared" ca="1" si="4"/>
        <v>construction</v>
      </c>
      <c r="G26" s="1">
        <f t="shared" ca="1" si="5"/>
        <v>1</v>
      </c>
      <c r="H26" s="1" t="str">
        <f t="shared" ca="1" si="6"/>
        <v>high scool</v>
      </c>
      <c r="I26">
        <f t="shared" ca="1" si="7"/>
        <v>3</v>
      </c>
      <c r="J26">
        <f t="shared" ca="1" si="8"/>
        <v>1</v>
      </c>
      <c r="K26">
        <f t="shared" ca="1" si="9"/>
        <v>80029</v>
      </c>
      <c r="L26">
        <f t="shared" ca="1" si="10"/>
        <v>7</v>
      </c>
      <c r="M26" t="str">
        <f t="shared" ca="1" si="11"/>
        <v xml:space="preserve">Manitoba </v>
      </c>
      <c r="N26">
        <f t="shared" ca="1" si="12"/>
        <v>320116</v>
      </c>
      <c r="O26">
        <f t="shared" ca="1" si="13"/>
        <v>284514.9492302963</v>
      </c>
      <c r="P26">
        <f t="shared" ca="1" si="14"/>
        <v>42160.919231636901</v>
      </c>
      <c r="Q26">
        <f t="shared" ca="1" si="15"/>
        <v>23300</v>
      </c>
      <c r="R26">
        <f t="shared" ca="1" si="16"/>
        <v>155807.31280926004</v>
      </c>
      <c r="S26">
        <f t="shared" ca="1" si="17"/>
        <v>102093.75917869134</v>
      </c>
      <c r="T26">
        <f t="shared" ca="1" si="18"/>
        <v>464370.67841032823</v>
      </c>
      <c r="U26">
        <f t="shared" ca="1" si="19"/>
        <v>463622.26203955634</v>
      </c>
      <c r="V26">
        <f t="shared" ca="1" si="20"/>
        <v>748.41637077188352</v>
      </c>
      <c r="X26" s="7">
        <f ca="1">IF(Table2[[#This Row],[gender]]="men",1,0)</f>
        <v>1</v>
      </c>
      <c r="Y26" s="7">
        <f ca="1">IF(Table2[[#This Row],[gender]]="women",1,0)</f>
        <v>0</v>
      </c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>
        <f ca="1">Table2[[#This Row],[Cars value]]/Table2[[#This Row],[Cars]]</f>
        <v>42160.919231636901</v>
      </c>
      <c r="AS26" s="7"/>
      <c r="AT26" s="7"/>
      <c r="AU26" s="7">
        <f ca="1">IF(Table2[[#This Row],[Debts]]&gt;$AT$7,1,0)</f>
        <v>1</v>
      </c>
      <c r="AV26" s="7"/>
      <c r="AW26" s="7">
        <f ca="1">Table2[[#This Row],[Mortage left ]]/Table2[[#This Row],[Value of house ]]</f>
        <v>0.88878703104592183</v>
      </c>
      <c r="AX26" s="7" t="s">
        <v>7</v>
      </c>
      <c r="AY26" s="9">
        <f ca="1">AVERAGEIF(Table2[field of work],AX26,Table2[Income])</f>
        <v>59632.440476190473</v>
      </c>
      <c r="AZ26" s="7">
        <f ca="1">IF(Table2[[#This Row],[Debts]]&gt;Table2[[#This Row],[Income]],1,0)</f>
        <v>1</v>
      </c>
      <c r="BA26" s="7"/>
      <c r="BB26" s="7"/>
      <c r="BC26" s="7">
        <f ca="1">IF(Table2[[#This Row],[net worth of the person($)]]&gt;BB26,Table2[[#This Row],[age]],0)</f>
        <v>30</v>
      </c>
      <c r="BD26" s="7"/>
    </row>
    <row r="27" spans="2:56" x14ac:dyDescent="0.25">
      <c r="B27" s="1">
        <f t="shared" ca="1" si="0"/>
        <v>2</v>
      </c>
      <c r="C27" s="1" t="str">
        <f t="shared" ca="1" si="1"/>
        <v>women</v>
      </c>
      <c r="D27" s="1">
        <f t="shared" ca="1" si="2"/>
        <v>38</v>
      </c>
      <c r="E27" s="1">
        <f t="shared" ca="1" si="3"/>
        <v>5</v>
      </c>
      <c r="F27" s="1" t="str">
        <f t="shared" ca="1" si="4"/>
        <v xml:space="preserve">general work </v>
      </c>
      <c r="G27" s="1">
        <f t="shared" ca="1" si="5"/>
        <v>3</v>
      </c>
      <c r="H27" s="1" t="str">
        <f t="shared" ca="1" si="6"/>
        <v xml:space="preserve">university </v>
      </c>
      <c r="I27">
        <f t="shared" ca="1" si="7"/>
        <v>3</v>
      </c>
      <c r="J27">
        <f t="shared" ca="1" si="8"/>
        <v>1</v>
      </c>
      <c r="K27">
        <f t="shared" ca="1" si="9"/>
        <v>67978</v>
      </c>
      <c r="L27">
        <f t="shared" ca="1" si="10"/>
        <v>8</v>
      </c>
      <c r="M27" t="str">
        <f t="shared" ca="1" si="11"/>
        <v xml:space="preserve">Ontario </v>
      </c>
      <c r="N27">
        <f t="shared" ca="1" si="12"/>
        <v>203934</v>
      </c>
      <c r="O27">
        <f t="shared" ca="1" si="13"/>
        <v>92817.996033339819</v>
      </c>
      <c r="P27">
        <f t="shared" ca="1" si="14"/>
        <v>5643.7134238618091</v>
      </c>
      <c r="Q27">
        <f t="shared" ca="1" si="15"/>
        <v>4555</v>
      </c>
      <c r="R27">
        <f t="shared" ca="1" si="16"/>
        <v>100949.96664783706</v>
      </c>
      <c r="S27">
        <f t="shared" ca="1" si="17"/>
        <v>46873.786098176541</v>
      </c>
      <c r="T27">
        <f t="shared" ca="1" si="18"/>
        <v>256451.49952203833</v>
      </c>
      <c r="U27">
        <f t="shared" ca="1" si="19"/>
        <v>198322.9626811769</v>
      </c>
      <c r="V27">
        <f t="shared" ca="1" si="20"/>
        <v>58128.53684086143</v>
      </c>
      <c r="X27" s="7">
        <f ca="1">IF(Table2[[#This Row],[gender]]="men",1,0)</f>
        <v>0</v>
      </c>
      <c r="Y27" s="7">
        <f ca="1">IF(Table2[[#This Row],[gender]]="women",1,0)</f>
        <v>1</v>
      </c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>
        <f ca="1">Table2[[#This Row],[Cars value]]/Table2[[#This Row],[Cars]]</f>
        <v>5643.7134238618091</v>
      </c>
      <c r="AS27" s="7"/>
      <c r="AT27" s="7"/>
      <c r="AU27" s="7">
        <f ca="1">IF(Table2[[#This Row],[Debts]]&gt;$AT$7,1,0)</f>
        <v>1</v>
      </c>
      <c r="AV27" s="7"/>
      <c r="AW27" s="7">
        <f ca="1">Table2[[#This Row],[Mortage left ]]/Table2[[#This Row],[Value of house ]]</f>
        <v>0.45513742697804105</v>
      </c>
      <c r="AX27" s="7" t="s">
        <v>8</v>
      </c>
      <c r="AY27" s="9">
        <f ca="1">AVERAGEIF(Table2[field of work],AX27,Table2[Income])</f>
        <v>57260.746666666666</v>
      </c>
      <c r="AZ27" s="7">
        <f ca="1">IF(Table2[[#This Row],[Debts]]&gt;Table2[[#This Row],[Income]],1,0)</f>
        <v>1</v>
      </c>
      <c r="BA27" s="7"/>
      <c r="BB27" s="7"/>
      <c r="BC27" s="7">
        <f ca="1">IF(Table2[[#This Row],[net worth of the person($)]]&gt;BB27,Table2[[#This Row],[age]],0)</f>
        <v>38</v>
      </c>
      <c r="BD27" s="7"/>
    </row>
    <row r="28" spans="2:56" x14ac:dyDescent="0.25">
      <c r="B28" s="1">
        <f t="shared" ca="1" si="0"/>
        <v>1</v>
      </c>
      <c r="C28" s="1" t="str">
        <f t="shared" ca="1" si="1"/>
        <v>men</v>
      </c>
      <c r="D28" s="1">
        <f t="shared" ca="1" si="2"/>
        <v>43</v>
      </c>
      <c r="E28" s="1">
        <f t="shared" ca="1" si="3"/>
        <v>6</v>
      </c>
      <c r="F28" s="1" t="str">
        <f t="shared" ca="1" si="4"/>
        <v>agriculture</v>
      </c>
      <c r="G28" s="1">
        <f t="shared" ca="1" si="5"/>
        <v>1</v>
      </c>
      <c r="H28" s="1" t="str">
        <f t="shared" ca="1" si="6"/>
        <v>high scool</v>
      </c>
      <c r="I28">
        <f t="shared" ca="1" si="7"/>
        <v>1</v>
      </c>
      <c r="J28">
        <f t="shared" ca="1" si="8"/>
        <v>2</v>
      </c>
      <c r="K28">
        <f t="shared" ca="1" si="9"/>
        <v>77693</v>
      </c>
      <c r="L28">
        <f t="shared" ca="1" si="10"/>
        <v>8</v>
      </c>
      <c r="M28" t="str">
        <f t="shared" ca="1" si="11"/>
        <v xml:space="preserve">Ontario </v>
      </c>
      <c r="N28">
        <f t="shared" ca="1" si="12"/>
        <v>388465</v>
      </c>
      <c r="O28">
        <f t="shared" ca="1" si="13"/>
        <v>129092.69802493464</v>
      </c>
      <c r="P28">
        <f t="shared" ca="1" si="14"/>
        <v>129892.57839719523</v>
      </c>
      <c r="Q28">
        <f t="shared" ca="1" si="15"/>
        <v>5890</v>
      </c>
      <c r="R28">
        <f t="shared" ca="1" si="16"/>
        <v>145045.94131860329</v>
      </c>
      <c r="S28">
        <f t="shared" ca="1" si="17"/>
        <v>83009.765846812457</v>
      </c>
      <c r="T28">
        <f t="shared" ca="1" si="18"/>
        <v>601367.34424400772</v>
      </c>
      <c r="U28">
        <f t="shared" ca="1" si="19"/>
        <v>280028.63934353791</v>
      </c>
      <c r="V28">
        <f t="shared" ca="1" si="20"/>
        <v>321338.70490046981</v>
      </c>
      <c r="X28" s="7">
        <f ca="1">IF(Table2[[#This Row],[gender]]="men",1,0)</f>
        <v>1</v>
      </c>
      <c r="Y28" s="7">
        <f ca="1">IF(Table2[[#This Row],[gender]]="women",1,0)</f>
        <v>0</v>
      </c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>
        <f ca="1">Table2[[#This Row],[Cars value]]/Table2[[#This Row],[Cars]]</f>
        <v>64946.289198597617</v>
      </c>
      <c r="AS28" s="7"/>
      <c r="AT28" s="7"/>
      <c r="AU28" s="7">
        <f ca="1">IF(Table2[[#This Row],[Debts]]&gt;$AT$7,1,0)</f>
        <v>1</v>
      </c>
      <c r="AV28" s="7"/>
      <c r="AW28" s="7">
        <f ca="1">Table2[[#This Row],[Mortage left ]]/Table2[[#This Row],[Value of house ]]</f>
        <v>0.33231487527817083</v>
      </c>
      <c r="AZ28" s="7">
        <f ca="1">IF(Table2[[#This Row],[Debts]]&gt;Table2[[#This Row],[Income]],1,0)</f>
        <v>1</v>
      </c>
      <c r="BA28" s="7"/>
      <c r="BB28" s="7"/>
      <c r="BC28" s="7">
        <f ca="1">IF(Table2[[#This Row],[net worth of the person($)]]&gt;BB28,Table2[[#This Row],[age]],0)</f>
        <v>43</v>
      </c>
      <c r="BD28" s="7"/>
    </row>
    <row r="29" spans="2:56" x14ac:dyDescent="0.25">
      <c r="B29" s="1">
        <f t="shared" ca="1" si="0"/>
        <v>2</v>
      </c>
      <c r="C29" s="1" t="str">
        <f t="shared" ca="1" si="1"/>
        <v>women</v>
      </c>
      <c r="D29" s="1">
        <f t="shared" ca="1" si="2"/>
        <v>34</v>
      </c>
      <c r="E29" s="1">
        <f t="shared" ca="1" si="3"/>
        <v>5</v>
      </c>
      <c r="F29" s="1" t="str">
        <f t="shared" ca="1" si="4"/>
        <v xml:space="preserve">general work </v>
      </c>
      <c r="G29" s="1">
        <f t="shared" ca="1" si="5"/>
        <v>3</v>
      </c>
      <c r="H29" s="1" t="str">
        <f t="shared" ca="1" si="6"/>
        <v xml:space="preserve">university </v>
      </c>
      <c r="I29">
        <f t="shared" ca="1" si="7"/>
        <v>1</v>
      </c>
      <c r="J29">
        <f t="shared" ca="1" si="8"/>
        <v>2</v>
      </c>
      <c r="K29">
        <f t="shared" ca="1" si="9"/>
        <v>37987</v>
      </c>
      <c r="L29">
        <f t="shared" ca="1" si="10"/>
        <v>11</v>
      </c>
      <c r="M29" t="str">
        <f t="shared" ca="1" si="11"/>
        <v>New bruncwick</v>
      </c>
      <c r="N29">
        <f t="shared" ca="1" si="12"/>
        <v>189935</v>
      </c>
      <c r="O29">
        <f t="shared" ca="1" si="13"/>
        <v>99864.119418033457</v>
      </c>
      <c r="P29">
        <f t="shared" ca="1" si="14"/>
        <v>60045.791411213948</v>
      </c>
      <c r="Q29">
        <f t="shared" ca="1" si="15"/>
        <v>11004</v>
      </c>
      <c r="R29">
        <f t="shared" ca="1" si="16"/>
        <v>46123.072362720188</v>
      </c>
      <c r="S29">
        <f t="shared" ca="1" si="17"/>
        <v>11196.212316436182</v>
      </c>
      <c r="T29">
        <f t="shared" ca="1" si="18"/>
        <v>261177.00372765012</v>
      </c>
      <c r="U29">
        <f t="shared" ca="1" si="19"/>
        <v>156991.19178075364</v>
      </c>
      <c r="V29">
        <f t="shared" ca="1" si="20"/>
        <v>104185.81194689649</v>
      </c>
      <c r="X29" s="7">
        <f ca="1">IF(Table2[[#This Row],[gender]]="men",1,0)</f>
        <v>0</v>
      </c>
      <c r="Y29" s="7">
        <f ca="1">IF(Table2[[#This Row],[gender]]="women",1,0)</f>
        <v>1</v>
      </c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>
        <f ca="1">Table2[[#This Row],[Cars value]]/Table2[[#This Row],[Cars]]</f>
        <v>30022.895705606974</v>
      </c>
      <c r="AS29" s="7"/>
      <c r="AT29" s="7"/>
      <c r="AU29" s="7">
        <f ca="1">IF(Table2[[#This Row],[Debts]]&gt;$AT$7,1,0)</f>
        <v>1</v>
      </c>
      <c r="AV29" s="7"/>
      <c r="AW29" s="7">
        <f ca="1">Table2[[#This Row],[Mortage left ]]/Table2[[#This Row],[Value of house ]]</f>
        <v>0.52578050079255245</v>
      </c>
      <c r="AZ29" s="7">
        <f ca="1">IF(Table2[[#This Row],[Debts]]&gt;Table2[[#This Row],[Income]],1,0)</f>
        <v>1</v>
      </c>
      <c r="BA29" s="7"/>
      <c r="BB29" s="7"/>
      <c r="BC29" s="7">
        <f ca="1">IF(Table2[[#This Row],[net worth of the person($)]]&gt;BB29,Table2[[#This Row],[age]],0)</f>
        <v>34</v>
      </c>
      <c r="BD29" s="7"/>
    </row>
    <row r="30" spans="2:56" x14ac:dyDescent="0.25">
      <c r="B30" s="1">
        <f t="shared" ca="1" si="0"/>
        <v>2</v>
      </c>
      <c r="C30" s="1" t="str">
        <f t="shared" ca="1" si="1"/>
        <v>women</v>
      </c>
      <c r="D30" s="1">
        <f t="shared" ca="1" si="2"/>
        <v>40</v>
      </c>
      <c r="E30" s="1">
        <f t="shared" ca="1" si="3"/>
        <v>5</v>
      </c>
      <c r="F30" s="1" t="str">
        <f t="shared" ca="1" si="4"/>
        <v xml:space="preserve">general work </v>
      </c>
      <c r="G30" s="1">
        <f t="shared" ca="1" si="5"/>
        <v>1</v>
      </c>
      <c r="H30" s="1" t="str">
        <f t="shared" ca="1" si="6"/>
        <v>high scool</v>
      </c>
      <c r="I30">
        <f t="shared" ca="1" si="7"/>
        <v>0</v>
      </c>
      <c r="J30">
        <f t="shared" ca="1" si="8"/>
        <v>2</v>
      </c>
      <c r="K30">
        <f t="shared" ca="1" si="9"/>
        <v>59022</v>
      </c>
      <c r="L30">
        <f t="shared" ca="1" si="10"/>
        <v>10</v>
      </c>
      <c r="M30" t="str">
        <f t="shared" ca="1" si="11"/>
        <v>Newfounland</v>
      </c>
      <c r="N30">
        <f t="shared" ca="1" si="12"/>
        <v>236088</v>
      </c>
      <c r="O30">
        <f t="shared" ca="1" si="13"/>
        <v>167639.6783520609</v>
      </c>
      <c r="P30">
        <f t="shared" ca="1" si="14"/>
        <v>37413.636904912943</v>
      </c>
      <c r="Q30">
        <f t="shared" ca="1" si="15"/>
        <v>19152</v>
      </c>
      <c r="R30">
        <f t="shared" ca="1" si="16"/>
        <v>75420.853682774235</v>
      </c>
      <c r="S30">
        <f t="shared" ca="1" si="17"/>
        <v>75168.838090320423</v>
      </c>
      <c r="T30">
        <f t="shared" ca="1" si="18"/>
        <v>348670.47499523335</v>
      </c>
      <c r="U30">
        <f t="shared" ca="1" si="19"/>
        <v>262212.53203483514</v>
      </c>
      <c r="V30">
        <f t="shared" ca="1" si="20"/>
        <v>86457.942960398213</v>
      </c>
      <c r="X30" s="7">
        <f ca="1">IF(Table2[[#This Row],[gender]]="men",1,0)</f>
        <v>0</v>
      </c>
      <c r="Y30" s="7">
        <f ca="1">IF(Table2[[#This Row],[gender]]="women",1,0)</f>
        <v>1</v>
      </c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>
        <f ca="1">Table2[[#This Row],[Cars value]]/Table2[[#This Row],[Cars]]</f>
        <v>18706.818452456471</v>
      </c>
      <c r="AS30" s="7"/>
      <c r="AT30" s="7"/>
      <c r="AU30" s="7">
        <f ca="1">IF(Table2[[#This Row],[Debts]]&gt;$AT$7,1,0)</f>
        <v>1</v>
      </c>
      <c r="AV30" s="7"/>
      <c r="AW30" s="7">
        <f ca="1">Table2[[#This Row],[Mortage left ]]/Table2[[#This Row],[Value of house ]]</f>
        <v>0.71007284720977304</v>
      </c>
      <c r="AZ30" s="7">
        <f ca="1">IF(Table2[[#This Row],[Debts]]&gt;Table2[[#This Row],[Income]],1,0)</f>
        <v>1</v>
      </c>
      <c r="BA30" s="7"/>
      <c r="BB30" s="7"/>
      <c r="BC30" s="7">
        <f ca="1">IF(Table2[[#This Row],[net worth of the person($)]]&gt;BB30,Table2[[#This Row],[age]],0)</f>
        <v>40</v>
      </c>
      <c r="BD30" s="7"/>
    </row>
    <row r="31" spans="2:56" x14ac:dyDescent="0.25">
      <c r="B31" s="1">
        <f t="shared" ca="1" si="0"/>
        <v>2</v>
      </c>
      <c r="C31" s="1" t="str">
        <f t="shared" ca="1" si="1"/>
        <v>women</v>
      </c>
      <c r="D31" s="1">
        <f t="shared" ca="1" si="2"/>
        <v>27</v>
      </c>
      <c r="E31" s="1">
        <f t="shared" ca="1" si="3"/>
        <v>3</v>
      </c>
      <c r="F31" s="1" t="str">
        <f t="shared" ca="1" si="4"/>
        <v xml:space="preserve">teaching </v>
      </c>
      <c r="G31" s="1">
        <f t="shared" ca="1" si="5"/>
        <v>2</v>
      </c>
      <c r="H31" s="1" t="str">
        <f t="shared" ca="1" si="6"/>
        <v xml:space="preserve">college </v>
      </c>
      <c r="I31">
        <f t="shared" ca="1" si="7"/>
        <v>2</v>
      </c>
      <c r="J31">
        <f t="shared" ca="1" si="8"/>
        <v>2</v>
      </c>
      <c r="K31">
        <f t="shared" ca="1" si="9"/>
        <v>73345</v>
      </c>
      <c r="L31">
        <f t="shared" ca="1" si="10"/>
        <v>8</v>
      </c>
      <c r="M31" t="str">
        <f t="shared" ca="1" si="11"/>
        <v xml:space="preserve">Ontario </v>
      </c>
      <c r="N31">
        <f t="shared" ca="1" si="12"/>
        <v>220035</v>
      </c>
      <c r="O31">
        <f t="shared" ca="1" si="13"/>
        <v>104455.91672475306</v>
      </c>
      <c r="P31">
        <f t="shared" ca="1" si="14"/>
        <v>115347.31062392975</v>
      </c>
      <c r="Q31">
        <f t="shared" ca="1" si="15"/>
        <v>70687</v>
      </c>
      <c r="R31">
        <f t="shared" ca="1" si="16"/>
        <v>146357.20702826246</v>
      </c>
      <c r="S31">
        <f t="shared" ca="1" si="17"/>
        <v>89286.199170781038</v>
      </c>
      <c r="T31">
        <f t="shared" ca="1" si="18"/>
        <v>424668.50979471079</v>
      </c>
      <c r="U31">
        <f t="shared" ca="1" si="19"/>
        <v>321500.12375301553</v>
      </c>
      <c r="V31">
        <f t="shared" ca="1" si="20"/>
        <v>103168.38604169525</v>
      </c>
      <c r="X31" s="7">
        <f ca="1">IF(Table2[[#This Row],[gender]]="men",1,0)</f>
        <v>0</v>
      </c>
      <c r="Y31" s="7">
        <f ca="1">IF(Table2[[#This Row],[gender]]="women",1,0)</f>
        <v>1</v>
      </c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>
        <f ca="1">Table2[[#This Row],[Cars value]]/Table2[[#This Row],[Cars]]</f>
        <v>57673.655311964874</v>
      </c>
      <c r="AS31" s="7"/>
      <c r="AT31" s="7"/>
      <c r="AU31" s="7">
        <f ca="1">IF(Table2[[#This Row],[Debts]]&gt;$AT$7,1,0)</f>
        <v>1</v>
      </c>
      <c r="AV31" s="7"/>
      <c r="AW31" s="7">
        <f ca="1">Table2[[#This Row],[Mortage left ]]/Table2[[#This Row],[Value of house ]]</f>
        <v>0.47472409718796127</v>
      </c>
      <c r="AZ31" s="7">
        <f ca="1">IF(Table2[[#This Row],[Debts]]&gt;Table2[[#This Row],[Income]],1,0)</f>
        <v>1</v>
      </c>
      <c r="BA31" s="7"/>
      <c r="BB31" s="7"/>
      <c r="BC31" s="7">
        <f ca="1">IF(Table2[[#This Row],[net worth of the person($)]]&gt;BB31,Table2[[#This Row],[age]],0)</f>
        <v>27</v>
      </c>
      <c r="BD31" s="7"/>
    </row>
    <row r="32" spans="2:56" x14ac:dyDescent="0.25">
      <c r="B32" s="1">
        <f t="shared" ca="1" si="0"/>
        <v>2</v>
      </c>
      <c r="C32" s="1" t="str">
        <f t="shared" ca="1" si="1"/>
        <v>women</v>
      </c>
      <c r="D32" s="1">
        <f t="shared" ca="1" si="2"/>
        <v>40</v>
      </c>
      <c r="E32" s="1">
        <f t="shared" ca="1" si="3"/>
        <v>6</v>
      </c>
      <c r="F32" s="1" t="str">
        <f t="shared" ca="1" si="4"/>
        <v>agriculture</v>
      </c>
      <c r="G32" s="1">
        <f t="shared" ca="1" si="5"/>
        <v>1</v>
      </c>
      <c r="H32" s="1" t="str">
        <f t="shared" ca="1" si="6"/>
        <v>high scool</v>
      </c>
      <c r="I32">
        <f t="shared" ca="1" si="7"/>
        <v>1</v>
      </c>
      <c r="J32">
        <f t="shared" ca="1" si="8"/>
        <v>2</v>
      </c>
      <c r="K32">
        <f t="shared" ca="1" si="9"/>
        <v>33045</v>
      </c>
      <c r="L32">
        <f t="shared" ca="1" si="10"/>
        <v>8</v>
      </c>
      <c r="M32" t="str">
        <f t="shared" ca="1" si="11"/>
        <v xml:space="preserve">Ontario </v>
      </c>
      <c r="N32">
        <f t="shared" ca="1" si="12"/>
        <v>165225</v>
      </c>
      <c r="O32">
        <f t="shared" ca="1" si="13"/>
        <v>64689.829117002701</v>
      </c>
      <c r="P32">
        <f t="shared" ca="1" si="14"/>
        <v>61802.918258814876</v>
      </c>
      <c r="Q32">
        <f t="shared" ca="1" si="15"/>
        <v>5861</v>
      </c>
      <c r="R32">
        <f t="shared" ca="1" si="16"/>
        <v>13431.645772918937</v>
      </c>
      <c r="S32">
        <f t="shared" ca="1" si="17"/>
        <v>47349.553215803673</v>
      </c>
      <c r="T32">
        <f t="shared" ca="1" si="18"/>
        <v>274377.47147461853</v>
      </c>
      <c r="U32">
        <f t="shared" ca="1" si="19"/>
        <v>83982.474889921636</v>
      </c>
      <c r="V32">
        <f t="shared" ca="1" si="20"/>
        <v>190394.9965846969</v>
      </c>
      <c r="X32" s="7">
        <f ca="1">IF(Table2[[#This Row],[gender]]="men",1,0)</f>
        <v>0</v>
      </c>
      <c r="Y32" s="7">
        <f ca="1">IF(Table2[[#This Row],[gender]]="women",1,0)</f>
        <v>1</v>
      </c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>
        <f ca="1">Table2[[#This Row],[Cars value]]/Table2[[#This Row],[Cars]]</f>
        <v>30901.459129407438</v>
      </c>
      <c r="AS32" s="7"/>
      <c r="AT32" s="7"/>
      <c r="AU32" s="7">
        <f ca="1">IF(Table2[[#This Row],[Debts]]&gt;$AT$7,1,0)</f>
        <v>0</v>
      </c>
      <c r="AV32" s="7"/>
      <c r="AW32" s="7">
        <f ca="1">Table2[[#This Row],[Mortage left ]]/Table2[[#This Row],[Value of house ]]</f>
        <v>0.39152567176276409</v>
      </c>
      <c r="AZ32" s="7">
        <f ca="1">IF(Table2[[#This Row],[Debts]]&gt;Table2[[#This Row],[Income]],1,0)</f>
        <v>0</v>
      </c>
      <c r="BA32" s="7"/>
      <c r="BB32" s="7"/>
      <c r="BC32" s="7">
        <f ca="1">IF(Table2[[#This Row],[net worth of the person($)]]&gt;BB32,Table2[[#This Row],[age]],0)</f>
        <v>40</v>
      </c>
      <c r="BD32" s="7"/>
    </row>
    <row r="33" spans="2:56" x14ac:dyDescent="0.25">
      <c r="B33" s="1">
        <f t="shared" ca="1" si="0"/>
        <v>2</v>
      </c>
      <c r="C33" s="1" t="str">
        <f t="shared" ca="1" si="1"/>
        <v>women</v>
      </c>
      <c r="D33" s="1">
        <f t="shared" ca="1" si="2"/>
        <v>40</v>
      </c>
      <c r="E33" s="1">
        <f t="shared" ca="1" si="3"/>
        <v>4</v>
      </c>
      <c r="F33" s="1" t="str">
        <f t="shared" ca="1" si="4"/>
        <v>IT</v>
      </c>
      <c r="G33" s="1">
        <f t="shared" ca="1" si="5"/>
        <v>2</v>
      </c>
      <c r="H33" s="1" t="str">
        <f t="shared" ca="1" si="6"/>
        <v xml:space="preserve">college </v>
      </c>
      <c r="I33">
        <f t="shared" ca="1" si="7"/>
        <v>0</v>
      </c>
      <c r="J33">
        <f t="shared" ca="1" si="8"/>
        <v>1</v>
      </c>
      <c r="K33">
        <f t="shared" ca="1" si="9"/>
        <v>72315</v>
      </c>
      <c r="L33">
        <f t="shared" ca="1" si="10"/>
        <v>3</v>
      </c>
      <c r="M33" t="str">
        <f t="shared" ca="1" si="11"/>
        <v>Northwest Ter</v>
      </c>
      <c r="N33">
        <f t="shared" ca="1" si="12"/>
        <v>289260</v>
      </c>
      <c r="O33">
        <f t="shared" ca="1" si="13"/>
        <v>173073.17562109447</v>
      </c>
      <c r="P33">
        <f t="shared" ca="1" si="14"/>
        <v>17497.975078809905</v>
      </c>
      <c r="Q33">
        <f t="shared" ca="1" si="15"/>
        <v>4697</v>
      </c>
      <c r="R33">
        <f t="shared" ca="1" si="16"/>
        <v>140059.12603037115</v>
      </c>
      <c r="S33">
        <f t="shared" ca="1" si="17"/>
        <v>1245.5600145511482</v>
      </c>
      <c r="T33">
        <f t="shared" ca="1" si="18"/>
        <v>308003.53509336105</v>
      </c>
      <c r="U33">
        <f t="shared" ca="1" si="19"/>
        <v>317829.30165146559</v>
      </c>
      <c r="V33">
        <f t="shared" ca="1" si="20"/>
        <v>-9825.7665581045439</v>
      </c>
      <c r="X33" s="7">
        <f ca="1">IF(Table2[[#This Row],[gender]]="men",1,0)</f>
        <v>0</v>
      </c>
      <c r="Y33" s="7">
        <f ca="1">IF(Table2[[#This Row],[gender]]="women",1,0)</f>
        <v>1</v>
      </c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>
        <f ca="1">Table2[[#This Row],[Cars value]]/Table2[[#This Row],[Cars]]</f>
        <v>17497.975078809905</v>
      </c>
      <c r="AS33" s="7"/>
      <c r="AT33" s="7"/>
      <c r="AU33" s="7">
        <f ca="1">IF(Table2[[#This Row],[Debts]]&gt;$AT$7,1,0)</f>
        <v>1</v>
      </c>
      <c r="AV33" s="7"/>
      <c r="AW33" s="7">
        <f ca="1">Table2[[#This Row],[Mortage left ]]/Table2[[#This Row],[Value of house ]]</f>
        <v>0.59833082908488722</v>
      </c>
      <c r="AZ33" s="7">
        <f ca="1">IF(Table2[[#This Row],[Debts]]&gt;Table2[[#This Row],[Income]],1,0)</f>
        <v>1</v>
      </c>
      <c r="BA33" s="7"/>
      <c r="BB33" s="7"/>
      <c r="BC33" s="7">
        <f ca="1">IF(Table2[[#This Row],[net worth of the person($)]]&gt;BB33,Table2[[#This Row],[age]],0)</f>
        <v>0</v>
      </c>
      <c r="BD33" s="7"/>
    </row>
    <row r="34" spans="2:56" x14ac:dyDescent="0.25">
      <c r="C34" s="1" t="str">
        <f t="shared" si="1"/>
        <v>women</v>
      </c>
      <c r="D34" s="1">
        <f t="shared" ca="1" si="2"/>
        <v>44</v>
      </c>
      <c r="E34" s="1">
        <f t="shared" ca="1" si="3"/>
        <v>3</v>
      </c>
      <c r="F34" s="1" t="str">
        <f t="shared" ca="1" si="4"/>
        <v xml:space="preserve">teaching </v>
      </c>
      <c r="G34" s="1">
        <f t="shared" ca="1" si="5"/>
        <v>1</v>
      </c>
      <c r="H34" s="1" t="str">
        <f t="shared" ca="1" si="6"/>
        <v>high scool</v>
      </c>
      <c r="I34">
        <f t="shared" ca="1" si="7"/>
        <v>1</v>
      </c>
      <c r="J34">
        <f t="shared" ca="1" si="8"/>
        <v>1</v>
      </c>
      <c r="K34">
        <f t="shared" ca="1" si="9"/>
        <v>80855</v>
      </c>
      <c r="L34">
        <f t="shared" ca="1" si="10"/>
        <v>2</v>
      </c>
      <c r="M34" t="str">
        <f t="shared" ca="1" si="11"/>
        <v>BC</v>
      </c>
      <c r="N34">
        <f t="shared" ref="N34:N97" ca="1" si="21">K34*RANDBETWEEN(3,6)</f>
        <v>242565</v>
      </c>
      <c r="O34">
        <f t="shared" ca="1" si="13"/>
        <v>54181.71636465496</v>
      </c>
      <c r="P34">
        <f t="shared" ref="P34:P97" ca="1" si="22">J34*RAND()*K34</f>
        <v>17710.865928828189</v>
      </c>
      <c r="Q34">
        <f t="shared" ca="1" si="15"/>
        <v>16567</v>
      </c>
      <c r="R34">
        <f t="shared" ref="R34:R97" ca="1" si="23">RAND()*K34*2</f>
        <v>132694.81655943746</v>
      </c>
      <c r="S34">
        <f t="shared" ref="S34:S97" ca="1" si="24">RAND()*K34*1.5</f>
        <v>48743.114790731248</v>
      </c>
      <c r="T34">
        <f t="shared" ref="T34:T97" ca="1" si="25">N34+P34+S34</f>
        <v>309018.98071955942</v>
      </c>
      <c r="U34">
        <f t="shared" ref="U34:U97" ca="1" si="26">O34+Q34+R34</f>
        <v>203443.53292409243</v>
      </c>
      <c r="V34">
        <f t="shared" ref="V34:V97" ca="1" si="27">T34-U34</f>
        <v>105575.44779546699</v>
      </c>
      <c r="X34" s="7">
        <f>IF(Table2[[#This Row],[gender]]="men",1,0)</f>
        <v>0</v>
      </c>
      <c r="Y34" s="7">
        <f>IF(Table2[[#This Row],[gender]]="women",1,0)</f>
        <v>1</v>
      </c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>
        <f ca="1">Table2[[#This Row],[Cars value]]/Table2[[#This Row],[Cars]]</f>
        <v>17710.865928828189</v>
      </c>
      <c r="AS34" s="7"/>
      <c r="AT34" s="7"/>
      <c r="AU34" s="7">
        <f ca="1">IF(Table2[[#This Row],[Debts]]&gt;$AT$7,1,0)</f>
        <v>1</v>
      </c>
      <c r="AV34" s="7"/>
      <c r="AW34" s="7">
        <f ca="1">Table2[[#This Row],[Mortage left ]]/Table2[[#This Row],[Value of house ]]</f>
        <v>0.2233698858642218</v>
      </c>
      <c r="AZ34" s="7">
        <f ca="1">IF(Table2[[#This Row],[Debts]]&gt;Table2[[#This Row],[Income]],1,0)</f>
        <v>1</v>
      </c>
      <c r="BA34" s="7"/>
      <c r="BB34" s="7"/>
      <c r="BC34" s="7">
        <f ca="1">IF(Table2[[#This Row],[net worth of the person($)]]&gt;BB34,Table2[[#This Row],[age]],0)</f>
        <v>44</v>
      </c>
      <c r="BD34" s="7"/>
    </row>
    <row r="35" spans="2:56" x14ac:dyDescent="0.25">
      <c r="C35" s="1" t="str">
        <f t="shared" si="1"/>
        <v>women</v>
      </c>
      <c r="D35" s="1">
        <f t="shared" ca="1" si="2"/>
        <v>30</v>
      </c>
      <c r="E35" s="1">
        <f t="shared" ca="1" si="3"/>
        <v>1</v>
      </c>
      <c r="F35" s="1" t="str">
        <f t="shared" ca="1" si="4"/>
        <v>health</v>
      </c>
      <c r="G35" s="1">
        <f t="shared" ca="1" si="5"/>
        <v>4</v>
      </c>
      <c r="H35" s="1" t="str">
        <f t="shared" ca="1" si="6"/>
        <v xml:space="preserve">technical </v>
      </c>
      <c r="I35">
        <f t="shared" ca="1" si="7"/>
        <v>1</v>
      </c>
      <c r="J35">
        <f t="shared" ca="1" si="8"/>
        <v>1</v>
      </c>
      <c r="K35">
        <f t="shared" ca="1" si="9"/>
        <v>47307</v>
      </c>
      <c r="L35">
        <f t="shared" ca="1" si="10"/>
        <v>9</v>
      </c>
      <c r="M35" t="str">
        <f t="shared" ca="1" si="11"/>
        <v>Quebec</v>
      </c>
      <c r="N35">
        <f t="shared" ca="1" si="21"/>
        <v>236535</v>
      </c>
      <c r="O35">
        <f t="shared" ca="1" si="13"/>
        <v>9112.5351236394836</v>
      </c>
      <c r="P35">
        <f t="shared" ca="1" si="22"/>
        <v>18646.710513026788</v>
      </c>
      <c r="Q35">
        <f t="shared" ca="1" si="15"/>
        <v>15798</v>
      </c>
      <c r="R35">
        <f t="shared" ca="1" si="23"/>
        <v>53575.98319252154</v>
      </c>
      <c r="S35">
        <f t="shared" ca="1" si="24"/>
        <v>54250.371558157531</v>
      </c>
      <c r="T35">
        <f t="shared" ca="1" si="25"/>
        <v>309432.08207118436</v>
      </c>
      <c r="U35">
        <f t="shared" ca="1" si="26"/>
        <v>78486.518316161033</v>
      </c>
      <c r="V35">
        <f t="shared" ca="1" si="27"/>
        <v>230945.56375502332</v>
      </c>
      <c r="X35" s="7">
        <f>IF(Table2[[#This Row],[gender]]="men",1,0)</f>
        <v>0</v>
      </c>
      <c r="Y35" s="7">
        <f>IF(Table2[[#This Row],[gender]]="women",1,0)</f>
        <v>1</v>
      </c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>
        <f ca="1">Table2[[#This Row],[Cars value]]/Table2[[#This Row],[Cars]]</f>
        <v>18646.710513026788</v>
      </c>
      <c r="AS35" s="7"/>
      <c r="AT35" s="7"/>
      <c r="AU35" s="7">
        <f ca="1">IF(Table2[[#This Row],[Debts]]&gt;$AT$7,1,0)</f>
        <v>1</v>
      </c>
      <c r="AV35" s="7"/>
      <c r="AW35" s="7">
        <f ca="1">Table2[[#This Row],[Mortage left ]]/Table2[[#This Row],[Value of house ]]</f>
        <v>3.8525102516073662E-2</v>
      </c>
      <c r="AZ35" s="7">
        <f ca="1">IF(Table2[[#This Row],[Debts]]&gt;Table2[[#This Row],[Income]],1,0)</f>
        <v>1</v>
      </c>
      <c r="BA35" s="7"/>
      <c r="BB35" s="7"/>
      <c r="BC35" s="7">
        <f ca="1">IF(Table2[[#This Row],[net worth of the person($)]]&gt;BB35,Table2[[#This Row],[age]],0)</f>
        <v>30</v>
      </c>
      <c r="BD35" s="7"/>
    </row>
    <row r="36" spans="2:56" x14ac:dyDescent="0.25">
      <c r="C36" s="1" t="str">
        <f t="shared" si="1"/>
        <v>women</v>
      </c>
      <c r="D36" s="1">
        <f t="shared" ca="1" si="2"/>
        <v>41</v>
      </c>
      <c r="E36" s="1">
        <f t="shared" ca="1" si="3"/>
        <v>5</v>
      </c>
      <c r="F36" s="1" t="str">
        <f t="shared" ca="1" si="4"/>
        <v xml:space="preserve">general work </v>
      </c>
      <c r="G36" s="1">
        <f t="shared" ca="1" si="5"/>
        <v>3</v>
      </c>
      <c r="H36" s="1" t="str">
        <f t="shared" ca="1" si="6"/>
        <v xml:space="preserve">university </v>
      </c>
      <c r="I36">
        <f t="shared" ca="1" si="7"/>
        <v>3</v>
      </c>
      <c r="J36">
        <f t="shared" ca="1" si="8"/>
        <v>1</v>
      </c>
      <c r="K36">
        <f t="shared" ca="1" si="9"/>
        <v>62232</v>
      </c>
      <c r="L36">
        <f t="shared" ca="1" si="10"/>
        <v>9</v>
      </c>
      <c r="M36" t="str">
        <f t="shared" ca="1" si="11"/>
        <v>Quebec</v>
      </c>
      <c r="N36">
        <f t="shared" ca="1" si="21"/>
        <v>311160</v>
      </c>
      <c r="O36">
        <f t="shared" ca="1" si="13"/>
        <v>231000.13977681327</v>
      </c>
      <c r="P36">
        <f t="shared" ca="1" si="22"/>
        <v>41919.845490743894</v>
      </c>
      <c r="Q36">
        <f t="shared" ca="1" si="15"/>
        <v>27365</v>
      </c>
      <c r="R36">
        <f t="shared" ca="1" si="23"/>
        <v>1223.2287499141826</v>
      </c>
      <c r="S36">
        <f t="shared" ca="1" si="24"/>
        <v>92114.169334790786</v>
      </c>
      <c r="T36">
        <f t="shared" ca="1" si="25"/>
        <v>445194.01482553466</v>
      </c>
      <c r="U36">
        <f t="shared" ca="1" si="26"/>
        <v>259588.36852672746</v>
      </c>
      <c r="V36">
        <f t="shared" ca="1" si="27"/>
        <v>185605.6462988072</v>
      </c>
      <c r="X36" s="7">
        <f>IF(Table2[[#This Row],[gender]]="men",1,0)</f>
        <v>0</v>
      </c>
      <c r="Y36" s="7">
        <f>IF(Table2[[#This Row],[gender]]="women",1,0)</f>
        <v>1</v>
      </c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>
        <f ca="1">Table2[[#This Row],[Cars value]]/Table2[[#This Row],[Cars]]</f>
        <v>41919.845490743894</v>
      </c>
      <c r="AS36" s="7"/>
      <c r="AT36" s="7"/>
      <c r="AU36" s="7">
        <f ca="1">IF(Table2[[#This Row],[Debts]]&gt;$AT$7,1,0)</f>
        <v>0</v>
      </c>
      <c r="AV36" s="7"/>
      <c r="AW36" s="7">
        <f ca="1">Table2[[#This Row],[Mortage left ]]/Table2[[#This Row],[Value of house ]]</f>
        <v>0.74238378897291835</v>
      </c>
      <c r="AZ36" s="7">
        <f ca="1">IF(Table2[[#This Row],[Debts]]&gt;Table2[[#This Row],[Income]],1,0)</f>
        <v>0</v>
      </c>
      <c r="BA36" s="7"/>
      <c r="BB36" s="7"/>
      <c r="BC36" s="7">
        <f ca="1">IF(Table2[[#This Row],[net worth of the person($)]]&gt;BB36,Table2[[#This Row],[age]],0)</f>
        <v>41</v>
      </c>
      <c r="BD36" s="7"/>
    </row>
    <row r="37" spans="2:56" x14ac:dyDescent="0.25">
      <c r="C37" s="1" t="str">
        <f t="shared" si="1"/>
        <v>women</v>
      </c>
      <c r="D37" s="1">
        <f t="shared" ca="1" si="2"/>
        <v>30</v>
      </c>
      <c r="E37" s="1">
        <f t="shared" ca="1" si="3"/>
        <v>2</v>
      </c>
      <c r="F37" s="1" t="str">
        <f t="shared" ca="1" si="4"/>
        <v>construction</v>
      </c>
      <c r="G37" s="1">
        <f t="shared" ca="1" si="5"/>
        <v>3</v>
      </c>
      <c r="H37" s="1" t="str">
        <f t="shared" ca="1" si="6"/>
        <v xml:space="preserve">university </v>
      </c>
      <c r="I37">
        <f t="shared" ca="1" si="7"/>
        <v>0</v>
      </c>
      <c r="J37">
        <f t="shared" ca="1" si="8"/>
        <v>1</v>
      </c>
      <c r="K37">
        <f t="shared" ca="1" si="9"/>
        <v>49174</v>
      </c>
      <c r="L37">
        <f t="shared" ca="1" si="10"/>
        <v>4</v>
      </c>
      <c r="M37" t="str">
        <f t="shared" ca="1" si="11"/>
        <v>Alberta</v>
      </c>
      <c r="N37">
        <f t="shared" ca="1" si="21"/>
        <v>196696</v>
      </c>
      <c r="O37">
        <f t="shared" ca="1" si="13"/>
        <v>191241.05391132264</v>
      </c>
      <c r="P37">
        <f t="shared" ca="1" si="22"/>
        <v>34241.355962944763</v>
      </c>
      <c r="Q37">
        <f t="shared" ca="1" si="15"/>
        <v>8567</v>
      </c>
      <c r="R37">
        <f t="shared" ca="1" si="23"/>
        <v>80970.417764405371</v>
      </c>
      <c r="S37">
        <f t="shared" ca="1" si="24"/>
        <v>71207.5220333092</v>
      </c>
      <c r="T37">
        <f t="shared" ca="1" si="25"/>
        <v>302144.87799625396</v>
      </c>
      <c r="U37">
        <f t="shared" ca="1" si="26"/>
        <v>280778.47167572798</v>
      </c>
      <c r="V37">
        <f t="shared" ca="1" si="27"/>
        <v>21366.406320525974</v>
      </c>
      <c r="X37" s="7">
        <f>IF(Table2[[#This Row],[gender]]="men",1,0)</f>
        <v>0</v>
      </c>
      <c r="Y37" s="7">
        <f>IF(Table2[[#This Row],[gender]]="women",1,0)</f>
        <v>1</v>
      </c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>
        <f ca="1">Table2[[#This Row],[Cars value]]/Table2[[#This Row],[Cars]]</f>
        <v>34241.355962944763</v>
      </c>
      <c r="AS37" s="7"/>
      <c r="AT37" s="7"/>
      <c r="AU37" s="7">
        <f ca="1">IF(Table2[[#This Row],[Debts]]&gt;$AT$7,1,0)</f>
        <v>1</v>
      </c>
      <c r="AV37" s="7"/>
      <c r="AW37" s="7">
        <f ca="1">Table2[[#This Row],[Mortage left ]]/Table2[[#This Row],[Value of house ]]</f>
        <v>0.97226712241897462</v>
      </c>
      <c r="AZ37" s="7">
        <f ca="1">IF(Table2[[#This Row],[Debts]]&gt;Table2[[#This Row],[Income]],1,0)</f>
        <v>1</v>
      </c>
      <c r="BA37" s="7"/>
      <c r="BB37" s="7"/>
      <c r="BC37" s="7">
        <f ca="1">IF(Table2[[#This Row],[net worth of the person($)]]&gt;BB37,Table2[[#This Row],[age]],0)</f>
        <v>30</v>
      </c>
      <c r="BD37" s="7"/>
    </row>
    <row r="38" spans="2:56" x14ac:dyDescent="0.25">
      <c r="C38" s="1" t="str">
        <f t="shared" si="1"/>
        <v>women</v>
      </c>
      <c r="D38" s="1">
        <f t="shared" ca="1" si="2"/>
        <v>33</v>
      </c>
      <c r="E38" s="1">
        <f t="shared" ca="1" si="3"/>
        <v>5</v>
      </c>
      <c r="F38" s="1" t="str">
        <f t="shared" ca="1" si="4"/>
        <v xml:space="preserve">general work </v>
      </c>
      <c r="G38" s="1">
        <f t="shared" ca="1" si="5"/>
        <v>4</v>
      </c>
      <c r="H38" s="1" t="str">
        <f t="shared" ca="1" si="6"/>
        <v xml:space="preserve">technical </v>
      </c>
      <c r="I38">
        <f t="shared" ca="1" si="7"/>
        <v>3</v>
      </c>
      <c r="J38">
        <f t="shared" ca="1" si="8"/>
        <v>1</v>
      </c>
      <c r="K38">
        <f t="shared" ca="1" si="9"/>
        <v>77095</v>
      </c>
      <c r="L38">
        <f t="shared" ca="1" si="10"/>
        <v>3</v>
      </c>
      <c r="M38" t="str">
        <f t="shared" ca="1" si="11"/>
        <v>Northwest Ter</v>
      </c>
      <c r="N38">
        <f t="shared" ca="1" si="21"/>
        <v>308380</v>
      </c>
      <c r="O38">
        <f t="shared" ca="1" si="13"/>
        <v>43593.637539687472</v>
      </c>
      <c r="P38">
        <f t="shared" ca="1" si="22"/>
        <v>47527.43510875581</v>
      </c>
      <c r="Q38">
        <f t="shared" ca="1" si="15"/>
        <v>5663</v>
      </c>
      <c r="R38">
        <f t="shared" ca="1" si="23"/>
        <v>6594.266002349731</v>
      </c>
      <c r="S38">
        <f t="shared" ca="1" si="24"/>
        <v>72557.076979190184</v>
      </c>
      <c r="T38">
        <f t="shared" ca="1" si="25"/>
        <v>428464.512087946</v>
      </c>
      <c r="U38">
        <f t="shared" ca="1" si="26"/>
        <v>55850.903542037202</v>
      </c>
      <c r="V38">
        <f t="shared" ca="1" si="27"/>
        <v>372613.60854590882</v>
      </c>
      <c r="X38" s="7">
        <f>IF(Table2[[#This Row],[gender]]="men",1,0)</f>
        <v>0</v>
      </c>
      <c r="Y38" s="7">
        <f>IF(Table2[[#This Row],[gender]]="women",1,0)</f>
        <v>1</v>
      </c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>
        <f ca="1">Table2[[#This Row],[Cars value]]/Table2[[#This Row],[Cars]]</f>
        <v>47527.43510875581</v>
      </c>
      <c r="AS38" s="7"/>
      <c r="AT38" s="7"/>
      <c r="AU38" s="7">
        <f ca="1">IF(Table2[[#This Row],[Debts]]&gt;$AT$7,1,0)</f>
        <v>0</v>
      </c>
      <c r="AV38" s="7"/>
      <c r="AW38" s="7">
        <f ca="1">Table2[[#This Row],[Mortage left ]]/Table2[[#This Row],[Value of house ]]</f>
        <v>0.14136337486116957</v>
      </c>
      <c r="AZ38" s="7">
        <f ca="1">IF(Table2[[#This Row],[Debts]]&gt;Table2[[#This Row],[Income]],1,0)</f>
        <v>0</v>
      </c>
      <c r="BA38" s="7"/>
      <c r="BB38" s="7"/>
      <c r="BC38" s="7">
        <f ca="1">IF(Table2[[#This Row],[net worth of the person($)]]&gt;BB38,Table2[[#This Row],[age]],0)</f>
        <v>33</v>
      </c>
      <c r="BD38" s="7"/>
    </row>
    <row r="39" spans="2:56" x14ac:dyDescent="0.25">
      <c r="C39" s="1" t="str">
        <f t="shared" si="1"/>
        <v>women</v>
      </c>
      <c r="D39" s="1">
        <f t="shared" ca="1" si="2"/>
        <v>25</v>
      </c>
      <c r="E39" s="1">
        <f t="shared" ca="1" si="3"/>
        <v>2</v>
      </c>
      <c r="F39" s="1" t="str">
        <f t="shared" ca="1" si="4"/>
        <v>construction</v>
      </c>
      <c r="G39" s="1">
        <f t="shared" ca="1" si="5"/>
        <v>4</v>
      </c>
      <c r="H39" s="1" t="str">
        <f t="shared" ca="1" si="6"/>
        <v xml:space="preserve">technical </v>
      </c>
      <c r="I39">
        <f t="shared" ca="1" si="7"/>
        <v>3</v>
      </c>
      <c r="J39">
        <f t="shared" ca="1" si="8"/>
        <v>1</v>
      </c>
      <c r="K39">
        <f t="shared" ca="1" si="9"/>
        <v>57560</v>
      </c>
      <c r="L39">
        <f t="shared" ca="1" si="10"/>
        <v>10</v>
      </c>
      <c r="M39" t="str">
        <f t="shared" ca="1" si="11"/>
        <v>Newfounland</v>
      </c>
      <c r="N39">
        <f t="shared" ca="1" si="21"/>
        <v>345360</v>
      </c>
      <c r="O39">
        <f t="shared" ca="1" si="13"/>
        <v>241546.83971593314</v>
      </c>
      <c r="P39">
        <f t="shared" ca="1" si="22"/>
        <v>43389.419214597903</v>
      </c>
      <c r="Q39">
        <f t="shared" ca="1" si="15"/>
        <v>34589</v>
      </c>
      <c r="R39">
        <f t="shared" ca="1" si="23"/>
        <v>36385.436607309872</v>
      </c>
      <c r="S39">
        <f t="shared" ca="1" si="24"/>
        <v>74359.22762781824</v>
      </c>
      <c r="T39">
        <f t="shared" ca="1" si="25"/>
        <v>463108.64684241614</v>
      </c>
      <c r="U39">
        <f t="shared" ca="1" si="26"/>
        <v>312521.27632324299</v>
      </c>
      <c r="V39">
        <f t="shared" ca="1" si="27"/>
        <v>150587.37051917316</v>
      </c>
      <c r="X39" s="7">
        <f>IF(Table2[[#This Row],[gender]]="men",1,0)</f>
        <v>0</v>
      </c>
      <c r="Y39" s="7">
        <f>IF(Table2[[#This Row],[gender]]="women",1,0)</f>
        <v>1</v>
      </c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>
        <f ca="1">Table2[[#This Row],[Cars value]]/Table2[[#This Row],[Cars]]</f>
        <v>43389.419214597903</v>
      </c>
      <c r="AS39" s="7"/>
      <c r="AT39" s="7"/>
      <c r="AU39" s="7">
        <f ca="1">IF(Table2[[#This Row],[Debts]]&gt;$AT$7,1,0)</f>
        <v>1</v>
      </c>
      <c r="AV39" s="7"/>
      <c r="AW39" s="7">
        <f ca="1">Table2[[#This Row],[Mortage left ]]/Table2[[#This Row],[Value of house ]]</f>
        <v>0.69940595238572256</v>
      </c>
      <c r="AZ39" s="7">
        <f ca="1">IF(Table2[[#This Row],[Debts]]&gt;Table2[[#This Row],[Income]],1,0)</f>
        <v>0</v>
      </c>
      <c r="BA39" s="7"/>
      <c r="BB39" s="7"/>
      <c r="BC39" s="7">
        <f ca="1">IF(Table2[[#This Row],[net worth of the person($)]]&gt;BB39,Table2[[#This Row],[age]],0)</f>
        <v>25</v>
      </c>
      <c r="BD39" s="7"/>
    </row>
    <row r="40" spans="2:56" x14ac:dyDescent="0.25">
      <c r="C40" s="1" t="str">
        <f t="shared" si="1"/>
        <v>women</v>
      </c>
      <c r="D40" s="1">
        <f t="shared" ca="1" si="2"/>
        <v>32</v>
      </c>
      <c r="E40" s="1">
        <f t="shared" ca="1" si="3"/>
        <v>1</v>
      </c>
      <c r="F40" s="1" t="str">
        <f t="shared" ca="1" si="4"/>
        <v>health</v>
      </c>
      <c r="G40" s="1">
        <f t="shared" ca="1" si="5"/>
        <v>1</v>
      </c>
      <c r="H40" s="1" t="str">
        <f t="shared" ca="1" si="6"/>
        <v>high scool</v>
      </c>
      <c r="I40">
        <f t="shared" ca="1" si="7"/>
        <v>2</v>
      </c>
      <c r="J40">
        <f t="shared" ca="1" si="8"/>
        <v>2</v>
      </c>
      <c r="K40">
        <f t="shared" ca="1" si="9"/>
        <v>29964</v>
      </c>
      <c r="L40">
        <f t="shared" ca="1" si="10"/>
        <v>9</v>
      </c>
      <c r="M40" t="str">
        <f t="shared" ca="1" si="11"/>
        <v>Quebec</v>
      </c>
      <c r="N40">
        <f t="shared" ca="1" si="21"/>
        <v>119856</v>
      </c>
      <c r="O40">
        <f t="shared" ca="1" si="13"/>
        <v>33309.508041447349</v>
      </c>
      <c r="P40">
        <f t="shared" ca="1" si="22"/>
        <v>23255.386781868572</v>
      </c>
      <c r="Q40">
        <f t="shared" ca="1" si="15"/>
        <v>13137</v>
      </c>
      <c r="R40">
        <f t="shared" ca="1" si="23"/>
        <v>57365.287683761206</v>
      </c>
      <c r="S40">
        <f t="shared" ca="1" si="24"/>
        <v>5656.5910073155974</v>
      </c>
      <c r="T40">
        <f t="shared" ca="1" si="25"/>
        <v>148767.97778918419</v>
      </c>
      <c r="U40">
        <f t="shared" ca="1" si="26"/>
        <v>103811.79572520856</v>
      </c>
      <c r="V40">
        <f t="shared" ca="1" si="27"/>
        <v>44956.182063975633</v>
      </c>
      <c r="X40" s="7">
        <f>IF(Table2[[#This Row],[gender]]="men",1,0)</f>
        <v>0</v>
      </c>
      <c r="Y40" s="7">
        <f>IF(Table2[[#This Row],[gender]]="women",1,0)</f>
        <v>1</v>
      </c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>
        <f ca="1">Table2[[#This Row],[Cars value]]/Table2[[#This Row],[Cars]]</f>
        <v>11627.693390934286</v>
      </c>
      <c r="AS40" s="7"/>
      <c r="AT40" s="7"/>
      <c r="AU40" s="7">
        <f ca="1">IF(Table2[[#This Row],[Debts]]&gt;$AT$7,1,0)</f>
        <v>1</v>
      </c>
      <c r="AV40" s="7"/>
      <c r="AW40" s="7">
        <f ca="1">Table2[[#This Row],[Mortage left ]]/Table2[[#This Row],[Value of house ]]</f>
        <v>0.27791272895347208</v>
      </c>
      <c r="AZ40" s="7">
        <f ca="1">IF(Table2[[#This Row],[Debts]]&gt;Table2[[#This Row],[Income]],1,0)</f>
        <v>1</v>
      </c>
      <c r="BA40" s="7"/>
      <c r="BB40" s="7"/>
      <c r="BC40" s="7">
        <f ca="1">IF(Table2[[#This Row],[net worth of the person($)]]&gt;BB40,Table2[[#This Row],[age]],0)</f>
        <v>32</v>
      </c>
      <c r="BD40" s="7"/>
    </row>
    <row r="41" spans="2:56" x14ac:dyDescent="0.25">
      <c r="C41" s="1" t="str">
        <f t="shared" si="1"/>
        <v>women</v>
      </c>
      <c r="D41" s="1">
        <f t="shared" ca="1" si="2"/>
        <v>45</v>
      </c>
      <c r="E41" s="1">
        <f t="shared" ca="1" si="3"/>
        <v>4</v>
      </c>
      <c r="F41" s="1" t="str">
        <f t="shared" ca="1" si="4"/>
        <v>IT</v>
      </c>
      <c r="G41" s="1">
        <f t="shared" ca="1" si="5"/>
        <v>1</v>
      </c>
      <c r="H41" s="1" t="str">
        <f t="shared" ca="1" si="6"/>
        <v>high scool</v>
      </c>
      <c r="I41">
        <f t="shared" ca="1" si="7"/>
        <v>4</v>
      </c>
      <c r="J41">
        <f t="shared" ca="1" si="8"/>
        <v>2</v>
      </c>
      <c r="K41">
        <f t="shared" ca="1" si="9"/>
        <v>55840</v>
      </c>
      <c r="L41">
        <f t="shared" ca="1" si="10"/>
        <v>3</v>
      </c>
      <c r="M41" t="str">
        <f t="shared" ca="1" si="11"/>
        <v>Northwest Ter</v>
      </c>
      <c r="N41">
        <f t="shared" ca="1" si="21"/>
        <v>167520</v>
      </c>
      <c r="O41">
        <f t="shared" ca="1" si="13"/>
        <v>103929.25773311297</v>
      </c>
      <c r="P41">
        <f t="shared" ca="1" si="22"/>
        <v>94881.082415401062</v>
      </c>
      <c r="Q41">
        <f t="shared" ca="1" si="15"/>
        <v>17363</v>
      </c>
      <c r="R41">
        <f t="shared" ca="1" si="23"/>
        <v>93075.333777712382</v>
      </c>
      <c r="S41">
        <f t="shared" ca="1" si="24"/>
        <v>26691.926923640265</v>
      </c>
      <c r="T41">
        <f t="shared" ca="1" si="25"/>
        <v>289093.00933904131</v>
      </c>
      <c r="U41">
        <f t="shared" ca="1" si="26"/>
        <v>214367.59151082535</v>
      </c>
      <c r="V41">
        <f t="shared" ca="1" si="27"/>
        <v>74725.417828215956</v>
      </c>
      <c r="X41" s="7">
        <f>IF(Table2[[#This Row],[gender]]="men",1,0)</f>
        <v>0</v>
      </c>
      <c r="Y41" s="7">
        <f>IF(Table2[[#This Row],[gender]]="women",1,0)</f>
        <v>1</v>
      </c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>
        <f ca="1">Table2[[#This Row],[Cars value]]/Table2[[#This Row],[Cars]]</f>
        <v>47440.541207700531</v>
      </c>
      <c r="AS41" s="7"/>
      <c r="AT41" s="7"/>
      <c r="AU41" s="7">
        <f ca="1">IF(Table2[[#This Row],[Debts]]&gt;$AT$7,1,0)</f>
        <v>1</v>
      </c>
      <c r="AV41" s="7"/>
      <c r="AW41" s="7">
        <f ca="1">Table2[[#This Row],[Mortage left ]]/Table2[[#This Row],[Value of house ]]</f>
        <v>0.62039910299136203</v>
      </c>
      <c r="AZ41" s="7">
        <f ca="1">IF(Table2[[#This Row],[Debts]]&gt;Table2[[#This Row],[Income]],1,0)</f>
        <v>1</v>
      </c>
      <c r="BA41" s="7"/>
      <c r="BB41" s="7"/>
      <c r="BC41" s="7">
        <f ca="1">IF(Table2[[#This Row],[net worth of the person($)]]&gt;BB41,Table2[[#This Row],[age]],0)</f>
        <v>45</v>
      </c>
      <c r="BD41" s="7"/>
    </row>
    <row r="42" spans="2:56" x14ac:dyDescent="0.25">
      <c r="C42" s="1" t="str">
        <f t="shared" si="1"/>
        <v>women</v>
      </c>
      <c r="D42" s="1">
        <f t="shared" ca="1" si="2"/>
        <v>36</v>
      </c>
      <c r="E42" s="1">
        <f t="shared" ca="1" si="3"/>
        <v>1</v>
      </c>
      <c r="F42" s="1" t="str">
        <f t="shared" ca="1" si="4"/>
        <v>health</v>
      </c>
      <c r="G42" s="1">
        <f t="shared" ca="1" si="5"/>
        <v>3</v>
      </c>
      <c r="H42" s="1" t="str">
        <f t="shared" ca="1" si="6"/>
        <v xml:space="preserve">university </v>
      </c>
      <c r="I42">
        <f t="shared" ca="1" si="7"/>
        <v>1</v>
      </c>
      <c r="J42">
        <f t="shared" ca="1" si="8"/>
        <v>1</v>
      </c>
      <c r="K42">
        <f t="shared" ca="1" si="9"/>
        <v>76559</v>
      </c>
      <c r="L42">
        <f t="shared" ca="1" si="10"/>
        <v>10</v>
      </c>
      <c r="M42" t="str">
        <f t="shared" ca="1" si="11"/>
        <v>Newfounland</v>
      </c>
      <c r="N42">
        <f t="shared" ca="1" si="21"/>
        <v>306236</v>
      </c>
      <c r="O42">
        <f t="shared" ca="1" si="13"/>
        <v>127079.12501499038</v>
      </c>
      <c r="P42">
        <f t="shared" ca="1" si="22"/>
        <v>4368.386752298652</v>
      </c>
      <c r="Q42">
        <f t="shared" ca="1" si="15"/>
        <v>761</v>
      </c>
      <c r="R42">
        <f t="shared" ca="1" si="23"/>
        <v>92185.777888585362</v>
      </c>
      <c r="S42">
        <f t="shared" ca="1" si="24"/>
        <v>75773.536655785691</v>
      </c>
      <c r="T42">
        <f t="shared" ca="1" si="25"/>
        <v>386377.92340808432</v>
      </c>
      <c r="U42">
        <f t="shared" ca="1" si="26"/>
        <v>220025.90290357574</v>
      </c>
      <c r="V42">
        <f t="shared" ca="1" si="27"/>
        <v>166352.02050450857</v>
      </c>
      <c r="X42" s="7">
        <f>IF(Table2[[#This Row],[gender]]="men",1,0)</f>
        <v>0</v>
      </c>
      <c r="Y42" s="7">
        <f>IF(Table2[[#This Row],[gender]]="women",1,0)</f>
        <v>1</v>
      </c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>
        <f ca="1">Table2[[#This Row],[Cars value]]/Table2[[#This Row],[Cars]]</f>
        <v>4368.386752298652</v>
      </c>
      <c r="AS42" s="7"/>
      <c r="AT42" s="7"/>
      <c r="AU42" s="7">
        <f ca="1">IF(Table2[[#This Row],[Debts]]&gt;$AT$7,1,0)</f>
        <v>1</v>
      </c>
      <c r="AV42" s="7"/>
      <c r="AW42" s="7">
        <f ca="1">Table2[[#This Row],[Mortage left ]]/Table2[[#This Row],[Value of house ]]</f>
        <v>0.41497121505959578</v>
      </c>
      <c r="AZ42" s="7">
        <f ca="1">IF(Table2[[#This Row],[Debts]]&gt;Table2[[#This Row],[Income]],1,0)</f>
        <v>1</v>
      </c>
      <c r="BA42" s="7"/>
      <c r="BB42" s="7"/>
      <c r="BC42" s="7">
        <f ca="1">IF(Table2[[#This Row],[net worth of the person($)]]&gt;BB42,Table2[[#This Row],[age]],0)</f>
        <v>36</v>
      </c>
      <c r="BD42" s="7"/>
    </row>
    <row r="43" spans="2:56" x14ac:dyDescent="0.25">
      <c r="C43" s="1" t="str">
        <f t="shared" si="1"/>
        <v>women</v>
      </c>
      <c r="D43" s="1">
        <f t="shared" ca="1" si="2"/>
        <v>31</v>
      </c>
      <c r="E43" s="1">
        <f t="shared" ca="1" si="3"/>
        <v>4</v>
      </c>
      <c r="F43" s="1" t="str">
        <f t="shared" ca="1" si="4"/>
        <v>IT</v>
      </c>
      <c r="G43" s="1">
        <f t="shared" ca="1" si="5"/>
        <v>5</v>
      </c>
      <c r="H43" s="1" t="str">
        <f t="shared" ca="1" si="6"/>
        <v>Other</v>
      </c>
      <c r="I43">
        <f t="shared" ca="1" si="7"/>
        <v>0</v>
      </c>
      <c r="J43">
        <f t="shared" ca="1" si="8"/>
        <v>1</v>
      </c>
      <c r="K43">
        <f t="shared" ca="1" si="9"/>
        <v>60259</v>
      </c>
      <c r="L43">
        <f t="shared" ca="1" si="10"/>
        <v>13</v>
      </c>
      <c r="M43" t="str">
        <f t="shared" ca="1" si="11"/>
        <v>Prince edward Island</v>
      </c>
      <c r="N43">
        <f t="shared" ca="1" si="21"/>
        <v>361554</v>
      </c>
      <c r="O43">
        <f t="shared" ca="1" si="13"/>
        <v>172996.75347698893</v>
      </c>
      <c r="P43">
        <f t="shared" ca="1" si="22"/>
        <v>25075.982448008941</v>
      </c>
      <c r="Q43">
        <f t="shared" ca="1" si="15"/>
        <v>19035</v>
      </c>
      <c r="R43">
        <f t="shared" ca="1" si="23"/>
        <v>116457.27291329851</v>
      </c>
      <c r="S43">
        <f t="shared" ca="1" si="24"/>
        <v>81499.278294798874</v>
      </c>
      <c r="T43">
        <f t="shared" ca="1" si="25"/>
        <v>468129.26074280782</v>
      </c>
      <c r="U43">
        <f t="shared" ca="1" si="26"/>
        <v>308489.02639028744</v>
      </c>
      <c r="V43">
        <f t="shared" ca="1" si="27"/>
        <v>159640.23435252038</v>
      </c>
      <c r="X43" s="7">
        <f>IF(Table2[[#This Row],[gender]]="men",1,0)</f>
        <v>0</v>
      </c>
      <c r="Y43" s="7">
        <f>IF(Table2[[#This Row],[gender]]="women",1,0)</f>
        <v>1</v>
      </c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>
        <f ca="1">Table2[[#This Row],[Cars value]]/Table2[[#This Row],[Cars]]</f>
        <v>25075.982448008941</v>
      </c>
      <c r="AS43" s="7"/>
      <c r="AT43" s="7"/>
      <c r="AU43" s="7">
        <f ca="1">IF(Table2[[#This Row],[Debts]]&gt;$AT$7,1,0)</f>
        <v>1</v>
      </c>
      <c r="AV43" s="7"/>
      <c r="AW43" s="7">
        <f ca="1">Table2[[#This Row],[Mortage left ]]/Table2[[#This Row],[Value of house ]]</f>
        <v>0.47848109404677847</v>
      </c>
      <c r="AZ43" s="7">
        <f ca="1">IF(Table2[[#This Row],[Debts]]&gt;Table2[[#This Row],[Income]],1,0)</f>
        <v>1</v>
      </c>
      <c r="BA43" s="7"/>
      <c r="BB43" s="7"/>
      <c r="BC43" s="7">
        <f ca="1">IF(Table2[[#This Row],[net worth of the person($)]]&gt;BB43,Table2[[#This Row],[age]],0)</f>
        <v>31</v>
      </c>
      <c r="BD43" s="7"/>
    </row>
    <row r="44" spans="2:56" x14ac:dyDescent="0.25">
      <c r="C44" s="1" t="str">
        <f t="shared" si="1"/>
        <v>women</v>
      </c>
      <c r="D44" s="1">
        <f t="shared" ca="1" si="2"/>
        <v>41</v>
      </c>
      <c r="E44" s="1">
        <f t="shared" ca="1" si="3"/>
        <v>2</v>
      </c>
      <c r="F44" s="1" t="str">
        <f t="shared" ca="1" si="4"/>
        <v>construction</v>
      </c>
      <c r="G44" s="1">
        <f t="shared" ca="1" si="5"/>
        <v>3</v>
      </c>
      <c r="H44" s="1" t="str">
        <f t="shared" ca="1" si="6"/>
        <v xml:space="preserve">university </v>
      </c>
      <c r="I44">
        <f t="shared" ca="1" si="7"/>
        <v>0</v>
      </c>
      <c r="J44">
        <f t="shared" ca="1" si="8"/>
        <v>2</v>
      </c>
      <c r="K44">
        <f t="shared" ca="1" si="9"/>
        <v>88801</v>
      </c>
      <c r="L44">
        <f t="shared" ca="1" si="10"/>
        <v>13</v>
      </c>
      <c r="M44" t="str">
        <f t="shared" ca="1" si="11"/>
        <v>Prince edward Island</v>
      </c>
      <c r="N44">
        <f t="shared" ca="1" si="21"/>
        <v>355204</v>
      </c>
      <c r="O44">
        <f t="shared" ca="1" si="13"/>
        <v>335440.79787288944</v>
      </c>
      <c r="P44">
        <f t="shared" ca="1" si="22"/>
        <v>172755.17550455459</v>
      </c>
      <c r="Q44">
        <f t="shared" ca="1" si="15"/>
        <v>115916</v>
      </c>
      <c r="R44">
        <f t="shared" ca="1" si="23"/>
        <v>6499.6275847760662</v>
      </c>
      <c r="S44">
        <f t="shared" ca="1" si="24"/>
        <v>123042.0229114354</v>
      </c>
      <c r="T44">
        <f t="shared" ca="1" si="25"/>
        <v>651001.19841598999</v>
      </c>
      <c r="U44">
        <f t="shared" ca="1" si="26"/>
        <v>457856.42545766552</v>
      </c>
      <c r="V44">
        <f t="shared" ca="1" si="27"/>
        <v>193144.77295832447</v>
      </c>
      <c r="X44" s="7">
        <f>IF(Table2[[#This Row],[gender]]="men",1,0)</f>
        <v>0</v>
      </c>
      <c r="Y44" s="7">
        <f>IF(Table2[[#This Row],[gender]]="women",1,0)</f>
        <v>1</v>
      </c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>
        <f ca="1">Table2[[#This Row],[Cars value]]/Table2[[#This Row],[Cars]]</f>
        <v>86377.587752277293</v>
      </c>
      <c r="AS44" s="7"/>
      <c r="AT44" s="7"/>
      <c r="AU44" s="7">
        <f ca="1">IF(Table2[[#This Row],[Debts]]&gt;$AT$7,1,0)</f>
        <v>0</v>
      </c>
      <c r="AV44" s="7"/>
      <c r="AW44" s="7">
        <f ca="1">Table2[[#This Row],[Mortage left ]]/Table2[[#This Row],[Value of house ]]</f>
        <v>0.94436098093740339</v>
      </c>
      <c r="AZ44" s="7">
        <f ca="1">IF(Table2[[#This Row],[Debts]]&gt;Table2[[#This Row],[Income]],1,0)</f>
        <v>0</v>
      </c>
      <c r="BA44" s="7"/>
      <c r="BB44" s="7"/>
      <c r="BC44" s="7">
        <f ca="1">IF(Table2[[#This Row],[net worth of the person($)]]&gt;BB44,Table2[[#This Row],[age]],0)</f>
        <v>41</v>
      </c>
      <c r="BD44" s="7"/>
    </row>
    <row r="45" spans="2:56" x14ac:dyDescent="0.25">
      <c r="C45" s="1" t="str">
        <f t="shared" si="1"/>
        <v>women</v>
      </c>
      <c r="D45" s="1">
        <f t="shared" ca="1" si="2"/>
        <v>28</v>
      </c>
      <c r="E45" s="1">
        <f t="shared" ca="1" si="3"/>
        <v>3</v>
      </c>
      <c r="F45" s="1" t="str">
        <f t="shared" ca="1" si="4"/>
        <v xml:space="preserve">teaching </v>
      </c>
      <c r="G45" s="1">
        <f t="shared" ca="1" si="5"/>
        <v>1</v>
      </c>
      <c r="H45" s="1" t="str">
        <f t="shared" ca="1" si="6"/>
        <v>high scool</v>
      </c>
      <c r="I45">
        <f t="shared" ca="1" si="7"/>
        <v>2</v>
      </c>
      <c r="J45">
        <f t="shared" ca="1" si="8"/>
        <v>1</v>
      </c>
      <c r="K45">
        <f t="shared" ca="1" si="9"/>
        <v>44535</v>
      </c>
      <c r="L45">
        <f t="shared" ca="1" si="10"/>
        <v>3</v>
      </c>
      <c r="M45" t="str">
        <f t="shared" ca="1" si="11"/>
        <v>Northwest Ter</v>
      </c>
      <c r="N45">
        <f t="shared" ca="1" si="21"/>
        <v>267210</v>
      </c>
      <c r="O45">
        <f t="shared" ca="1" si="13"/>
        <v>92389.162031332715</v>
      </c>
      <c r="P45">
        <f t="shared" ca="1" si="22"/>
        <v>40593.218061318541</v>
      </c>
      <c r="Q45">
        <f t="shared" ca="1" si="15"/>
        <v>29961</v>
      </c>
      <c r="R45">
        <f t="shared" ca="1" si="23"/>
        <v>59007.15841880787</v>
      </c>
      <c r="S45">
        <f t="shared" ca="1" si="24"/>
        <v>33170.464365858759</v>
      </c>
      <c r="T45">
        <f t="shared" ca="1" si="25"/>
        <v>340973.68242717732</v>
      </c>
      <c r="U45">
        <f t="shared" ca="1" si="26"/>
        <v>181357.32045014057</v>
      </c>
      <c r="V45">
        <f t="shared" ca="1" si="27"/>
        <v>159616.36197703675</v>
      </c>
      <c r="X45" s="7">
        <f>IF(Table2[[#This Row],[gender]]="men",1,0)</f>
        <v>0</v>
      </c>
      <c r="Y45" s="7">
        <f>IF(Table2[[#This Row],[gender]]="women",1,0)</f>
        <v>1</v>
      </c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>
        <f ca="1">Table2[[#This Row],[Cars value]]/Table2[[#This Row],[Cars]]</f>
        <v>40593.218061318541</v>
      </c>
      <c r="AS45" s="7"/>
      <c r="AT45" s="7"/>
      <c r="AU45" s="7">
        <f ca="1">IF(Table2[[#This Row],[Debts]]&gt;$AT$7,1,0)</f>
        <v>1</v>
      </c>
      <c r="AV45" s="7"/>
      <c r="AW45" s="7">
        <f ca="1">Table2[[#This Row],[Mortage left ]]/Table2[[#This Row],[Value of house ]]</f>
        <v>0.34575488204533034</v>
      </c>
      <c r="AZ45" s="7">
        <f ca="1">IF(Table2[[#This Row],[Debts]]&gt;Table2[[#This Row],[Income]],1,0)</f>
        <v>1</v>
      </c>
      <c r="BA45" s="7"/>
      <c r="BB45" s="7"/>
      <c r="BC45" s="7">
        <f ca="1">IF(Table2[[#This Row],[net worth of the person($)]]&gt;BB45,Table2[[#This Row],[age]],0)</f>
        <v>28</v>
      </c>
      <c r="BD45" s="7"/>
    </row>
    <row r="46" spans="2:56" x14ac:dyDescent="0.25">
      <c r="C46" s="1" t="str">
        <f t="shared" si="1"/>
        <v>women</v>
      </c>
      <c r="D46" s="1">
        <f t="shared" ca="1" si="2"/>
        <v>38</v>
      </c>
      <c r="E46" s="1">
        <f t="shared" ca="1" si="3"/>
        <v>6</v>
      </c>
      <c r="F46" s="1" t="str">
        <f t="shared" ca="1" si="4"/>
        <v>agriculture</v>
      </c>
      <c r="G46" s="1">
        <f t="shared" ca="1" si="5"/>
        <v>3</v>
      </c>
      <c r="H46" s="1" t="str">
        <f t="shared" ca="1" si="6"/>
        <v xml:space="preserve">university </v>
      </c>
      <c r="I46">
        <f t="shared" ca="1" si="7"/>
        <v>4</v>
      </c>
      <c r="J46">
        <f t="shared" ca="1" si="8"/>
        <v>1</v>
      </c>
      <c r="K46">
        <f t="shared" ca="1" si="9"/>
        <v>68798</v>
      </c>
      <c r="L46">
        <f t="shared" ca="1" si="10"/>
        <v>1</v>
      </c>
      <c r="M46" t="str">
        <f t="shared" ca="1" si="11"/>
        <v xml:space="preserve">yuko </v>
      </c>
      <c r="N46">
        <f t="shared" ca="1" si="21"/>
        <v>412788</v>
      </c>
      <c r="O46">
        <f t="shared" ca="1" si="13"/>
        <v>83006.460795644147</v>
      </c>
      <c r="P46">
        <f t="shared" ca="1" si="22"/>
        <v>3831.3011200172582</v>
      </c>
      <c r="Q46">
        <f t="shared" ca="1" si="15"/>
        <v>3422</v>
      </c>
      <c r="R46">
        <f t="shared" ca="1" si="23"/>
        <v>100064.46743397231</v>
      </c>
      <c r="S46">
        <f t="shared" ca="1" si="24"/>
        <v>63117.097611435893</v>
      </c>
      <c r="T46">
        <f t="shared" ca="1" si="25"/>
        <v>479736.39873145311</v>
      </c>
      <c r="U46">
        <f t="shared" ca="1" si="26"/>
        <v>186492.92822961646</v>
      </c>
      <c r="V46">
        <f t="shared" ca="1" si="27"/>
        <v>293243.47050183662</v>
      </c>
      <c r="X46" s="7">
        <f>IF(Table2[[#This Row],[gender]]="men",1,0)</f>
        <v>0</v>
      </c>
      <c r="Y46" s="7">
        <f>IF(Table2[[#This Row],[gender]]="women",1,0)</f>
        <v>1</v>
      </c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>
        <f ca="1">Table2[[#This Row],[Cars value]]/Table2[[#This Row],[Cars]]</f>
        <v>3831.3011200172582</v>
      </c>
      <c r="AS46" s="7"/>
      <c r="AT46" s="7"/>
      <c r="AU46" s="7">
        <f ca="1">IF(Table2[[#This Row],[Debts]]&gt;$AT$7,1,0)</f>
        <v>1</v>
      </c>
      <c r="AV46" s="7"/>
      <c r="AW46" s="7">
        <f ca="1">Table2[[#This Row],[Mortage left ]]/Table2[[#This Row],[Value of house ]]</f>
        <v>0.20108738818871708</v>
      </c>
      <c r="AZ46" s="7">
        <f ca="1">IF(Table2[[#This Row],[Debts]]&gt;Table2[[#This Row],[Income]],1,0)</f>
        <v>1</v>
      </c>
      <c r="BA46" s="7"/>
      <c r="BB46" s="7"/>
      <c r="BC46" s="7">
        <f ca="1">IF(Table2[[#This Row],[net worth of the person($)]]&gt;BB46,Table2[[#This Row],[age]],0)</f>
        <v>38</v>
      </c>
      <c r="BD46" s="7"/>
    </row>
    <row r="47" spans="2:56" x14ac:dyDescent="0.25">
      <c r="C47" s="1" t="str">
        <f t="shared" si="1"/>
        <v>women</v>
      </c>
      <c r="D47" s="1">
        <f t="shared" ca="1" si="2"/>
        <v>39</v>
      </c>
      <c r="E47" s="1">
        <f t="shared" ca="1" si="3"/>
        <v>5</v>
      </c>
      <c r="F47" s="1" t="str">
        <f t="shared" ca="1" si="4"/>
        <v xml:space="preserve">general work </v>
      </c>
      <c r="G47" s="1">
        <f t="shared" ca="1" si="5"/>
        <v>2</v>
      </c>
      <c r="H47" s="1" t="str">
        <f t="shared" ca="1" si="6"/>
        <v xml:space="preserve">college </v>
      </c>
      <c r="I47">
        <f t="shared" ca="1" si="7"/>
        <v>3</v>
      </c>
      <c r="J47">
        <f t="shared" ca="1" si="8"/>
        <v>2</v>
      </c>
      <c r="K47">
        <f t="shared" ca="1" si="9"/>
        <v>75573</v>
      </c>
      <c r="L47">
        <f t="shared" ca="1" si="10"/>
        <v>1</v>
      </c>
      <c r="M47" t="str">
        <f t="shared" ca="1" si="11"/>
        <v xml:space="preserve">yuko </v>
      </c>
      <c r="N47">
        <f t="shared" ca="1" si="21"/>
        <v>302292</v>
      </c>
      <c r="O47">
        <f t="shared" ca="1" si="13"/>
        <v>7352.5213048756723</v>
      </c>
      <c r="P47">
        <f t="shared" ca="1" si="22"/>
        <v>91305.517108417363</v>
      </c>
      <c r="Q47">
        <f t="shared" ca="1" si="15"/>
        <v>67623</v>
      </c>
      <c r="R47">
        <f t="shared" ca="1" si="23"/>
        <v>74395.041068874358</v>
      </c>
      <c r="S47">
        <f t="shared" ca="1" si="24"/>
        <v>14426.262216413306</v>
      </c>
      <c r="T47">
        <f t="shared" ca="1" si="25"/>
        <v>408023.77932483063</v>
      </c>
      <c r="U47">
        <f t="shared" ca="1" si="26"/>
        <v>149370.56237375003</v>
      </c>
      <c r="V47">
        <f t="shared" ca="1" si="27"/>
        <v>258653.2169510806</v>
      </c>
      <c r="X47" s="7">
        <f>IF(Table2[[#This Row],[gender]]="men",1,0)</f>
        <v>0</v>
      </c>
      <c r="Y47" s="7">
        <f>IF(Table2[[#This Row],[gender]]="women",1,0)</f>
        <v>1</v>
      </c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>
        <f ca="1">Table2[[#This Row],[Cars value]]/Table2[[#This Row],[Cars]]</f>
        <v>45652.758554208682</v>
      </c>
      <c r="AS47" s="7"/>
      <c r="AT47" s="7"/>
      <c r="AU47" s="7">
        <f ca="1">IF(Table2[[#This Row],[Debts]]&gt;$AT$7,1,0)</f>
        <v>1</v>
      </c>
      <c r="AV47" s="7"/>
      <c r="AW47" s="7">
        <f ca="1">Table2[[#This Row],[Mortage left ]]/Table2[[#This Row],[Value of house ]]</f>
        <v>2.4322579839610947E-2</v>
      </c>
      <c r="AZ47" s="7">
        <f ca="1">IF(Table2[[#This Row],[Debts]]&gt;Table2[[#This Row],[Income]],1,0)</f>
        <v>0</v>
      </c>
      <c r="BA47" s="7"/>
      <c r="BB47" s="7"/>
      <c r="BC47" s="7">
        <f ca="1">IF(Table2[[#This Row],[net worth of the person($)]]&gt;BB47,Table2[[#This Row],[age]],0)</f>
        <v>39</v>
      </c>
      <c r="BD47" s="7"/>
    </row>
    <row r="48" spans="2:56" x14ac:dyDescent="0.25">
      <c r="C48" s="1" t="str">
        <f t="shared" si="1"/>
        <v>women</v>
      </c>
      <c r="D48" s="1">
        <f t="shared" ca="1" si="2"/>
        <v>39</v>
      </c>
      <c r="E48" s="1">
        <f t="shared" ca="1" si="3"/>
        <v>4</v>
      </c>
      <c r="F48" s="1" t="str">
        <f t="shared" ca="1" si="4"/>
        <v>IT</v>
      </c>
      <c r="G48" s="1">
        <f t="shared" ca="1" si="5"/>
        <v>4</v>
      </c>
      <c r="H48" s="1" t="str">
        <f t="shared" ca="1" si="6"/>
        <v xml:space="preserve">technical </v>
      </c>
      <c r="I48">
        <f t="shared" ca="1" si="7"/>
        <v>3</v>
      </c>
      <c r="J48">
        <f t="shared" ca="1" si="8"/>
        <v>1</v>
      </c>
      <c r="K48">
        <f t="shared" ca="1" si="9"/>
        <v>32855</v>
      </c>
      <c r="L48">
        <f t="shared" ca="1" si="10"/>
        <v>11</v>
      </c>
      <c r="M48" t="str">
        <f t="shared" ca="1" si="11"/>
        <v>New bruncwick</v>
      </c>
      <c r="N48">
        <f t="shared" ca="1" si="21"/>
        <v>98565</v>
      </c>
      <c r="O48">
        <f t="shared" ca="1" si="13"/>
        <v>48178.049087759784</v>
      </c>
      <c r="P48">
        <f t="shared" ca="1" si="22"/>
        <v>30632.336513268161</v>
      </c>
      <c r="Q48">
        <f t="shared" ca="1" si="15"/>
        <v>2169</v>
      </c>
      <c r="R48">
        <f t="shared" ca="1" si="23"/>
        <v>35494.033070915277</v>
      </c>
      <c r="S48">
        <f t="shared" ca="1" si="24"/>
        <v>664.53011276640473</v>
      </c>
      <c r="T48">
        <f t="shared" ca="1" si="25"/>
        <v>129861.86662603456</v>
      </c>
      <c r="U48">
        <f t="shared" ca="1" si="26"/>
        <v>85841.082158675068</v>
      </c>
      <c r="V48">
        <f t="shared" ca="1" si="27"/>
        <v>44020.784467359495</v>
      </c>
      <c r="X48" s="7">
        <f>IF(Table2[[#This Row],[gender]]="men",1,0)</f>
        <v>0</v>
      </c>
      <c r="Y48" s="7">
        <f>IF(Table2[[#This Row],[gender]]="women",1,0)</f>
        <v>1</v>
      </c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>
        <f ca="1">Table2[[#This Row],[Cars value]]/Table2[[#This Row],[Cars]]</f>
        <v>30632.336513268161</v>
      </c>
      <c r="AS48" s="7"/>
      <c r="AT48" s="7"/>
      <c r="AU48" s="7">
        <f ca="1">IF(Table2[[#This Row],[Debts]]&gt;$AT$7,1,0)</f>
        <v>1</v>
      </c>
      <c r="AV48" s="7"/>
      <c r="AW48" s="7">
        <f ca="1">Table2[[#This Row],[Mortage left ]]/Table2[[#This Row],[Value of house ]]</f>
        <v>0.48879469474722043</v>
      </c>
      <c r="AZ48" s="7">
        <f ca="1">IF(Table2[[#This Row],[Debts]]&gt;Table2[[#This Row],[Income]],1,0)</f>
        <v>1</v>
      </c>
      <c r="BA48" s="7"/>
      <c r="BB48" s="7"/>
      <c r="BC48" s="7">
        <f ca="1">IF(Table2[[#This Row],[net worth of the person($)]]&gt;BB48,Table2[[#This Row],[age]],0)</f>
        <v>39</v>
      </c>
      <c r="BD48" s="7"/>
    </row>
    <row r="49" spans="3:56" x14ac:dyDescent="0.25">
      <c r="C49" s="1" t="str">
        <f t="shared" si="1"/>
        <v>women</v>
      </c>
      <c r="D49" s="1">
        <f t="shared" ca="1" si="2"/>
        <v>31</v>
      </c>
      <c r="E49" s="1">
        <f t="shared" ca="1" si="3"/>
        <v>4</v>
      </c>
      <c r="F49" s="1" t="str">
        <f t="shared" ca="1" si="4"/>
        <v>IT</v>
      </c>
      <c r="G49" s="1">
        <f t="shared" ca="1" si="5"/>
        <v>1</v>
      </c>
      <c r="H49" s="1" t="str">
        <f t="shared" ca="1" si="6"/>
        <v>high scool</v>
      </c>
      <c r="I49">
        <f t="shared" ca="1" si="7"/>
        <v>4</v>
      </c>
      <c r="J49">
        <f t="shared" ca="1" si="8"/>
        <v>1</v>
      </c>
      <c r="K49">
        <f t="shared" ca="1" si="9"/>
        <v>53917</v>
      </c>
      <c r="L49">
        <f t="shared" ca="1" si="10"/>
        <v>11</v>
      </c>
      <c r="M49" t="str">
        <f t="shared" ca="1" si="11"/>
        <v>New bruncwick</v>
      </c>
      <c r="N49">
        <f t="shared" ca="1" si="21"/>
        <v>161751</v>
      </c>
      <c r="O49">
        <f t="shared" ca="1" si="13"/>
        <v>88944.896511301456</v>
      </c>
      <c r="P49">
        <f t="shared" ca="1" si="22"/>
        <v>5317.5025890444304</v>
      </c>
      <c r="Q49">
        <f t="shared" ca="1" si="15"/>
        <v>5232</v>
      </c>
      <c r="R49">
        <f t="shared" ca="1" si="23"/>
        <v>5045.7313557631614</v>
      </c>
      <c r="S49">
        <f t="shared" ca="1" si="24"/>
        <v>78608.086142635308</v>
      </c>
      <c r="T49">
        <f t="shared" ca="1" si="25"/>
        <v>245676.58873167972</v>
      </c>
      <c r="U49">
        <f t="shared" ca="1" si="26"/>
        <v>99222.627867064613</v>
      </c>
      <c r="V49">
        <f t="shared" ca="1" si="27"/>
        <v>146453.9608646151</v>
      </c>
      <c r="X49" s="7">
        <f>IF(Table2[[#This Row],[gender]]="men",1,0)</f>
        <v>0</v>
      </c>
      <c r="Y49" s="7">
        <f>IF(Table2[[#This Row],[gender]]="women",1,0)</f>
        <v>1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>
        <f ca="1">Table2[[#This Row],[Cars value]]/Table2[[#This Row],[Cars]]</f>
        <v>5317.5025890444304</v>
      </c>
      <c r="AS49" s="7"/>
      <c r="AT49" s="7"/>
      <c r="AU49" s="7">
        <f ca="1">IF(Table2[[#This Row],[Debts]]&gt;$AT$7,1,0)</f>
        <v>0</v>
      </c>
      <c r="AV49" s="7"/>
      <c r="AW49" s="7">
        <f ca="1">Table2[[#This Row],[Mortage left ]]/Table2[[#This Row],[Value of house ]]</f>
        <v>0.549887768924467</v>
      </c>
      <c r="AZ49" s="7">
        <f ca="1">IF(Table2[[#This Row],[Debts]]&gt;Table2[[#This Row],[Income]],1,0)</f>
        <v>0</v>
      </c>
      <c r="BA49" s="7"/>
      <c r="BB49" s="7"/>
      <c r="BC49" s="7">
        <f ca="1">IF(Table2[[#This Row],[net worth of the person($)]]&gt;BB49,Table2[[#This Row],[age]],0)</f>
        <v>31</v>
      </c>
      <c r="BD49" s="7"/>
    </row>
    <row r="50" spans="3:56" x14ac:dyDescent="0.25">
      <c r="C50" s="1" t="str">
        <f t="shared" si="1"/>
        <v>women</v>
      </c>
      <c r="D50" s="1">
        <f t="shared" ca="1" si="2"/>
        <v>36</v>
      </c>
      <c r="E50" s="1">
        <f t="shared" ca="1" si="3"/>
        <v>5</v>
      </c>
      <c r="F50" s="1" t="str">
        <f t="shared" ca="1" si="4"/>
        <v xml:space="preserve">general work </v>
      </c>
      <c r="G50" s="1">
        <f t="shared" ca="1" si="5"/>
        <v>3</v>
      </c>
      <c r="H50" s="1" t="str">
        <f t="shared" ca="1" si="6"/>
        <v xml:space="preserve">university </v>
      </c>
      <c r="I50">
        <f t="shared" ca="1" si="7"/>
        <v>2</v>
      </c>
      <c r="J50">
        <f t="shared" ca="1" si="8"/>
        <v>1</v>
      </c>
      <c r="K50">
        <f t="shared" ca="1" si="9"/>
        <v>73061</v>
      </c>
      <c r="L50">
        <f t="shared" ca="1" si="10"/>
        <v>13</v>
      </c>
      <c r="M50" t="str">
        <f t="shared" ca="1" si="11"/>
        <v>Prince edward Island</v>
      </c>
      <c r="N50">
        <f t="shared" ca="1" si="21"/>
        <v>292244</v>
      </c>
      <c r="O50">
        <f t="shared" ca="1" si="13"/>
        <v>283625.12533888617</v>
      </c>
      <c r="P50">
        <f t="shared" ca="1" si="22"/>
        <v>12939.53437049935</v>
      </c>
      <c r="Q50">
        <f t="shared" ca="1" si="15"/>
        <v>656</v>
      </c>
      <c r="R50">
        <f t="shared" ca="1" si="23"/>
        <v>63968.305261020418</v>
      </c>
      <c r="S50">
        <f t="shared" ca="1" si="24"/>
        <v>61165.881611841476</v>
      </c>
      <c r="T50">
        <f t="shared" ca="1" si="25"/>
        <v>366349.41598234087</v>
      </c>
      <c r="U50">
        <f t="shared" ca="1" si="26"/>
        <v>348249.4305999066</v>
      </c>
      <c r="V50">
        <f t="shared" ca="1" si="27"/>
        <v>18099.985382434272</v>
      </c>
      <c r="X50" s="7">
        <f>IF(Table2[[#This Row],[gender]]="men",1,0)</f>
        <v>0</v>
      </c>
      <c r="Y50" s="7">
        <f>IF(Table2[[#This Row],[gender]]="women",1,0)</f>
        <v>1</v>
      </c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>
        <f ca="1">Table2[[#This Row],[Cars value]]/Table2[[#This Row],[Cars]]</f>
        <v>12939.53437049935</v>
      </c>
      <c r="AS50" s="7"/>
      <c r="AT50" s="7"/>
      <c r="AU50" s="7">
        <f ca="1">IF(Table2[[#This Row],[Debts]]&gt;$AT$7,1,0)</f>
        <v>1</v>
      </c>
      <c r="AV50" s="7"/>
      <c r="AW50" s="7">
        <f ca="1">Table2[[#This Row],[Mortage left ]]/Table2[[#This Row],[Value of house ]]</f>
        <v>0.97050794999687306</v>
      </c>
      <c r="AZ50" s="7">
        <f ca="1">IF(Table2[[#This Row],[Debts]]&gt;Table2[[#This Row],[Income]],1,0)</f>
        <v>0</v>
      </c>
      <c r="BA50" s="7"/>
      <c r="BB50" s="7"/>
      <c r="BC50" s="7">
        <f ca="1">IF(Table2[[#This Row],[net worth of the person($)]]&gt;BB50,Table2[[#This Row],[age]],0)</f>
        <v>36</v>
      </c>
      <c r="BD50" s="7"/>
    </row>
    <row r="51" spans="3:56" x14ac:dyDescent="0.25">
      <c r="C51" s="1" t="str">
        <f t="shared" si="1"/>
        <v>women</v>
      </c>
      <c r="D51" s="1">
        <f t="shared" ca="1" si="2"/>
        <v>41</v>
      </c>
      <c r="E51" s="1">
        <f t="shared" ca="1" si="3"/>
        <v>2</v>
      </c>
      <c r="F51" s="1" t="str">
        <f t="shared" ca="1" si="4"/>
        <v>construction</v>
      </c>
      <c r="G51" s="1">
        <f t="shared" ca="1" si="5"/>
        <v>3</v>
      </c>
      <c r="H51" s="1" t="str">
        <f t="shared" ca="1" si="6"/>
        <v xml:space="preserve">university </v>
      </c>
      <c r="I51">
        <f t="shared" ca="1" si="7"/>
        <v>3</v>
      </c>
      <c r="J51">
        <f t="shared" ca="1" si="8"/>
        <v>2</v>
      </c>
      <c r="K51">
        <f t="shared" ca="1" si="9"/>
        <v>25891</v>
      </c>
      <c r="L51">
        <f t="shared" ca="1" si="10"/>
        <v>12</v>
      </c>
      <c r="M51" t="str">
        <f t="shared" ca="1" si="11"/>
        <v xml:space="preserve">Nova scotia </v>
      </c>
      <c r="N51">
        <f t="shared" ca="1" si="21"/>
        <v>129455</v>
      </c>
      <c r="O51">
        <f t="shared" ca="1" si="13"/>
        <v>41814.318579089362</v>
      </c>
      <c r="P51">
        <f t="shared" ca="1" si="22"/>
        <v>3430.2516812285157</v>
      </c>
      <c r="Q51">
        <f t="shared" ca="1" si="15"/>
        <v>189</v>
      </c>
      <c r="R51">
        <f t="shared" ca="1" si="23"/>
        <v>37990.022076190748</v>
      </c>
      <c r="S51">
        <f t="shared" ca="1" si="24"/>
        <v>25880.207018057688</v>
      </c>
      <c r="T51">
        <f t="shared" ca="1" si="25"/>
        <v>158765.45869928622</v>
      </c>
      <c r="U51">
        <f t="shared" ca="1" si="26"/>
        <v>79993.340655280103</v>
      </c>
      <c r="V51">
        <f t="shared" ca="1" si="27"/>
        <v>78772.118044006114</v>
      </c>
      <c r="X51" s="7">
        <f>IF(Table2[[#This Row],[gender]]="men",1,0)</f>
        <v>0</v>
      </c>
      <c r="Y51" s="7">
        <f>IF(Table2[[#This Row],[gender]]="women",1,0)</f>
        <v>1</v>
      </c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>
        <f ca="1">Table2[[#This Row],[Cars value]]/Table2[[#This Row],[Cars]]</f>
        <v>1715.1258406142579</v>
      </c>
      <c r="AS51" s="7"/>
      <c r="AT51" s="7"/>
      <c r="AU51" s="7">
        <f ca="1">IF(Table2[[#This Row],[Debts]]&gt;$AT$7,1,0)</f>
        <v>1</v>
      </c>
      <c r="AV51" s="7"/>
      <c r="AW51" s="7">
        <f ca="1">Table2[[#This Row],[Mortage left ]]/Table2[[#This Row],[Value of house ]]</f>
        <v>0.32300273128955515</v>
      </c>
      <c r="AZ51" s="7">
        <f ca="1">IF(Table2[[#This Row],[Debts]]&gt;Table2[[#This Row],[Income]],1,0)</f>
        <v>1</v>
      </c>
      <c r="BA51" s="7"/>
      <c r="BB51" s="7"/>
      <c r="BC51" s="7">
        <f ca="1">IF(Table2[[#This Row],[net worth of the person($)]]&gt;BB51,Table2[[#This Row],[age]],0)</f>
        <v>41</v>
      </c>
      <c r="BD51" s="7"/>
    </row>
    <row r="52" spans="3:56" x14ac:dyDescent="0.25">
      <c r="C52" s="1" t="str">
        <f t="shared" si="1"/>
        <v>women</v>
      </c>
      <c r="D52" s="1">
        <f t="shared" ca="1" si="2"/>
        <v>29</v>
      </c>
      <c r="E52" s="1">
        <f t="shared" ca="1" si="3"/>
        <v>1</v>
      </c>
      <c r="F52" s="1" t="str">
        <f t="shared" ca="1" si="4"/>
        <v>health</v>
      </c>
      <c r="G52" s="1">
        <f t="shared" ca="1" si="5"/>
        <v>2</v>
      </c>
      <c r="H52" s="1" t="str">
        <f t="shared" ca="1" si="6"/>
        <v xml:space="preserve">college </v>
      </c>
      <c r="I52">
        <f t="shared" ca="1" si="7"/>
        <v>1</v>
      </c>
      <c r="J52">
        <f t="shared" ca="1" si="8"/>
        <v>1</v>
      </c>
      <c r="K52">
        <f t="shared" ca="1" si="9"/>
        <v>59129</v>
      </c>
      <c r="L52">
        <f t="shared" ca="1" si="10"/>
        <v>1</v>
      </c>
      <c r="M52" t="str">
        <f t="shared" ca="1" si="11"/>
        <v xml:space="preserve">yuko </v>
      </c>
      <c r="N52">
        <f t="shared" ca="1" si="21"/>
        <v>354774</v>
      </c>
      <c r="O52">
        <f t="shared" ca="1" si="13"/>
        <v>75610.483716099305</v>
      </c>
      <c r="P52">
        <f t="shared" ca="1" si="22"/>
        <v>3862.2082985101315</v>
      </c>
      <c r="Q52">
        <f t="shared" ca="1" si="15"/>
        <v>76</v>
      </c>
      <c r="R52">
        <f t="shared" ca="1" si="23"/>
        <v>40935.6024464027</v>
      </c>
      <c r="S52">
        <f t="shared" ca="1" si="24"/>
        <v>8919.9185917733594</v>
      </c>
      <c r="T52">
        <f t="shared" ca="1" si="25"/>
        <v>367556.12689028349</v>
      </c>
      <c r="U52">
        <f t="shared" ca="1" si="26"/>
        <v>116622.086162502</v>
      </c>
      <c r="V52">
        <f t="shared" ca="1" si="27"/>
        <v>250934.04072778148</v>
      </c>
      <c r="X52" s="7">
        <f>IF(Table2[[#This Row],[gender]]="men",1,0)</f>
        <v>0</v>
      </c>
      <c r="Y52" s="7">
        <f>IF(Table2[[#This Row],[gender]]="women",1,0)</f>
        <v>1</v>
      </c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>
        <f ca="1">Table2[[#This Row],[Cars value]]/Table2[[#This Row],[Cars]]</f>
        <v>3862.2082985101315</v>
      </c>
      <c r="AS52" s="7"/>
      <c r="AT52" s="7"/>
      <c r="AU52" s="7">
        <f ca="1">IF(Table2[[#This Row],[Debts]]&gt;$AT$7,1,0)</f>
        <v>1</v>
      </c>
      <c r="AV52" s="7"/>
      <c r="AW52" s="7">
        <f ca="1">Table2[[#This Row],[Mortage left ]]/Table2[[#This Row],[Value of house ]]</f>
        <v>0.21312295634995604</v>
      </c>
      <c r="AZ52" s="7">
        <f ca="1">IF(Table2[[#This Row],[Debts]]&gt;Table2[[#This Row],[Income]],1,0)</f>
        <v>0</v>
      </c>
      <c r="BA52" s="7"/>
      <c r="BB52" s="7"/>
      <c r="BC52" s="7">
        <f ca="1">IF(Table2[[#This Row],[net worth of the person($)]]&gt;BB52,Table2[[#This Row],[age]],0)</f>
        <v>29</v>
      </c>
      <c r="BD52" s="7"/>
    </row>
    <row r="53" spans="3:56" x14ac:dyDescent="0.25">
      <c r="C53" s="1" t="str">
        <f t="shared" si="1"/>
        <v>women</v>
      </c>
      <c r="D53" s="1">
        <f t="shared" ca="1" si="2"/>
        <v>31</v>
      </c>
      <c r="E53" s="1">
        <f t="shared" ca="1" si="3"/>
        <v>2</v>
      </c>
      <c r="F53" s="1" t="str">
        <f t="shared" ca="1" si="4"/>
        <v>construction</v>
      </c>
      <c r="G53" s="1">
        <f t="shared" ca="1" si="5"/>
        <v>1</v>
      </c>
      <c r="H53" s="1" t="str">
        <f t="shared" ca="1" si="6"/>
        <v>high scool</v>
      </c>
      <c r="I53">
        <f t="shared" ca="1" si="7"/>
        <v>1</v>
      </c>
      <c r="J53">
        <f t="shared" ca="1" si="8"/>
        <v>1</v>
      </c>
      <c r="K53">
        <f t="shared" ca="1" si="9"/>
        <v>64663</v>
      </c>
      <c r="L53">
        <f t="shared" ca="1" si="10"/>
        <v>6</v>
      </c>
      <c r="M53" t="str">
        <f t="shared" ca="1" si="11"/>
        <v>Saskatchewan</v>
      </c>
      <c r="N53">
        <f t="shared" ca="1" si="21"/>
        <v>387978</v>
      </c>
      <c r="O53">
        <f t="shared" ca="1" si="13"/>
        <v>341276.833230288</v>
      </c>
      <c r="P53">
        <f t="shared" ca="1" si="22"/>
        <v>929.29824565772878</v>
      </c>
      <c r="Q53">
        <f t="shared" ca="1" si="15"/>
        <v>584</v>
      </c>
      <c r="R53">
        <f t="shared" ca="1" si="23"/>
        <v>83552.544265641016</v>
      </c>
      <c r="S53">
        <f t="shared" ca="1" si="24"/>
        <v>32236.872050987236</v>
      </c>
      <c r="T53">
        <f t="shared" ca="1" si="25"/>
        <v>421144.17029664491</v>
      </c>
      <c r="U53">
        <f t="shared" ca="1" si="26"/>
        <v>425413.37749592902</v>
      </c>
      <c r="V53">
        <f t="shared" ca="1" si="27"/>
        <v>-4269.2071992841084</v>
      </c>
      <c r="X53" s="7">
        <f>IF(Table2[[#This Row],[gender]]="men",1,0)</f>
        <v>0</v>
      </c>
      <c r="Y53" s="7">
        <f>IF(Table2[[#This Row],[gender]]="women",1,0)</f>
        <v>1</v>
      </c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>
        <f ca="1">Table2[[#This Row],[Cars value]]/Table2[[#This Row],[Cars]]</f>
        <v>929.29824565772878</v>
      </c>
      <c r="AS53" s="7"/>
      <c r="AT53" s="7"/>
      <c r="AU53" s="7">
        <f ca="1">IF(Table2[[#This Row],[Debts]]&gt;$AT$7,1,0)</f>
        <v>1</v>
      </c>
      <c r="AV53" s="7"/>
      <c r="AW53" s="7">
        <f ca="1">Table2[[#This Row],[Mortage left ]]/Table2[[#This Row],[Value of house ]]</f>
        <v>0.87962934297895246</v>
      </c>
      <c r="AZ53" s="7">
        <f ca="1">IF(Table2[[#This Row],[Debts]]&gt;Table2[[#This Row],[Income]],1,0)</f>
        <v>1</v>
      </c>
      <c r="BA53" s="7"/>
      <c r="BB53" s="7"/>
      <c r="BC53" s="7">
        <f ca="1">IF(Table2[[#This Row],[net worth of the person($)]]&gt;BB53,Table2[[#This Row],[age]],0)</f>
        <v>0</v>
      </c>
      <c r="BD53" s="7"/>
    </row>
    <row r="54" spans="3:56" x14ac:dyDescent="0.25">
      <c r="C54" s="1" t="str">
        <f t="shared" si="1"/>
        <v>women</v>
      </c>
      <c r="D54" s="1">
        <f t="shared" ca="1" si="2"/>
        <v>43</v>
      </c>
      <c r="E54" s="1">
        <f t="shared" ca="1" si="3"/>
        <v>1</v>
      </c>
      <c r="F54" s="1" t="str">
        <f t="shared" ca="1" si="4"/>
        <v>health</v>
      </c>
      <c r="G54" s="1">
        <f t="shared" ca="1" si="5"/>
        <v>4</v>
      </c>
      <c r="H54" s="1" t="str">
        <f t="shared" ca="1" si="6"/>
        <v xml:space="preserve">technical </v>
      </c>
      <c r="I54">
        <f t="shared" ca="1" si="7"/>
        <v>2</v>
      </c>
      <c r="J54">
        <f t="shared" ca="1" si="8"/>
        <v>2</v>
      </c>
      <c r="K54">
        <f t="shared" ca="1" si="9"/>
        <v>26886</v>
      </c>
      <c r="L54">
        <f t="shared" ca="1" si="10"/>
        <v>13</v>
      </c>
      <c r="M54" t="str">
        <f t="shared" ca="1" si="11"/>
        <v>Prince edward Island</v>
      </c>
      <c r="N54">
        <f t="shared" ca="1" si="21"/>
        <v>161316</v>
      </c>
      <c r="O54">
        <f t="shared" ca="1" si="13"/>
        <v>129762.38800064978</v>
      </c>
      <c r="P54">
        <f t="shared" ca="1" si="22"/>
        <v>38038.417036244784</v>
      </c>
      <c r="Q54">
        <f t="shared" ca="1" si="15"/>
        <v>33013</v>
      </c>
      <c r="R54">
        <f t="shared" ca="1" si="23"/>
        <v>2990.951248860792</v>
      </c>
      <c r="S54">
        <f t="shared" ca="1" si="24"/>
        <v>15188.801225338309</v>
      </c>
      <c r="T54">
        <f t="shared" ca="1" si="25"/>
        <v>214543.2182615831</v>
      </c>
      <c r="U54">
        <f t="shared" ca="1" si="26"/>
        <v>165766.33924951058</v>
      </c>
      <c r="V54">
        <f t="shared" ca="1" si="27"/>
        <v>48776.879012072517</v>
      </c>
      <c r="X54" s="7">
        <f>IF(Table2[[#This Row],[gender]]="men",1,0)</f>
        <v>0</v>
      </c>
      <c r="Y54" s="7">
        <f>IF(Table2[[#This Row],[gender]]="women",1,0)</f>
        <v>1</v>
      </c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>
        <f ca="1">Table2[[#This Row],[Cars value]]/Table2[[#This Row],[Cars]]</f>
        <v>19019.208518122392</v>
      </c>
      <c r="AS54" s="7"/>
      <c r="AT54" s="7"/>
      <c r="AU54" s="7">
        <f ca="1">IF(Table2[[#This Row],[Debts]]&gt;$AT$7,1,0)</f>
        <v>0</v>
      </c>
      <c r="AV54" s="7"/>
      <c r="AW54" s="7">
        <f ca="1">Table2[[#This Row],[Mortage left ]]/Table2[[#This Row],[Value of house ]]</f>
        <v>0.80439874532377309</v>
      </c>
      <c r="AZ54" s="7">
        <f ca="1">IF(Table2[[#This Row],[Debts]]&gt;Table2[[#This Row],[Income]],1,0)</f>
        <v>0</v>
      </c>
      <c r="BA54" s="7"/>
      <c r="BB54" s="7"/>
      <c r="BC54" s="7">
        <f ca="1">IF(Table2[[#This Row],[net worth of the person($)]]&gt;BB54,Table2[[#This Row],[age]],0)</f>
        <v>43</v>
      </c>
      <c r="BD54" s="7"/>
    </row>
    <row r="55" spans="3:56" x14ac:dyDescent="0.25">
      <c r="C55" s="1" t="str">
        <f t="shared" si="1"/>
        <v>women</v>
      </c>
      <c r="D55" s="1">
        <f t="shared" ca="1" si="2"/>
        <v>29</v>
      </c>
      <c r="E55" s="1">
        <f t="shared" ca="1" si="3"/>
        <v>6</v>
      </c>
      <c r="F55" s="1" t="str">
        <f t="shared" ca="1" si="4"/>
        <v>agriculture</v>
      </c>
      <c r="G55" s="1">
        <f t="shared" ca="1" si="5"/>
        <v>4</v>
      </c>
      <c r="H55" s="1" t="str">
        <f t="shared" ca="1" si="6"/>
        <v xml:space="preserve">technical </v>
      </c>
      <c r="I55">
        <f t="shared" ca="1" si="7"/>
        <v>4</v>
      </c>
      <c r="J55">
        <f t="shared" ca="1" si="8"/>
        <v>2</v>
      </c>
      <c r="K55">
        <f t="shared" ca="1" si="9"/>
        <v>66319</v>
      </c>
      <c r="L55">
        <f t="shared" ca="1" si="10"/>
        <v>5</v>
      </c>
      <c r="M55" t="str">
        <f t="shared" ca="1" si="11"/>
        <v>Nunavut</v>
      </c>
      <c r="N55">
        <f t="shared" ca="1" si="21"/>
        <v>198957</v>
      </c>
      <c r="O55">
        <f t="shared" ca="1" si="13"/>
        <v>76234.801325883964</v>
      </c>
      <c r="P55">
        <f t="shared" ca="1" si="22"/>
        <v>23509.281551726344</v>
      </c>
      <c r="Q55">
        <f t="shared" ca="1" si="15"/>
        <v>3652</v>
      </c>
      <c r="R55">
        <f t="shared" ca="1" si="23"/>
        <v>30708.788695247669</v>
      </c>
      <c r="S55">
        <f t="shared" ca="1" si="24"/>
        <v>20714.941703010139</v>
      </c>
      <c r="T55">
        <f t="shared" ca="1" si="25"/>
        <v>243181.22325473648</v>
      </c>
      <c r="U55">
        <f t="shared" ca="1" si="26"/>
        <v>110595.59002113163</v>
      </c>
      <c r="V55">
        <f t="shared" ca="1" si="27"/>
        <v>132585.63323360484</v>
      </c>
      <c r="X55" s="7">
        <f>IF(Table2[[#This Row],[gender]]="men",1,0)</f>
        <v>0</v>
      </c>
      <c r="Y55" s="7">
        <f>IF(Table2[[#This Row],[gender]]="women",1,0)</f>
        <v>1</v>
      </c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>
        <f ca="1">Table2[[#This Row],[Cars value]]/Table2[[#This Row],[Cars]]</f>
        <v>11754.640775863172</v>
      </c>
      <c r="AS55" s="7"/>
      <c r="AT55" s="7"/>
      <c r="AU55" s="7">
        <f ca="1">IF(Table2[[#This Row],[Debts]]&gt;$AT$7,1,0)</f>
        <v>1</v>
      </c>
      <c r="AV55" s="7"/>
      <c r="AW55" s="7">
        <f ca="1">Table2[[#This Row],[Mortage left ]]/Table2[[#This Row],[Value of house ]]</f>
        <v>0.38317224991271465</v>
      </c>
      <c r="AZ55" s="7">
        <f ca="1">IF(Table2[[#This Row],[Debts]]&gt;Table2[[#This Row],[Income]],1,0)</f>
        <v>0</v>
      </c>
      <c r="BA55" s="7"/>
      <c r="BB55" s="7"/>
      <c r="BC55" s="7">
        <f ca="1">IF(Table2[[#This Row],[net worth of the person($)]]&gt;BB55,Table2[[#This Row],[age]],0)</f>
        <v>29</v>
      </c>
      <c r="BD55" s="7"/>
    </row>
    <row r="56" spans="3:56" x14ac:dyDescent="0.25">
      <c r="C56" s="1" t="str">
        <f t="shared" si="1"/>
        <v>women</v>
      </c>
      <c r="D56" s="1">
        <f t="shared" ca="1" si="2"/>
        <v>28</v>
      </c>
      <c r="E56" s="1">
        <f t="shared" ca="1" si="3"/>
        <v>4</v>
      </c>
      <c r="F56" s="1" t="str">
        <f t="shared" ca="1" si="4"/>
        <v>IT</v>
      </c>
      <c r="G56" s="1">
        <f t="shared" ca="1" si="5"/>
        <v>3</v>
      </c>
      <c r="H56" s="1" t="str">
        <f t="shared" ca="1" si="6"/>
        <v xml:space="preserve">university </v>
      </c>
      <c r="I56">
        <f t="shared" ca="1" si="7"/>
        <v>2</v>
      </c>
      <c r="J56">
        <f t="shared" ca="1" si="8"/>
        <v>1</v>
      </c>
      <c r="K56">
        <f t="shared" ca="1" si="9"/>
        <v>37419</v>
      </c>
      <c r="L56">
        <f t="shared" ca="1" si="10"/>
        <v>13</v>
      </c>
      <c r="M56" t="str">
        <f t="shared" ca="1" si="11"/>
        <v>Prince edward Island</v>
      </c>
      <c r="N56">
        <f t="shared" ca="1" si="21"/>
        <v>187095</v>
      </c>
      <c r="O56">
        <f t="shared" ca="1" si="13"/>
        <v>180955.20214899204</v>
      </c>
      <c r="P56">
        <f t="shared" ca="1" si="22"/>
        <v>2604.0979526488027</v>
      </c>
      <c r="Q56">
        <f t="shared" ca="1" si="15"/>
        <v>1309</v>
      </c>
      <c r="R56">
        <f t="shared" ca="1" si="23"/>
        <v>17697.13875380675</v>
      </c>
      <c r="S56">
        <f t="shared" ca="1" si="24"/>
        <v>21966.535613145585</v>
      </c>
      <c r="T56">
        <f t="shared" ca="1" si="25"/>
        <v>211665.63356579439</v>
      </c>
      <c r="U56">
        <f t="shared" ca="1" si="26"/>
        <v>199961.34090279881</v>
      </c>
      <c r="V56">
        <f t="shared" ca="1" si="27"/>
        <v>11704.292662995576</v>
      </c>
      <c r="X56" s="7">
        <f>IF(Table2[[#This Row],[gender]]="men",1,0)</f>
        <v>0</v>
      </c>
      <c r="Y56" s="7">
        <f>IF(Table2[[#This Row],[gender]]="women",1,0)</f>
        <v>1</v>
      </c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>
        <f ca="1">Table2[[#This Row],[Cars value]]/Table2[[#This Row],[Cars]]</f>
        <v>2604.0979526488027</v>
      </c>
      <c r="AS56" s="7"/>
      <c r="AT56" s="7"/>
      <c r="AU56" s="7">
        <f ca="1">IF(Table2[[#This Row],[Debts]]&gt;$AT$7,1,0)</f>
        <v>0</v>
      </c>
      <c r="AV56" s="7"/>
      <c r="AW56" s="7">
        <f ca="1">Table2[[#This Row],[Mortage left ]]/Table2[[#This Row],[Value of house ]]</f>
        <v>0.96718352788151496</v>
      </c>
      <c r="AZ56" s="7">
        <f ca="1">IF(Table2[[#This Row],[Debts]]&gt;Table2[[#This Row],[Income]],1,0)</f>
        <v>0</v>
      </c>
      <c r="BA56" s="7"/>
      <c r="BB56" s="7"/>
      <c r="BC56" s="7">
        <f ca="1">IF(Table2[[#This Row],[net worth of the person($)]]&gt;BB56,Table2[[#This Row],[age]],0)</f>
        <v>28</v>
      </c>
      <c r="BD56" s="7"/>
    </row>
    <row r="57" spans="3:56" x14ac:dyDescent="0.25">
      <c r="C57" s="1" t="str">
        <f t="shared" si="1"/>
        <v>women</v>
      </c>
      <c r="D57" s="1">
        <f t="shared" ca="1" si="2"/>
        <v>25</v>
      </c>
      <c r="E57" s="1">
        <f t="shared" ca="1" si="3"/>
        <v>1</v>
      </c>
      <c r="F57" s="1" t="str">
        <f t="shared" ca="1" si="4"/>
        <v>health</v>
      </c>
      <c r="G57" s="1">
        <f t="shared" ca="1" si="5"/>
        <v>3</v>
      </c>
      <c r="H57" s="1" t="str">
        <f t="shared" ca="1" si="6"/>
        <v xml:space="preserve">university </v>
      </c>
      <c r="I57">
        <f t="shared" ca="1" si="7"/>
        <v>3</v>
      </c>
      <c r="J57">
        <f t="shared" ca="1" si="8"/>
        <v>2</v>
      </c>
      <c r="K57">
        <f t="shared" ca="1" si="9"/>
        <v>50375</v>
      </c>
      <c r="L57">
        <f t="shared" ca="1" si="10"/>
        <v>6</v>
      </c>
      <c r="M57" t="str">
        <f t="shared" ca="1" si="11"/>
        <v>Saskatchewan</v>
      </c>
      <c r="N57">
        <f t="shared" ca="1" si="21"/>
        <v>251875</v>
      </c>
      <c r="O57">
        <f t="shared" ca="1" si="13"/>
        <v>211927.56585132572</v>
      </c>
      <c r="P57">
        <f t="shared" ca="1" si="22"/>
        <v>71181.380219462924</v>
      </c>
      <c r="Q57">
        <f t="shared" ca="1" si="15"/>
        <v>6378</v>
      </c>
      <c r="R57">
        <f t="shared" ca="1" si="23"/>
        <v>4041.6463281957949</v>
      </c>
      <c r="S57">
        <f t="shared" ca="1" si="24"/>
        <v>10461.344976060238</v>
      </c>
      <c r="T57">
        <f t="shared" ca="1" si="25"/>
        <v>333517.72519552312</v>
      </c>
      <c r="U57">
        <f t="shared" ca="1" si="26"/>
        <v>222347.21217952151</v>
      </c>
      <c r="V57">
        <f t="shared" ca="1" si="27"/>
        <v>111170.51301600161</v>
      </c>
      <c r="X57" s="7">
        <f>IF(Table2[[#This Row],[gender]]="men",1,0)</f>
        <v>0</v>
      </c>
      <c r="Y57" s="7">
        <f>IF(Table2[[#This Row],[gender]]="women",1,0)</f>
        <v>1</v>
      </c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>
        <f ca="1">Table2[[#This Row],[Cars value]]/Table2[[#This Row],[Cars]]</f>
        <v>35590.690109731462</v>
      </c>
      <c r="AS57" s="7"/>
      <c r="AT57" s="7"/>
      <c r="AU57" s="7">
        <f ca="1">IF(Table2[[#This Row],[Debts]]&gt;$AT$7,1,0)</f>
        <v>0</v>
      </c>
      <c r="AV57" s="7"/>
      <c r="AW57" s="7">
        <f ca="1">Table2[[#This Row],[Mortage left ]]/Table2[[#This Row],[Value of house ]]</f>
        <v>0.84139976516655368</v>
      </c>
      <c r="AZ57" s="7">
        <f ca="1">IF(Table2[[#This Row],[Debts]]&gt;Table2[[#This Row],[Income]],1,0)</f>
        <v>0</v>
      </c>
      <c r="BA57" s="7"/>
      <c r="BB57" s="7"/>
      <c r="BC57" s="7">
        <f ca="1">IF(Table2[[#This Row],[net worth of the person($)]]&gt;BB57,Table2[[#This Row],[age]],0)</f>
        <v>25</v>
      </c>
      <c r="BD57" s="7"/>
    </row>
    <row r="58" spans="3:56" x14ac:dyDescent="0.25">
      <c r="C58" s="1" t="str">
        <f t="shared" si="1"/>
        <v>women</v>
      </c>
      <c r="D58" s="1">
        <f t="shared" ca="1" si="2"/>
        <v>45</v>
      </c>
      <c r="E58" s="1">
        <f t="shared" ca="1" si="3"/>
        <v>1</v>
      </c>
      <c r="F58" s="1" t="str">
        <f t="shared" ca="1" si="4"/>
        <v>health</v>
      </c>
      <c r="G58" s="1">
        <f t="shared" ca="1" si="5"/>
        <v>2</v>
      </c>
      <c r="H58" s="1" t="str">
        <f t="shared" ca="1" si="6"/>
        <v xml:space="preserve">college </v>
      </c>
      <c r="I58">
        <f t="shared" ca="1" si="7"/>
        <v>2</v>
      </c>
      <c r="J58">
        <f t="shared" ca="1" si="8"/>
        <v>2</v>
      </c>
      <c r="K58">
        <f t="shared" ca="1" si="9"/>
        <v>69744</v>
      </c>
      <c r="L58">
        <f t="shared" ca="1" si="10"/>
        <v>3</v>
      </c>
      <c r="M58" t="str">
        <f t="shared" ca="1" si="11"/>
        <v>Northwest Ter</v>
      </c>
      <c r="N58">
        <f t="shared" ca="1" si="21"/>
        <v>348720</v>
      </c>
      <c r="O58">
        <f t="shared" ca="1" si="13"/>
        <v>233764.89523992466</v>
      </c>
      <c r="P58">
        <f t="shared" ca="1" si="22"/>
        <v>39926.271306841663</v>
      </c>
      <c r="Q58">
        <f t="shared" ca="1" si="15"/>
        <v>26248</v>
      </c>
      <c r="R58">
        <f t="shared" ca="1" si="23"/>
        <v>51025.058033390116</v>
      </c>
      <c r="S58">
        <f t="shared" ca="1" si="24"/>
        <v>102569.98954785288</v>
      </c>
      <c r="T58">
        <f t="shared" ca="1" si="25"/>
        <v>491216.26085469453</v>
      </c>
      <c r="U58">
        <f t="shared" ca="1" si="26"/>
        <v>311037.95327331475</v>
      </c>
      <c r="V58">
        <f t="shared" ca="1" si="27"/>
        <v>180178.30758137978</v>
      </c>
      <c r="X58" s="7">
        <f>IF(Table2[[#This Row],[gender]]="men",1,0)</f>
        <v>0</v>
      </c>
      <c r="Y58" s="7">
        <f>IF(Table2[[#This Row],[gender]]="women",1,0)</f>
        <v>1</v>
      </c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>
        <f ca="1">Table2[[#This Row],[Cars value]]/Table2[[#This Row],[Cars]]</f>
        <v>19963.135653420832</v>
      </c>
      <c r="AS58" s="7"/>
      <c r="AT58" s="7"/>
      <c r="AU58" s="7">
        <f ca="1">IF(Table2[[#This Row],[Debts]]&gt;$AT$7,1,0)</f>
        <v>1</v>
      </c>
      <c r="AV58" s="7"/>
      <c r="AW58" s="7">
        <f ca="1">Table2[[#This Row],[Mortage left ]]/Table2[[#This Row],[Value of house ]]</f>
        <v>0.67035127104818959</v>
      </c>
      <c r="AZ58" s="7">
        <f ca="1">IF(Table2[[#This Row],[Debts]]&gt;Table2[[#This Row],[Income]],1,0)</f>
        <v>0</v>
      </c>
      <c r="BA58" s="7"/>
      <c r="BB58" s="7"/>
      <c r="BC58" s="7">
        <f ca="1">IF(Table2[[#This Row],[net worth of the person($)]]&gt;BB58,Table2[[#This Row],[age]],0)</f>
        <v>45</v>
      </c>
      <c r="BD58" s="7"/>
    </row>
    <row r="59" spans="3:56" x14ac:dyDescent="0.25">
      <c r="C59" s="1" t="str">
        <f t="shared" si="1"/>
        <v>women</v>
      </c>
      <c r="D59" s="1">
        <f t="shared" ca="1" si="2"/>
        <v>30</v>
      </c>
      <c r="E59" s="1">
        <f t="shared" ca="1" si="3"/>
        <v>4</v>
      </c>
      <c r="F59" s="1" t="str">
        <f t="shared" ca="1" si="4"/>
        <v>IT</v>
      </c>
      <c r="G59" s="1">
        <f t="shared" ca="1" si="5"/>
        <v>2</v>
      </c>
      <c r="H59" s="1" t="str">
        <f t="shared" ca="1" si="6"/>
        <v xml:space="preserve">college </v>
      </c>
      <c r="I59">
        <f t="shared" ca="1" si="7"/>
        <v>1</v>
      </c>
      <c r="J59">
        <f t="shared" ca="1" si="8"/>
        <v>1</v>
      </c>
      <c r="K59">
        <f t="shared" ca="1" si="9"/>
        <v>57128</v>
      </c>
      <c r="L59">
        <f t="shared" ca="1" si="10"/>
        <v>13</v>
      </c>
      <c r="M59" t="str">
        <f t="shared" ca="1" si="11"/>
        <v>Prince edward Island</v>
      </c>
      <c r="N59">
        <f t="shared" ca="1" si="21"/>
        <v>228512</v>
      </c>
      <c r="O59">
        <f t="shared" ca="1" si="13"/>
        <v>103013.00434213312</v>
      </c>
      <c r="P59">
        <f t="shared" ca="1" si="22"/>
        <v>22066.298055197945</v>
      </c>
      <c r="Q59">
        <f t="shared" ca="1" si="15"/>
        <v>21609</v>
      </c>
      <c r="R59">
        <f t="shared" ca="1" si="23"/>
        <v>40730.795336297582</v>
      </c>
      <c r="S59">
        <f t="shared" ca="1" si="24"/>
        <v>34631.593029153082</v>
      </c>
      <c r="T59">
        <f t="shared" ca="1" si="25"/>
        <v>285209.89108435105</v>
      </c>
      <c r="U59">
        <f t="shared" ca="1" si="26"/>
        <v>165352.79967843072</v>
      </c>
      <c r="V59">
        <f t="shared" ca="1" si="27"/>
        <v>119857.09140592034</v>
      </c>
      <c r="X59" s="7">
        <f>IF(Table2[[#This Row],[gender]]="men",1,0)</f>
        <v>0</v>
      </c>
      <c r="Y59" s="7">
        <f>IF(Table2[[#This Row],[gender]]="women",1,0)</f>
        <v>1</v>
      </c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>
        <f ca="1">Table2[[#This Row],[Cars value]]/Table2[[#This Row],[Cars]]</f>
        <v>22066.298055197945</v>
      </c>
      <c r="AS59" s="7"/>
      <c r="AT59" s="7"/>
      <c r="AU59" s="7">
        <f ca="1">IF(Table2[[#This Row],[Debts]]&gt;$AT$7,1,0)</f>
        <v>1</v>
      </c>
      <c r="AV59" s="7"/>
      <c r="AW59" s="7">
        <f ca="1">Table2[[#This Row],[Mortage left ]]/Table2[[#This Row],[Value of house ]]</f>
        <v>0.45079910176329085</v>
      </c>
      <c r="AZ59" s="7">
        <f ca="1">IF(Table2[[#This Row],[Debts]]&gt;Table2[[#This Row],[Income]],1,0)</f>
        <v>0</v>
      </c>
      <c r="BA59" s="7"/>
      <c r="BB59" s="7"/>
      <c r="BC59" s="7">
        <f ca="1">IF(Table2[[#This Row],[net worth of the person($)]]&gt;BB59,Table2[[#This Row],[age]],0)</f>
        <v>30</v>
      </c>
      <c r="BD59" s="7"/>
    </row>
    <row r="60" spans="3:56" x14ac:dyDescent="0.25">
      <c r="C60" s="1" t="str">
        <f t="shared" si="1"/>
        <v>women</v>
      </c>
      <c r="D60" s="1">
        <f t="shared" ca="1" si="2"/>
        <v>30</v>
      </c>
      <c r="E60" s="1">
        <f t="shared" ca="1" si="3"/>
        <v>3</v>
      </c>
      <c r="F60" s="1" t="str">
        <f t="shared" ca="1" si="4"/>
        <v xml:space="preserve">teaching </v>
      </c>
      <c r="G60" s="1">
        <f t="shared" ca="1" si="5"/>
        <v>1</v>
      </c>
      <c r="H60" s="1" t="str">
        <f t="shared" ca="1" si="6"/>
        <v>high scool</v>
      </c>
      <c r="I60">
        <f t="shared" ca="1" si="7"/>
        <v>4</v>
      </c>
      <c r="J60">
        <f t="shared" ca="1" si="8"/>
        <v>2</v>
      </c>
      <c r="K60">
        <f t="shared" ca="1" si="9"/>
        <v>57106</v>
      </c>
      <c r="L60">
        <f t="shared" ca="1" si="10"/>
        <v>9</v>
      </c>
      <c r="M60" t="str">
        <f t="shared" ca="1" si="11"/>
        <v>Quebec</v>
      </c>
      <c r="N60">
        <f t="shared" ca="1" si="21"/>
        <v>228424</v>
      </c>
      <c r="O60">
        <f t="shared" ca="1" si="13"/>
        <v>112152.01215894727</v>
      </c>
      <c r="P60">
        <f t="shared" ca="1" si="22"/>
        <v>556.52393739000786</v>
      </c>
      <c r="Q60">
        <f t="shared" ca="1" si="15"/>
        <v>95</v>
      </c>
      <c r="R60">
        <f t="shared" ca="1" si="23"/>
        <v>19591.37454954967</v>
      </c>
      <c r="S60">
        <f t="shared" ca="1" si="24"/>
        <v>74090.673985649977</v>
      </c>
      <c r="T60">
        <f t="shared" ca="1" si="25"/>
        <v>303071.19792304002</v>
      </c>
      <c r="U60">
        <f t="shared" ca="1" si="26"/>
        <v>131838.38670849695</v>
      </c>
      <c r="V60">
        <f t="shared" ca="1" si="27"/>
        <v>171232.81121454306</v>
      </c>
      <c r="X60" s="7">
        <f>IF(Table2[[#This Row],[gender]]="men",1,0)</f>
        <v>0</v>
      </c>
      <c r="Y60" s="7">
        <f>IF(Table2[[#This Row],[gender]]="women",1,0)</f>
        <v>1</v>
      </c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>
        <f ca="1">Table2[[#This Row],[Cars value]]/Table2[[#This Row],[Cars]]</f>
        <v>278.26196869500393</v>
      </c>
      <c r="AS60" s="7"/>
      <c r="AT60" s="7"/>
      <c r="AU60" s="7">
        <f ca="1">IF(Table2[[#This Row],[Debts]]&gt;$AT$7,1,0)</f>
        <v>0</v>
      </c>
      <c r="AV60" s="7"/>
      <c r="AW60" s="7">
        <f ca="1">Table2[[#This Row],[Mortage left ]]/Table2[[#This Row],[Value of house ]]</f>
        <v>0.49098173641538223</v>
      </c>
      <c r="AZ60" s="7">
        <f ca="1">IF(Table2[[#This Row],[Debts]]&gt;Table2[[#This Row],[Income]],1,0)</f>
        <v>0</v>
      </c>
      <c r="BA60" s="7"/>
      <c r="BB60" s="7"/>
      <c r="BC60" s="7">
        <f ca="1">IF(Table2[[#This Row],[net worth of the person($)]]&gt;BB60,Table2[[#This Row],[age]],0)</f>
        <v>30</v>
      </c>
      <c r="BD60" s="7"/>
    </row>
    <row r="61" spans="3:56" x14ac:dyDescent="0.25">
      <c r="C61" s="1" t="str">
        <f t="shared" si="1"/>
        <v>women</v>
      </c>
      <c r="D61" s="1">
        <f t="shared" ca="1" si="2"/>
        <v>25</v>
      </c>
      <c r="E61" s="1">
        <f t="shared" ca="1" si="3"/>
        <v>6</v>
      </c>
      <c r="F61" s="1" t="str">
        <f t="shared" ca="1" si="4"/>
        <v>agriculture</v>
      </c>
      <c r="G61" s="1">
        <f t="shared" ca="1" si="5"/>
        <v>2</v>
      </c>
      <c r="H61" s="1" t="str">
        <f t="shared" ca="1" si="6"/>
        <v xml:space="preserve">college </v>
      </c>
      <c r="I61">
        <f t="shared" ca="1" si="7"/>
        <v>2</v>
      </c>
      <c r="J61">
        <f t="shared" ca="1" si="8"/>
        <v>1</v>
      </c>
      <c r="K61">
        <f t="shared" ca="1" si="9"/>
        <v>58418</v>
      </c>
      <c r="L61">
        <f t="shared" ca="1" si="10"/>
        <v>3</v>
      </c>
      <c r="M61" t="str">
        <f t="shared" ca="1" si="11"/>
        <v>Northwest Ter</v>
      </c>
      <c r="N61">
        <f t="shared" ca="1" si="21"/>
        <v>350508</v>
      </c>
      <c r="O61">
        <f t="shared" ca="1" si="13"/>
        <v>25969.217793847616</v>
      </c>
      <c r="P61">
        <f t="shared" ca="1" si="22"/>
        <v>7429.6399288749162</v>
      </c>
      <c r="Q61">
        <f t="shared" ca="1" si="15"/>
        <v>4081</v>
      </c>
      <c r="R61">
        <f t="shared" ca="1" si="23"/>
        <v>33175.317155250625</v>
      </c>
      <c r="S61">
        <f t="shared" ca="1" si="24"/>
        <v>30292.92098277283</v>
      </c>
      <c r="T61">
        <f t="shared" ca="1" si="25"/>
        <v>388230.56091164774</v>
      </c>
      <c r="U61">
        <f t="shared" ca="1" si="26"/>
        <v>63225.534949098241</v>
      </c>
      <c r="V61">
        <f t="shared" ca="1" si="27"/>
        <v>325005.02596254949</v>
      </c>
      <c r="X61" s="7">
        <f>IF(Table2[[#This Row],[gender]]="men",1,0)</f>
        <v>0</v>
      </c>
      <c r="Y61" s="7">
        <f>IF(Table2[[#This Row],[gender]]="women",1,0)</f>
        <v>1</v>
      </c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>
        <f ca="1">Table2[[#This Row],[Cars value]]/Table2[[#This Row],[Cars]]</f>
        <v>7429.6399288749162</v>
      </c>
      <c r="AS61" s="7"/>
      <c r="AT61" s="7"/>
      <c r="AU61" s="7">
        <f ca="1">IF(Table2[[#This Row],[Debts]]&gt;$AT$7,1,0)</f>
        <v>1</v>
      </c>
      <c r="AV61" s="7"/>
      <c r="AW61" s="7">
        <f ca="1">Table2[[#This Row],[Mortage left ]]/Table2[[#This Row],[Value of house ]]</f>
        <v>7.4090228450841678E-2</v>
      </c>
      <c r="AZ61" s="7">
        <f ca="1">IF(Table2[[#This Row],[Debts]]&gt;Table2[[#This Row],[Income]],1,0)</f>
        <v>0</v>
      </c>
      <c r="BA61" s="7"/>
      <c r="BB61" s="7"/>
      <c r="BC61" s="7">
        <f ca="1">IF(Table2[[#This Row],[net worth of the person($)]]&gt;BB61,Table2[[#This Row],[age]],0)</f>
        <v>25</v>
      </c>
      <c r="BD61" s="7"/>
    </row>
    <row r="62" spans="3:56" x14ac:dyDescent="0.25">
      <c r="C62" s="1" t="str">
        <f t="shared" si="1"/>
        <v>women</v>
      </c>
      <c r="D62" s="1">
        <f t="shared" ca="1" si="2"/>
        <v>34</v>
      </c>
      <c r="E62" s="1">
        <f t="shared" ca="1" si="3"/>
        <v>2</v>
      </c>
      <c r="F62" s="1" t="str">
        <f t="shared" ca="1" si="4"/>
        <v>construction</v>
      </c>
      <c r="G62" s="1">
        <f t="shared" ca="1" si="5"/>
        <v>4</v>
      </c>
      <c r="H62" s="1" t="str">
        <f t="shared" ca="1" si="6"/>
        <v xml:space="preserve">technical </v>
      </c>
      <c r="I62">
        <f t="shared" ca="1" si="7"/>
        <v>4</v>
      </c>
      <c r="J62">
        <f t="shared" ca="1" si="8"/>
        <v>1</v>
      </c>
      <c r="K62">
        <f t="shared" ca="1" si="9"/>
        <v>44147</v>
      </c>
      <c r="L62">
        <f t="shared" ca="1" si="10"/>
        <v>6</v>
      </c>
      <c r="M62" t="str">
        <f t="shared" ca="1" si="11"/>
        <v>Saskatchewan</v>
      </c>
      <c r="N62">
        <f t="shared" ca="1" si="21"/>
        <v>220735</v>
      </c>
      <c r="O62">
        <f t="shared" ca="1" si="13"/>
        <v>201665.62334558959</v>
      </c>
      <c r="P62">
        <f t="shared" ca="1" si="22"/>
        <v>37230.06576866877</v>
      </c>
      <c r="Q62">
        <f t="shared" ca="1" si="15"/>
        <v>3885</v>
      </c>
      <c r="R62">
        <f t="shared" ca="1" si="23"/>
        <v>84964.357646053555</v>
      </c>
      <c r="S62">
        <f t="shared" ca="1" si="24"/>
        <v>14665.200864898372</v>
      </c>
      <c r="T62">
        <f t="shared" ca="1" si="25"/>
        <v>272630.26663356717</v>
      </c>
      <c r="U62">
        <f t="shared" ca="1" si="26"/>
        <v>290514.98099164315</v>
      </c>
      <c r="V62">
        <f t="shared" ca="1" si="27"/>
        <v>-17884.714358075988</v>
      </c>
      <c r="X62" s="7">
        <f>IF(Table2[[#This Row],[gender]]="men",1,0)</f>
        <v>0</v>
      </c>
      <c r="Y62" s="7">
        <f>IF(Table2[[#This Row],[gender]]="women",1,0)</f>
        <v>1</v>
      </c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>
        <f ca="1">Table2[[#This Row],[Cars value]]/Table2[[#This Row],[Cars]]</f>
        <v>37230.06576866877</v>
      </c>
      <c r="AS62" s="7"/>
      <c r="AT62" s="7"/>
      <c r="AU62" s="7">
        <f ca="1">IF(Table2[[#This Row],[Debts]]&gt;$AT$7,1,0)</f>
        <v>1</v>
      </c>
      <c r="AV62" s="7"/>
      <c r="AW62" s="7">
        <f ca="1">Table2[[#This Row],[Mortage left ]]/Table2[[#This Row],[Value of house ]]</f>
        <v>0.91360963755448654</v>
      </c>
      <c r="AZ62" s="7">
        <f ca="1">IF(Table2[[#This Row],[Debts]]&gt;Table2[[#This Row],[Income]],1,0)</f>
        <v>1</v>
      </c>
      <c r="BA62" s="7"/>
      <c r="BB62" s="7"/>
      <c r="BC62" s="7">
        <f ca="1">IF(Table2[[#This Row],[net worth of the person($)]]&gt;BB62,Table2[[#This Row],[age]],0)</f>
        <v>0</v>
      </c>
      <c r="BD62" s="7"/>
    </row>
    <row r="63" spans="3:56" x14ac:dyDescent="0.25">
      <c r="C63" s="1" t="str">
        <f t="shared" si="1"/>
        <v>women</v>
      </c>
      <c r="D63" s="1">
        <f t="shared" ca="1" si="2"/>
        <v>36</v>
      </c>
      <c r="E63" s="1">
        <f t="shared" ca="1" si="3"/>
        <v>6</v>
      </c>
      <c r="F63" s="1" t="str">
        <f t="shared" ca="1" si="4"/>
        <v>agriculture</v>
      </c>
      <c r="G63" s="1">
        <f t="shared" ca="1" si="5"/>
        <v>5</v>
      </c>
      <c r="H63" s="1" t="str">
        <f t="shared" ca="1" si="6"/>
        <v>Other</v>
      </c>
      <c r="I63">
        <f t="shared" ca="1" si="7"/>
        <v>3</v>
      </c>
      <c r="J63">
        <f t="shared" ca="1" si="8"/>
        <v>1</v>
      </c>
      <c r="K63">
        <f t="shared" ca="1" si="9"/>
        <v>36390</v>
      </c>
      <c r="L63">
        <f t="shared" ca="1" si="10"/>
        <v>8</v>
      </c>
      <c r="M63" t="str">
        <f t="shared" ca="1" si="11"/>
        <v xml:space="preserve">Ontario </v>
      </c>
      <c r="N63">
        <f t="shared" ca="1" si="21"/>
        <v>109170</v>
      </c>
      <c r="O63">
        <f t="shared" ca="1" si="13"/>
        <v>46080.307834366504</v>
      </c>
      <c r="P63">
        <f t="shared" ca="1" si="22"/>
        <v>27290.921022593167</v>
      </c>
      <c r="Q63">
        <f t="shared" ca="1" si="15"/>
        <v>9013</v>
      </c>
      <c r="R63">
        <f t="shared" ca="1" si="23"/>
        <v>6838.4634070001903</v>
      </c>
      <c r="S63">
        <f t="shared" ca="1" si="24"/>
        <v>48271.285432495817</v>
      </c>
      <c r="T63">
        <f t="shared" ca="1" si="25"/>
        <v>184732.20645508898</v>
      </c>
      <c r="U63">
        <f t="shared" ca="1" si="26"/>
        <v>61931.771241366696</v>
      </c>
      <c r="V63">
        <f t="shared" ca="1" si="27"/>
        <v>122800.43521372229</v>
      </c>
      <c r="X63" s="7">
        <f>IF(Table2[[#This Row],[gender]]="men",1,0)</f>
        <v>0</v>
      </c>
      <c r="Y63" s="7">
        <f>IF(Table2[[#This Row],[gender]]="women",1,0)</f>
        <v>1</v>
      </c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>
        <f ca="1">Table2[[#This Row],[Cars value]]/Table2[[#This Row],[Cars]]</f>
        <v>27290.921022593167</v>
      </c>
      <c r="AS63" s="7"/>
      <c r="AT63" s="7"/>
      <c r="AU63" s="7">
        <f ca="1">IF(Table2[[#This Row],[Debts]]&gt;$AT$7,1,0)</f>
        <v>0</v>
      </c>
      <c r="AV63" s="7"/>
      <c r="AW63" s="7">
        <f ca="1">Table2[[#This Row],[Mortage left ]]/Table2[[#This Row],[Value of house ]]</f>
        <v>0.42209680163384172</v>
      </c>
      <c r="AZ63" s="7">
        <f ca="1">IF(Table2[[#This Row],[Debts]]&gt;Table2[[#This Row],[Income]],1,0)</f>
        <v>0</v>
      </c>
      <c r="BA63" s="7"/>
      <c r="BB63" s="7"/>
      <c r="BC63" s="7">
        <f ca="1">IF(Table2[[#This Row],[net worth of the person($)]]&gt;BB63,Table2[[#This Row],[age]],0)</f>
        <v>36</v>
      </c>
      <c r="BD63" s="7"/>
    </row>
    <row r="64" spans="3:56" x14ac:dyDescent="0.25">
      <c r="C64" s="1" t="str">
        <f t="shared" si="1"/>
        <v>women</v>
      </c>
      <c r="D64" s="1">
        <f t="shared" ca="1" si="2"/>
        <v>27</v>
      </c>
      <c r="E64" s="1">
        <f t="shared" ca="1" si="3"/>
        <v>6</v>
      </c>
      <c r="F64" s="1" t="str">
        <f t="shared" ca="1" si="4"/>
        <v>agriculture</v>
      </c>
      <c r="G64" s="1">
        <f t="shared" ca="1" si="5"/>
        <v>3</v>
      </c>
      <c r="H64" s="1" t="str">
        <f t="shared" ca="1" si="6"/>
        <v xml:space="preserve">university </v>
      </c>
      <c r="I64">
        <f t="shared" ca="1" si="7"/>
        <v>0</v>
      </c>
      <c r="J64">
        <f t="shared" ca="1" si="8"/>
        <v>1</v>
      </c>
      <c r="K64">
        <f t="shared" ca="1" si="9"/>
        <v>50282</v>
      </c>
      <c r="L64">
        <f t="shared" ca="1" si="10"/>
        <v>5</v>
      </c>
      <c r="M64" t="str">
        <f t="shared" ca="1" si="11"/>
        <v>Nunavut</v>
      </c>
      <c r="N64">
        <f t="shared" ca="1" si="21"/>
        <v>301692</v>
      </c>
      <c r="O64">
        <f t="shared" ca="1" si="13"/>
        <v>128462.87997970893</v>
      </c>
      <c r="P64">
        <f t="shared" ca="1" si="22"/>
        <v>30526.346155001338</v>
      </c>
      <c r="Q64">
        <f t="shared" ca="1" si="15"/>
        <v>6035</v>
      </c>
      <c r="R64">
        <f t="shared" ca="1" si="23"/>
        <v>22557.337468937923</v>
      </c>
      <c r="S64">
        <f t="shared" ca="1" si="24"/>
        <v>47441.327905957063</v>
      </c>
      <c r="T64">
        <f t="shared" ca="1" si="25"/>
        <v>379659.67406095838</v>
      </c>
      <c r="U64">
        <f t="shared" ca="1" si="26"/>
        <v>157055.21744864684</v>
      </c>
      <c r="V64">
        <f t="shared" ca="1" si="27"/>
        <v>222604.45661231154</v>
      </c>
      <c r="X64" s="7">
        <f>IF(Table2[[#This Row],[gender]]="men",1,0)</f>
        <v>0</v>
      </c>
      <c r="Y64" s="7">
        <f>IF(Table2[[#This Row],[gender]]="women",1,0)</f>
        <v>1</v>
      </c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>
        <f ca="1">Table2[[#This Row],[Cars value]]/Table2[[#This Row],[Cars]]</f>
        <v>30526.346155001338</v>
      </c>
      <c r="AS64" s="7"/>
      <c r="AT64" s="7"/>
      <c r="AU64" s="7">
        <f ca="1">IF(Table2[[#This Row],[Debts]]&gt;$AT$7,1,0)</f>
        <v>1</v>
      </c>
      <c r="AV64" s="7"/>
      <c r="AW64" s="7">
        <f ca="1">Table2[[#This Row],[Mortage left ]]/Table2[[#This Row],[Value of house ]]</f>
        <v>0.42580804257225557</v>
      </c>
      <c r="AZ64" s="7">
        <f ca="1">IF(Table2[[#This Row],[Debts]]&gt;Table2[[#This Row],[Income]],1,0)</f>
        <v>0</v>
      </c>
      <c r="BA64" s="7"/>
      <c r="BB64" s="7"/>
      <c r="BC64" s="7">
        <f ca="1">IF(Table2[[#This Row],[net worth of the person($)]]&gt;BB64,Table2[[#This Row],[age]],0)</f>
        <v>27</v>
      </c>
      <c r="BD64" s="7"/>
    </row>
    <row r="65" spans="3:56" x14ac:dyDescent="0.25">
      <c r="C65" s="1" t="str">
        <f t="shared" si="1"/>
        <v>women</v>
      </c>
      <c r="D65" s="1">
        <f t="shared" ca="1" si="2"/>
        <v>31</v>
      </c>
      <c r="E65" s="1">
        <f t="shared" ca="1" si="3"/>
        <v>5</v>
      </c>
      <c r="F65" s="1" t="str">
        <f t="shared" ca="1" si="4"/>
        <v xml:space="preserve">general work </v>
      </c>
      <c r="G65" s="1">
        <f t="shared" ca="1" si="5"/>
        <v>3</v>
      </c>
      <c r="H65" s="1" t="str">
        <f t="shared" ca="1" si="6"/>
        <v xml:space="preserve">university </v>
      </c>
      <c r="I65">
        <f t="shared" ca="1" si="7"/>
        <v>3</v>
      </c>
      <c r="J65">
        <f t="shared" ca="1" si="8"/>
        <v>2</v>
      </c>
      <c r="K65">
        <f t="shared" ca="1" si="9"/>
        <v>29104</v>
      </c>
      <c r="L65">
        <f t="shared" ca="1" si="10"/>
        <v>8</v>
      </c>
      <c r="M65" t="str">
        <f t="shared" ca="1" si="11"/>
        <v xml:space="preserve">Ontario </v>
      </c>
      <c r="N65">
        <f t="shared" ca="1" si="21"/>
        <v>145520</v>
      </c>
      <c r="O65">
        <f t="shared" ca="1" si="13"/>
        <v>80073.358797093533</v>
      </c>
      <c r="P65">
        <f t="shared" ca="1" si="22"/>
        <v>23443.308129784727</v>
      </c>
      <c r="Q65">
        <f t="shared" ca="1" si="15"/>
        <v>19072</v>
      </c>
      <c r="R65">
        <f t="shared" ca="1" si="23"/>
        <v>51730.994277376209</v>
      </c>
      <c r="S65">
        <f t="shared" ca="1" si="24"/>
        <v>42057.279715757708</v>
      </c>
      <c r="T65">
        <f t="shared" ca="1" si="25"/>
        <v>211020.58784554244</v>
      </c>
      <c r="U65">
        <f t="shared" ca="1" si="26"/>
        <v>150876.35307446975</v>
      </c>
      <c r="V65">
        <f t="shared" ca="1" si="27"/>
        <v>60144.23477107269</v>
      </c>
      <c r="X65" s="7">
        <f>IF(Table2[[#This Row],[gender]]="men",1,0)</f>
        <v>0</v>
      </c>
      <c r="Y65" s="7">
        <f>IF(Table2[[#This Row],[gender]]="women",1,0)</f>
        <v>1</v>
      </c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>
        <f ca="1">Table2[[#This Row],[Cars value]]/Table2[[#This Row],[Cars]]</f>
        <v>11721.654064892364</v>
      </c>
      <c r="AS65" s="7"/>
      <c r="AT65" s="7"/>
      <c r="AU65" s="7">
        <f ca="1">IF(Table2[[#This Row],[Debts]]&gt;$AT$7,1,0)</f>
        <v>1</v>
      </c>
      <c r="AV65" s="7"/>
      <c r="AW65" s="7">
        <f ca="1">Table2[[#This Row],[Mortage left ]]/Table2[[#This Row],[Value of house ]]</f>
        <v>0.55025672620322663</v>
      </c>
      <c r="AZ65" s="7">
        <f ca="1">IF(Table2[[#This Row],[Debts]]&gt;Table2[[#This Row],[Income]],1,0)</f>
        <v>1</v>
      </c>
      <c r="BA65" s="7"/>
      <c r="BB65" s="7"/>
      <c r="BC65" s="7">
        <f ca="1">IF(Table2[[#This Row],[net worth of the person($)]]&gt;BB65,Table2[[#This Row],[age]],0)</f>
        <v>31</v>
      </c>
      <c r="BD65" s="7"/>
    </row>
    <row r="66" spans="3:56" x14ac:dyDescent="0.25">
      <c r="C66" s="1" t="str">
        <f t="shared" si="1"/>
        <v>women</v>
      </c>
      <c r="D66" s="1">
        <f t="shared" ca="1" si="2"/>
        <v>36</v>
      </c>
      <c r="E66" s="1">
        <f t="shared" ca="1" si="3"/>
        <v>4</v>
      </c>
      <c r="F66" s="1" t="str">
        <f t="shared" ca="1" si="4"/>
        <v>IT</v>
      </c>
      <c r="G66" s="1">
        <f t="shared" ca="1" si="5"/>
        <v>2</v>
      </c>
      <c r="H66" s="1" t="str">
        <f t="shared" ca="1" si="6"/>
        <v xml:space="preserve">college </v>
      </c>
      <c r="I66">
        <f t="shared" ca="1" si="7"/>
        <v>3</v>
      </c>
      <c r="J66">
        <f t="shared" ca="1" si="8"/>
        <v>2</v>
      </c>
      <c r="K66">
        <f t="shared" ca="1" si="9"/>
        <v>46474</v>
      </c>
      <c r="L66">
        <f t="shared" ca="1" si="10"/>
        <v>2</v>
      </c>
      <c r="M66" t="str">
        <f t="shared" ca="1" si="11"/>
        <v>BC</v>
      </c>
      <c r="N66">
        <f t="shared" ca="1" si="21"/>
        <v>185896</v>
      </c>
      <c r="O66">
        <f t="shared" ca="1" si="13"/>
        <v>48422.381824216151</v>
      </c>
      <c r="P66">
        <f t="shared" ca="1" si="22"/>
        <v>45606.843496177433</v>
      </c>
      <c r="Q66">
        <f t="shared" ca="1" si="15"/>
        <v>12638</v>
      </c>
      <c r="R66">
        <f t="shared" ca="1" si="23"/>
        <v>48252.046020213282</v>
      </c>
      <c r="S66">
        <f t="shared" ca="1" si="24"/>
        <v>63367.835846615853</v>
      </c>
      <c r="T66">
        <f t="shared" ca="1" si="25"/>
        <v>294870.6793427933</v>
      </c>
      <c r="U66">
        <f t="shared" ca="1" si="26"/>
        <v>109312.42784442943</v>
      </c>
      <c r="V66">
        <f t="shared" ca="1" si="27"/>
        <v>185558.25149836385</v>
      </c>
      <c r="X66" s="7">
        <f>IF(Table2[[#This Row],[gender]]="men",1,0)</f>
        <v>0</v>
      </c>
      <c r="Y66" s="7">
        <f>IF(Table2[[#This Row],[gender]]="women",1,0)</f>
        <v>1</v>
      </c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>
        <f ca="1">Table2[[#This Row],[Cars value]]/Table2[[#This Row],[Cars]]</f>
        <v>22803.421748088716</v>
      </c>
      <c r="AS66" s="7"/>
      <c r="AT66" s="7"/>
      <c r="AU66" s="7">
        <f ca="1">IF(Table2[[#This Row],[Debts]]&gt;$AT$7,1,0)</f>
        <v>1</v>
      </c>
      <c r="AV66" s="7"/>
      <c r="AW66" s="7">
        <f ca="1">Table2[[#This Row],[Mortage left ]]/Table2[[#This Row],[Value of house ]]</f>
        <v>0.26048103145961266</v>
      </c>
      <c r="AZ66" s="7">
        <f ca="1">IF(Table2[[#This Row],[Debts]]&gt;Table2[[#This Row],[Income]],1,0)</f>
        <v>1</v>
      </c>
      <c r="BA66" s="7"/>
      <c r="BB66" s="7"/>
      <c r="BC66" s="7">
        <f ca="1">IF(Table2[[#This Row],[net worth of the person($)]]&gt;BB66,Table2[[#This Row],[age]],0)</f>
        <v>36</v>
      </c>
      <c r="BD66" s="7"/>
    </row>
    <row r="67" spans="3:56" x14ac:dyDescent="0.25">
      <c r="C67" s="1" t="str">
        <f t="shared" si="1"/>
        <v>women</v>
      </c>
      <c r="D67" s="1">
        <f t="shared" ca="1" si="2"/>
        <v>42</v>
      </c>
      <c r="E67" s="1">
        <f t="shared" ca="1" si="3"/>
        <v>1</v>
      </c>
      <c r="F67" s="1" t="str">
        <f t="shared" ca="1" si="4"/>
        <v>health</v>
      </c>
      <c r="G67" s="1">
        <f t="shared" ca="1" si="5"/>
        <v>1</v>
      </c>
      <c r="H67" s="1" t="str">
        <f t="shared" ca="1" si="6"/>
        <v>high scool</v>
      </c>
      <c r="I67">
        <f t="shared" ca="1" si="7"/>
        <v>0</v>
      </c>
      <c r="J67">
        <f t="shared" ca="1" si="8"/>
        <v>1</v>
      </c>
      <c r="K67">
        <f t="shared" ca="1" si="9"/>
        <v>49625</v>
      </c>
      <c r="L67">
        <f t="shared" ca="1" si="10"/>
        <v>11</v>
      </c>
      <c r="M67" t="str">
        <f t="shared" ca="1" si="11"/>
        <v>New bruncwick</v>
      </c>
      <c r="N67">
        <f t="shared" ca="1" si="21"/>
        <v>148875</v>
      </c>
      <c r="O67">
        <f t="shared" ca="1" si="13"/>
        <v>124358.58243487957</v>
      </c>
      <c r="P67">
        <f t="shared" ca="1" si="22"/>
        <v>13165.648684119722</v>
      </c>
      <c r="Q67">
        <f t="shared" ca="1" si="15"/>
        <v>7949</v>
      </c>
      <c r="R67">
        <f t="shared" ca="1" si="23"/>
        <v>16304.758766999488</v>
      </c>
      <c r="S67">
        <f t="shared" ca="1" si="24"/>
        <v>37033.180550819641</v>
      </c>
      <c r="T67">
        <f t="shared" ca="1" si="25"/>
        <v>199073.82923493936</v>
      </c>
      <c r="U67">
        <f t="shared" ca="1" si="26"/>
        <v>148612.34120187906</v>
      </c>
      <c r="V67">
        <f t="shared" ca="1" si="27"/>
        <v>50461.488033060305</v>
      </c>
      <c r="X67" s="7">
        <f>IF(Table2[[#This Row],[gender]]="men",1,0)</f>
        <v>0</v>
      </c>
      <c r="Y67" s="7">
        <f>IF(Table2[[#This Row],[gender]]="women",1,0)</f>
        <v>1</v>
      </c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>
        <f ca="1">Table2[[#This Row],[Cars value]]/Table2[[#This Row],[Cars]]</f>
        <v>13165.648684119722</v>
      </c>
      <c r="AS67" s="7"/>
      <c r="AT67" s="7"/>
      <c r="AU67" s="7">
        <f ca="1">IF(Table2[[#This Row],[Debts]]&gt;$AT$7,1,0)</f>
        <v>0</v>
      </c>
      <c r="AV67" s="7"/>
      <c r="AW67" s="7">
        <f ca="1">Table2[[#This Row],[Mortage left ]]/Table2[[#This Row],[Value of house ]]</f>
        <v>0.83532213222421203</v>
      </c>
      <c r="AZ67" s="7">
        <f ca="1">IF(Table2[[#This Row],[Debts]]&gt;Table2[[#This Row],[Income]],1,0)</f>
        <v>0</v>
      </c>
      <c r="BA67" s="7"/>
      <c r="BB67" s="7"/>
      <c r="BC67" s="7">
        <f ca="1">IF(Table2[[#This Row],[net worth of the person($)]]&gt;BB67,Table2[[#This Row],[age]],0)</f>
        <v>42</v>
      </c>
      <c r="BD67" s="7"/>
    </row>
    <row r="68" spans="3:56" x14ac:dyDescent="0.25">
      <c r="C68" s="1" t="str">
        <f t="shared" si="1"/>
        <v>women</v>
      </c>
      <c r="D68" s="1">
        <f t="shared" ca="1" si="2"/>
        <v>27</v>
      </c>
      <c r="E68" s="1">
        <f t="shared" ca="1" si="3"/>
        <v>1</v>
      </c>
      <c r="F68" s="1" t="str">
        <f t="shared" ca="1" si="4"/>
        <v>health</v>
      </c>
      <c r="G68" s="1">
        <f t="shared" ca="1" si="5"/>
        <v>4</v>
      </c>
      <c r="H68" s="1" t="str">
        <f t="shared" ca="1" si="6"/>
        <v xml:space="preserve">technical </v>
      </c>
      <c r="I68">
        <f t="shared" ca="1" si="7"/>
        <v>4</v>
      </c>
      <c r="J68">
        <f t="shared" ca="1" si="8"/>
        <v>1</v>
      </c>
      <c r="K68">
        <f t="shared" ca="1" si="9"/>
        <v>49884</v>
      </c>
      <c r="L68">
        <f t="shared" ca="1" si="10"/>
        <v>3</v>
      </c>
      <c r="M68" t="str">
        <f t="shared" ca="1" si="11"/>
        <v>Northwest Ter</v>
      </c>
      <c r="N68">
        <f t="shared" ca="1" si="21"/>
        <v>249420</v>
      </c>
      <c r="O68">
        <f t="shared" ca="1" si="13"/>
        <v>5997.3792900935223</v>
      </c>
      <c r="P68">
        <f t="shared" ca="1" si="22"/>
        <v>43520.636873438729</v>
      </c>
      <c r="Q68">
        <f t="shared" ca="1" si="15"/>
        <v>34172</v>
      </c>
      <c r="R68">
        <f t="shared" ca="1" si="23"/>
        <v>7077.8184663260308</v>
      </c>
      <c r="S68">
        <f t="shared" ca="1" si="24"/>
        <v>23589.122166207904</v>
      </c>
      <c r="T68">
        <f t="shared" ca="1" si="25"/>
        <v>316529.7590396466</v>
      </c>
      <c r="U68">
        <f t="shared" ca="1" si="26"/>
        <v>47247.197756419555</v>
      </c>
      <c r="V68">
        <f t="shared" ca="1" si="27"/>
        <v>269282.56128322706</v>
      </c>
      <c r="X68" s="7">
        <f>IF(Table2[[#This Row],[gender]]="men",1,0)</f>
        <v>0</v>
      </c>
      <c r="Y68" s="7">
        <f>IF(Table2[[#This Row],[gender]]="women",1,0)</f>
        <v>1</v>
      </c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>
        <f ca="1">Table2[[#This Row],[Cars value]]/Table2[[#This Row],[Cars]]</f>
        <v>43520.636873438729</v>
      </c>
      <c r="AS68" s="7"/>
      <c r="AT68" s="7"/>
      <c r="AU68" s="7">
        <f ca="1">IF(Table2[[#This Row],[Debts]]&gt;$AT$7,1,0)</f>
        <v>0</v>
      </c>
      <c r="AV68" s="7"/>
      <c r="AW68" s="7">
        <f ca="1">Table2[[#This Row],[Mortage left ]]/Table2[[#This Row],[Value of house ]]</f>
        <v>2.4045302261621049E-2</v>
      </c>
      <c r="AZ68" s="7">
        <f ca="1">IF(Table2[[#This Row],[Debts]]&gt;Table2[[#This Row],[Income]],1,0)</f>
        <v>0</v>
      </c>
      <c r="BA68" s="7"/>
      <c r="BB68" s="7"/>
      <c r="BC68" s="7">
        <f ca="1">IF(Table2[[#This Row],[net worth of the person($)]]&gt;BB68,Table2[[#This Row],[age]],0)</f>
        <v>27</v>
      </c>
      <c r="BD68" s="7"/>
    </row>
    <row r="69" spans="3:56" x14ac:dyDescent="0.25">
      <c r="C69" s="1" t="str">
        <f t="shared" si="1"/>
        <v>women</v>
      </c>
      <c r="D69" s="1">
        <f t="shared" ca="1" si="2"/>
        <v>43</v>
      </c>
      <c r="E69" s="1">
        <f t="shared" ca="1" si="3"/>
        <v>1</v>
      </c>
      <c r="F69" s="1" t="str">
        <f t="shared" ca="1" si="4"/>
        <v>health</v>
      </c>
      <c r="G69" s="1">
        <f t="shared" ca="1" si="5"/>
        <v>1</v>
      </c>
      <c r="H69" s="1" t="str">
        <f t="shared" ca="1" si="6"/>
        <v>high scool</v>
      </c>
      <c r="I69">
        <f t="shared" ca="1" si="7"/>
        <v>4</v>
      </c>
      <c r="J69">
        <f t="shared" ca="1" si="8"/>
        <v>1</v>
      </c>
      <c r="K69">
        <f t="shared" ca="1" si="9"/>
        <v>43193</v>
      </c>
      <c r="L69">
        <f t="shared" ca="1" si="10"/>
        <v>2</v>
      </c>
      <c r="M69" t="str">
        <f t="shared" ca="1" si="11"/>
        <v>BC</v>
      </c>
      <c r="N69">
        <f t="shared" ca="1" si="21"/>
        <v>129579</v>
      </c>
      <c r="O69">
        <f t="shared" ca="1" si="13"/>
        <v>51589.357576866139</v>
      </c>
      <c r="P69">
        <f t="shared" ca="1" si="22"/>
        <v>32099.053208111574</v>
      </c>
      <c r="Q69">
        <f t="shared" ca="1" si="15"/>
        <v>10330</v>
      </c>
      <c r="R69">
        <f t="shared" ca="1" si="23"/>
        <v>72318.027782504141</v>
      </c>
      <c r="S69">
        <f t="shared" ca="1" si="24"/>
        <v>59615.695493451291</v>
      </c>
      <c r="T69">
        <f t="shared" ca="1" si="25"/>
        <v>221293.74870156287</v>
      </c>
      <c r="U69">
        <f t="shared" ca="1" si="26"/>
        <v>134237.38535937027</v>
      </c>
      <c r="V69">
        <f t="shared" ca="1" si="27"/>
        <v>87056.363342192606</v>
      </c>
      <c r="X69" s="7">
        <f>IF(Table2[[#This Row],[gender]]="men",1,0)</f>
        <v>0</v>
      </c>
      <c r="Y69" s="7">
        <f>IF(Table2[[#This Row],[gender]]="women",1,0)</f>
        <v>1</v>
      </c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>
        <f ca="1">Table2[[#This Row],[Cars value]]/Table2[[#This Row],[Cars]]</f>
        <v>32099.053208111574</v>
      </c>
      <c r="AS69" s="7"/>
      <c r="AT69" s="7"/>
      <c r="AU69" s="7">
        <f ca="1">IF(Table2[[#This Row],[Debts]]&gt;$AT$7,1,0)</f>
        <v>1</v>
      </c>
      <c r="AV69" s="7"/>
      <c r="AW69" s="7">
        <f ca="1">Table2[[#This Row],[Mortage left ]]/Table2[[#This Row],[Value of house ]]</f>
        <v>0.39813054257916902</v>
      </c>
      <c r="AZ69" s="7">
        <f ca="1">IF(Table2[[#This Row],[Debts]]&gt;Table2[[#This Row],[Income]],1,0)</f>
        <v>1</v>
      </c>
      <c r="BA69" s="7"/>
      <c r="BB69" s="7"/>
      <c r="BC69" s="7">
        <f ca="1">IF(Table2[[#This Row],[net worth of the person($)]]&gt;BB69,Table2[[#This Row],[age]],0)</f>
        <v>43</v>
      </c>
      <c r="BD69" s="7"/>
    </row>
    <row r="70" spans="3:56" x14ac:dyDescent="0.25">
      <c r="C70" s="1" t="str">
        <f t="shared" si="1"/>
        <v>women</v>
      </c>
      <c r="D70" s="1">
        <f t="shared" ca="1" si="2"/>
        <v>28</v>
      </c>
      <c r="E70" s="1">
        <f t="shared" ca="1" si="3"/>
        <v>2</v>
      </c>
      <c r="F70" s="1" t="str">
        <f t="shared" ca="1" si="4"/>
        <v>construction</v>
      </c>
      <c r="G70" s="1">
        <f t="shared" ca="1" si="5"/>
        <v>3</v>
      </c>
      <c r="H70" s="1" t="str">
        <f t="shared" ca="1" si="6"/>
        <v xml:space="preserve">university </v>
      </c>
      <c r="I70">
        <f t="shared" ca="1" si="7"/>
        <v>0</v>
      </c>
      <c r="J70">
        <f t="shared" ca="1" si="8"/>
        <v>2</v>
      </c>
      <c r="K70">
        <f t="shared" ca="1" si="9"/>
        <v>53775</v>
      </c>
      <c r="L70">
        <f t="shared" ca="1" si="10"/>
        <v>2</v>
      </c>
      <c r="M70" t="str">
        <f t="shared" ca="1" si="11"/>
        <v>BC</v>
      </c>
      <c r="N70">
        <f t="shared" ca="1" si="21"/>
        <v>161325</v>
      </c>
      <c r="O70">
        <f t="shared" ca="1" si="13"/>
        <v>80833.018409877361</v>
      </c>
      <c r="P70">
        <f t="shared" ca="1" si="22"/>
        <v>86954.556154895705</v>
      </c>
      <c r="Q70">
        <f t="shared" ca="1" si="15"/>
        <v>63089</v>
      </c>
      <c r="R70">
        <f t="shared" ca="1" si="23"/>
        <v>14238.730169817014</v>
      </c>
      <c r="S70">
        <f t="shared" ca="1" si="24"/>
        <v>48993.566364861443</v>
      </c>
      <c r="T70">
        <f t="shared" ca="1" si="25"/>
        <v>297273.12251975713</v>
      </c>
      <c r="U70">
        <f t="shared" ca="1" si="26"/>
        <v>158160.74857969439</v>
      </c>
      <c r="V70">
        <f t="shared" ca="1" si="27"/>
        <v>139112.37394006274</v>
      </c>
      <c r="X70" s="7">
        <f>IF(Table2[[#This Row],[gender]]="men",1,0)</f>
        <v>0</v>
      </c>
      <c r="Y70" s="7">
        <f>IF(Table2[[#This Row],[gender]]="women",1,0)</f>
        <v>1</v>
      </c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>
        <f ca="1">Table2[[#This Row],[Cars value]]/Table2[[#This Row],[Cars]]</f>
        <v>43477.278077447852</v>
      </c>
      <c r="AS70" s="7"/>
      <c r="AT70" s="7"/>
      <c r="AU70" s="7">
        <f ca="1">IF(Table2[[#This Row],[Debts]]&gt;$AT$7,1,0)</f>
        <v>0</v>
      </c>
      <c r="AV70" s="7"/>
      <c r="AW70" s="7">
        <f ca="1">Table2[[#This Row],[Mortage left ]]/Table2[[#This Row],[Value of house ]]</f>
        <v>0.50105698688905853</v>
      </c>
      <c r="AZ70" s="7">
        <f ca="1">IF(Table2[[#This Row],[Debts]]&gt;Table2[[#This Row],[Income]],1,0)</f>
        <v>0</v>
      </c>
      <c r="BA70" s="7"/>
      <c r="BB70" s="7"/>
      <c r="BC70" s="7">
        <f ca="1">IF(Table2[[#This Row],[net worth of the person($)]]&gt;BB70,Table2[[#This Row],[age]],0)</f>
        <v>28</v>
      </c>
      <c r="BD70" s="7"/>
    </row>
    <row r="71" spans="3:56" x14ac:dyDescent="0.25">
      <c r="C71" s="1" t="str">
        <f t="shared" si="1"/>
        <v>women</v>
      </c>
      <c r="D71" s="1">
        <f t="shared" ca="1" si="2"/>
        <v>43</v>
      </c>
      <c r="E71" s="1">
        <f t="shared" ca="1" si="3"/>
        <v>3</v>
      </c>
      <c r="F71" s="1" t="str">
        <f t="shared" ca="1" si="4"/>
        <v xml:space="preserve">teaching </v>
      </c>
      <c r="G71" s="1">
        <f t="shared" ca="1" si="5"/>
        <v>5</v>
      </c>
      <c r="H71" s="1" t="str">
        <f t="shared" ca="1" si="6"/>
        <v>Other</v>
      </c>
      <c r="I71">
        <f t="shared" ca="1" si="7"/>
        <v>0</v>
      </c>
      <c r="J71">
        <f t="shared" ca="1" si="8"/>
        <v>2</v>
      </c>
      <c r="K71">
        <f t="shared" ca="1" si="9"/>
        <v>48132</v>
      </c>
      <c r="L71">
        <f t="shared" ca="1" si="10"/>
        <v>6</v>
      </c>
      <c r="M71" t="str">
        <f t="shared" ca="1" si="11"/>
        <v>Saskatchewan</v>
      </c>
      <c r="N71">
        <f t="shared" ca="1" si="21"/>
        <v>240660</v>
      </c>
      <c r="O71">
        <f t="shared" ca="1" si="13"/>
        <v>36784.761371450128</v>
      </c>
      <c r="P71">
        <f t="shared" ca="1" si="22"/>
        <v>79014.856153760236</v>
      </c>
      <c r="Q71">
        <f t="shared" ca="1" si="15"/>
        <v>57086</v>
      </c>
      <c r="R71">
        <f t="shared" ca="1" si="23"/>
        <v>21834.090451418542</v>
      </c>
      <c r="S71">
        <f t="shared" ca="1" si="24"/>
        <v>4791.5164261226528</v>
      </c>
      <c r="T71">
        <f t="shared" ca="1" si="25"/>
        <v>324466.37257988285</v>
      </c>
      <c r="U71">
        <f t="shared" ca="1" si="26"/>
        <v>115704.85182286866</v>
      </c>
      <c r="V71">
        <f t="shared" ca="1" si="27"/>
        <v>208761.52075701419</v>
      </c>
      <c r="X71" s="7">
        <f>IF(Table2[[#This Row],[gender]]="men",1,0)</f>
        <v>0</v>
      </c>
      <c r="Y71" s="7">
        <f>IF(Table2[[#This Row],[gender]]="women",1,0)</f>
        <v>1</v>
      </c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>
        <f ca="1">Table2[[#This Row],[Cars value]]/Table2[[#This Row],[Cars]]</f>
        <v>39507.428076880118</v>
      </c>
      <c r="AS71" s="7"/>
      <c r="AT71" s="7"/>
      <c r="AU71" s="7">
        <f ca="1">IF(Table2[[#This Row],[Debts]]&gt;$AT$7,1,0)</f>
        <v>1</v>
      </c>
      <c r="AV71" s="7"/>
      <c r="AW71" s="7">
        <f ca="1">Table2[[#This Row],[Mortage left ]]/Table2[[#This Row],[Value of house ]]</f>
        <v>0.15284950291469346</v>
      </c>
      <c r="AZ71" s="7">
        <f ca="1">IF(Table2[[#This Row],[Debts]]&gt;Table2[[#This Row],[Income]],1,0)</f>
        <v>0</v>
      </c>
      <c r="BA71" s="7"/>
      <c r="BB71" s="7"/>
      <c r="BC71" s="7">
        <f ca="1">IF(Table2[[#This Row],[net worth of the person($)]]&gt;BB71,Table2[[#This Row],[age]],0)</f>
        <v>43</v>
      </c>
      <c r="BD71" s="7"/>
    </row>
    <row r="72" spans="3:56" x14ac:dyDescent="0.25">
      <c r="C72" s="1" t="str">
        <f t="shared" ref="C72:C135" si="28">IF(B72=1,"men","women")</f>
        <v>women</v>
      </c>
      <c r="D72" s="1">
        <f t="shared" ref="D72:D135" ca="1" si="29">RANDBETWEEN(25,45)</f>
        <v>30</v>
      </c>
      <c r="E72" s="1">
        <f t="shared" ref="E72:E135" ca="1" si="30">RANDBETWEEN(1,6)</f>
        <v>5</v>
      </c>
      <c r="F72" s="1" t="str">
        <f t="shared" ref="F72:F135" ca="1" si="31">VLOOKUP(E72,$Z$6:$AA$11,2)</f>
        <v xml:space="preserve">general work </v>
      </c>
      <c r="G72" s="1">
        <f t="shared" ref="G72:G135" ca="1" si="32">RANDBETWEEN(1,5)</f>
        <v>2</v>
      </c>
      <c r="H72" s="1" t="str">
        <f t="shared" ref="H72:H135" ca="1" si="33">VLOOKUP(G72,$AB$6:$AC$10,2)</f>
        <v xml:space="preserve">college </v>
      </c>
      <c r="I72">
        <f t="shared" ref="I72:I135" ca="1" si="34">RANDBETWEEN(0,4)</f>
        <v>4</v>
      </c>
      <c r="J72">
        <f t="shared" ref="J72:J135" ca="1" si="35">RANDBETWEEN(1,2)</f>
        <v>1</v>
      </c>
      <c r="K72">
        <f t="shared" ref="K72:K135" ca="1" si="36">RANDBETWEEN(25000,90000)</f>
        <v>74819</v>
      </c>
      <c r="L72">
        <f t="shared" ref="L72:L135" ca="1" si="37">RANDBETWEEN(1,13)</f>
        <v>9</v>
      </c>
      <c r="M72" t="str">
        <f t="shared" ref="M72:M135" ca="1" si="38">VLOOKUP(L72,$AE$6:$AF$18,2)</f>
        <v>Quebec</v>
      </c>
      <c r="N72">
        <f t="shared" ca="1" si="21"/>
        <v>299276</v>
      </c>
      <c r="O72">
        <f t="shared" ref="O72:O135" ca="1" si="39">RAND()*N72</f>
        <v>18808.468901691667</v>
      </c>
      <c r="P72">
        <f t="shared" ca="1" si="22"/>
        <v>71011.443387785592</v>
      </c>
      <c r="Q72">
        <f t="shared" ref="Q72:Q135" ca="1" si="40">RANDBETWEEN(0,P72)</f>
        <v>14058</v>
      </c>
      <c r="R72">
        <f t="shared" ca="1" si="23"/>
        <v>93897.684834262589</v>
      </c>
      <c r="S72">
        <f t="shared" ca="1" si="24"/>
        <v>61571.988079279246</v>
      </c>
      <c r="T72">
        <f t="shared" ca="1" si="25"/>
        <v>431859.43146706483</v>
      </c>
      <c r="U72">
        <f t="shared" ca="1" si="26"/>
        <v>126764.15373595426</v>
      </c>
      <c r="V72">
        <f t="shared" ca="1" si="27"/>
        <v>305095.27773111057</v>
      </c>
      <c r="X72" s="7">
        <f>IF(Table2[[#This Row],[gender]]="men",1,0)</f>
        <v>0</v>
      </c>
      <c r="Y72" s="7">
        <f>IF(Table2[[#This Row],[gender]]="women",1,0)</f>
        <v>1</v>
      </c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>
        <f ca="1">Table2[[#This Row],[Cars value]]/Table2[[#This Row],[Cars]]</f>
        <v>71011.443387785592</v>
      </c>
      <c r="AS72" s="7"/>
      <c r="AT72" s="7"/>
      <c r="AU72" s="7">
        <f ca="1">IF(Table2[[#This Row],[Debts]]&gt;$AT$7,1,0)</f>
        <v>1</v>
      </c>
      <c r="AV72" s="7"/>
      <c r="AW72" s="7">
        <f ca="1">Table2[[#This Row],[Mortage left ]]/Table2[[#This Row],[Value of house ]]</f>
        <v>6.2846566051710351E-2</v>
      </c>
      <c r="AZ72" s="7">
        <f ca="1">IF(Table2[[#This Row],[Debts]]&gt;Table2[[#This Row],[Income]],1,0)</f>
        <v>1</v>
      </c>
      <c r="BA72" s="7"/>
      <c r="BB72" s="7"/>
      <c r="BC72" s="7">
        <f ca="1">IF(Table2[[#This Row],[net worth of the person($)]]&gt;BB72,Table2[[#This Row],[age]],0)</f>
        <v>30</v>
      </c>
      <c r="BD72" s="7"/>
    </row>
    <row r="73" spans="3:56" x14ac:dyDescent="0.25">
      <c r="C73" s="1" t="str">
        <f t="shared" si="28"/>
        <v>women</v>
      </c>
      <c r="D73" s="1">
        <f t="shared" ca="1" si="29"/>
        <v>30</v>
      </c>
      <c r="E73" s="1">
        <f t="shared" ca="1" si="30"/>
        <v>5</v>
      </c>
      <c r="F73" s="1" t="str">
        <f t="shared" ca="1" si="31"/>
        <v xml:space="preserve">general work </v>
      </c>
      <c r="G73" s="1">
        <f t="shared" ca="1" si="32"/>
        <v>5</v>
      </c>
      <c r="H73" s="1" t="str">
        <f t="shared" ca="1" si="33"/>
        <v>Other</v>
      </c>
      <c r="I73">
        <f t="shared" ca="1" si="34"/>
        <v>2</v>
      </c>
      <c r="J73">
        <f t="shared" ca="1" si="35"/>
        <v>2</v>
      </c>
      <c r="K73">
        <f t="shared" ca="1" si="36"/>
        <v>80641</v>
      </c>
      <c r="L73">
        <f t="shared" ca="1" si="37"/>
        <v>13</v>
      </c>
      <c r="M73" t="str">
        <f t="shared" ca="1" si="38"/>
        <v>Prince edward Island</v>
      </c>
      <c r="N73">
        <f t="shared" ca="1" si="21"/>
        <v>241923</v>
      </c>
      <c r="O73">
        <f t="shared" ca="1" si="39"/>
        <v>91188.907316600395</v>
      </c>
      <c r="P73">
        <f t="shared" ca="1" si="22"/>
        <v>67690.005439891873</v>
      </c>
      <c r="Q73">
        <f t="shared" ca="1" si="40"/>
        <v>10309</v>
      </c>
      <c r="R73">
        <f t="shared" ca="1" si="23"/>
        <v>44286.408860082345</v>
      </c>
      <c r="S73">
        <f t="shared" ca="1" si="24"/>
        <v>53331.895167942974</v>
      </c>
      <c r="T73">
        <f t="shared" ca="1" si="25"/>
        <v>362944.90060783486</v>
      </c>
      <c r="U73">
        <f t="shared" ca="1" si="26"/>
        <v>145784.31617668274</v>
      </c>
      <c r="V73">
        <f t="shared" ca="1" si="27"/>
        <v>217160.58443115212</v>
      </c>
      <c r="X73" s="7">
        <f>IF(Table2[[#This Row],[gender]]="men",1,0)</f>
        <v>0</v>
      </c>
      <c r="Y73" s="7">
        <f>IF(Table2[[#This Row],[gender]]="women",1,0)</f>
        <v>1</v>
      </c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>
        <f ca="1">Table2[[#This Row],[Cars value]]/Table2[[#This Row],[Cars]]</f>
        <v>33845.002719945936</v>
      </c>
      <c r="AS73" s="7"/>
      <c r="AT73" s="7"/>
      <c r="AU73" s="7">
        <f ca="1">IF(Table2[[#This Row],[Debts]]&gt;$AT$7,1,0)</f>
        <v>1</v>
      </c>
      <c r="AV73" s="7"/>
      <c r="AW73" s="7">
        <f ca="1">Table2[[#This Row],[Mortage left ]]/Table2[[#This Row],[Value of house ]]</f>
        <v>0.37693360001570908</v>
      </c>
      <c r="AZ73" s="7">
        <f ca="1">IF(Table2[[#This Row],[Debts]]&gt;Table2[[#This Row],[Income]],1,0)</f>
        <v>0</v>
      </c>
      <c r="BA73" s="7"/>
      <c r="BB73" s="7"/>
      <c r="BC73" s="7">
        <f ca="1">IF(Table2[[#This Row],[net worth of the person($)]]&gt;BB73,Table2[[#This Row],[age]],0)</f>
        <v>30</v>
      </c>
      <c r="BD73" s="7"/>
    </row>
    <row r="74" spans="3:56" x14ac:dyDescent="0.25">
      <c r="C74" s="1" t="str">
        <f t="shared" si="28"/>
        <v>women</v>
      </c>
      <c r="D74" s="1">
        <f t="shared" ca="1" si="29"/>
        <v>45</v>
      </c>
      <c r="E74" s="1">
        <f t="shared" ca="1" si="30"/>
        <v>1</v>
      </c>
      <c r="F74" s="1" t="str">
        <f t="shared" ca="1" si="31"/>
        <v>health</v>
      </c>
      <c r="G74" s="1">
        <f t="shared" ca="1" si="32"/>
        <v>3</v>
      </c>
      <c r="H74" s="1" t="str">
        <f t="shared" ca="1" si="33"/>
        <v xml:space="preserve">university </v>
      </c>
      <c r="I74">
        <f t="shared" ca="1" si="34"/>
        <v>4</v>
      </c>
      <c r="J74">
        <f t="shared" ca="1" si="35"/>
        <v>1</v>
      </c>
      <c r="K74">
        <f t="shared" ca="1" si="36"/>
        <v>57483</v>
      </c>
      <c r="L74">
        <f t="shared" ca="1" si="37"/>
        <v>6</v>
      </c>
      <c r="M74" t="str">
        <f t="shared" ca="1" si="38"/>
        <v>Saskatchewan</v>
      </c>
      <c r="N74">
        <f t="shared" ca="1" si="21"/>
        <v>229932</v>
      </c>
      <c r="O74">
        <f t="shared" ca="1" si="39"/>
        <v>100911.15555889114</v>
      </c>
      <c r="P74">
        <f t="shared" ca="1" si="22"/>
        <v>25284.868346430485</v>
      </c>
      <c r="Q74">
        <f t="shared" ca="1" si="40"/>
        <v>21834</v>
      </c>
      <c r="R74">
        <f t="shared" ca="1" si="23"/>
        <v>3562.8013912212041</v>
      </c>
      <c r="S74">
        <f t="shared" ca="1" si="24"/>
        <v>32538.285443364428</v>
      </c>
      <c r="T74">
        <f t="shared" ca="1" si="25"/>
        <v>287755.15378979489</v>
      </c>
      <c r="U74">
        <f t="shared" ca="1" si="26"/>
        <v>126307.95695011235</v>
      </c>
      <c r="V74">
        <f t="shared" ca="1" si="27"/>
        <v>161447.19683968253</v>
      </c>
      <c r="X74" s="7">
        <f>IF(Table2[[#This Row],[gender]]="men",1,0)</f>
        <v>0</v>
      </c>
      <c r="Y74" s="7">
        <f>IF(Table2[[#This Row],[gender]]="women",1,0)</f>
        <v>1</v>
      </c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>
        <f ca="1">Table2[[#This Row],[Cars value]]/Table2[[#This Row],[Cars]]</f>
        <v>25284.868346430485</v>
      </c>
      <c r="AS74" s="7"/>
      <c r="AT74" s="7"/>
      <c r="AU74" s="7">
        <f ca="1">IF(Table2[[#This Row],[Debts]]&gt;$AT$7,1,0)</f>
        <v>0</v>
      </c>
      <c r="AV74" s="7"/>
      <c r="AW74" s="7">
        <f ca="1">Table2[[#This Row],[Mortage left ]]/Table2[[#This Row],[Value of house ]]</f>
        <v>0.43887390862903441</v>
      </c>
      <c r="AZ74" s="7">
        <f ca="1">IF(Table2[[#This Row],[Debts]]&gt;Table2[[#This Row],[Income]],1,0)</f>
        <v>0</v>
      </c>
      <c r="BA74" s="7"/>
      <c r="BB74" s="7"/>
      <c r="BC74" s="7">
        <f ca="1">IF(Table2[[#This Row],[net worth of the person($)]]&gt;BB74,Table2[[#This Row],[age]],0)</f>
        <v>45</v>
      </c>
      <c r="BD74" s="7"/>
    </row>
    <row r="75" spans="3:56" x14ac:dyDescent="0.25">
      <c r="C75" s="1" t="str">
        <f t="shared" si="28"/>
        <v>women</v>
      </c>
      <c r="D75" s="1">
        <f t="shared" ca="1" si="29"/>
        <v>32</v>
      </c>
      <c r="E75" s="1">
        <f t="shared" ca="1" si="30"/>
        <v>6</v>
      </c>
      <c r="F75" s="1" t="str">
        <f t="shared" ca="1" si="31"/>
        <v>agriculture</v>
      </c>
      <c r="G75" s="1">
        <f t="shared" ca="1" si="32"/>
        <v>4</v>
      </c>
      <c r="H75" s="1" t="str">
        <f t="shared" ca="1" si="33"/>
        <v xml:space="preserve">technical </v>
      </c>
      <c r="I75">
        <f t="shared" ca="1" si="34"/>
        <v>2</v>
      </c>
      <c r="J75">
        <f t="shared" ca="1" si="35"/>
        <v>1</v>
      </c>
      <c r="K75">
        <f t="shared" ca="1" si="36"/>
        <v>77593</v>
      </c>
      <c r="L75">
        <f t="shared" ca="1" si="37"/>
        <v>5</v>
      </c>
      <c r="M75" t="str">
        <f t="shared" ca="1" si="38"/>
        <v>Nunavut</v>
      </c>
      <c r="N75">
        <f t="shared" ca="1" si="21"/>
        <v>232779</v>
      </c>
      <c r="O75">
        <f t="shared" ca="1" si="39"/>
        <v>225227.09061668164</v>
      </c>
      <c r="P75">
        <f t="shared" ca="1" si="22"/>
        <v>69536.943085764578</v>
      </c>
      <c r="Q75">
        <f t="shared" ca="1" si="40"/>
        <v>8354</v>
      </c>
      <c r="R75">
        <f t="shared" ca="1" si="23"/>
        <v>134685.62888538089</v>
      </c>
      <c r="S75">
        <f t="shared" ca="1" si="24"/>
        <v>98568.408973761092</v>
      </c>
      <c r="T75">
        <f t="shared" ca="1" si="25"/>
        <v>400884.35205952567</v>
      </c>
      <c r="U75">
        <f t="shared" ca="1" si="26"/>
        <v>368266.71950206254</v>
      </c>
      <c r="V75">
        <f t="shared" ca="1" si="27"/>
        <v>32617.632557463134</v>
      </c>
      <c r="X75" s="7">
        <f>IF(Table2[[#This Row],[gender]]="men",1,0)</f>
        <v>0</v>
      </c>
      <c r="Y75" s="7">
        <f>IF(Table2[[#This Row],[gender]]="women",1,0)</f>
        <v>1</v>
      </c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>
        <f ca="1">Table2[[#This Row],[Cars value]]/Table2[[#This Row],[Cars]]</f>
        <v>69536.943085764578</v>
      </c>
      <c r="AS75" s="7"/>
      <c r="AT75" s="7"/>
      <c r="AU75" s="7">
        <f ca="1">IF(Table2[[#This Row],[Debts]]&gt;$AT$7,1,0)</f>
        <v>1</v>
      </c>
      <c r="AV75" s="7"/>
      <c r="AW75" s="7">
        <f ca="1">Table2[[#This Row],[Mortage left ]]/Table2[[#This Row],[Value of house ]]</f>
        <v>0.9675576001988222</v>
      </c>
      <c r="AZ75" s="7">
        <f ca="1">IF(Table2[[#This Row],[Debts]]&gt;Table2[[#This Row],[Income]],1,0)</f>
        <v>1</v>
      </c>
      <c r="BA75" s="7"/>
      <c r="BB75" s="7"/>
      <c r="BC75" s="7">
        <f ca="1">IF(Table2[[#This Row],[net worth of the person($)]]&gt;BB75,Table2[[#This Row],[age]],0)</f>
        <v>32</v>
      </c>
      <c r="BD75" s="7"/>
    </row>
    <row r="76" spans="3:56" x14ac:dyDescent="0.25">
      <c r="C76" s="1" t="str">
        <f t="shared" si="28"/>
        <v>women</v>
      </c>
      <c r="D76" s="1">
        <f t="shared" ca="1" si="29"/>
        <v>31</v>
      </c>
      <c r="E76" s="1">
        <f t="shared" ca="1" si="30"/>
        <v>5</v>
      </c>
      <c r="F76" s="1" t="str">
        <f t="shared" ca="1" si="31"/>
        <v xml:space="preserve">general work </v>
      </c>
      <c r="G76" s="1">
        <f t="shared" ca="1" si="32"/>
        <v>2</v>
      </c>
      <c r="H76" s="1" t="str">
        <f t="shared" ca="1" si="33"/>
        <v xml:space="preserve">college </v>
      </c>
      <c r="I76">
        <f t="shared" ca="1" si="34"/>
        <v>2</v>
      </c>
      <c r="J76">
        <f t="shared" ca="1" si="35"/>
        <v>1</v>
      </c>
      <c r="K76">
        <f t="shared" ca="1" si="36"/>
        <v>49245</v>
      </c>
      <c r="L76">
        <f t="shared" ca="1" si="37"/>
        <v>6</v>
      </c>
      <c r="M76" t="str">
        <f t="shared" ca="1" si="38"/>
        <v>Saskatchewan</v>
      </c>
      <c r="N76">
        <f t="shared" ca="1" si="21"/>
        <v>246225</v>
      </c>
      <c r="O76">
        <f t="shared" ca="1" si="39"/>
        <v>214231.43832593659</v>
      </c>
      <c r="P76">
        <f t="shared" ca="1" si="22"/>
        <v>21283.524901966619</v>
      </c>
      <c r="Q76">
        <f t="shared" ca="1" si="40"/>
        <v>4342</v>
      </c>
      <c r="R76">
        <f t="shared" ca="1" si="23"/>
        <v>2550.1614200328581</v>
      </c>
      <c r="S76">
        <f t="shared" ca="1" si="24"/>
        <v>30290.266796076154</v>
      </c>
      <c r="T76">
        <f t="shared" ca="1" si="25"/>
        <v>297798.79169804277</v>
      </c>
      <c r="U76">
        <f t="shared" ca="1" si="26"/>
        <v>221123.59974596943</v>
      </c>
      <c r="V76">
        <f t="shared" ca="1" si="27"/>
        <v>76675.191952073335</v>
      </c>
      <c r="X76" s="7">
        <f>IF(Table2[[#This Row],[gender]]="men",1,0)</f>
        <v>0</v>
      </c>
      <c r="Y76" s="7">
        <f>IF(Table2[[#This Row],[gender]]="women",1,0)</f>
        <v>1</v>
      </c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>
        <f ca="1">Table2[[#This Row],[Cars value]]/Table2[[#This Row],[Cars]]</f>
        <v>21283.524901966619</v>
      </c>
      <c r="AS76" s="7"/>
      <c r="AT76" s="7"/>
      <c r="AU76" s="7">
        <f ca="1">IF(Table2[[#This Row],[Debts]]&gt;$AT$7,1,0)</f>
        <v>0</v>
      </c>
      <c r="AV76" s="7"/>
      <c r="AW76" s="7">
        <f ca="1">Table2[[#This Row],[Mortage left ]]/Table2[[#This Row],[Value of house ]]</f>
        <v>0.87006371540638272</v>
      </c>
      <c r="AZ76" s="7">
        <f ca="1">IF(Table2[[#This Row],[Debts]]&gt;Table2[[#This Row],[Income]],1,0)</f>
        <v>0</v>
      </c>
      <c r="BA76" s="7"/>
      <c r="BB76" s="7"/>
      <c r="BC76" s="7">
        <f ca="1">IF(Table2[[#This Row],[net worth of the person($)]]&gt;BB76,Table2[[#This Row],[age]],0)</f>
        <v>31</v>
      </c>
      <c r="BD76" s="7"/>
    </row>
    <row r="77" spans="3:56" x14ac:dyDescent="0.25">
      <c r="C77" s="1" t="str">
        <f t="shared" si="28"/>
        <v>women</v>
      </c>
      <c r="D77" s="1">
        <f t="shared" ca="1" si="29"/>
        <v>32</v>
      </c>
      <c r="E77" s="1">
        <f t="shared" ca="1" si="30"/>
        <v>5</v>
      </c>
      <c r="F77" s="1" t="str">
        <f t="shared" ca="1" si="31"/>
        <v xml:space="preserve">general work </v>
      </c>
      <c r="G77" s="1">
        <f t="shared" ca="1" si="32"/>
        <v>2</v>
      </c>
      <c r="H77" s="1" t="str">
        <f t="shared" ca="1" si="33"/>
        <v xml:space="preserve">college </v>
      </c>
      <c r="I77">
        <f t="shared" ca="1" si="34"/>
        <v>2</v>
      </c>
      <c r="J77">
        <f t="shared" ca="1" si="35"/>
        <v>2</v>
      </c>
      <c r="K77">
        <f t="shared" ca="1" si="36"/>
        <v>37745</v>
      </c>
      <c r="L77">
        <f t="shared" ca="1" si="37"/>
        <v>4</v>
      </c>
      <c r="M77" t="str">
        <f t="shared" ca="1" si="38"/>
        <v>Alberta</v>
      </c>
      <c r="N77">
        <f t="shared" ca="1" si="21"/>
        <v>226470</v>
      </c>
      <c r="O77">
        <f t="shared" ca="1" si="39"/>
        <v>117607.38738290823</v>
      </c>
      <c r="P77">
        <f t="shared" ca="1" si="22"/>
        <v>20562.185722047303</v>
      </c>
      <c r="Q77">
        <f t="shared" ca="1" si="40"/>
        <v>13181</v>
      </c>
      <c r="R77">
        <f t="shared" ca="1" si="23"/>
        <v>10376.074711821308</v>
      </c>
      <c r="S77">
        <f t="shared" ca="1" si="24"/>
        <v>45723.211208430439</v>
      </c>
      <c r="T77">
        <f t="shared" ca="1" si="25"/>
        <v>292755.3969304777</v>
      </c>
      <c r="U77">
        <f t="shared" ca="1" si="26"/>
        <v>141164.46209472953</v>
      </c>
      <c r="V77">
        <f t="shared" ca="1" si="27"/>
        <v>151590.93483574816</v>
      </c>
      <c r="X77" s="7">
        <f>IF(Table2[[#This Row],[gender]]="men",1,0)</f>
        <v>0</v>
      </c>
      <c r="Y77" s="7">
        <f>IF(Table2[[#This Row],[gender]]="women",1,0)</f>
        <v>1</v>
      </c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>
        <f ca="1">Table2[[#This Row],[Cars value]]/Table2[[#This Row],[Cars]]</f>
        <v>10281.092861023651</v>
      </c>
      <c r="AS77" s="7"/>
      <c r="AT77" s="7"/>
      <c r="AU77" s="7">
        <f ca="1">IF(Table2[[#This Row],[Debts]]&gt;$AT$7,1,0)</f>
        <v>0</v>
      </c>
      <c r="AV77" s="7"/>
      <c r="AW77" s="7">
        <f ca="1">Table2[[#This Row],[Mortage left ]]/Table2[[#This Row],[Value of house ]]</f>
        <v>0.51930669573412913</v>
      </c>
      <c r="AZ77" s="7">
        <f ca="1">IF(Table2[[#This Row],[Debts]]&gt;Table2[[#This Row],[Income]],1,0)</f>
        <v>0</v>
      </c>
      <c r="BA77" s="7"/>
      <c r="BB77" s="7"/>
      <c r="BC77" s="7">
        <f ca="1">IF(Table2[[#This Row],[net worth of the person($)]]&gt;BB77,Table2[[#This Row],[age]],0)</f>
        <v>32</v>
      </c>
      <c r="BD77" s="7"/>
    </row>
    <row r="78" spans="3:56" x14ac:dyDescent="0.25">
      <c r="C78" s="1" t="str">
        <f t="shared" si="28"/>
        <v>women</v>
      </c>
      <c r="D78" s="1">
        <f t="shared" ca="1" si="29"/>
        <v>44</v>
      </c>
      <c r="E78" s="1">
        <f t="shared" ca="1" si="30"/>
        <v>5</v>
      </c>
      <c r="F78" s="1" t="str">
        <f t="shared" ca="1" si="31"/>
        <v xml:space="preserve">general work </v>
      </c>
      <c r="G78" s="1">
        <f t="shared" ca="1" si="32"/>
        <v>5</v>
      </c>
      <c r="H78" s="1" t="str">
        <f t="shared" ca="1" si="33"/>
        <v>Other</v>
      </c>
      <c r="I78">
        <f t="shared" ca="1" si="34"/>
        <v>1</v>
      </c>
      <c r="J78">
        <f t="shared" ca="1" si="35"/>
        <v>2</v>
      </c>
      <c r="K78">
        <f t="shared" ca="1" si="36"/>
        <v>51713</v>
      </c>
      <c r="L78">
        <f t="shared" ca="1" si="37"/>
        <v>10</v>
      </c>
      <c r="M78" t="str">
        <f t="shared" ca="1" si="38"/>
        <v>Newfounland</v>
      </c>
      <c r="N78">
        <f t="shared" ca="1" si="21"/>
        <v>206852</v>
      </c>
      <c r="O78">
        <f t="shared" ca="1" si="39"/>
        <v>100240.28483835384</v>
      </c>
      <c r="P78">
        <f t="shared" ca="1" si="22"/>
        <v>68477.153790998724</v>
      </c>
      <c r="Q78">
        <f t="shared" ca="1" si="40"/>
        <v>66234</v>
      </c>
      <c r="R78">
        <f t="shared" ca="1" si="23"/>
        <v>14255.330529734314</v>
      </c>
      <c r="S78">
        <f t="shared" ca="1" si="24"/>
        <v>13146.285593624891</v>
      </c>
      <c r="T78">
        <f t="shared" ca="1" si="25"/>
        <v>288475.43938462361</v>
      </c>
      <c r="U78">
        <f t="shared" ca="1" si="26"/>
        <v>180729.61536808815</v>
      </c>
      <c r="V78">
        <f t="shared" ca="1" si="27"/>
        <v>107745.82401653545</v>
      </c>
      <c r="X78" s="7">
        <f>IF(Table2[[#This Row],[gender]]="men",1,0)</f>
        <v>0</v>
      </c>
      <c r="Y78" s="7">
        <f>IF(Table2[[#This Row],[gender]]="women",1,0)</f>
        <v>1</v>
      </c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>
        <f ca="1">Table2[[#This Row],[Cars value]]/Table2[[#This Row],[Cars]]</f>
        <v>34238.576895499362</v>
      </c>
      <c r="AS78" s="7"/>
      <c r="AT78" s="7"/>
      <c r="AU78" s="7">
        <f ca="1">IF(Table2[[#This Row],[Debts]]&gt;$AT$7,1,0)</f>
        <v>0</v>
      </c>
      <c r="AV78" s="7"/>
      <c r="AW78" s="7">
        <f ca="1">Table2[[#This Row],[Mortage left ]]/Table2[[#This Row],[Value of house ]]</f>
        <v>0.48459906038304601</v>
      </c>
      <c r="AZ78" s="7">
        <f ca="1">IF(Table2[[#This Row],[Debts]]&gt;Table2[[#This Row],[Income]],1,0)</f>
        <v>0</v>
      </c>
      <c r="BA78" s="7"/>
      <c r="BB78" s="7"/>
      <c r="BC78" s="7">
        <f ca="1">IF(Table2[[#This Row],[net worth of the person($)]]&gt;BB78,Table2[[#This Row],[age]],0)</f>
        <v>44</v>
      </c>
      <c r="BD78" s="7"/>
    </row>
    <row r="79" spans="3:56" x14ac:dyDescent="0.25">
      <c r="C79" s="1" t="str">
        <f t="shared" si="28"/>
        <v>women</v>
      </c>
      <c r="D79" s="1">
        <f t="shared" ca="1" si="29"/>
        <v>29</v>
      </c>
      <c r="E79" s="1">
        <f t="shared" ca="1" si="30"/>
        <v>3</v>
      </c>
      <c r="F79" s="1" t="str">
        <f t="shared" ca="1" si="31"/>
        <v xml:space="preserve">teaching </v>
      </c>
      <c r="G79" s="1">
        <f t="shared" ca="1" si="32"/>
        <v>1</v>
      </c>
      <c r="H79" s="1" t="str">
        <f t="shared" ca="1" si="33"/>
        <v>high scool</v>
      </c>
      <c r="I79">
        <f t="shared" ca="1" si="34"/>
        <v>4</v>
      </c>
      <c r="J79">
        <f t="shared" ca="1" si="35"/>
        <v>1</v>
      </c>
      <c r="K79">
        <f t="shared" ca="1" si="36"/>
        <v>60296</v>
      </c>
      <c r="L79">
        <f t="shared" ca="1" si="37"/>
        <v>9</v>
      </c>
      <c r="M79" t="str">
        <f t="shared" ca="1" si="38"/>
        <v>Quebec</v>
      </c>
      <c r="N79">
        <f t="shared" ca="1" si="21"/>
        <v>361776</v>
      </c>
      <c r="O79">
        <f t="shared" ca="1" si="39"/>
        <v>167186.0336629365</v>
      </c>
      <c r="P79">
        <f t="shared" ca="1" si="22"/>
        <v>31123.035883668359</v>
      </c>
      <c r="Q79">
        <f t="shared" ca="1" si="40"/>
        <v>3852</v>
      </c>
      <c r="R79">
        <f t="shared" ca="1" si="23"/>
        <v>109788.55806012181</v>
      </c>
      <c r="S79">
        <f t="shared" ca="1" si="24"/>
        <v>75940.238416015389</v>
      </c>
      <c r="T79">
        <f t="shared" ca="1" si="25"/>
        <v>468839.27429968375</v>
      </c>
      <c r="U79">
        <f t="shared" ca="1" si="26"/>
        <v>280826.59172305831</v>
      </c>
      <c r="V79">
        <f t="shared" ca="1" si="27"/>
        <v>188012.68257662543</v>
      </c>
      <c r="X79" s="7">
        <f>IF(Table2[[#This Row],[gender]]="men",1,0)</f>
        <v>0</v>
      </c>
      <c r="Y79" s="7">
        <f>IF(Table2[[#This Row],[gender]]="women",1,0)</f>
        <v>1</v>
      </c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>
        <f ca="1">Table2[[#This Row],[Cars value]]/Table2[[#This Row],[Cars]]</f>
        <v>31123.035883668359</v>
      </c>
      <c r="AS79" s="7"/>
      <c r="AT79" s="7"/>
      <c r="AU79" s="7">
        <f ca="1">IF(Table2[[#This Row],[Debts]]&gt;$AT$7,1,0)</f>
        <v>1</v>
      </c>
      <c r="AV79" s="7"/>
      <c r="AW79" s="7">
        <f ca="1">Table2[[#This Row],[Mortage left ]]/Table2[[#This Row],[Value of house ]]</f>
        <v>0.46212582831071297</v>
      </c>
      <c r="AZ79" s="7">
        <f ca="1">IF(Table2[[#This Row],[Debts]]&gt;Table2[[#This Row],[Income]],1,0)</f>
        <v>1</v>
      </c>
      <c r="BA79" s="7"/>
      <c r="BB79" s="7"/>
      <c r="BC79" s="7">
        <f ca="1">IF(Table2[[#This Row],[net worth of the person($)]]&gt;BB79,Table2[[#This Row],[age]],0)</f>
        <v>29</v>
      </c>
      <c r="BD79" s="7"/>
    </row>
    <row r="80" spans="3:56" x14ac:dyDescent="0.25">
      <c r="C80" s="1" t="str">
        <f t="shared" si="28"/>
        <v>women</v>
      </c>
      <c r="D80" s="1">
        <f t="shared" ca="1" si="29"/>
        <v>33</v>
      </c>
      <c r="E80" s="1">
        <f t="shared" ca="1" si="30"/>
        <v>6</v>
      </c>
      <c r="F80" s="1" t="str">
        <f t="shared" ca="1" si="31"/>
        <v>agriculture</v>
      </c>
      <c r="G80" s="1">
        <f t="shared" ca="1" si="32"/>
        <v>3</v>
      </c>
      <c r="H80" s="1" t="str">
        <f t="shared" ca="1" si="33"/>
        <v xml:space="preserve">university </v>
      </c>
      <c r="I80">
        <f t="shared" ca="1" si="34"/>
        <v>2</v>
      </c>
      <c r="J80">
        <f t="shared" ca="1" si="35"/>
        <v>2</v>
      </c>
      <c r="K80">
        <f t="shared" ca="1" si="36"/>
        <v>41703</v>
      </c>
      <c r="L80">
        <f t="shared" ca="1" si="37"/>
        <v>4</v>
      </c>
      <c r="M80" t="str">
        <f t="shared" ca="1" si="38"/>
        <v>Alberta</v>
      </c>
      <c r="N80">
        <f t="shared" ca="1" si="21"/>
        <v>125109</v>
      </c>
      <c r="O80">
        <f t="shared" ca="1" si="39"/>
        <v>91299.55735478444</v>
      </c>
      <c r="P80">
        <f t="shared" ca="1" si="22"/>
        <v>58151.26928819868</v>
      </c>
      <c r="Q80">
        <f t="shared" ca="1" si="40"/>
        <v>37334</v>
      </c>
      <c r="R80">
        <f t="shared" ca="1" si="23"/>
        <v>49219.545052594658</v>
      </c>
      <c r="S80">
        <f t="shared" ca="1" si="24"/>
        <v>38577.632330093431</v>
      </c>
      <c r="T80">
        <f t="shared" ca="1" si="25"/>
        <v>221837.90161829209</v>
      </c>
      <c r="U80">
        <f t="shared" ca="1" si="26"/>
        <v>177853.1024073791</v>
      </c>
      <c r="V80">
        <f t="shared" ca="1" si="27"/>
        <v>43984.799210912985</v>
      </c>
      <c r="X80" s="7">
        <f>IF(Table2[[#This Row],[gender]]="men",1,0)</f>
        <v>0</v>
      </c>
      <c r="Y80" s="7">
        <f>IF(Table2[[#This Row],[gender]]="women",1,0)</f>
        <v>1</v>
      </c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>
        <f ca="1">Table2[[#This Row],[Cars value]]/Table2[[#This Row],[Cars]]</f>
        <v>29075.63464409934</v>
      </c>
      <c r="AS80" s="7"/>
      <c r="AT80" s="7"/>
      <c r="AU80" s="7">
        <f ca="1">IF(Table2[[#This Row],[Debts]]&gt;$AT$7,1,0)</f>
        <v>1</v>
      </c>
      <c r="AV80" s="7"/>
      <c r="AW80" s="7">
        <f ca="1">Table2[[#This Row],[Mortage left ]]/Table2[[#This Row],[Value of house ]]</f>
        <v>0.72976010802407854</v>
      </c>
      <c r="AZ80" s="7">
        <f ca="1">IF(Table2[[#This Row],[Debts]]&gt;Table2[[#This Row],[Income]],1,0)</f>
        <v>1</v>
      </c>
      <c r="BA80" s="7"/>
      <c r="BB80" s="7"/>
      <c r="BC80" s="7">
        <f ca="1">IF(Table2[[#This Row],[net worth of the person($)]]&gt;BB80,Table2[[#This Row],[age]],0)</f>
        <v>33</v>
      </c>
      <c r="BD80" s="7"/>
    </row>
    <row r="81" spans="3:56" x14ac:dyDescent="0.25">
      <c r="C81" s="1" t="str">
        <f t="shared" si="28"/>
        <v>women</v>
      </c>
      <c r="D81" s="1">
        <f t="shared" ca="1" si="29"/>
        <v>41</v>
      </c>
      <c r="E81" s="1">
        <f t="shared" ca="1" si="30"/>
        <v>4</v>
      </c>
      <c r="F81" s="1" t="str">
        <f t="shared" ca="1" si="31"/>
        <v>IT</v>
      </c>
      <c r="G81" s="1">
        <f t="shared" ca="1" si="32"/>
        <v>1</v>
      </c>
      <c r="H81" s="1" t="str">
        <f t="shared" ca="1" si="33"/>
        <v>high scool</v>
      </c>
      <c r="I81">
        <f t="shared" ca="1" si="34"/>
        <v>4</v>
      </c>
      <c r="J81">
        <f t="shared" ca="1" si="35"/>
        <v>2</v>
      </c>
      <c r="K81">
        <f t="shared" ca="1" si="36"/>
        <v>86763</v>
      </c>
      <c r="L81">
        <f t="shared" ca="1" si="37"/>
        <v>13</v>
      </c>
      <c r="M81" t="str">
        <f t="shared" ca="1" si="38"/>
        <v>Prince edward Island</v>
      </c>
      <c r="N81">
        <f t="shared" ca="1" si="21"/>
        <v>260289</v>
      </c>
      <c r="O81">
        <f t="shared" ca="1" si="39"/>
        <v>234434.79481784065</v>
      </c>
      <c r="P81">
        <f t="shared" ca="1" si="22"/>
        <v>13411.197025821788</v>
      </c>
      <c r="Q81">
        <f t="shared" ca="1" si="40"/>
        <v>7052</v>
      </c>
      <c r="R81">
        <f t="shared" ca="1" si="23"/>
        <v>101894.53914009432</v>
      </c>
      <c r="S81">
        <f t="shared" ca="1" si="24"/>
        <v>128676.04349857886</v>
      </c>
      <c r="T81">
        <f t="shared" ca="1" si="25"/>
        <v>402376.24052440061</v>
      </c>
      <c r="U81">
        <f t="shared" ca="1" si="26"/>
        <v>343381.33395793498</v>
      </c>
      <c r="V81">
        <f t="shared" ca="1" si="27"/>
        <v>58994.906566465623</v>
      </c>
      <c r="X81" s="7">
        <f>IF(Table2[[#This Row],[gender]]="men",1,0)</f>
        <v>0</v>
      </c>
      <c r="Y81" s="7">
        <f>IF(Table2[[#This Row],[gender]]="women",1,0)</f>
        <v>1</v>
      </c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>
        <f ca="1">Table2[[#This Row],[Cars value]]/Table2[[#This Row],[Cars]]</f>
        <v>6705.598512910894</v>
      </c>
      <c r="AS81" s="7"/>
      <c r="AT81" s="7"/>
      <c r="AU81" s="7">
        <f ca="1">IF(Table2[[#This Row],[Debts]]&gt;$AT$7,1,0)</f>
        <v>1</v>
      </c>
      <c r="AV81" s="7"/>
      <c r="AW81" s="7">
        <f ca="1">Table2[[#This Row],[Mortage left ]]/Table2[[#This Row],[Value of house ]]</f>
        <v>0.90067115712857881</v>
      </c>
      <c r="AZ81" s="7">
        <f ca="1">IF(Table2[[#This Row],[Debts]]&gt;Table2[[#This Row],[Income]],1,0)</f>
        <v>1</v>
      </c>
      <c r="BA81" s="7"/>
      <c r="BB81" s="7"/>
      <c r="BC81" s="7">
        <f ca="1">IF(Table2[[#This Row],[net worth of the person($)]]&gt;BB81,Table2[[#This Row],[age]],0)</f>
        <v>41</v>
      </c>
      <c r="BD81" s="7"/>
    </row>
    <row r="82" spans="3:56" x14ac:dyDescent="0.25">
      <c r="C82" s="1" t="str">
        <f t="shared" si="28"/>
        <v>women</v>
      </c>
      <c r="D82" s="1">
        <f t="shared" ca="1" si="29"/>
        <v>33</v>
      </c>
      <c r="E82" s="1">
        <f t="shared" ca="1" si="30"/>
        <v>6</v>
      </c>
      <c r="F82" s="1" t="str">
        <f t="shared" ca="1" si="31"/>
        <v>agriculture</v>
      </c>
      <c r="G82" s="1">
        <f t="shared" ca="1" si="32"/>
        <v>4</v>
      </c>
      <c r="H82" s="1" t="str">
        <f t="shared" ca="1" si="33"/>
        <v xml:space="preserve">technical </v>
      </c>
      <c r="I82">
        <f t="shared" ca="1" si="34"/>
        <v>4</v>
      </c>
      <c r="J82">
        <f t="shared" ca="1" si="35"/>
        <v>1</v>
      </c>
      <c r="K82">
        <f t="shared" ca="1" si="36"/>
        <v>56008</v>
      </c>
      <c r="L82">
        <f t="shared" ca="1" si="37"/>
        <v>4</v>
      </c>
      <c r="M82" t="str">
        <f t="shared" ca="1" si="38"/>
        <v>Alberta</v>
      </c>
      <c r="N82">
        <f t="shared" ca="1" si="21"/>
        <v>224032</v>
      </c>
      <c r="O82">
        <f t="shared" ca="1" si="39"/>
        <v>83168.057138841876</v>
      </c>
      <c r="P82">
        <f t="shared" ca="1" si="22"/>
        <v>39551.824111851405</v>
      </c>
      <c r="Q82">
        <f t="shared" ca="1" si="40"/>
        <v>32558</v>
      </c>
      <c r="R82">
        <f t="shared" ca="1" si="23"/>
        <v>39394.95013361732</v>
      </c>
      <c r="S82">
        <f t="shared" ca="1" si="24"/>
        <v>79156.016556126793</v>
      </c>
      <c r="T82">
        <f t="shared" ca="1" si="25"/>
        <v>342739.84066797816</v>
      </c>
      <c r="U82">
        <f t="shared" ca="1" si="26"/>
        <v>155121.00727245919</v>
      </c>
      <c r="V82">
        <f t="shared" ca="1" si="27"/>
        <v>187618.83339551897</v>
      </c>
      <c r="X82" s="7">
        <f>IF(Table2[[#This Row],[gender]]="men",1,0)</f>
        <v>0</v>
      </c>
      <c r="Y82" s="7">
        <f>IF(Table2[[#This Row],[gender]]="women",1,0)</f>
        <v>1</v>
      </c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>
        <f ca="1">Table2[[#This Row],[Cars value]]/Table2[[#This Row],[Cars]]</f>
        <v>39551.824111851405</v>
      </c>
      <c r="AS82" s="7"/>
      <c r="AT82" s="7"/>
      <c r="AU82" s="7">
        <f ca="1">IF(Table2[[#This Row],[Debts]]&gt;$AT$7,1,0)</f>
        <v>1</v>
      </c>
      <c r="AV82" s="7"/>
      <c r="AW82" s="7">
        <f ca="1">Table2[[#This Row],[Mortage left ]]/Table2[[#This Row],[Value of house ]]</f>
        <v>0.37123293609324504</v>
      </c>
      <c r="AZ82" s="7">
        <f ca="1">IF(Table2[[#This Row],[Debts]]&gt;Table2[[#This Row],[Income]],1,0)</f>
        <v>0</v>
      </c>
      <c r="BA82" s="7"/>
      <c r="BB82" s="7"/>
      <c r="BC82" s="7">
        <f ca="1">IF(Table2[[#This Row],[net worth of the person($)]]&gt;BB82,Table2[[#This Row],[age]],0)</f>
        <v>33</v>
      </c>
      <c r="BD82" s="7"/>
    </row>
    <row r="83" spans="3:56" x14ac:dyDescent="0.25">
      <c r="C83" s="1" t="str">
        <f t="shared" si="28"/>
        <v>women</v>
      </c>
      <c r="D83" s="1">
        <f t="shared" ca="1" si="29"/>
        <v>29</v>
      </c>
      <c r="E83" s="1">
        <f t="shared" ca="1" si="30"/>
        <v>6</v>
      </c>
      <c r="F83" s="1" t="str">
        <f t="shared" ca="1" si="31"/>
        <v>agriculture</v>
      </c>
      <c r="G83" s="1">
        <f t="shared" ca="1" si="32"/>
        <v>4</v>
      </c>
      <c r="H83" s="1" t="str">
        <f t="shared" ca="1" si="33"/>
        <v xml:space="preserve">technical </v>
      </c>
      <c r="I83">
        <f t="shared" ca="1" si="34"/>
        <v>3</v>
      </c>
      <c r="J83">
        <f t="shared" ca="1" si="35"/>
        <v>1</v>
      </c>
      <c r="K83">
        <f t="shared" ca="1" si="36"/>
        <v>63722</v>
      </c>
      <c r="L83">
        <f t="shared" ca="1" si="37"/>
        <v>8</v>
      </c>
      <c r="M83" t="str">
        <f t="shared" ca="1" si="38"/>
        <v xml:space="preserve">Ontario </v>
      </c>
      <c r="N83">
        <f t="shared" ca="1" si="21"/>
        <v>191166</v>
      </c>
      <c r="O83">
        <f t="shared" ca="1" si="39"/>
        <v>18320.819231683097</v>
      </c>
      <c r="P83">
        <f t="shared" ca="1" si="22"/>
        <v>19726.850153624608</v>
      </c>
      <c r="Q83">
        <f t="shared" ca="1" si="40"/>
        <v>5989</v>
      </c>
      <c r="R83">
        <f t="shared" ca="1" si="23"/>
        <v>70187.618584322525</v>
      </c>
      <c r="S83">
        <f t="shared" ca="1" si="24"/>
        <v>84456.203651824602</v>
      </c>
      <c r="T83">
        <f t="shared" ca="1" si="25"/>
        <v>295349.05380544922</v>
      </c>
      <c r="U83">
        <f t="shared" ca="1" si="26"/>
        <v>94497.437816005622</v>
      </c>
      <c r="V83">
        <f t="shared" ca="1" si="27"/>
        <v>200851.61598944361</v>
      </c>
      <c r="X83" s="7">
        <f>IF(Table2[[#This Row],[gender]]="men",1,0)</f>
        <v>0</v>
      </c>
      <c r="Y83" s="7">
        <f>IF(Table2[[#This Row],[gender]]="women",1,0)</f>
        <v>1</v>
      </c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>
        <f ca="1">Table2[[#This Row],[Cars value]]/Table2[[#This Row],[Cars]]</f>
        <v>19726.850153624608</v>
      </c>
      <c r="AS83" s="7"/>
      <c r="AT83" s="7"/>
      <c r="AU83" s="7">
        <f ca="1">IF(Table2[[#This Row],[Debts]]&gt;$AT$7,1,0)</f>
        <v>1</v>
      </c>
      <c r="AV83" s="7"/>
      <c r="AW83" s="7">
        <f ca="1">Table2[[#This Row],[Mortage left ]]/Table2[[#This Row],[Value of house ]]</f>
        <v>9.5837226450744883E-2</v>
      </c>
      <c r="AZ83" s="7">
        <f ca="1">IF(Table2[[#This Row],[Debts]]&gt;Table2[[#This Row],[Income]],1,0)</f>
        <v>1</v>
      </c>
      <c r="BA83" s="7"/>
      <c r="BB83" s="7"/>
      <c r="BC83" s="7">
        <f ca="1">IF(Table2[[#This Row],[net worth of the person($)]]&gt;BB83,Table2[[#This Row],[age]],0)</f>
        <v>29</v>
      </c>
      <c r="BD83" s="7"/>
    </row>
    <row r="84" spans="3:56" x14ac:dyDescent="0.25">
      <c r="C84" s="1" t="str">
        <f t="shared" si="28"/>
        <v>women</v>
      </c>
      <c r="D84" s="1">
        <f t="shared" ca="1" si="29"/>
        <v>42</v>
      </c>
      <c r="E84" s="1">
        <f t="shared" ca="1" si="30"/>
        <v>4</v>
      </c>
      <c r="F84" s="1" t="str">
        <f t="shared" ca="1" si="31"/>
        <v>IT</v>
      </c>
      <c r="G84" s="1">
        <f t="shared" ca="1" si="32"/>
        <v>2</v>
      </c>
      <c r="H84" s="1" t="str">
        <f t="shared" ca="1" si="33"/>
        <v xml:space="preserve">college </v>
      </c>
      <c r="I84">
        <f t="shared" ca="1" si="34"/>
        <v>4</v>
      </c>
      <c r="J84">
        <f t="shared" ca="1" si="35"/>
        <v>2</v>
      </c>
      <c r="K84">
        <f t="shared" ca="1" si="36"/>
        <v>83737</v>
      </c>
      <c r="L84">
        <f t="shared" ca="1" si="37"/>
        <v>6</v>
      </c>
      <c r="M84" t="str">
        <f t="shared" ca="1" si="38"/>
        <v>Saskatchewan</v>
      </c>
      <c r="N84">
        <f t="shared" ca="1" si="21"/>
        <v>418685</v>
      </c>
      <c r="O84">
        <f t="shared" ca="1" si="39"/>
        <v>140472.10204985674</v>
      </c>
      <c r="P84">
        <f t="shared" ca="1" si="22"/>
        <v>11693.524071701118</v>
      </c>
      <c r="Q84">
        <f t="shared" ca="1" si="40"/>
        <v>2174</v>
      </c>
      <c r="R84">
        <f t="shared" ca="1" si="23"/>
        <v>4390.8284855352867</v>
      </c>
      <c r="S84">
        <f t="shared" ca="1" si="24"/>
        <v>25169.564341883117</v>
      </c>
      <c r="T84">
        <f t="shared" ca="1" si="25"/>
        <v>455548.08841358422</v>
      </c>
      <c r="U84">
        <f t="shared" ca="1" si="26"/>
        <v>147036.93053539202</v>
      </c>
      <c r="V84">
        <f t="shared" ca="1" si="27"/>
        <v>308511.1578781922</v>
      </c>
      <c r="X84" s="7">
        <f>IF(Table2[[#This Row],[gender]]="men",1,0)</f>
        <v>0</v>
      </c>
      <c r="Y84" s="7">
        <f>IF(Table2[[#This Row],[gender]]="women",1,0)</f>
        <v>1</v>
      </c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>
        <f ca="1">Table2[[#This Row],[Cars value]]/Table2[[#This Row],[Cars]]</f>
        <v>5846.7620358505592</v>
      </c>
      <c r="AS84" s="7"/>
      <c r="AT84" s="7"/>
      <c r="AU84" s="7">
        <f ca="1">IF(Table2[[#This Row],[Debts]]&gt;$AT$7,1,0)</f>
        <v>0</v>
      </c>
      <c r="AV84" s="7"/>
      <c r="AW84" s="7">
        <f ca="1">Table2[[#This Row],[Mortage left ]]/Table2[[#This Row],[Value of house ]]</f>
        <v>0.33550784491886915</v>
      </c>
      <c r="AZ84" s="7">
        <f ca="1">IF(Table2[[#This Row],[Debts]]&gt;Table2[[#This Row],[Income]],1,0)</f>
        <v>0</v>
      </c>
      <c r="BA84" s="7"/>
      <c r="BB84" s="7"/>
      <c r="BC84" s="7">
        <f ca="1">IF(Table2[[#This Row],[net worth of the person($)]]&gt;BB84,Table2[[#This Row],[age]],0)</f>
        <v>42</v>
      </c>
      <c r="BD84" s="7"/>
    </row>
    <row r="85" spans="3:56" x14ac:dyDescent="0.25">
      <c r="C85" s="1" t="str">
        <f t="shared" si="28"/>
        <v>women</v>
      </c>
      <c r="D85" s="1">
        <f t="shared" ca="1" si="29"/>
        <v>26</v>
      </c>
      <c r="E85" s="1">
        <f t="shared" ca="1" si="30"/>
        <v>6</v>
      </c>
      <c r="F85" s="1" t="str">
        <f t="shared" ca="1" si="31"/>
        <v>agriculture</v>
      </c>
      <c r="G85" s="1">
        <f t="shared" ca="1" si="32"/>
        <v>1</v>
      </c>
      <c r="H85" s="1" t="str">
        <f t="shared" ca="1" si="33"/>
        <v>high scool</v>
      </c>
      <c r="I85">
        <f t="shared" ca="1" si="34"/>
        <v>4</v>
      </c>
      <c r="J85">
        <f t="shared" ca="1" si="35"/>
        <v>1</v>
      </c>
      <c r="K85">
        <f t="shared" ca="1" si="36"/>
        <v>37530</v>
      </c>
      <c r="L85">
        <f t="shared" ca="1" si="37"/>
        <v>2</v>
      </c>
      <c r="M85" t="str">
        <f t="shared" ca="1" si="38"/>
        <v>BC</v>
      </c>
      <c r="N85">
        <f t="shared" ca="1" si="21"/>
        <v>225180</v>
      </c>
      <c r="O85">
        <f t="shared" ca="1" si="39"/>
        <v>95410.333184480565</v>
      </c>
      <c r="P85">
        <f t="shared" ca="1" si="22"/>
        <v>16228.11899173227</v>
      </c>
      <c r="Q85">
        <f t="shared" ca="1" si="40"/>
        <v>14581</v>
      </c>
      <c r="R85">
        <f t="shared" ca="1" si="23"/>
        <v>69082.889814504422</v>
      </c>
      <c r="S85">
        <f t="shared" ca="1" si="24"/>
        <v>38828.031608270096</v>
      </c>
      <c r="T85">
        <f t="shared" ca="1" si="25"/>
        <v>280236.15060000238</v>
      </c>
      <c r="U85">
        <f t="shared" ca="1" si="26"/>
        <v>179074.22299898497</v>
      </c>
      <c r="V85">
        <f t="shared" ca="1" si="27"/>
        <v>101161.92760101741</v>
      </c>
      <c r="X85" s="7">
        <f>IF(Table2[[#This Row],[gender]]="men",1,0)</f>
        <v>0</v>
      </c>
      <c r="Y85" s="7">
        <f>IF(Table2[[#This Row],[gender]]="women",1,0)</f>
        <v>1</v>
      </c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>
        <f ca="1">Table2[[#This Row],[Cars value]]/Table2[[#This Row],[Cars]]</f>
        <v>16228.11899173227</v>
      </c>
      <c r="AS85" s="7"/>
      <c r="AT85" s="7"/>
      <c r="AU85" s="7">
        <f ca="1">IF(Table2[[#This Row],[Debts]]&gt;$AT$7,1,0)</f>
        <v>1</v>
      </c>
      <c r="AV85" s="7"/>
      <c r="AW85" s="7">
        <f ca="1">Table2[[#This Row],[Mortage left ]]/Table2[[#This Row],[Value of house ]]</f>
        <v>0.42370695969660077</v>
      </c>
      <c r="AZ85" s="7">
        <f ca="1">IF(Table2[[#This Row],[Debts]]&gt;Table2[[#This Row],[Income]],1,0)</f>
        <v>1</v>
      </c>
      <c r="BA85" s="7"/>
      <c r="BB85" s="7"/>
      <c r="BC85" s="7">
        <f ca="1">IF(Table2[[#This Row],[net worth of the person($)]]&gt;BB85,Table2[[#This Row],[age]],0)</f>
        <v>26</v>
      </c>
      <c r="BD85" s="7"/>
    </row>
    <row r="86" spans="3:56" x14ac:dyDescent="0.25">
      <c r="C86" s="1" t="str">
        <f t="shared" si="28"/>
        <v>women</v>
      </c>
      <c r="D86" s="1">
        <f t="shared" ca="1" si="29"/>
        <v>44</v>
      </c>
      <c r="E86" s="1">
        <f t="shared" ca="1" si="30"/>
        <v>4</v>
      </c>
      <c r="F86" s="1" t="str">
        <f t="shared" ca="1" si="31"/>
        <v>IT</v>
      </c>
      <c r="G86" s="1">
        <f t="shared" ca="1" si="32"/>
        <v>3</v>
      </c>
      <c r="H86" s="1" t="str">
        <f t="shared" ca="1" si="33"/>
        <v xml:space="preserve">university </v>
      </c>
      <c r="I86">
        <f t="shared" ca="1" si="34"/>
        <v>2</v>
      </c>
      <c r="J86">
        <f t="shared" ca="1" si="35"/>
        <v>2</v>
      </c>
      <c r="K86">
        <f t="shared" ca="1" si="36"/>
        <v>47033</v>
      </c>
      <c r="L86">
        <f t="shared" ca="1" si="37"/>
        <v>7</v>
      </c>
      <c r="M86" t="str">
        <f t="shared" ca="1" si="38"/>
        <v xml:space="preserve">Manitoba </v>
      </c>
      <c r="N86">
        <f t="shared" ca="1" si="21"/>
        <v>141099</v>
      </c>
      <c r="O86">
        <f t="shared" ca="1" si="39"/>
        <v>116337.30228010482</v>
      </c>
      <c r="P86">
        <f t="shared" ca="1" si="22"/>
        <v>14296.885679399989</v>
      </c>
      <c r="Q86">
        <f t="shared" ca="1" si="40"/>
        <v>9944</v>
      </c>
      <c r="R86">
        <f t="shared" ca="1" si="23"/>
        <v>20406.075526361041</v>
      </c>
      <c r="S86">
        <f t="shared" ca="1" si="24"/>
        <v>28647.310284009436</v>
      </c>
      <c r="T86">
        <f t="shared" ca="1" si="25"/>
        <v>184043.19596340944</v>
      </c>
      <c r="U86">
        <f t="shared" ca="1" si="26"/>
        <v>146687.37780646587</v>
      </c>
      <c r="V86">
        <f t="shared" ca="1" si="27"/>
        <v>37355.818156943569</v>
      </c>
      <c r="X86" s="7">
        <f>IF(Table2[[#This Row],[gender]]="men",1,0)</f>
        <v>0</v>
      </c>
      <c r="Y86" s="7">
        <f>IF(Table2[[#This Row],[gender]]="women",1,0)</f>
        <v>1</v>
      </c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>
        <f ca="1">Table2[[#This Row],[Cars value]]/Table2[[#This Row],[Cars]]</f>
        <v>7148.4428396999947</v>
      </c>
      <c r="AS86" s="7"/>
      <c r="AT86" s="7"/>
      <c r="AU86" s="7">
        <f ca="1">IF(Table2[[#This Row],[Debts]]&gt;$AT$7,1,0)</f>
        <v>1</v>
      </c>
      <c r="AV86" s="7"/>
      <c r="AW86" s="7">
        <f ca="1">Table2[[#This Row],[Mortage left ]]/Table2[[#This Row],[Value of house ]]</f>
        <v>0.82450834010237362</v>
      </c>
      <c r="AZ86" s="7">
        <f ca="1">IF(Table2[[#This Row],[Debts]]&gt;Table2[[#This Row],[Income]],1,0)</f>
        <v>0</v>
      </c>
      <c r="BA86" s="7"/>
      <c r="BB86" s="7"/>
      <c r="BC86" s="7">
        <f ca="1">IF(Table2[[#This Row],[net worth of the person($)]]&gt;BB86,Table2[[#This Row],[age]],0)</f>
        <v>44</v>
      </c>
      <c r="BD86" s="7"/>
    </row>
    <row r="87" spans="3:56" x14ac:dyDescent="0.25">
      <c r="C87" s="1" t="str">
        <f t="shared" si="28"/>
        <v>women</v>
      </c>
      <c r="D87" s="1">
        <f t="shared" ca="1" si="29"/>
        <v>34</v>
      </c>
      <c r="E87" s="1">
        <f t="shared" ca="1" si="30"/>
        <v>1</v>
      </c>
      <c r="F87" s="1" t="str">
        <f t="shared" ca="1" si="31"/>
        <v>health</v>
      </c>
      <c r="G87" s="1">
        <f t="shared" ca="1" si="32"/>
        <v>1</v>
      </c>
      <c r="H87" s="1" t="str">
        <f t="shared" ca="1" si="33"/>
        <v>high scool</v>
      </c>
      <c r="I87">
        <f t="shared" ca="1" si="34"/>
        <v>1</v>
      </c>
      <c r="J87">
        <f t="shared" ca="1" si="35"/>
        <v>1</v>
      </c>
      <c r="K87">
        <f t="shared" ca="1" si="36"/>
        <v>87815</v>
      </c>
      <c r="L87">
        <f t="shared" ca="1" si="37"/>
        <v>8</v>
      </c>
      <c r="M87" t="str">
        <f t="shared" ca="1" si="38"/>
        <v xml:space="preserve">Ontario </v>
      </c>
      <c r="N87">
        <f t="shared" ca="1" si="21"/>
        <v>263445</v>
      </c>
      <c r="O87">
        <f t="shared" ca="1" si="39"/>
        <v>134991.67025684664</v>
      </c>
      <c r="P87">
        <f t="shared" ca="1" si="22"/>
        <v>16334.632181485822</v>
      </c>
      <c r="Q87">
        <f t="shared" ca="1" si="40"/>
        <v>2631</v>
      </c>
      <c r="R87">
        <f t="shared" ca="1" si="23"/>
        <v>71563.001747791146</v>
      </c>
      <c r="S87">
        <f t="shared" ca="1" si="24"/>
        <v>43309.652862919058</v>
      </c>
      <c r="T87">
        <f t="shared" ca="1" si="25"/>
        <v>323089.28504440491</v>
      </c>
      <c r="U87">
        <f t="shared" ca="1" si="26"/>
        <v>209185.67200463777</v>
      </c>
      <c r="V87">
        <f t="shared" ca="1" si="27"/>
        <v>113903.61303976714</v>
      </c>
      <c r="X87" s="7">
        <f>IF(Table2[[#This Row],[gender]]="men",1,0)</f>
        <v>0</v>
      </c>
      <c r="Y87" s="7">
        <f>IF(Table2[[#This Row],[gender]]="women",1,0)</f>
        <v>1</v>
      </c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>
        <f ca="1">Table2[[#This Row],[Cars value]]/Table2[[#This Row],[Cars]]</f>
        <v>16334.632181485822</v>
      </c>
      <c r="AS87" s="7"/>
      <c r="AT87" s="7"/>
      <c r="AU87" s="7">
        <f ca="1">IF(Table2[[#This Row],[Debts]]&gt;$AT$7,1,0)</f>
        <v>1</v>
      </c>
      <c r="AV87" s="7"/>
      <c r="AW87" s="7">
        <f ca="1">Table2[[#This Row],[Mortage left ]]/Table2[[#This Row],[Value of house ]]</f>
        <v>0.51240930842053045</v>
      </c>
      <c r="AZ87" s="7">
        <f ca="1">IF(Table2[[#This Row],[Debts]]&gt;Table2[[#This Row],[Income]],1,0)</f>
        <v>0</v>
      </c>
      <c r="BA87" s="7"/>
      <c r="BB87" s="7"/>
      <c r="BC87" s="7">
        <f ca="1">IF(Table2[[#This Row],[net worth of the person($)]]&gt;BB87,Table2[[#This Row],[age]],0)</f>
        <v>34</v>
      </c>
      <c r="BD87" s="7"/>
    </row>
    <row r="88" spans="3:56" x14ac:dyDescent="0.25">
      <c r="C88" s="1" t="str">
        <f t="shared" si="28"/>
        <v>women</v>
      </c>
      <c r="D88" s="1">
        <f t="shared" ca="1" si="29"/>
        <v>25</v>
      </c>
      <c r="E88" s="1">
        <f t="shared" ca="1" si="30"/>
        <v>2</v>
      </c>
      <c r="F88" s="1" t="str">
        <f t="shared" ca="1" si="31"/>
        <v>construction</v>
      </c>
      <c r="G88" s="1">
        <f t="shared" ca="1" si="32"/>
        <v>5</v>
      </c>
      <c r="H88" s="1" t="str">
        <f t="shared" ca="1" si="33"/>
        <v>Other</v>
      </c>
      <c r="I88">
        <f t="shared" ca="1" si="34"/>
        <v>3</v>
      </c>
      <c r="J88">
        <f t="shared" ca="1" si="35"/>
        <v>2</v>
      </c>
      <c r="K88">
        <f t="shared" ca="1" si="36"/>
        <v>76147</v>
      </c>
      <c r="L88">
        <f t="shared" ca="1" si="37"/>
        <v>1</v>
      </c>
      <c r="M88" t="str">
        <f t="shared" ca="1" si="38"/>
        <v xml:space="preserve">yuko </v>
      </c>
      <c r="N88">
        <f t="shared" ca="1" si="21"/>
        <v>228441</v>
      </c>
      <c r="O88">
        <f t="shared" ca="1" si="39"/>
        <v>108509.39977341706</v>
      </c>
      <c r="P88">
        <f t="shared" ca="1" si="22"/>
        <v>62440.163315104241</v>
      </c>
      <c r="Q88">
        <f t="shared" ca="1" si="40"/>
        <v>40599</v>
      </c>
      <c r="R88">
        <f t="shared" ca="1" si="23"/>
        <v>69488.509047725413</v>
      </c>
      <c r="S88">
        <f t="shared" ca="1" si="24"/>
        <v>28268.740102983473</v>
      </c>
      <c r="T88">
        <f t="shared" ca="1" si="25"/>
        <v>319149.90341808775</v>
      </c>
      <c r="U88">
        <f t="shared" ca="1" si="26"/>
        <v>218596.90882114245</v>
      </c>
      <c r="V88">
        <f t="shared" ca="1" si="27"/>
        <v>100552.9945969453</v>
      </c>
      <c r="X88" s="7">
        <f>IF(Table2[[#This Row],[gender]]="men",1,0)</f>
        <v>0</v>
      </c>
      <c r="Y88" s="7">
        <f>IF(Table2[[#This Row],[gender]]="women",1,0)</f>
        <v>1</v>
      </c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>
        <f ca="1">Table2[[#This Row],[Cars value]]/Table2[[#This Row],[Cars]]</f>
        <v>31220.08165755212</v>
      </c>
      <c r="AS88" s="7"/>
      <c r="AT88" s="7"/>
      <c r="AU88" s="7">
        <f ca="1">IF(Table2[[#This Row],[Debts]]&gt;$AT$7,1,0)</f>
        <v>1</v>
      </c>
      <c r="AV88" s="7"/>
      <c r="AW88" s="7">
        <f ca="1">Table2[[#This Row],[Mortage left ]]/Table2[[#This Row],[Value of house ]]</f>
        <v>0.47499967069579041</v>
      </c>
      <c r="AZ88" s="7">
        <f ca="1">IF(Table2[[#This Row],[Debts]]&gt;Table2[[#This Row],[Income]],1,0)</f>
        <v>0</v>
      </c>
      <c r="BA88" s="7"/>
      <c r="BB88" s="7"/>
      <c r="BC88" s="7">
        <f ca="1">IF(Table2[[#This Row],[net worth of the person($)]]&gt;BB88,Table2[[#This Row],[age]],0)</f>
        <v>25</v>
      </c>
      <c r="BD88" s="7"/>
    </row>
    <row r="89" spans="3:56" x14ac:dyDescent="0.25">
      <c r="C89" s="1" t="str">
        <f t="shared" si="28"/>
        <v>women</v>
      </c>
      <c r="D89" s="1">
        <f t="shared" ca="1" si="29"/>
        <v>40</v>
      </c>
      <c r="E89" s="1">
        <f t="shared" ca="1" si="30"/>
        <v>3</v>
      </c>
      <c r="F89" s="1" t="str">
        <f t="shared" ca="1" si="31"/>
        <v xml:space="preserve">teaching </v>
      </c>
      <c r="G89" s="1">
        <f t="shared" ca="1" si="32"/>
        <v>5</v>
      </c>
      <c r="H89" s="1" t="str">
        <f t="shared" ca="1" si="33"/>
        <v>Other</v>
      </c>
      <c r="I89">
        <f t="shared" ca="1" si="34"/>
        <v>4</v>
      </c>
      <c r="J89">
        <f t="shared" ca="1" si="35"/>
        <v>1</v>
      </c>
      <c r="K89">
        <f t="shared" ca="1" si="36"/>
        <v>56580</v>
      </c>
      <c r="L89">
        <f t="shared" ca="1" si="37"/>
        <v>3</v>
      </c>
      <c r="M89" t="str">
        <f t="shared" ca="1" si="38"/>
        <v>Northwest Ter</v>
      </c>
      <c r="N89">
        <f t="shared" ca="1" si="21"/>
        <v>169740</v>
      </c>
      <c r="O89">
        <f t="shared" ca="1" si="39"/>
        <v>148579.6503659845</v>
      </c>
      <c r="P89">
        <f t="shared" ca="1" si="22"/>
        <v>1414.5822100779405</v>
      </c>
      <c r="Q89">
        <f t="shared" ca="1" si="40"/>
        <v>46</v>
      </c>
      <c r="R89">
        <f t="shared" ca="1" si="23"/>
        <v>36029.913012080186</v>
      </c>
      <c r="S89">
        <f t="shared" ca="1" si="24"/>
        <v>74392.853183791914</v>
      </c>
      <c r="T89">
        <f t="shared" ca="1" si="25"/>
        <v>245547.43539386985</v>
      </c>
      <c r="U89">
        <f t="shared" ca="1" si="26"/>
        <v>184655.56337806469</v>
      </c>
      <c r="V89">
        <f t="shared" ca="1" si="27"/>
        <v>60891.872015805158</v>
      </c>
      <c r="X89" s="7">
        <f>IF(Table2[[#This Row],[gender]]="men",1,0)</f>
        <v>0</v>
      </c>
      <c r="Y89" s="7">
        <f>IF(Table2[[#This Row],[gender]]="women",1,0)</f>
        <v>1</v>
      </c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>
        <f ca="1">Table2[[#This Row],[Cars value]]/Table2[[#This Row],[Cars]]</f>
        <v>1414.5822100779405</v>
      </c>
      <c r="AS89" s="7"/>
      <c r="AT89" s="7"/>
      <c r="AU89" s="7">
        <f ca="1">IF(Table2[[#This Row],[Debts]]&gt;$AT$7,1,0)</f>
        <v>1</v>
      </c>
      <c r="AV89" s="7"/>
      <c r="AW89" s="7">
        <f ca="1">Table2[[#This Row],[Mortage left ]]/Table2[[#This Row],[Value of house ]]</f>
        <v>0.87533669356653998</v>
      </c>
      <c r="AZ89" s="7">
        <f ca="1">IF(Table2[[#This Row],[Debts]]&gt;Table2[[#This Row],[Income]],1,0)</f>
        <v>0</v>
      </c>
      <c r="BA89" s="7"/>
      <c r="BB89" s="7"/>
      <c r="BC89" s="7">
        <f ca="1">IF(Table2[[#This Row],[net worth of the person($)]]&gt;BB89,Table2[[#This Row],[age]],0)</f>
        <v>40</v>
      </c>
      <c r="BD89" s="7"/>
    </row>
    <row r="90" spans="3:56" x14ac:dyDescent="0.25">
      <c r="C90" s="1" t="str">
        <f t="shared" si="28"/>
        <v>women</v>
      </c>
      <c r="D90" s="1">
        <f t="shared" ca="1" si="29"/>
        <v>36</v>
      </c>
      <c r="E90" s="1">
        <f t="shared" ca="1" si="30"/>
        <v>5</v>
      </c>
      <c r="F90" s="1" t="str">
        <f t="shared" ca="1" si="31"/>
        <v xml:space="preserve">general work </v>
      </c>
      <c r="G90" s="1">
        <f t="shared" ca="1" si="32"/>
        <v>3</v>
      </c>
      <c r="H90" s="1" t="str">
        <f t="shared" ca="1" si="33"/>
        <v xml:space="preserve">university </v>
      </c>
      <c r="I90">
        <f t="shared" ca="1" si="34"/>
        <v>1</v>
      </c>
      <c r="J90">
        <f t="shared" ca="1" si="35"/>
        <v>1</v>
      </c>
      <c r="K90">
        <f t="shared" ca="1" si="36"/>
        <v>25237</v>
      </c>
      <c r="L90">
        <f t="shared" ca="1" si="37"/>
        <v>5</v>
      </c>
      <c r="M90" t="str">
        <f t="shared" ca="1" si="38"/>
        <v>Nunavut</v>
      </c>
      <c r="N90">
        <f t="shared" ca="1" si="21"/>
        <v>126185</v>
      </c>
      <c r="O90">
        <f t="shared" ca="1" si="39"/>
        <v>12196.663160453394</v>
      </c>
      <c r="P90">
        <f t="shared" ca="1" si="22"/>
        <v>14104.448512845553</v>
      </c>
      <c r="Q90">
        <f t="shared" ca="1" si="40"/>
        <v>947</v>
      </c>
      <c r="R90">
        <f t="shared" ca="1" si="23"/>
        <v>7201.3716935232906</v>
      </c>
      <c r="S90">
        <f t="shared" ca="1" si="24"/>
        <v>30729.020343648092</v>
      </c>
      <c r="T90">
        <f t="shared" ca="1" si="25"/>
        <v>171018.46885649365</v>
      </c>
      <c r="U90">
        <f t="shared" ca="1" si="26"/>
        <v>20345.034853976686</v>
      </c>
      <c r="V90">
        <f t="shared" ca="1" si="27"/>
        <v>150673.43400251697</v>
      </c>
      <c r="X90" s="7">
        <f>IF(Table2[[#This Row],[gender]]="men",1,0)</f>
        <v>0</v>
      </c>
      <c r="Y90" s="7">
        <f>IF(Table2[[#This Row],[gender]]="women",1,0)</f>
        <v>1</v>
      </c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>
        <f ca="1">Table2[[#This Row],[Cars value]]/Table2[[#This Row],[Cars]]</f>
        <v>14104.448512845553</v>
      </c>
      <c r="AS90" s="7"/>
      <c r="AT90" s="7"/>
      <c r="AU90" s="7">
        <f ca="1">IF(Table2[[#This Row],[Debts]]&gt;$AT$7,1,0)</f>
        <v>0</v>
      </c>
      <c r="AV90" s="7"/>
      <c r="AW90" s="7">
        <f ca="1">Table2[[#This Row],[Mortage left ]]/Table2[[#This Row],[Value of house ]]</f>
        <v>9.6656996952517282E-2</v>
      </c>
      <c r="AZ90" s="7">
        <f ca="1">IF(Table2[[#This Row],[Debts]]&gt;Table2[[#This Row],[Income]],1,0)</f>
        <v>0</v>
      </c>
      <c r="BA90" s="7"/>
      <c r="BB90" s="7"/>
      <c r="BC90" s="7">
        <f ca="1">IF(Table2[[#This Row],[net worth of the person($)]]&gt;BB90,Table2[[#This Row],[age]],0)</f>
        <v>36</v>
      </c>
      <c r="BD90" s="7"/>
    </row>
    <row r="91" spans="3:56" x14ac:dyDescent="0.25">
      <c r="C91" s="1" t="str">
        <f t="shared" si="28"/>
        <v>women</v>
      </c>
      <c r="D91" s="1">
        <f t="shared" ca="1" si="29"/>
        <v>41</v>
      </c>
      <c r="E91" s="1">
        <f t="shared" ca="1" si="30"/>
        <v>6</v>
      </c>
      <c r="F91" s="1" t="str">
        <f t="shared" ca="1" si="31"/>
        <v>agriculture</v>
      </c>
      <c r="G91" s="1">
        <f t="shared" ca="1" si="32"/>
        <v>1</v>
      </c>
      <c r="H91" s="1" t="str">
        <f t="shared" ca="1" si="33"/>
        <v>high scool</v>
      </c>
      <c r="I91">
        <f t="shared" ca="1" si="34"/>
        <v>3</v>
      </c>
      <c r="J91">
        <f t="shared" ca="1" si="35"/>
        <v>2</v>
      </c>
      <c r="K91">
        <f t="shared" ca="1" si="36"/>
        <v>37257</v>
      </c>
      <c r="L91">
        <f t="shared" ca="1" si="37"/>
        <v>6</v>
      </c>
      <c r="M91" t="str">
        <f t="shared" ca="1" si="38"/>
        <v>Saskatchewan</v>
      </c>
      <c r="N91">
        <f t="shared" ca="1" si="21"/>
        <v>111771</v>
      </c>
      <c r="O91">
        <f t="shared" ca="1" si="39"/>
        <v>62775.384994400978</v>
      </c>
      <c r="P91">
        <f t="shared" ca="1" si="22"/>
        <v>43668.955730777743</v>
      </c>
      <c r="Q91">
        <f t="shared" ca="1" si="40"/>
        <v>9143</v>
      </c>
      <c r="R91">
        <f t="shared" ca="1" si="23"/>
        <v>1445.2602653401084</v>
      </c>
      <c r="S91">
        <f t="shared" ca="1" si="24"/>
        <v>12028.510039645067</v>
      </c>
      <c r="T91">
        <f t="shared" ca="1" si="25"/>
        <v>167468.46577042283</v>
      </c>
      <c r="U91">
        <f t="shared" ca="1" si="26"/>
        <v>73363.645259741097</v>
      </c>
      <c r="V91">
        <f t="shared" ca="1" si="27"/>
        <v>94104.820510681733</v>
      </c>
      <c r="X91" s="7">
        <f>IF(Table2[[#This Row],[gender]]="men",1,0)</f>
        <v>0</v>
      </c>
      <c r="Y91" s="7">
        <f>IF(Table2[[#This Row],[gender]]="women",1,0)</f>
        <v>1</v>
      </c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>
        <f ca="1">Table2[[#This Row],[Cars value]]/Table2[[#This Row],[Cars]]</f>
        <v>21834.477865388872</v>
      </c>
      <c r="AS91" s="7"/>
      <c r="AT91" s="7"/>
      <c r="AU91" s="7">
        <f ca="1">IF(Table2[[#This Row],[Debts]]&gt;$AT$7,1,0)</f>
        <v>0</v>
      </c>
      <c r="AV91" s="7"/>
      <c r="AW91" s="7">
        <f ca="1">Table2[[#This Row],[Mortage left ]]/Table2[[#This Row],[Value of house ]]</f>
        <v>0.56164286795681329</v>
      </c>
      <c r="AZ91" s="7">
        <f ca="1">IF(Table2[[#This Row],[Debts]]&gt;Table2[[#This Row],[Income]],1,0)</f>
        <v>0</v>
      </c>
      <c r="BA91" s="7"/>
      <c r="BB91" s="7"/>
      <c r="BC91" s="7">
        <f ca="1">IF(Table2[[#This Row],[net worth of the person($)]]&gt;BB91,Table2[[#This Row],[age]],0)</f>
        <v>41</v>
      </c>
      <c r="BD91" s="7"/>
    </row>
    <row r="92" spans="3:56" x14ac:dyDescent="0.25">
      <c r="C92" s="1" t="str">
        <f t="shared" si="28"/>
        <v>women</v>
      </c>
      <c r="D92" s="1">
        <f t="shared" ca="1" si="29"/>
        <v>45</v>
      </c>
      <c r="E92" s="1">
        <f t="shared" ca="1" si="30"/>
        <v>5</v>
      </c>
      <c r="F92" s="1" t="str">
        <f t="shared" ca="1" si="31"/>
        <v xml:space="preserve">general work </v>
      </c>
      <c r="G92" s="1">
        <f t="shared" ca="1" si="32"/>
        <v>3</v>
      </c>
      <c r="H92" s="1" t="str">
        <f t="shared" ca="1" si="33"/>
        <v xml:space="preserve">university </v>
      </c>
      <c r="I92">
        <f t="shared" ca="1" si="34"/>
        <v>3</v>
      </c>
      <c r="J92">
        <f t="shared" ca="1" si="35"/>
        <v>2</v>
      </c>
      <c r="K92">
        <f t="shared" ca="1" si="36"/>
        <v>71424</v>
      </c>
      <c r="L92">
        <f t="shared" ca="1" si="37"/>
        <v>13</v>
      </c>
      <c r="M92" t="str">
        <f t="shared" ca="1" si="38"/>
        <v>Prince edward Island</v>
      </c>
      <c r="N92">
        <f t="shared" ca="1" si="21"/>
        <v>428544</v>
      </c>
      <c r="O92">
        <f t="shared" ca="1" si="39"/>
        <v>121940.1591178841</v>
      </c>
      <c r="P92">
        <f t="shared" ca="1" si="22"/>
        <v>81008.051146960657</v>
      </c>
      <c r="Q92">
        <f t="shared" ca="1" si="40"/>
        <v>66885</v>
      </c>
      <c r="R92">
        <f t="shared" ca="1" si="23"/>
        <v>128020.78501325894</v>
      </c>
      <c r="S92">
        <f t="shared" ca="1" si="24"/>
        <v>94381.678083857347</v>
      </c>
      <c r="T92">
        <f t="shared" ca="1" si="25"/>
        <v>603933.72923081799</v>
      </c>
      <c r="U92">
        <f t="shared" ca="1" si="26"/>
        <v>316845.94413114304</v>
      </c>
      <c r="V92">
        <f t="shared" ca="1" si="27"/>
        <v>287087.78509967495</v>
      </c>
      <c r="X92" s="7">
        <f>IF(Table2[[#This Row],[gender]]="men",1,0)</f>
        <v>0</v>
      </c>
      <c r="Y92" s="7">
        <f>IF(Table2[[#This Row],[gender]]="women",1,0)</f>
        <v>1</v>
      </c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>
        <f ca="1">Table2[[#This Row],[Cars value]]/Table2[[#This Row],[Cars]]</f>
        <v>40504.025573480329</v>
      </c>
      <c r="AS92" s="7"/>
      <c r="AT92" s="7"/>
      <c r="AU92" s="7">
        <f ca="1">IF(Table2[[#This Row],[Debts]]&gt;$AT$7,1,0)</f>
        <v>1</v>
      </c>
      <c r="AV92" s="7"/>
      <c r="AW92" s="7">
        <f ca="1">Table2[[#This Row],[Mortage left ]]/Table2[[#This Row],[Value of house ]]</f>
        <v>0.2845452488376552</v>
      </c>
      <c r="AZ92" s="7">
        <f ca="1">IF(Table2[[#This Row],[Debts]]&gt;Table2[[#This Row],[Income]],1,0)</f>
        <v>1</v>
      </c>
      <c r="BA92" s="7"/>
      <c r="BB92" s="7"/>
      <c r="BC92" s="7">
        <f ca="1">IF(Table2[[#This Row],[net worth of the person($)]]&gt;BB92,Table2[[#This Row],[age]],0)</f>
        <v>45</v>
      </c>
      <c r="BD92" s="7"/>
    </row>
    <row r="93" spans="3:56" x14ac:dyDescent="0.25">
      <c r="C93" s="1" t="str">
        <f t="shared" si="28"/>
        <v>women</v>
      </c>
      <c r="D93" s="1">
        <f t="shared" ca="1" si="29"/>
        <v>37</v>
      </c>
      <c r="E93" s="1">
        <f t="shared" ca="1" si="30"/>
        <v>4</v>
      </c>
      <c r="F93" s="1" t="str">
        <f t="shared" ca="1" si="31"/>
        <v>IT</v>
      </c>
      <c r="G93" s="1">
        <f t="shared" ca="1" si="32"/>
        <v>1</v>
      </c>
      <c r="H93" s="1" t="str">
        <f t="shared" ca="1" si="33"/>
        <v>high scool</v>
      </c>
      <c r="I93">
        <f t="shared" ca="1" si="34"/>
        <v>3</v>
      </c>
      <c r="J93">
        <f t="shared" ca="1" si="35"/>
        <v>2</v>
      </c>
      <c r="K93">
        <f t="shared" ca="1" si="36"/>
        <v>89140</v>
      </c>
      <c r="L93">
        <f t="shared" ca="1" si="37"/>
        <v>2</v>
      </c>
      <c r="M93" t="str">
        <f t="shared" ca="1" si="38"/>
        <v>BC</v>
      </c>
      <c r="N93">
        <f t="shared" ca="1" si="21"/>
        <v>356560</v>
      </c>
      <c r="O93">
        <f t="shared" ca="1" si="39"/>
        <v>145530.172849414</v>
      </c>
      <c r="P93">
        <f t="shared" ca="1" si="22"/>
        <v>139727.86701452921</v>
      </c>
      <c r="Q93">
        <f t="shared" ca="1" si="40"/>
        <v>40069</v>
      </c>
      <c r="R93">
        <f t="shared" ca="1" si="23"/>
        <v>6975.0465891643908</v>
      </c>
      <c r="S93">
        <f t="shared" ca="1" si="24"/>
        <v>22722.978545096914</v>
      </c>
      <c r="T93">
        <f t="shared" ca="1" si="25"/>
        <v>519010.84555962612</v>
      </c>
      <c r="U93">
        <f t="shared" ca="1" si="26"/>
        <v>192574.21943857838</v>
      </c>
      <c r="V93">
        <f t="shared" ca="1" si="27"/>
        <v>326436.62612104777</v>
      </c>
      <c r="X93" s="7">
        <f>IF(Table2[[#This Row],[gender]]="men",1,0)</f>
        <v>0</v>
      </c>
      <c r="Y93" s="7">
        <f>IF(Table2[[#This Row],[gender]]="women",1,0)</f>
        <v>1</v>
      </c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>
        <f ca="1">Table2[[#This Row],[Cars value]]/Table2[[#This Row],[Cars]]</f>
        <v>69863.933507264606</v>
      </c>
      <c r="AS93" s="7"/>
      <c r="AT93" s="7"/>
      <c r="AU93" s="7">
        <f ca="1">IF(Table2[[#This Row],[Debts]]&gt;$AT$7,1,0)</f>
        <v>0</v>
      </c>
      <c r="AV93" s="7"/>
      <c r="AW93" s="7">
        <f ca="1">Table2[[#This Row],[Mortage left ]]/Table2[[#This Row],[Value of house ]]</f>
        <v>0.40815058573427754</v>
      </c>
      <c r="AZ93" s="7">
        <f ca="1">IF(Table2[[#This Row],[Debts]]&gt;Table2[[#This Row],[Income]],1,0)</f>
        <v>0</v>
      </c>
      <c r="BA93" s="7"/>
      <c r="BB93" s="7"/>
      <c r="BC93" s="7">
        <f ca="1">IF(Table2[[#This Row],[net worth of the person($)]]&gt;BB93,Table2[[#This Row],[age]],0)</f>
        <v>37</v>
      </c>
      <c r="BD93" s="7"/>
    </row>
    <row r="94" spans="3:56" x14ac:dyDescent="0.25">
      <c r="C94" s="1" t="str">
        <f t="shared" si="28"/>
        <v>women</v>
      </c>
      <c r="D94" s="1">
        <f t="shared" ca="1" si="29"/>
        <v>43</v>
      </c>
      <c r="E94" s="1">
        <f t="shared" ca="1" si="30"/>
        <v>6</v>
      </c>
      <c r="F94" s="1" t="str">
        <f t="shared" ca="1" si="31"/>
        <v>agriculture</v>
      </c>
      <c r="G94" s="1">
        <f t="shared" ca="1" si="32"/>
        <v>5</v>
      </c>
      <c r="H94" s="1" t="str">
        <f t="shared" ca="1" si="33"/>
        <v>Other</v>
      </c>
      <c r="I94">
        <f t="shared" ca="1" si="34"/>
        <v>3</v>
      </c>
      <c r="J94">
        <f t="shared" ca="1" si="35"/>
        <v>1</v>
      </c>
      <c r="K94">
        <f t="shared" ca="1" si="36"/>
        <v>63132</v>
      </c>
      <c r="L94">
        <f t="shared" ca="1" si="37"/>
        <v>12</v>
      </c>
      <c r="M94" t="str">
        <f t="shared" ca="1" si="38"/>
        <v xml:space="preserve">Nova scotia </v>
      </c>
      <c r="N94">
        <f t="shared" ca="1" si="21"/>
        <v>189396</v>
      </c>
      <c r="O94">
        <f t="shared" ca="1" si="39"/>
        <v>63254.260597329223</v>
      </c>
      <c r="P94">
        <f t="shared" ca="1" si="22"/>
        <v>60515.761328203764</v>
      </c>
      <c r="Q94">
        <f t="shared" ca="1" si="40"/>
        <v>52400</v>
      </c>
      <c r="R94">
        <f t="shared" ca="1" si="23"/>
        <v>112479.91794514736</v>
      </c>
      <c r="S94">
        <f t="shared" ca="1" si="24"/>
        <v>4568.1589541846561</v>
      </c>
      <c r="T94">
        <f t="shared" ca="1" si="25"/>
        <v>254479.92028238843</v>
      </c>
      <c r="U94">
        <f t="shared" ca="1" si="26"/>
        <v>228134.17854247658</v>
      </c>
      <c r="V94">
        <f t="shared" ca="1" si="27"/>
        <v>26345.741739911842</v>
      </c>
      <c r="X94" s="7">
        <f>IF(Table2[[#This Row],[gender]]="men",1,0)</f>
        <v>0</v>
      </c>
      <c r="Y94" s="7">
        <f>IF(Table2[[#This Row],[gender]]="women",1,0)</f>
        <v>1</v>
      </c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>
        <f ca="1">Table2[[#This Row],[Cars value]]/Table2[[#This Row],[Cars]]</f>
        <v>60515.761328203764</v>
      </c>
      <c r="AS94" s="7"/>
      <c r="AT94" s="7"/>
      <c r="AU94" s="7">
        <f ca="1">IF(Table2[[#This Row],[Debts]]&gt;$AT$7,1,0)</f>
        <v>1</v>
      </c>
      <c r="AV94" s="7"/>
      <c r="AW94" s="7">
        <f ca="1">Table2[[#This Row],[Mortage left ]]/Table2[[#This Row],[Value of house ]]</f>
        <v>0.33397886226387685</v>
      </c>
      <c r="AZ94" s="7">
        <f ca="1">IF(Table2[[#This Row],[Debts]]&gt;Table2[[#This Row],[Income]],1,0)</f>
        <v>1</v>
      </c>
      <c r="BA94" s="7"/>
      <c r="BB94" s="7"/>
      <c r="BC94" s="7">
        <f ca="1">IF(Table2[[#This Row],[net worth of the person($)]]&gt;BB94,Table2[[#This Row],[age]],0)</f>
        <v>43</v>
      </c>
      <c r="BD94" s="7"/>
    </row>
    <row r="95" spans="3:56" x14ac:dyDescent="0.25">
      <c r="C95" s="1" t="str">
        <f t="shared" si="28"/>
        <v>women</v>
      </c>
      <c r="D95" s="1">
        <f t="shared" ca="1" si="29"/>
        <v>42</v>
      </c>
      <c r="E95" s="1">
        <f t="shared" ca="1" si="30"/>
        <v>4</v>
      </c>
      <c r="F95" s="1" t="str">
        <f t="shared" ca="1" si="31"/>
        <v>IT</v>
      </c>
      <c r="G95" s="1">
        <f t="shared" ca="1" si="32"/>
        <v>5</v>
      </c>
      <c r="H95" s="1" t="str">
        <f t="shared" ca="1" si="33"/>
        <v>Other</v>
      </c>
      <c r="I95">
        <f t="shared" ca="1" si="34"/>
        <v>4</v>
      </c>
      <c r="J95">
        <f t="shared" ca="1" si="35"/>
        <v>2</v>
      </c>
      <c r="K95">
        <f t="shared" ca="1" si="36"/>
        <v>71407</v>
      </c>
      <c r="L95">
        <f t="shared" ca="1" si="37"/>
        <v>2</v>
      </c>
      <c r="M95" t="str">
        <f t="shared" ca="1" si="38"/>
        <v>BC</v>
      </c>
      <c r="N95">
        <f t="shared" ca="1" si="21"/>
        <v>357035</v>
      </c>
      <c r="O95">
        <f t="shared" ca="1" si="39"/>
        <v>244543.93008471592</v>
      </c>
      <c r="P95">
        <f t="shared" ca="1" si="22"/>
        <v>100871.86624692091</v>
      </c>
      <c r="Q95">
        <f t="shared" ca="1" si="40"/>
        <v>96984</v>
      </c>
      <c r="R95">
        <f t="shared" ca="1" si="23"/>
        <v>732.59848840268774</v>
      </c>
      <c r="S95">
        <f t="shared" ca="1" si="24"/>
        <v>53432.969285159605</v>
      </c>
      <c r="T95">
        <f t="shared" ca="1" si="25"/>
        <v>511339.8355320805</v>
      </c>
      <c r="U95">
        <f t="shared" ca="1" si="26"/>
        <v>342260.52857311862</v>
      </c>
      <c r="V95">
        <f t="shared" ca="1" si="27"/>
        <v>169079.30695896188</v>
      </c>
      <c r="X95" s="7">
        <f>IF(Table2[[#This Row],[gender]]="men",1,0)</f>
        <v>0</v>
      </c>
      <c r="Y95" s="7">
        <f>IF(Table2[[#This Row],[gender]]="women",1,0)</f>
        <v>1</v>
      </c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>
        <f ca="1">Table2[[#This Row],[Cars value]]/Table2[[#This Row],[Cars]]</f>
        <v>50435.933123460454</v>
      </c>
      <c r="AS95" s="7"/>
      <c r="AT95" s="7"/>
      <c r="AU95" s="7">
        <f ca="1">IF(Table2[[#This Row],[Debts]]&gt;$AT$7,1,0)</f>
        <v>0</v>
      </c>
      <c r="AV95" s="7"/>
      <c r="AW95" s="7">
        <f ca="1">Table2[[#This Row],[Mortage left ]]/Table2[[#This Row],[Value of house ]]</f>
        <v>0.6849298530528265</v>
      </c>
      <c r="AZ95" s="7">
        <f ca="1">IF(Table2[[#This Row],[Debts]]&gt;Table2[[#This Row],[Income]],1,0)</f>
        <v>0</v>
      </c>
      <c r="BA95" s="7"/>
      <c r="BB95" s="7"/>
      <c r="BC95" s="7">
        <f ca="1">IF(Table2[[#This Row],[net worth of the person($)]]&gt;BB95,Table2[[#This Row],[age]],0)</f>
        <v>42</v>
      </c>
      <c r="BD95" s="7"/>
    </row>
    <row r="96" spans="3:56" x14ac:dyDescent="0.25">
      <c r="C96" s="1" t="str">
        <f t="shared" si="28"/>
        <v>women</v>
      </c>
      <c r="D96" s="1">
        <f t="shared" ca="1" si="29"/>
        <v>41</v>
      </c>
      <c r="E96" s="1">
        <f t="shared" ca="1" si="30"/>
        <v>5</v>
      </c>
      <c r="F96" s="1" t="str">
        <f t="shared" ca="1" si="31"/>
        <v xml:space="preserve">general work </v>
      </c>
      <c r="G96" s="1">
        <f t="shared" ca="1" si="32"/>
        <v>2</v>
      </c>
      <c r="H96" s="1" t="str">
        <f t="shared" ca="1" si="33"/>
        <v xml:space="preserve">college </v>
      </c>
      <c r="I96">
        <f t="shared" ca="1" si="34"/>
        <v>2</v>
      </c>
      <c r="J96">
        <f t="shared" ca="1" si="35"/>
        <v>1</v>
      </c>
      <c r="K96">
        <f t="shared" ca="1" si="36"/>
        <v>76505</v>
      </c>
      <c r="L96">
        <f t="shared" ca="1" si="37"/>
        <v>10</v>
      </c>
      <c r="M96" t="str">
        <f t="shared" ca="1" si="38"/>
        <v>Newfounland</v>
      </c>
      <c r="N96">
        <f t="shared" ca="1" si="21"/>
        <v>459030</v>
      </c>
      <c r="O96">
        <f t="shared" ca="1" si="39"/>
        <v>377876.78118356434</v>
      </c>
      <c r="P96">
        <f t="shared" ca="1" si="22"/>
        <v>43212.878557817035</v>
      </c>
      <c r="Q96">
        <f t="shared" ca="1" si="40"/>
        <v>3077</v>
      </c>
      <c r="R96">
        <f t="shared" ca="1" si="23"/>
        <v>105832.44659876745</v>
      </c>
      <c r="S96">
        <f t="shared" ca="1" si="24"/>
        <v>105648.17092011395</v>
      </c>
      <c r="T96">
        <f t="shared" ca="1" si="25"/>
        <v>607891.049477931</v>
      </c>
      <c r="U96">
        <f t="shared" ca="1" si="26"/>
        <v>486786.22778233176</v>
      </c>
      <c r="V96">
        <f t="shared" ca="1" si="27"/>
        <v>121104.82169559924</v>
      </c>
      <c r="X96" s="7">
        <f>IF(Table2[[#This Row],[gender]]="men",1,0)</f>
        <v>0</v>
      </c>
      <c r="Y96" s="7">
        <f>IF(Table2[[#This Row],[gender]]="women",1,0)</f>
        <v>1</v>
      </c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>
        <f ca="1">Table2[[#This Row],[Cars value]]/Table2[[#This Row],[Cars]]</f>
        <v>43212.878557817035</v>
      </c>
      <c r="AS96" s="7"/>
      <c r="AT96" s="7"/>
      <c r="AU96" s="7">
        <f ca="1">IF(Table2[[#This Row],[Debts]]&gt;$AT$7,1,0)</f>
        <v>1</v>
      </c>
      <c r="AV96" s="7"/>
      <c r="AW96" s="7">
        <f ca="1">Table2[[#This Row],[Mortage left ]]/Table2[[#This Row],[Value of house ]]</f>
        <v>0.82320715679490308</v>
      </c>
      <c r="AZ96" s="7">
        <f ca="1">IF(Table2[[#This Row],[Debts]]&gt;Table2[[#This Row],[Income]],1,0)</f>
        <v>1</v>
      </c>
      <c r="BA96" s="7"/>
      <c r="BB96" s="7"/>
      <c r="BC96" s="7">
        <f ca="1">IF(Table2[[#This Row],[net worth of the person($)]]&gt;BB96,Table2[[#This Row],[age]],0)</f>
        <v>41</v>
      </c>
      <c r="BD96" s="7"/>
    </row>
    <row r="97" spans="3:56" x14ac:dyDescent="0.25">
      <c r="C97" s="1" t="str">
        <f t="shared" si="28"/>
        <v>women</v>
      </c>
      <c r="D97" s="1">
        <f t="shared" ca="1" si="29"/>
        <v>37</v>
      </c>
      <c r="E97" s="1">
        <f t="shared" ca="1" si="30"/>
        <v>4</v>
      </c>
      <c r="F97" s="1" t="str">
        <f t="shared" ca="1" si="31"/>
        <v>IT</v>
      </c>
      <c r="G97" s="1">
        <f t="shared" ca="1" si="32"/>
        <v>3</v>
      </c>
      <c r="H97" s="1" t="str">
        <f t="shared" ca="1" si="33"/>
        <v xml:space="preserve">university </v>
      </c>
      <c r="I97">
        <f t="shared" ca="1" si="34"/>
        <v>3</v>
      </c>
      <c r="J97">
        <f t="shared" ca="1" si="35"/>
        <v>1</v>
      </c>
      <c r="K97">
        <f t="shared" ca="1" si="36"/>
        <v>61372</v>
      </c>
      <c r="L97">
        <f t="shared" ca="1" si="37"/>
        <v>12</v>
      </c>
      <c r="M97" t="str">
        <f t="shared" ca="1" si="38"/>
        <v xml:space="preserve">Nova scotia </v>
      </c>
      <c r="N97">
        <f t="shared" ca="1" si="21"/>
        <v>245488</v>
      </c>
      <c r="O97">
        <f t="shared" ca="1" si="39"/>
        <v>10264.041582246909</v>
      </c>
      <c r="P97">
        <f t="shared" ca="1" si="22"/>
        <v>8119.8071867034823</v>
      </c>
      <c r="Q97">
        <f t="shared" ca="1" si="40"/>
        <v>6555</v>
      </c>
      <c r="R97">
        <f t="shared" ca="1" si="23"/>
        <v>78481.217300535049</v>
      </c>
      <c r="S97">
        <f t="shared" ca="1" si="24"/>
        <v>84293.531804388083</v>
      </c>
      <c r="T97">
        <f t="shared" ca="1" si="25"/>
        <v>337901.33899109159</v>
      </c>
      <c r="U97">
        <f t="shared" ca="1" si="26"/>
        <v>95300.258882781956</v>
      </c>
      <c r="V97">
        <f t="shared" ca="1" si="27"/>
        <v>242601.08010830963</v>
      </c>
      <c r="X97" s="7">
        <f>IF(Table2[[#This Row],[gender]]="men",1,0)</f>
        <v>0</v>
      </c>
      <c r="Y97" s="7">
        <f>IF(Table2[[#This Row],[gender]]="women",1,0)</f>
        <v>1</v>
      </c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>
        <f ca="1">Table2[[#This Row],[Cars value]]/Table2[[#This Row],[Cars]]</f>
        <v>8119.8071867034823</v>
      </c>
      <c r="AS97" s="7"/>
      <c r="AT97" s="7"/>
      <c r="AU97" s="7">
        <f ca="1">IF(Table2[[#This Row],[Debts]]&gt;$AT$7,1,0)</f>
        <v>1</v>
      </c>
      <c r="AV97" s="7"/>
      <c r="AW97" s="7">
        <f ca="1">Table2[[#This Row],[Mortage left ]]/Table2[[#This Row],[Value of house ]]</f>
        <v>4.1810767052755771E-2</v>
      </c>
      <c r="AZ97" s="7">
        <f ca="1">IF(Table2[[#This Row],[Debts]]&gt;Table2[[#This Row],[Income]],1,0)</f>
        <v>1</v>
      </c>
      <c r="BA97" s="7"/>
      <c r="BB97" s="7"/>
      <c r="BC97" s="7">
        <f ca="1">IF(Table2[[#This Row],[net worth of the person($)]]&gt;BB97,Table2[[#This Row],[age]],0)</f>
        <v>37</v>
      </c>
      <c r="BD97" s="7"/>
    </row>
    <row r="98" spans="3:56" x14ac:dyDescent="0.25">
      <c r="C98" s="1" t="str">
        <f t="shared" si="28"/>
        <v>women</v>
      </c>
      <c r="D98" s="1">
        <f t="shared" ca="1" si="29"/>
        <v>42</v>
      </c>
      <c r="E98" s="1">
        <f t="shared" ca="1" si="30"/>
        <v>6</v>
      </c>
      <c r="F98" s="1" t="str">
        <f t="shared" ca="1" si="31"/>
        <v>agriculture</v>
      </c>
      <c r="G98" s="1">
        <f t="shared" ca="1" si="32"/>
        <v>2</v>
      </c>
      <c r="H98" s="1" t="str">
        <f t="shared" ca="1" si="33"/>
        <v xml:space="preserve">college </v>
      </c>
      <c r="I98">
        <f t="shared" ca="1" si="34"/>
        <v>4</v>
      </c>
      <c r="J98">
        <f t="shared" ca="1" si="35"/>
        <v>2</v>
      </c>
      <c r="K98">
        <f t="shared" ca="1" si="36"/>
        <v>86970</v>
      </c>
      <c r="L98">
        <f t="shared" ca="1" si="37"/>
        <v>2</v>
      </c>
      <c r="M98" t="str">
        <f t="shared" ca="1" si="38"/>
        <v>BC</v>
      </c>
      <c r="N98">
        <f t="shared" ref="N98:N161" ca="1" si="41">K98*RANDBETWEEN(3,6)</f>
        <v>347880</v>
      </c>
      <c r="O98">
        <f t="shared" ca="1" si="39"/>
        <v>201908.53987110592</v>
      </c>
      <c r="P98">
        <f t="shared" ref="P98:P161" ca="1" si="42">J98*RAND()*K98</f>
        <v>72156.009576144439</v>
      </c>
      <c r="Q98">
        <f t="shared" ca="1" si="40"/>
        <v>26286</v>
      </c>
      <c r="R98">
        <f t="shared" ref="R98:R161" ca="1" si="43">RAND()*K98*2</f>
        <v>57915.473327459396</v>
      </c>
      <c r="S98">
        <f t="shared" ref="S98:S161" ca="1" si="44">RAND()*K98*1.5</f>
        <v>25676.158319029113</v>
      </c>
      <c r="T98">
        <f t="shared" ref="T98:T161" ca="1" si="45">N98+P98+S98</f>
        <v>445712.16789517354</v>
      </c>
      <c r="U98">
        <f t="shared" ref="U98:U161" ca="1" si="46">O98+Q98+R98</f>
        <v>286110.01319856534</v>
      </c>
      <c r="V98">
        <f t="shared" ref="V98:V161" ca="1" si="47">T98-U98</f>
        <v>159602.1546966082</v>
      </c>
      <c r="X98" s="7">
        <f>IF(Table2[[#This Row],[gender]]="men",1,0)</f>
        <v>0</v>
      </c>
      <c r="Y98" s="7">
        <f>IF(Table2[[#This Row],[gender]]="women",1,0)</f>
        <v>1</v>
      </c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>
        <f ca="1">Table2[[#This Row],[Cars value]]/Table2[[#This Row],[Cars]]</f>
        <v>36078.00478807222</v>
      </c>
      <c r="AS98" s="7"/>
      <c r="AT98" s="7"/>
      <c r="AU98" s="7">
        <f ca="1">IF(Table2[[#This Row],[Debts]]&gt;$AT$7,1,0)</f>
        <v>1</v>
      </c>
      <c r="AV98" s="7"/>
      <c r="AW98" s="7">
        <f ca="1">Table2[[#This Row],[Mortage left ]]/Table2[[#This Row],[Value of house ]]</f>
        <v>0.58039709058038957</v>
      </c>
      <c r="AZ98" s="7">
        <f ca="1">IF(Table2[[#This Row],[Debts]]&gt;Table2[[#This Row],[Income]],1,0)</f>
        <v>0</v>
      </c>
      <c r="BA98" s="7"/>
      <c r="BB98" s="7"/>
      <c r="BC98" s="7">
        <f ca="1">IF(Table2[[#This Row],[net worth of the person($)]]&gt;BB98,Table2[[#This Row],[age]],0)</f>
        <v>42</v>
      </c>
      <c r="BD98" s="7"/>
    </row>
    <row r="99" spans="3:56" x14ac:dyDescent="0.25">
      <c r="C99" s="1" t="str">
        <f t="shared" si="28"/>
        <v>women</v>
      </c>
      <c r="D99" s="1">
        <f t="shared" ca="1" si="29"/>
        <v>26</v>
      </c>
      <c r="E99" s="1">
        <f t="shared" ca="1" si="30"/>
        <v>5</v>
      </c>
      <c r="F99" s="1" t="str">
        <f t="shared" ca="1" si="31"/>
        <v xml:space="preserve">general work </v>
      </c>
      <c r="G99" s="1">
        <f t="shared" ca="1" si="32"/>
        <v>3</v>
      </c>
      <c r="H99" s="1" t="str">
        <f t="shared" ca="1" si="33"/>
        <v xml:space="preserve">university </v>
      </c>
      <c r="I99">
        <f t="shared" ca="1" si="34"/>
        <v>2</v>
      </c>
      <c r="J99">
        <f t="shared" ca="1" si="35"/>
        <v>1</v>
      </c>
      <c r="K99">
        <f t="shared" ca="1" si="36"/>
        <v>27428</v>
      </c>
      <c r="L99">
        <f t="shared" ca="1" si="37"/>
        <v>11</v>
      </c>
      <c r="M99" t="str">
        <f t="shared" ca="1" si="38"/>
        <v>New bruncwick</v>
      </c>
      <c r="N99">
        <f t="shared" ca="1" si="41"/>
        <v>109712</v>
      </c>
      <c r="O99">
        <f t="shared" ca="1" si="39"/>
        <v>65177.732045442703</v>
      </c>
      <c r="P99">
        <f t="shared" ca="1" si="42"/>
        <v>827.39250843318655</v>
      </c>
      <c r="Q99">
        <f t="shared" ca="1" si="40"/>
        <v>325</v>
      </c>
      <c r="R99">
        <f t="shared" ca="1" si="43"/>
        <v>37252.030243958769</v>
      </c>
      <c r="S99">
        <f t="shared" ca="1" si="44"/>
        <v>15935.505940115803</v>
      </c>
      <c r="T99">
        <f t="shared" ca="1" si="45"/>
        <v>126474.89844854899</v>
      </c>
      <c r="U99">
        <f t="shared" ca="1" si="46"/>
        <v>102754.76228940146</v>
      </c>
      <c r="V99">
        <f t="shared" ca="1" si="47"/>
        <v>23720.136159147529</v>
      </c>
      <c r="X99" s="7">
        <f>IF(Table2[[#This Row],[gender]]="men",1,0)</f>
        <v>0</v>
      </c>
      <c r="Y99" s="7">
        <f>IF(Table2[[#This Row],[gender]]="women",1,0)</f>
        <v>1</v>
      </c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>
        <f ca="1">Table2[[#This Row],[Cars value]]/Table2[[#This Row],[Cars]]</f>
        <v>827.39250843318655</v>
      </c>
      <c r="AS99" s="7"/>
      <c r="AT99" s="7"/>
      <c r="AU99" s="7">
        <f ca="1">IF(Table2[[#This Row],[Debts]]&gt;$AT$7,1,0)</f>
        <v>1</v>
      </c>
      <c r="AV99" s="7"/>
      <c r="AW99" s="7">
        <f ca="1">Table2[[#This Row],[Mortage left ]]/Table2[[#This Row],[Value of house ]]</f>
        <v>0.59408024687766792</v>
      </c>
      <c r="AZ99" s="7">
        <f ca="1">IF(Table2[[#This Row],[Debts]]&gt;Table2[[#This Row],[Income]],1,0)</f>
        <v>1</v>
      </c>
      <c r="BA99" s="7"/>
      <c r="BB99" s="7"/>
      <c r="BC99" s="7">
        <f ca="1">IF(Table2[[#This Row],[net worth of the person($)]]&gt;BB99,Table2[[#This Row],[age]],0)</f>
        <v>26</v>
      </c>
      <c r="BD99" s="7"/>
    </row>
    <row r="100" spans="3:56" x14ac:dyDescent="0.25">
      <c r="C100" s="1" t="str">
        <f t="shared" si="28"/>
        <v>women</v>
      </c>
      <c r="D100" s="1">
        <f t="shared" ca="1" si="29"/>
        <v>42</v>
      </c>
      <c r="E100" s="1">
        <f t="shared" ca="1" si="30"/>
        <v>2</v>
      </c>
      <c r="F100" s="1" t="str">
        <f t="shared" ca="1" si="31"/>
        <v>construction</v>
      </c>
      <c r="G100" s="1">
        <f t="shared" ca="1" si="32"/>
        <v>1</v>
      </c>
      <c r="H100" s="1" t="str">
        <f t="shared" ca="1" si="33"/>
        <v>high scool</v>
      </c>
      <c r="I100">
        <f t="shared" ca="1" si="34"/>
        <v>0</v>
      </c>
      <c r="J100">
        <f t="shared" ca="1" si="35"/>
        <v>2</v>
      </c>
      <c r="K100">
        <f t="shared" ca="1" si="36"/>
        <v>51847</v>
      </c>
      <c r="L100">
        <f t="shared" ca="1" si="37"/>
        <v>6</v>
      </c>
      <c r="M100" t="str">
        <f t="shared" ca="1" si="38"/>
        <v>Saskatchewan</v>
      </c>
      <c r="N100">
        <f t="shared" ca="1" si="41"/>
        <v>155541</v>
      </c>
      <c r="O100">
        <f t="shared" ca="1" si="39"/>
        <v>52757.87945174265</v>
      </c>
      <c r="P100">
        <f t="shared" ca="1" si="42"/>
        <v>26363.572616139962</v>
      </c>
      <c r="Q100">
        <f t="shared" ca="1" si="40"/>
        <v>9698</v>
      </c>
      <c r="R100">
        <f t="shared" ca="1" si="43"/>
        <v>31665.840243910709</v>
      </c>
      <c r="S100">
        <f t="shared" ca="1" si="44"/>
        <v>18662.262394932564</v>
      </c>
      <c r="T100">
        <f t="shared" ca="1" si="45"/>
        <v>200566.83501107252</v>
      </c>
      <c r="U100">
        <f t="shared" ca="1" si="46"/>
        <v>94121.719695653359</v>
      </c>
      <c r="V100">
        <f t="shared" ca="1" si="47"/>
        <v>106445.11531541916</v>
      </c>
      <c r="X100" s="7">
        <f>IF(Table2[[#This Row],[gender]]="men",1,0)</f>
        <v>0</v>
      </c>
      <c r="Y100" s="7">
        <f>IF(Table2[[#This Row],[gender]]="women",1,0)</f>
        <v>1</v>
      </c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>
        <f ca="1">Table2[[#This Row],[Cars value]]/Table2[[#This Row],[Cars]]</f>
        <v>13181.786308069981</v>
      </c>
      <c r="AS100" s="7"/>
      <c r="AT100" s="7"/>
      <c r="AU100" s="7">
        <f ca="1">IF(Table2[[#This Row],[Debts]]&gt;$AT$7,1,0)</f>
        <v>1</v>
      </c>
      <c r="AV100" s="7"/>
      <c r="AW100" s="7">
        <f ca="1">Table2[[#This Row],[Mortage left ]]/Table2[[#This Row],[Value of house ]]</f>
        <v>0.33918953492482784</v>
      </c>
      <c r="AZ100" s="7">
        <f ca="1">IF(Table2[[#This Row],[Debts]]&gt;Table2[[#This Row],[Income]],1,0)</f>
        <v>0</v>
      </c>
      <c r="BA100" s="7"/>
      <c r="BB100" s="7"/>
      <c r="BC100" s="7">
        <f ca="1">IF(Table2[[#This Row],[net worth of the person($)]]&gt;BB100,Table2[[#This Row],[age]],0)</f>
        <v>42</v>
      </c>
      <c r="BD100" s="7"/>
    </row>
    <row r="101" spans="3:56" x14ac:dyDescent="0.25">
      <c r="C101" s="1" t="str">
        <f t="shared" si="28"/>
        <v>women</v>
      </c>
      <c r="D101" s="1">
        <f t="shared" ca="1" si="29"/>
        <v>35</v>
      </c>
      <c r="E101" s="1">
        <f t="shared" ca="1" si="30"/>
        <v>6</v>
      </c>
      <c r="F101" s="1" t="str">
        <f t="shared" ca="1" si="31"/>
        <v>agriculture</v>
      </c>
      <c r="G101" s="1">
        <f t="shared" ca="1" si="32"/>
        <v>4</v>
      </c>
      <c r="H101" s="1" t="str">
        <f t="shared" ca="1" si="33"/>
        <v xml:space="preserve">technical </v>
      </c>
      <c r="I101">
        <f t="shared" ca="1" si="34"/>
        <v>1</v>
      </c>
      <c r="J101">
        <f t="shared" ca="1" si="35"/>
        <v>2</v>
      </c>
      <c r="K101">
        <f t="shared" ca="1" si="36"/>
        <v>26939</v>
      </c>
      <c r="L101">
        <f t="shared" ca="1" si="37"/>
        <v>13</v>
      </c>
      <c r="M101" t="str">
        <f t="shared" ca="1" si="38"/>
        <v>Prince edward Island</v>
      </c>
      <c r="N101">
        <f t="shared" ca="1" si="41"/>
        <v>107756</v>
      </c>
      <c r="O101">
        <f t="shared" ca="1" si="39"/>
        <v>69557.530112501321</v>
      </c>
      <c r="P101">
        <f t="shared" ca="1" si="42"/>
        <v>18743.508098042952</v>
      </c>
      <c r="Q101">
        <f t="shared" ca="1" si="40"/>
        <v>13491</v>
      </c>
      <c r="R101">
        <f t="shared" ca="1" si="43"/>
        <v>42278.208808960728</v>
      </c>
      <c r="S101">
        <f t="shared" ca="1" si="44"/>
        <v>32930.287738268336</v>
      </c>
      <c r="T101">
        <f t="shared" ca="1" si="45"/>
        <v>159429.7958363113</v>
      </c>
      <c r="U101">
        <f t="shared" ca="1" si="46"/>
        <v>125326.73892146205</v>
      </c>
      <c r="V101">
        <f t="shared" ca="1" si="47"/>
        <v>34103.05691484925</v>
      </c>
      <c r="X101" s="7">
        <f>IF(Table2[[#This Row],[gender]]="men",1,0)</f>
        <v>0</v>
      </c>
      <c r="Y101" s="7">
        <f>IF(Table2[[#This Row],[gender]]="women",1,0)</f>
        <v>1</v>
      </c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>
        <f ca="1">Table2[[#This Row],[Cars value]]/Table2[[#This Row],[Cars]]</f>
        <v>9371.754049021476</v>
      </c>
      <c r="AS101" s="7"/>
      <c r="AT101" s="7"/>
      <c r="AU101" s="7">
        <f ca="1">IF(Table2[[#This Row],[Debts]]&gt;$AT$7,1,0)</f>
        <v>1</v>
      </c>
      <c r="AV101" s="7"/>
      <c r="AW101" s="7">
        <f ca="1">Table2[[#This Row],[Mortage left ]]/Table2[[#This Row],[Value of house ]]</f>
        <v>0.64550957823695498</v>
      </c>
      <c r="AZ101" s="7">
        <f ca="1">IF(Table2[[#This Row],[Debts]]&gt;Table2[[#This Row],[Income]],1,0)</f>
        <v>1</v>
      </c>
      <c r="BA101" s="7"/>
      <c r="BB101" s="7"/>
      <c r="BC101" s="7">
        <f ca="1">IF(Table2[[#This Row],[net worth of the person($)]]&gt;BB101,Table2[[#This Row],[age]],0)</f>
        <v>35</v>
      </c>
      <c r="BD101" s="7"/>
    </row>
    <row r="102" spans="3:56" x14ac:dyDescent="0.25">
      <c r="C102" s="1" t="str">
        <f t="shared" si="28"/>
        <v>women</v>
      </c>
      <c r="D102" s="1">
        <f t="shared" ca="1" si="29"/>
        <v>35</v>
      </c>
      <c r="E102" s="1">
        <f t="shared" ca="1" si="30"/>
        <v>4</v>
      </c>
      <c r="F102" s="1" t="str">
        <f t="shared" ca="1" si="31"/>
        <v>IT</v>
      </c>
      <c r="G102" s="1">
        <f t="shared" ca="1" si="32"/>
        <v>1</v>
      </c>
      <c r="H102" s="1" t="str">
        <f t="shared" ca="1" si="33"/>
        <v>high scool</v>
      </c>
      <c r="I102">
        <f t="shared" ca="1" si="34"/>
        <v>3</v>
      </c>
      <c r="J102">
        <f t="shared" ca="1" si="35"/>
        <v>2</v>
      </c>
      <c r="K102">
        <f t="shared" ca="1" si="36"/>
        <v>27944</v>
      </c>
      <c r="L102">
        <f t="shared" ca="1" si="37"/>
        <v>2</v>
      </c>
      <c r="M102" t="str">
        <f t="shared" ca="1" si="38"/>
        <v>BC</v>
      </c>
      <c r="N102">
        <f t="shared" ca="1" si="41"/>
        <v>111776</v>
      </c>
      <c r="O102">
        <f t="shared" ca="1" si="39"/>
        <v>47012.822739154661</v>
      </c>
      <c r="P102">
        <f t="shared" ca="1" si="42"/>
        <v>45183.1916529929</v>
      </c>
      <c r="Q102">
        <f t="shared" ca="1" si="40"/>
        <v>13098</v>
      </c>
      <c r="R102">
        <f t="shared" ca="1" si="43"/>
        <v>40547.187095813126</v>
      </c>
      <c r="S102">
        <f t="shared" ca="1" si="44"/>
        <v>37103.922199782966</v>
      </c>
      <c r="T102">
        <f t="shared" ca="1" si="45"/>
        <v>194063.11385277589</v>
      </c>
      <c r="U102">
        <f t="shared" ca="1" si="46"/>
        <v>100658.00983496779</v>
      </c>
      <c r="V102">
        <f t="shared" ca="1" si="47"/>
        <v>93405.104017808102</v>
      </c>
      <c r="X102" s="7">
        <f>IF(Table2[[#This Row],[gender]]="men",1,0)</f>
        <v>0</v>
      </c>
      <c r="Y102" s="7">
        <f>IF(Table2[[#This Row],[gender]]="women",1,0)</f>
        <v>1</v>
      </c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>
        <f ca="1">Table2[[#This Row],[Cars value]]/Table2[[#This Row],[Cars]]</f>
        <v>22591.59582649645</v>
      </c>
      <c r="AS102" s="7"/>
      <c r="AT102" s="7"/>
      <c r="AU102" s="7">
        <f ca="1">IF(Table2[[#This Row],[Debts]]&gt;$AT$7,1,0)</f>
        <v>1</v>
      </c>
      <c r="AV102" s="7"/>
      <c r="AW102" s="7">
        <f ca="1">Table2[[#This Row],[Mortage left ]]/Table2[[#This Row],[Value of house ]]</f>
        <v>0.42059854297125199</v>
      </c>
      <c r="AZ102" s="7">
        <f ca="1">IF(Table2[[#This Row],[Debts]]&gt;Table2[[#This Row],[Income]],1,0)</f>
        <v>1</v>
      </c>
      <c r="BA102" s="7"/>
      <c r="BB102" s="7"/>
      <c r="BC102" s="7">
        <f ca="1">IF(Table2[[#This Row],[net worth of the person($)]]&gt;BB102,Table2[[#This Row],[age]],0)</f>
        <v>35</v>
      </c>
      <c r="BD102" s="7"/>
    </row>
    <row r="103" spans="3:56" x14ac:dyDescent="0.25">
      <c r="C103" s="1" t="str">
        <f t="shared" si="28"/>
        <v>women</v>
      </c>
      <c r="D103" s="1">
        <f t="shared" ca="1" si="29"/>
        <v>42</v>
      </c>
      <c r="E103" s="1">
        <f t="shared" ca="1" si="30"/>
        <v>2</v>
      </c>
      <c r="F103" s="1" t="str">
        <f t="shared" ca="1" si="31"/>
        <v>construction</v>
      </c>
      <c r="G103" s="1">
        <f t="shared" ca="1" si="32"/>
        <v>1</v>
      </c>
      <c r="H103" s="1" t="str">
        <f t="shared" ca="1" si="33"/>
        <v>high scool</v>
      </c>
      <c r="I103">
        <f t="shared" ca="1" si="34"/>
        <v>0</v>
      </c>
      <c r="J103">
        <f t="shared" ca="1" si="35"/>
        <v>1</v>
      </c>
      <c r="K103">
        <f t="shared" ca="1" si="36"/>
        <v>77023</v>
      </c>
      <c r="L103">
        <f t="shared" ca="1" si="37"/>
        <v>13</v>
      </c>
      <c r="M103" t="str">
        <f t="shared" ca="1" si="38"/>
        <v>Prince edward Island</v>
      </c>
      <c r="N103">
        <f t="shared" ca="1" si="41"/>
        <v>308092</v>
      </c>
      <c r="O103">
        <f t="shared" ca="1" si="39"/>
        <v>171469.80691532043</v>
      </c>
      <c r="P103">
        <f t="shared" ca="1" si="42"/>
        <v>6461.0551151624486</v>
      </c>
      <c r="Q103">
        <f t="shared" ca="1" si="40"/>
        <v>5645</v>
      </c>
      <c r="R103">
        <f t="shared" ca="1" si="43"/>
        <v>18752.600773186641</v>
      </c>
      <c r="S103">
        <f t="shared" ca="1" si="44"/>
        <v>100385.1131180129</v>
      </c>
      <c r="T103">
        <f t="shared" ca="1" si="45"/>
        <v>414938.16823317535</v>
      </c>
      <c r="U103">
        <f t="shared" ca="1" si="46"/>
        <v>195867.40768850705</v>
      </c>
      <c r="V103">
        <f t="shared" ca="1" si="47"/>
        <v>219070.7605446683</v>
      </c>
      <c r="X103" s="7">
        <f>IF(Table2[[#This Row],[gender]]="men",1,0)</f>
        <v>0</v>
      </c>
      <c r="Y103" s="7">
        <f>IF(Table2[[#This Row],[gender]]="women",1,0)</f>
        <v>1</v>
      </c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>
        <f ca="1">Table2[[#This Row],[Cars value]]/Table2[[#This Row],[Cars]]</f>
        <v>6461.0551151624486</v>
      </c>
      <c r="AS103" s="7"/>
      <c r="AT103" s="7"/>
      <c r="AU103" s="7">
        <f ca="1">IF(Table2[[#This Row],[Debts]]&gt;$AT$7,1,0)</f>
        <v>0</v>
      </c>
      <c r="AV103" s="7"/>
      <c r="AW103" s="7">
        <f ca="1">Table2[[#This Row],[Mortage left ]]/Table2[[#This Row],[Value of house ]]</f>
        <v>0.55655390894706913</v>
      </c>
      <c r="AZ103" s="7">
        <f ca="1">IF(Table2[[#This Row],[Debts]]&gt;Table2[[#This Row],[Income]],1,0)</f>
        <v>0</v>
      </c>
      <c r="BA103" s="7"/>
      <c r="BB103" s="7"/>
      <c r="BC103" s="7">
        <f ca="1">IF(Table2[[#This Row],[net worth of the person($)]]&gt;BB103,Table2[[#This Row],[age]],0)</f>
        <v>42</v>
      </c>
      <c r="BD103" s="7"/>
    </row>
    <row r="104" spans="3:56" x14ac:dyDescent="0.25">
      <c r="C104" s="1" t="str">
        <f t="shared" si="28"/>
        <v>women</v>
      </c>
      <c r="D104" s="1">
        <f t="shared" ca="1" si="29"/>
        <v>30</v>
      </c>
      <c r="E104" s="1">
        <f t="shared" ca="1" si="30"/>
        <v>2</v>
      </c>
      <c r="F104" s="1" t="str">
        <f t="shared" ca="1" si="31"/>
        <v>construction</v>
      </c>
      <c r="G104" s="1">
        <f t="shared" ca="1" si="32"/>
        <v>3</v>
      </c>
      <c r="H104" s="1" t="str">
        <f t="shared" ca="1" si="33"/>
        <v xml:space="preserve">university </v>
      </c>
      <c r="I104">
        <f t="shared" ca="1" si="34"/>
        <v>0</v>
      </c>
      <c r="J104">
        <f t="shared" ca="1" si="35"/>
        <v>1</v>
      </c>
      <c r="K104">
        <f t="shared" ca="1" si="36"/>
        <v>43122</v>
      </c>
      <c r="L104">
        <f t="shared" ca="1" si="37"/>
        <v>13</v>
      </c>
      <c r="M104" t="str">
        <f t="shared" ca="1" si="38"/>
        <v>Prince edward Island</v>
      </c>
      <c r="N104">
        <f t="shared" ca="1" si="41"/>
        <v>172488</v>
      </c>
      <c r="O104">
        <f t="shared" ca="1" si="39"/>
        <v>123372.58254772708</v>
      </c>
      <c r="P104">
        <f t="shared" ca="1" si="42"/>
        <v>9898.27195421535</v>
      </c>
      <c r="Q104">
        <f t="shared" ca="1" si="40"/>
        <v>2496</v>
      </c>
      <c r="R104">
        <f t="shared" ca="1" si="43"/>
        <v>66830.850054758863</v>
      </c>
      <c r="S104">
        <f t="shared" ca="1" si="44"/>
        <v>35145.289009323031</v>
      </c>
      <c r="T104">
        <f t="shared" ca="1" si="45"/>
        <v>217531.56096353839</v>
      </c>
      <c r="U104">
        <f t="shared" ca="1" si="46"/>
        <v>192699.43260248593</v>
      </c>
      <c r="V104">
        <f t="shared" ca="1" si="47"/>
        <v>24832.128361052455</v>
      </c>
      <c r="X104" s="7">
        <f>IF(Table2[[#This Row],[gender]]="men",1,0)</f>
        <v>0</v>
      </c>
      <c r="Y104" s="7">
        <f>IF(Table2[[#This Row],[gender]]="women",1,0)</f>
        <v>1</v>
      </c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>
        <f ca="1">Table2[[#This Row],[Cars value]]/Table2[[#This Row],[Cars]]</f>
        <v>9898.27195421535</v>
      </c>
      <c r="AS104" s="7"/>
      <c r="AT104" s="7"/>
      <c r="AU104" s="7">
        <f ca="1">IF(Table2[[#This Row],[Debts]]&gt;$AT$7,1,0)</f>
        <v>1</v>
      </c>
      <c r="AV104" s="7"/>
      <c r="AW104" s="7">
        <f ca="1">Table2[[#This Row],[Mortage left ]]/Table2[[#This Row],[Value of house ]]</f>
        <v>0.71525313382801747</v>
      </c>
      <c r="AZ104" s="7">
        <f ca="1">IF(Table2[[#This Row],[Debts]]&gt;Table2[[#This Row],[Income]],1,0)</f>
        <v>1</v>
      </c>
      <c r="BA104" s="7"/>
      <c r="BB104" s="7"/>
      <c r="BC104" s="7">
        <f ca="1">IF(Table2[[#This Row],[net worth of the person($)]]&gt;BB104,Table2[[#This Row],[age]],0)</f>
        <v>30</v>
      </c>
      <c r="BD104" s="7"/>
    </row>
    <row r="105" spans="3:56" x14ac:dyDescent="0.25">
      <c r="C105" s="1" t="str">
        <f t="shared" si="28"/>
        <v>women</v>
      </c>
      <c r="D105" s="1">
        <f t="shared" ca="1" si="29"/>
        <v>39</v>
      </c>
      <c r="E105" s="1">
        <f t="shared" ca="1" si="30"/>
        <v>1</v>
      </c>
      <c r="F105" s="1" t="str">
        <f t="shared" ca="1" si="31"/>
        <v>health</v>
      </c>
      <c r="G105" s="1">
        <f t="shared" ca="1" si="32"/>
        <v>5</v>
      </c>
      <c r="H105" s="1" t="str">
        <f t="shared" ca="1" si="33"/>
        <v>Other</v>
      </c>
      <c r="I105">
        <f t="shared" ca="1" si="34"/>
        <v>0</v>
      </c>
      <c r="J105">
        <f t="shared" ca="1" si="35"/>
        <v>1</v>
      </c>
      <c r="K105">
        <f t="shared" ca="1" si="36"/>
        <v>76796</v>
      </c>
      <c r="L105">
        <f t="shared" ca="1" si="37"/>
        <v>12</v>
      </c>
      <c r="M105" t="str">
        <f t="shared" ca="1" si="38"/>
        <v xml:space="preserve">Nova scotia </v>
      </c>
      <c r="N105">
        <f t="shared" ca="1" si="41"/>
        <v>307184</v>
      </c>
      <c r="O105">
        <f t="shared" ca="1" si="39"/>
        <v>110899.9792777866</v>
      </c>
      <c r="P105">
        <f t="shared" ca="1" si="42"/>
        <v>45554.464854124795</v>
      </c>
      <c r="Q105">
        <f t="shared" ca="1" si="40"/>
        <v>5786</v>
      </c>
      <c r="R105">
        <f t="shared" ca="1" si="43"/>
        <v>114873.16208856129</v>
      </c>
      <c r="S105">
        <f t="shared" ca="1" si="44"/>
        <v>49452.139984487287</v>
      </c>
      <c r="T105">
        <f t="shared" ca="1" si="45"/>
        <v>402190.60483861208</v>
      </c>
      <c r="U105">
        <f t="shared" ca="1" si="46"/>
        <v>231559.1413663479</v>
      </c>
      <c r="V105">
        <f t="shared" ca="1" si="47"/>
        <v>170631.46347226418</v>
      </c>
      <c r="X105" s="7">
        <f>IF(Table2[[#This Row],[gender]]="men",1,0)</f>
        <v>0</v>
      </c>
      <c r="Y105" s="7">
        <f>IF(Table2[[#This Row],[gender]]="women",1,0)</f>
        <v>1</v>
      </c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>
        <f ca="1">Table2[[#This Row],[Cars value]]/Table2[[#This Row],[Cars]]</f>
        <v>45554.464854124795</v>
      </c>
      <c r="AS105" s="7"/>
      <c r="AT105" s="7"/>
      <c r="AU105" s="7">
        <f ca="1">IF(Table2[[#This Row],[Debts]]&gt;$AT$7,1,0)</f>
        <v>1</v>
      </c>
      <c r="AV105" s="7"/>
      <c r="AW105" s="7">
        <f ca="1">Table2[[#This Row],[Mortage left ]]/Table2[[#This Row],[Value of house ]]</f>
        <v>0.36102133990633167</v>
      </c>
      <c r="AZ105" s="7">
        <f ca="1">IF(Table2[[#This Row],[Debts]]&gt;Table2[[#This Row],[Income]],1,0)</f>
        <v>1</v>
      </c>
      <c r="BA105" s="7"/>
      <c r="BB105" s="7"/>
      <c r="BC105" s="7">
        <f ca="1">IF(Table2[[#This Row],[net worth of the person($)]]&gt;BB105,Table2[[#This Row],[age]],0)</f>
        <v>39</v>
      </c>
      <c r="BD105" s="7"/>
    </row>
    <row r="106" spans="3:56" x14ac:dyDescent="0.25">
      <c r="C106" s="1" t="str">
        <f t="shared" si="28"/>
        <v>women</v>
      </c>
      <c r="D106" s="1">
        <f t="shared" ca="1" si="29"/>
        <v>35</v>
      </c>
      <c r="E106" s="1">
        <f t="shared" ca="1" si="30"/>
        <v>2</v>
      </c>
      <c r="F106" s="1" t="str">
        <f t="shared" ca="1" si="31"/>
        <v>construction</v>
      </c>
      <c r="G106" s="1">
        <f t="shared" ca="1" si="32"/>
        <v>1</v>
      </c>
      <c r="H106" s="1" t="str">
        <f t="shared" ca="1" si="33"/>
        <v>high scool</v>
      </c>
      <c r="I106">
        <f t="shared" ca="1" si="34"/>
        <v>4</v>
      </c>
      <c r="J106">
        <f t="shared" ca="1" si="35"/>
        <v>1</v>
      </c>
      <c r="K106">
        <f t="shared" ca="1" si="36"/>
        <v>80837</v>
      </c>
      <c r="L106">
        <f t="shared" ca="1" si="37"/>
        <v>8</v>
      </c>
      <c r="M106" t="str">
        <f t="shared" ca="1" si="38"/>
        <v xml:space="preserve">Ontario </v>
      </c>
      <c r="N106">
        <f t="shared" ca="1" si="41"/>
        <v>323348</v>
      </c>
      <c r="O106">
        <f t="shared" ca="1" si="39"/>
        <v>165178.66263797635</v>
      </c>
      <c r="P106">
        <f t="shared" ca="1" si="42"/>
        <v>26703.050149684252</v>
      </c>
      <c r="Q106">
        <f t="shared" ca="1" si="40"/>
        <v>18975</v>
      </c>
      <c r="R106">
        <f t="shared" ca="1" si="43"/>
        <v>134538.28394857905</v>
      </c>
      <c r="S106">
        <f t="shared" ca="1" si="44"/>
        <v>27610.139977597981</v>
      </c>
      <c r="T106">
        <f t="shared" ca="1" si="45"/>
        <v>377661.19012728223</v>
      </c>
      <c r="U106">
        <f t="shared" ca="1" si="46"/>
        <v>318691.94658655539</v>
      </c>
      <c r="V106">
        <f t="shared" ca="1" si="47"/>
        <v>58969.243540726835</v>
      </c>
      <c r="X106" s="7">
        <f>IF(Table2[[#This Row],[gender]]="men",1,0)</f>
        <v>0</v>
      </c>
      <c r="Y106" s="7">
        <f>IF(Table2[[#This Row],[gender]]="women",1,0)</f>
        <v>1</v>
      </c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>
        <f ca="1">Table2[[#This Row],[Cars value]]/Table2[[#This Row],[Cars]]</f>
        <v>26703.050149684252</v>
      </c>
      <c r="AS106" s="7"/>
      <c r="AT106" s="7"/>
      <c r="AU106" s="7">
        <f ca="1">IF(Table2[[#This Row],[Debts]]&gt;$AT$7,1,0)</f>
        <v>1</v>
      </c>
      <c r="AV106" s="7"/>
      <c r="AW106" s="7">
        <f ca="1">Table2[[#This Row],[Mortage left ]]/Table2[[#This Row],[Value of house ]]</f>
        <v>0.5108386711468027</v>
      </c>
      <c r="AZ106" s="7">
        <f ca="1">IF(Table2[[#This Row],[Debts]]&gt;Table2[[#This Row],[Income]],1,0)</f>
        <v>1</v>
      </c>
      <c r="BA106" s="7"/>
      <c r="BB106" s="7"/>
      <c r="BC106" s="7">
        <f ca="1">IF(Table2[[#This Row],[net worth of the person($)]]&gt;BB106,Table2[[#This Row],[age]],0)</f>
        <v>35</v>
      </c>
      <c r="BD106" s="7"/>
    </row>
    <row r="107" spans="3:56" x14ac:dyDescent="0.25">
      <c r="C107" s="1" t="str">
        <f t="shared" si="28"/>
        <v>women</v>
      </c>
      <c r="D107" s="1">
        <f t="shared" ca="1" si="29"/>
        <v>28</v>
      </c>
      <c r="E107" s="1">
        <f t="shared" ca="1" si="30"/>
        <v>2</v>
      </c>
      <c r="F107" s="1" t="str">
        <f t="shared" ca="1" si="31"/>
        <v>construction</v>
      </c>
      <c r="G107" s="1">
        <f t="shared" ca="1" si="32"/>
        <v>5</v>
      </c>
      <c r="H107" s="1" t="str">
        <f t="shared" ca="1" si="33"/>
        <v>Other</v>
      </c>
      <c r="I107">
        <f t="shared" ca="1" si="34"/>
        <v>4</v>
      </c>
      <c r="J107">
        <f t="shared" ca="1" si="35"/>
        <v>2</v>
      </c>
      <c r="K107">
        <f t="shared" ca="1" si="36"/>
        <v>33562</v>
      </c>
      <c r="L107">
        <f t="shared" ca="1" si="37"/>
        <v>3</v>
      </c>
      <c r="M107" t="str">
        <f t="shared" ca="1" si="38"/>
        <v>Northwest Ter</v>
      </c>
      <c r="N107">
        <f t="shared" ca="1" si="41"/>
        <v>201372</v>
      </c>
      <c r="O107">
        <f t="shared" ca="1" si="39"/>
        <v>99364.508990692993</v>
      </c>
      <c r="P107">
        <f t="shared" ca="1" si="42"/>
        <v>14044.144078099325</v>
      </c>
      <c r="Q107">
        <f t="shared" ca="1" si="40"/>
        <v>13133</v>
      </c>
      <c r="R107">
        <f t="shared" ca="1" si="43"/>
        <v>32252.360483309643</v>
      </c>
      <c r="S107">
        <f t="shared" ca="1" si="44"/>
        <v>31891.860178518189</v>
      </c>
      <c r="T107">
        <f t="shared" ca="1" si="45"/>
        <v>247308.00425661751</v>
      </c>
      <c r="U107">
        <f t="shared" ca="1" si="46"/>
        <v>144749.86947400263</v>
      </c>
      <c r="V107">
        <f t="shared" ca="1" si="47"/>
        <v>102558.13478261488</v>
      </c>
      <c r="X107" s="7">
        <f>IF(Table2[[#This Row],[gender]]="men",1,0)</f>
        <v>0</v>
      </c>
      <c r="Y107" s="7">
        <f>IF(Table2[[#This Row],[gender]]="women",1,0)</f>
        <v>1</v>
      </c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>
        <f ca="1">Table2[[#This Row],[Cars value]]/Table2[[#This Row],[Cars]]</f>
        <v>7022.0720390496626</v>
      </c>
      <c r="AS107" s="7"/>
      <c r="AT107" s="7"/>
      <c r="AU107" s="7">
        <f ca="1">IF(Table2[[#This Row],[Debts]]&gt;$AT$7,1,0)</f>
        <v>1</v>
      </c>
      <c r="AV107" s="7"/>
      <c r="AW107" s="7">
        <f ca="1">Table2[[#This Row],[Mortage left ]]/Table2[[#This Row],[Value of house ]]</f>
        <v>0.49343756326943661</v>
      </c>
      <c r="AZ107" s="7">
        <f ca="1">IF(Table2[[#This Row],[Debts]]&gt;Table2[[#This Row],[Income]],1,0)</f>
        <v>0</v>
      </c>
      <c r="BA107" s="7"/>
      <c r="BB107" s="7"/>
      <c r="BC107" s="7">
        <f ca="1">IF(Table2[[#This Row],[net worth of the person($)]]&gt;BB107,Table2[[#This Row],[age]],0)</f>
        <v>28</v>
      </c>
      <c r="BD107" s="7"/>
    </row>
    <row r="108" spans="3:56" x14ac:dyDescent="0.25">
      <c r="C108" s="1" t="str">
        <f t="shared" si="28"/>
        <v>women</v>
      </c>
      <c r="D108" s="1">
        <f t="shared" ca="1" si="29"/>
        <v>41</v>
      </c>
      <c r="E108" s="1">
        <f t="shared" ca="1" si="30"/>
        <v>4</v>
      </c>
      <c r="F108" s="1" t="str">
        <f t="shared" ca="1" si="31"/>
        <v>IT</v>
      </c>
      <c r="G108" s="1">
        <f t="shared" ca="1" si="32"/>
        <v>5</v>
      </c>
      <c r="H108" s="1" t="str">
        <f t="shared" ca="1" si="33"/>
        <v>Other</v>
      </c>
      <c r="I108">
        <f t="shared" ca="1" si="34"/>
        <v>2</v>
      </c>
      <c r="J108">
        <f t="shared" ca="1" si="35"/>
        <v>2</v>
      </c>
      <c r="K108">
        <f t="shared" ca="1" si="36"/>
        <v>71641</v>
      </c>
      <c r="L108">
        <f t="shared" ca="1" si="37"/>
        <v>7</v>
      </c>
      <c r="M108" t="str">
        <f t="shared" ca="1" si="38"/>
        <v xml:space="preserve">Manitoba </v>
      </c>
      <c r="N108">
        <f t="shared" ca="1" si="41"/>
        <v>286564</v>
      </c>
      <c r="O108">
        <f t="shared" ca="1" si="39"/>
        <v>49197.026212540848</v>
      </c>
      <c r="P108">
        <f t="shared" ca="1" si="42"/>
        <v>98395.495777243632</v>
      </c>
      <c r="Q108">
        <f t="shared" ca="1" si="40"/>
        <v>24876</v>
      </c>
      <c r="R108">
        <f t="shared" ca="1" si="43"/>
        <v>72534.217010189604</v>
      </c>
      <c r="S108">
        <f t="shared" ca="1" si="44"/>
        <v>56719.227234046375</v>
      </c>
      <c r="T108">
        <f t="shared" ca="1" si="45"/>
        <v>441678.72301129001</v>
      </c>
      <c r="U108">
        <f t="shared" ca="1" si="46"/>
        <v>146607.24322273047</v>
      </c>
      <c r="V108">
        <f t="shared" ca="1" si="47"/>
        <v>295071.47978855955</v>
      </c>
      <c r="X108" s="7">
        <f>IF(Table2[[#This Row],[gender]]="men",1,0)</f>
        <v>0</v>
      </c>
      <c r="Y108" s="7">
        <f>IF(Table2[[#This Row],[gender]]="women",1,0)</f>
        <v>1</v>
      </c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>
        <f ca="1">Table2[[#This Row],[Cars value]]/Table2[[#This Row],[Cars]]</f>
        <v>49197.747888621816</v>
      </c>
      <c r="AS108" s="7"/>
      <c r="AT108" s="7"/>
      <c r="AU108" s="7">
        <f ca="1">IF(Table2[[#This Row],[Debts]]&gt;$AT$7,1,0)</f>
        <v>1</v>
      </c>
      <c r="AV108" s="7"/>
      <c r="AW108" s="7">
        <f ca="1">Table2[[#This Row],[Mortage left ]]/Table2[[#This Row],[Value of house ]]</f>
        <v>0.17167901834333987</v>
      </c>
      <c r="AZ108" s="7">
        <f ca="1">IF(Table2[[#This Row],[Debts]]&gt;Table2[[#This Row],[Income]],1,0)</f>
        <v>1</v>
      </c>
      <c r="BA108" s="7"/>
      <c r="BB108" s="7"/>
      <c r="BC108" s="7">
        <f ca="1">IF(Table2[[#This Row],[net worth of the person($)]]&gt;BB108,Table2[[#This Row],[age]],0)</f>
        <v>41</v>
      </c>
      <c r="BD108" s="7"/>
    </row>
    <row r="109" spans="3:56" x14ac:dyDescent="0.25">
      <c r="C109" s="1" t="str">
        <f t="shared" si="28"/>
        <v>women</v>
      </c>
      <c r="D109" s="1">
        <f t="shared" ca="1" si="29"/>
        <v>25</v>
      </c>
      <c r="E109" s="1">
        <f t="shared" ca="1" si="30"/>
        <v>2</v>
      </c>
      <c r="F109" s="1" t="str">
        <f t="shared" ca="1" si="31"/>
        <v>construction</v>
      </c>
      <c r="G109" s="1">
        <f t="shared" ca="1" si="32"/>
        <v>4</v>
      </c>
      <c r="H109" s="1" t="str">
        <f t="shared" ca="1" si="33"/>
        <v xml:space="preserve">technical </v>
      </c>
      <c r="I109">
        <f t="shared" ca="1" si="34"/>
        <v>4</v>
      </c>
      <c r="J109">
        <f t="shared" ca="1" si="35"/>
        <v>2</v>
      </c>
      <c r="K109">
        <f t="shared" ca="1" si="36"/>
        <v>57582</v>
      </c>
      <c r="L109">
        <f t="shared" ca="1" si="37"/>
        <v>12</v>
      </c>
      <c r="M109" t="str">
        <f t="shared" ca="1" si="38"/>
        <v xml:space="preserve">Nova scotia </v>
      </c>
      <c r="N109">
        <f t="shared" ca="1" si="41"/>
        <v>287910</v>
      </c>
      <c r="O109">
        <f t="shared" ca="1" si="39"/>
        <v>202371.06954506392</v>
      </c>
      <c r="P109">
        <f t="shared" ca="1" si="42"/>
        <v>69287.623114171118</v>
      </c>
      <c r="Q109">
        <f t="shared" ca="1" si="40"/>
        <v>10831</v>
      </c>
      <c r="R109">
        <f t="shared" ca="1" si="43"/>
        <v>1733.0880854045342</v>
      </c>
      <c r="S109">
        <f t="shared" ca="1" si="44"/>
        <v>60656.571684525137</v>
      </c>
      <c r="T109">
        <f t="shared" ca="1" si="45"/>
        <v>417854.1947986962</v>
      </c>
      <c r="U109">
        <f t="shared" ca="1" si="46"/>
        <v>214935.15763046846</v>
      </c>
      <c r="V109">
        <f t="shared" ca="1" si="47"/>
        <v>202919.03716822775</v>
      </c>
      <c r="X109" s="7">
        <f>IF(Table2[[#This Row],[gender]]="men",1,0)</f>
        <v>0</v>
      </c>
      <c r="Y109" s="7">
        <f>IF(Table2[[#This Row],[gender]]="women",1,0)</f>
        <v>1</v>
      </c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>
        <f ca="1">Table2[[#This Row],[Cars value]]/Table2[[#This Row],[Cars]]</f>
        <v>34643.811557085559</v>
      </c>
      <c r="AS109" s="7"/>
      <c r="AT109" s="7"/>
      <c r="AU109" s="7">
        <f ca="1">IF(Table2[[#This Row],[Debts]]&gt;$AT$7,1,0)</f>
        <v>0</v>
      </c>
      <c r="AV109" s="7"/>
      <c r="AW109" s="7">
        <f ca="1">Table2[[#This Row],[Mortage left ]]/Table2[[#This Row],[Value of house ]]</f>
        <v>0.70289698011553581</v>
      </c>
      <c r="AZ109" s="7">
        <f ca="1">IF(Table2[[#This Row],[Debts]]&gt;Table2[[#This Row],[Income]],1,0)</f>
        <v>0</v>
      </c>
      <c r="BA109" s="7"/>
      <c r="BB109" s="7"/>
      <c r="BC109" s="7">
        <f ca="1">IF(Table2[[#This Row],[net worth of the person($)]]&gt;BB109,Table2[[#This Row],[age]],0)</f>
        <v>25</v>
      </c>
      <c r="BD109" s="7"/>
    </row>
    <row r="110" spans="3:56" x14ac:dyDescent="0.25">
      <c r="C110" s="1" t="str">
        <f t="shared" si="28"/>
        <v>women</v>
      </c>
      <c r="D110" s="1">
        <f t="shared" ca="1" si="29"/>
        <v>38</v>
      </c>
      <c r="E110" s="1">
        <f t="shared" ca="1" si="30"/>
        <v>4</v>
      </c>
      <c r="F110" s="1" t="str">
        <f t="shared" ca="1" si="31"/>
        <v>IT</v>
      </c>
      <c r="G110" s="1">
        <f t="shared" ca="1" si="32"/>
        <v>3</v>
      </c>
      <c r="H110" s="1" t="str">
        <f t="shared" ca="1" si="33"/>
        <v xml:space="preserve">university </v>
      </c>
      <c r="I110">
        <f t="shared" ca="1" si="34"/>
        <v>1</v>
      </c>
      <c r="J110">
        <f t="shared" ca="1" si="35"/>
        <v>2</v>
      </c>
      <c r="K110">
        <f t="shared" ca="1" si="36"/>
        <v>40967</v>
      </c>
      <c r="L110">
        <f t="shared" ca="1" si="37"/>
        <v>11</v>
      </c>
      <c r="M110" t="str">
        <f t="shared" ca="1" si="38"/>
        <v>New bruncwick</v>
      </c>
      <c r="N110">
        <f t="shared" ca="1" si="41"/>
        <v>163868</v>
      </c>
      <c r="O110">
        <f t="shared" ca="1" si="39"/>
        <v>153513.00161035673</v>
      </c>
      <c r="P110">
        <f t="shared" ca="1" si="42"/>
        <v>17686.434085180423</v>
      </c>
      <c r="Q110">
        <f t="shared" ca="1" si="40"/>
        <v>771</v>
      </c>
      <c r="R110">
        <f t="shared" ca="1" si="43"/>
        <v>73606.396268489625</v>
      </c>
      <c r="S110">
        <f t="shared" ca="1" si="44"/>
        <v>48745.531980163083</v>
      </c>
      <c r="T110">
        <f t="shared" ca="1" si="45"/>
        <v>230299.96606534353</v>
      </c>
      <c r="U110">
        <f t="shared" ca="1" si="46"/>
        <v>227890.39787884636</v>
      </c>
      <c r="V110">
        <f t="shared" ca="1" si="47"/>
        <v>2409.5681864971702</v>
      </c>
      <c r="X110" s="7">
        <f>IF(Table2[[#This Row],[gender]]="men",1,0)</f>
        <v>0</v>
      </c>
      <c r="Y110" s="7">
        <f>IF(Table2[[#This Row],[gender]]="women",1,0)</f>
        <v>1</v>
      </c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>
        <f ca="1">Table2[[#This Row],[Cars value]]/Table2[[#This Row],[Cars]]</f>
        <v>8843.2170425902113</v>
      </c>
      <c r="AS110" s="7"/>
      <c r="AT110" s="7"/>
      <c r="AU110" s="7">
        <f ca="1">IF(Table2[[#This Row],[Debts]]&gt;$AT$7,1,0)</f>
        <v>1</v>
      </c>
      <c r="AV110" s="7"/>
      <c r="AW110" s="7">
        <f ca="1">Table2[[#This Row],[Mortage left ]]/Table2[[#This Row],[Value of house ]]</f>
        <v>0.93680890479139756</v>
      </c>
      <c r="AZ110" s="7">
        <f ca="1">IF(Table2[[#This Row],[Debts]]&gt;Table2[[#This Row],[Income]],1,0)</f>
        <v>1</v>
      </c>
      <c r="BA110" s="7"/>
      <c r="BB110" s="7"/>
      <c r="BC110" s="7">
        <f ca="1">IF(Table2[[#This Row],[net worth of the person($)]]&gt;BB110,Table2[[#This Row],[age]],0)</f>
        <v>38</v>
      </c>
      <c r="BD110" s="7"/>
    </row>
    <row r="111" spans="3:56" x14ac:dyDescent="0.25">
      <c r="C111" s="1" t="str">
        <f t="shared" si="28"/>
        <v>women</v>
      </c>
      <c r="D111" s="1">
        <f t="shared" ca="1" si="29"/>
        <v>30</v>
      </c>
      <c r="E111" s="1">
        <f t="shared" ca="1" si="30"/>
        <v>6</v>
      </c>
      <c r="F111" s="1" t="str">
        <f t="shared" ca="1" si="31"/>
        <v>agriculture</v>
      </c>
      <c r="G111" s="1">
        <f t="shared" ca="1" si="32"/>
        <v>5</v>
      </c>
      <c r="H111" s="1" t="str">
        <f t="shared" ca="1" si="33"/>
        <v>Other</v>
      </c>
      <c r="I111">
        <f t="shared" ca="1" si="34"/>
        <v>0</v>
      </c>
      <c r="J111">
        <f t="shared" ca="1" si="35"/>
        <v>1</v>
      </c>
      <c r="K111">
        <f t="shared" ca="1" si="36"/>
        <v>83573</v>
      </c>
      <c r="L111">
        <f t="shared" ca="1" si="37"/>
        <v>3</v>
      </c>
      <c r="M111" t="str">
        <f t="shared" ca="1" si="38"/>
        <v>Northwest Ter</v>
      </c>
      <c r="N111">
        <f t="shared" ca="1" si="41"/>
        <v>250719</v>
      </c>
      <c r="O111">
        <f t="shared" ca="1" si="39"/>
        <v>125182.57396216042</v>
      </c>
      <c r="P111">
        <f t="shared" ca="1" si="42"/>
        <v>28764.254759297357</v>
      </c>
      <c r="Q111">
        <f t="shared" ca="1" si="40"/>
        <v>16465</v>
      </c>
      <c r="R111">
        <f t="shared" ca="1" si="43"/>
        <v>46267.249762139974</v>
      </c>
      <c r="S111">
        <f t="shared" ca="1" si="44"/>
        <v>124468.9744408757</v>
      </c>
      <c r="T111">
        <f t="shared" ca="1" si="45"/>
        <v>403952.22920017305</v>
      </c>
      <c r="U111">
        <f t="shared" ca="1" si="46"/>
        <v>187914.8237243004</v>
      </c>
      <c r="V111">
        <f t="shared" ca="1" si="47"/>
        <v>216037.40547587266</v>
      </c>
      <c r="X111" s="7">
        <f>IF(Table2[[#This Row],[gender]]="men",1,0)</f>
        <v>0</v>
      </c>
      <c r="Y111" s="7">
        <f>IF(Table2[[#This Row],[gender]]="women",1,0)</f>
        <v>1</v>
      </c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>
        <f ca="1">Table2[[#This Row],[Cars value]]/Table2[[#This Row],[Cars]]</f>
        <v>28764.254759297357</v>
      </c>
      <c r="AS111" s="7"/>
      <c r="AT111" s="7"/>
      <c r="AU111" s="7">
        <f ca="1">IF(Table2[[#This Row],[Debts]]&gt;$AT$7,1,0)</f>
        <v>1</v>
      </c>
      <c r="AV111" s="7"/>
      <c r="AW111" s="7">
        <f ca="1">Table2[[#This Row],[Mortage left ]]/Table2[[#This Row],[Value of house ]]</f>
        <v>0.49929432536888074</v>
      </c>
      <c r="AZ111" s="7">
        <f ca="1">IF(Table2[[#This Row],[Debts]]&gt;Table2[[#This Row],[Income]],1,0)</f>
        <v>0</v>
      </c>
      <c r="BA111" s="7"/>
      <c r="BB111" s="7"/>
      <c r="BC111" s="7">
        <f ca="1">IF(Table2[[#This Row],[net worth of the person($)]]&gt;BB111,Table2[[#This Row],[age]],0)</f>
        <v>30</v>
      </c>
      <c r="BD111" s="7"/>
    </row>
    <row r="112" spans="3:56" x14ac:dyDescent="0.25">
      <c r="C112" s="1" t="str">
        <f t="shared" si="28"/>
        <v>women</v>
      </c>
      <c r="D112" s="1">
        <f t="shared" ca="1" si="29"/>
        <v>25</v>
      </c>
      <c r="E112" s="1">
        <f t="shared" ca="1" si="30"/>
        <v>2</v>
      </c>
      <c r="F112" s="1" t="str">
        <f t="shared" ca="1" si="31"/>
        <v>construction</v>
      </c>
      <c r="G112" s="1">
        <f t="shared" ca="1" si="32"/>
        <v>2</v>
      </c>
      <c r="H112" s="1" t="str">
        <f t="shared" ca="1" si="33"/>
        <v xml:space="preserve">college </v>
      </c>
      <c r="I112">
        <f t="shared" ca="1" si="34"/>
        <v>1</v>
      </c>
      <c r="J112">
        <f t="shared" ca="1" si="35"/>
        <v>2</v>
      </c>
      <c r="K112">
        <f t="shared" ca="1" si="36"/>
        <v>53689</v>
      </c>
      <c r="L112">
        <f t="shared" ca="1" si="37"/>
        <v>9</v>
      </c>
      <c r="M112" t="str">
        <f t="shared" ca="1" si="38"/>
        <v>Quebec</v>
      </c>
      <c r="N112">
        <f t="shared" ca="1" si="41"/>
        <v>268445</v>
      </c>
      <c r="O112">
        <f t="shared" ca="1" si="39"/>
        <v>217431.97551829377</v>
      </c>
      <c r="P112">
        <f t="shared" ca="1" si="42"/>
        <v>99029.729757727458</v>
      </c>
      <c r="Q112">
        <f t="shared" ca="1" si="40"/>
        <v>91516</v>
      </c>
      <c r="R112">
        <f t="shared" ca="1" si="43"/>
        <v>91917.932031465025</v>
      </c>
      <c r="S112">
        <f t="shared" ca="1" si="44"/>
        <v>58675.610575967956</v>
      </c>
      <c r="T112">
        <f t="shared" ca="1" si="45"/>
        <v>426150.34033369541</v>
      </c>
      <c r="U112">
        <f t="shared" ca="1" si="46"/>
        <v>400865.90754975879</v>
      </c>
      <c r="V112">
        <f t="shared" ca="1" si="47"/>
        <v>25284.432783936616</v>
      </c>
      <c r="X112" s="7">
        <f>IF(Table2[[#This Row],[gender]]="men",1,0)</f>
        <v>0</v>
      </c>
      <c r="Y112" s="7">
        <f>IF(Table2[[#This Row],[gender]]="women",1,0)</f>
        <v>1</v>
      </c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>
        <f ca="1">Table2[[#This Row],[Cars value]]/Table2[[#This Row],[Cars]]</f>
        <v>49514.864878863729</v>
      </c>
      <c r="AS112" s="7"/>
      <c r="AT112" s="7"/>
      <c r="AU112" s="7">
        <f ca="1">IF(Table2[[#This Row],[Debts]]&gt;$AT$7,1,0)</f>
        <v>1</v>
      </c>
      <c r="AV112" s="7"/>
      <c r="AW112" s="7">
        <f ca="1">Table2[[#This Row],[Mortage left ]]/Table2[[#This Row],[Value of house ]]</f>
        <v>0.80996843121791717</v>
      </c>
      <c r="AZ112" s="7">
        <f ca="1">IF(Table2[[#This Row],[Debts]]&gt;Table2[[#This Row],[Income]],1,0)</f>
        <v>1</v>
      </c>
      <c r="BA112" s="7"/>
      <c r="BB112" s="7"/>
      <c r="BC112" s="7">
        <f ca="1">IF(Table2[[#This Row],[net worth of the person($)]]&gt;BB112,Table2[[#This Row],[age]],0)</f>
        <v>25</v>
      </c>
      <c r="BD112" s="7"/>
    </row>
    <row r="113" spans="3:56" x14ac:dyDescent="0.25">
      <c r="C113" s="1" t="str">
        <f t="shared" si="28"/>
        <v>women</v>
      </c>
      <c r="D113" s="1">
        <f t="shared" ca="1" si="29"/>
        <v>44</v>
      </c>
      <c r="E113" s="1">
        <f t="shared" ca="1" si="30"/>
        <v>6</v>
      </c>
      <c r="F113" s="1" t="str">
        <f t="shared" ca="1" si="31"/>
        <v>agriculture</v>
      </c>
      <c r="G113" s="1">
        <f t="shared" ca="1" si="32"/>
        <v>5</v>
      </c>
      <c r="H113" s="1" t="str">
        <f t="shared" ca="1" si="33"/>
        <v>Other</v>
      </c>
      <c r="I113">
        <f t="shared" ca="1" si="34"/>
        <v>4</v>
      </c>
      <c r="J113">
        <f t="shared" ca="1" si="35"/>
        <v>1</v>
      </c>
      <c r="K113">
        <f t="shared" ca="1" si="36"/>
        <v>77046</v>
      </c>
      <c r="L113">
        <f t="shared" ca="1" si="37"/>
        <v>1</v>
      </c>
      <c r="M113" t="str">
        <f t="shared" ca="1" si="38"/>
        <v xml:space="preserve">yuko </v>
      </c>
      <c r="N113">
        <f t="shared" ca="1" si="41"/>
        <v>462276</v>
      </c>
      <c r="O113">
        <f t="shared" ca="1" si="39"/>
        <v>85166.863205885325</v>
      </c>
      <c r="P113">
        <f t="shared" ca="1" si="42"/>
        <v>35111.536093350936</v>
      </c>
      <c r="Q113">
        <f t="shared" ca="1" si="40"/>
        <v>33982</v>
      </c>
      <c r="R113">
        <f t="shared" ca="1" si="43"/>
        <v>117988.42287052039</v>
      </c>
      <c r="S113">
        <f t="shared" ca="1" si="44"/>
        <v>75976.348646269907</v>
      </c>
      <c r="T113">
        <f t="shared" ca="1" si="45"/>
        <v>573363.88473962084</v>
      </c>
      <c r="U113">
        <f t="shared" ca="1" si="46"/>
        <v>237137.28607640573</v>
      </c>
      <c r="V113">
        <f t="shared" ca="1" si="47"/>
        <v>336226.59866321512</v>
      </c>
      <c r="X113" s="7">
        <f>IF(Table2[[#This Row],[gender]]="men",1,0)</f>
        <v>0</v>
      </c>
      <c r="Y113" s="7">
        <f>IF(Table2[[#This Row],[gender]]="women",1,0)</f>
        <v>1</v>
      </c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>
        <f ca="1">Table2[[#This Row],[Cars value]]/Table2[[#This Row],[Cars]]</f>
        <v>35111.536093350936</v>
      </c>
      <c r="AS113" s="7"/>
      <c r="AT113" s="7"/>
      <c r="AU113" s="7">
        <f ca="1">IF(Table2[[#This Row],[Debts]]&gt;$AT$7,1,0)</f>
        <v>1</v>
      </c>
      <c r="AV113" s="7"/>
      <c r="AW113" s="7">
        <f ca="1">Table2[[#This Row],[Mortage left ]]/Table2[[#This Row],[Value of house ]]</f>
        <v>0.18423379800354187</v>
      </c>
      <c r="AZ113" s="7">
        <f ca="1">IF(Table2[[#This Row],[Debts]]&gt;Table2[[#This Row],[Income]],1,0)</f>
        <v>1</v>
      </c>
      <c r="BA113" s="7"/>
      <c r="BB113" s="7"/>
      <c r="BC113" s="7">
        <f ca="1">IF(Table2[[#This Row],[net worth of the person($)]]&gt;BB113,Table2[[#This Row],[age]],0)</f>
        <v>44</v>
      </c>
      <c r="BD113" s="7"/>
    </row>
    <row r="114" spans="3:56" x14ac:dyDescent="0.25">
      <c r="C114" s="1" t="str">
        <f t="shared" si="28"/>
        <v>women</v>
      </c>
      <c r="D114" s="1">
        <f t="shared" ca="1" si="29"/>
        <v>36</v>
      </c>
      <c r="E114" s="1">
        <f t="shared" ca="1" si="30"/>
        <v>2</v>
      </c>
      <c r="F114" s="1" t="str">
        <f t="shared" ca="1" si="31"/>
        <v>construction</v>
      </c>
      <c r="G114" s="1">
        <f t="shared" ca="1" si="32"/>
        <v>4</v>
      </c>
      <c r="H114" s="1" t="str">
        <f t="shared" ca="1" si="33"/>
        <v xml:space="preserve">technical </v>
      </c>
      <c r="I114">
        <f t="shared" ca="1" si="34"/>
        <v>4</v>
      </c>
      <c r="J114">
        <f t="shared" ca="1" si="35"/>
        <v>1</v>
      </c>
      <c r="K114">
        <f t="shared" ca="1" si="36"/>
        <v>73554</v>
      </c>
      <c r="L114">
        <f t="shared" ca="1" si="37"/>
        <v>4</v>
      </c>
      <c r="M114" t="str">
        <f t="shared" ca="1" si="38"/>
        <v>Alberta</v>
      </c>
      <c r="N114">
        <f t="shared" ca="1" si="41"/>
        <v>294216</v>
      </c>
      <c r="O114">
        <f t="shared" ca="1" si="39"/>
        <v>162916.74604097681</v>
      </c>
      <c r="P114">
        <f t="shared" ca="1" si="42"/>
        <v>2524.5793986551762</v>
      </c>
      <c r="Q114">
        <f t="shared" ca="1" si="40"/>
        <v>703</v>
      </c>
      <c r="R114">
        <f t="shared" ca="1" si="43"/>
        <v>5541.6056870802367</v>
      </c>
      <c r="S114">
        <f t="shared" ca="1" si="44"/>
        <v>72175.991680864696</v>
      </c>
      <c r="T114">
        <f t="shared" ca="1" si="45"/>
        <v>368916.57107951987</v>
      </c>
      <c r="U114">
        <f t="shared" ca="1" si="46"/>
        <v>169161.35172805705</v>
      </c>
      <c r="V114">
        <f t="shared" ca="1" si="47"/>
        <v>199755.21935146282</v>
      </c>
      <c r="X114" s="7">
        <f>IF(Table2[[#This Row],[gender]]="men",1,0)</f>
        <v>0</v>
      </c>
      <c r="Y114" s="7">
        <f>IF(Table2[[#This Row],[gender]]="women",1,0)</f>
        <v>1</v>
      </c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>
        <f ca="1">Table2[[#This Row],[Cars value]]/Table2[[#This Row],[Cars]]</f>
        <v>2524.5793986551762</v>
      </c>
      <c r="AS114" s="7"/>
      <c r="AT114" s="7"/>
      <c r="AU114" s="7">
        <f ca="1">IF(Table2[[#This Row],[Debts]]&gt;$AT$7,1,0)</f>
        <v>0</v>
      </c>
      <c r="AV114" s="7"/>
      <c r="AW114" s="7">
        <f ca="1">Table2[[#This Row],[Mortage left ]]/Table2[[#This Row],[Value of house ]]</f>
        <v>0.55373176863588935</v>
      </c>
      <c r="AZ114" s="7">
        <f ca="1">IF(Table2[[#This Row],[Debts]]&gt;Table2[[#This Row],[Income]],1,0)</f>
        <v>0</v>
      </c>
      <c r="BA114" s="7"/>
      <c r="BB114" s="7"/>
      <c r="BC114" s="7">
        <f ca="1">IF(Table2[[#This Row],[net worth of the person($)]]&gt;BB114,Table2[[#This Row],[age]],0)</f>
        <v>36</v>
      </c>
      <c r="BD114" s="7"/>
    </row>
    <row r="115" spans="3:56" x14ac:dyDescent="0.25">
      <c r="C115" s="1" t="str">
        <f t="shared" si="28"/>
        <v>women</v>
      </c>
      <c r="D115" s="1">
        <f t="shared" ca="1" si="29"/>
        <v>39</v>
      </c>
      <c r="E115" s="1">
        <f t="shared" ca="1" si="30"/>
        <v>4</v>
      </c>
      <c r="F115" s="1" t="str">
        <f t="shared" ca="1" si="31"/>
        <v>IT</v>
      </c>
      <c r="G115" s="1">
        <f t="shared" ca="1" si="32"/>
        <v>1</v>
      </c>
      <c r="H115" s="1" t="str">
        <f t="shared" ca="1" si="33"/>
        <v>high scool</v>
      </c>
      <c r="I115">
        <f t="shared" ca="1" si="34"/>
        <v>2</v>
      </c>
      <c r="J115">
        <f t="shared" ca="1" si="35"/>
        <v>2</v>
      </c>
      <c r="K115">
        <f t="shared" ca="1" si="36"/>
        <v>44265</v>
      </c>
      <c r="L115">
        <f t="shared" ca="1" si="37"/>
        <v>1</v>
      </c>
      <c r="M115" t="str">
        <f t="shared" ca="1" si="38"/>
        <v xml:space="preserve">yuko </v>
      </c>
      <c r="N115">
        <f t="shared" ca="1" si="41"/>
        <v>265590</v>
      </c>
      <c r="O115">
        <f t="shared" ca="1" si="39"/>
        <v>6463.5271451779163</v>
      </c>
      <c r="P115">
        <f t="shared" ca="1" si="42"/>
        <v>60274.035698216874</v>
      </c>
      <c r="Q115">
        <f t="shared" ca="1" si="40"/>
        <v>27985</v>
      </c>
      <c r="R115">
        <f t="shared" ca="1" si="43"/>
        <v>64411.980644798576</v>
      </c>
      <c r="S115">
        <f t="shared" ca="1" si="44"/>
        <v>21948.065967141571</v>
      </c>
      <c r="T115">
        <f t="shared" ca="1" si="45"/>
        <v>347812.10166535847</v>
      </c>
      <c r="U115">
        <f t="shared" ca="1" si="46"/>
        <v>98860.507789976487</v>
      </c>
      <c r="V115">
        <f t="shared" ca="1" si="47"/>
        <v>248951.59387538198</v>
      </c>
      <c r="X115" s="7">
        <f>IF(Table2[[#This Row],[gender]]="men",1,0)</f>
        <v>0</v>
      </c>
      <c r="Y115" s="7">
        <f>IF(Table2[[#This Row],[gender]]="women",1,0)</f>
        <v>1</v>
      </c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>
        <f ca="1">Table2[[#This Row],[Cars value]]/Table2[[#This Row],[Cars]]</f>
        <v>30137.017849108437</v>
      </c>
      <c r="AS115" s="7"/>
      <c r="AT115" s="7"/>
      <c r="AU115" s="7">
        <f ca="1">IF(Table2[[#This Row],[Debts]]&gt;$AT$7,1,0)</f>
        <v>1</v>
      </c>
      <c r="AV115" s="7"/>
      <c r="AW115" s="7">
        <f ca="1">Table2[[#This Row],[Mortage left ]]/Table2[[#This Row],[Value of house ]]</f>
        <v>2.4336485354034099E-2</v>
      </c>
      <c r="AZ115" s="7">
        <f ca="1">IF(Table2[[#This Row],[Debts]]&gt;Table2[[#This Row],[Income]],1,0)</f>
        <v>1</v>
      </c>
      <c r="BA115" s="7"/>
      <c r="BB115" s="7"/>
      <c r="BC115" s="7">
        <f ca="1">IF(Table2[[#This Row],[net worth of the person($)]]&gt;BB115,Table2[[#This Row],[age]],0)</f>
        <v>39</v>
      </c>
      <c r="BD115" s="7"/>
    </row>
    <row r="116" spans="3:56" x14ac:dyDescent="0.25">
      <c r="C116" s="1" t="str">
        <f t="shared" si="28"/>
        <v>women</v>
      </c>
      <c r="D116" s="1">
        <f t="shared" ca="1" si="29"/>
        <v>40</v>
      </c>
      <c r="E116" s="1">
        <f t="shared" ca="1" si="30"/>
        <v>3</v>
      </c>
      <c r="F116" s="1" t="str">
        <f t="shared" ca="1" si="31"/>
        <v xml:space="preserve">teaching </v>
      </c>
      <c r="G116" s="1">
        <f t="shared" ca="1" si="32"/>
        <v>4</v>
      </c>
      <c r="H116" s="1" t="str">
        <f t="shared" ca="1" si="33"/>
        <v xml:space="preserve">technical </v>
      </c>
      <c r="I116">
        <f t="shared" ca="1" si="34"/>
        <v>3</v>
      </c>
      <c r="J116">
        <f t="shared" ca="1" si="35"/>
        <v>2</v>
      </c>
      <c r="K116">
        <f t="shared" ca="1" si="36"/>
        <v>56543</v>
      </c>
      <c r="L116">
        <f t="shared" ca="1" si="37"/>
        <v>2</v>
      </c>
      <c r="M116" t="str">
        <f t="shared" ca="1" si="38"/>
        <v>BC</v>
      </c>
      <c r="N116">
        <f t="shared" ca="1" si="41"/>
        <v>282715</v>
      </c>
      <c r="O116">
        <f t="shared" ca="1" si="39"/>
        <v>204258.46781513459</v>
      </c>
      <c r="P116">
        <f t="shared" ca="1" si="42"/>
        <v>38805.284627878522</v>
      </c>
      <c r="Q116">
        <f t="shared" ca="1" si="40"/>
        <v>20359</v>
      </c>
      <c r="R116">
        <f t="shared" ca="1" si="43"/>
        <v>101536.99353714965</v>
      </c>
      <c r="S116">
        <f t="shared" ca="1" si="44"/>
        <v>16442.429784429572</v>
      </c>
      <c r="T116">
        <f t="shared" ca="1" si="45"/>
        <v>337962.71441230807</v>
      </c>
      <c r="U116">
        <f t="shared" ca="1" si="46"/>
        <v>326154.46135228424</v>
      </c>
      <c r="V116">
        <f t="shared" ca="1" si="47"/>
        <v>11808.253060023824</v>
      </c>
      <c r="X116" s="7">
        <f>IF(Table2[[#This Row],[gender]]="men",1,0)</f>
        <v>0</v>
      </c>
      <c r="Y116" s="7">
        <f>IF(Table2[[#This Row],[gender]]="women",1,0)</f>
        <v>1</v>
      </c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>
        <f ca="1">Table2[[#This Row],[Cars value]]/Table2[[#This Row],[Cars]]</f>
        <v>19402.642313939261</v>
      </c>
      <c r="AS116" s="7"/>
      <c r="AT116" s="7"/>
      <c r="AU116" s="7">
        <f ca="1">IF(Table2[[#This Row],[Debts]]&gt;$AT$7,1,0)</f>
        <v>1</v>
      </c>
      <c r="AV116" s="7"/>
      <c r="AW116" s="7">
        <f ca="1">Table2[[#This Row],[Mortage left ]]/Table2[[#This Row],[Value of house ]]</f>
        <v>0.72248896526584927</v>
      </c>
      <c r="AZ116" s="7">
        <f ca="1">IF(Table2[[#This Row],[Debts]]&gt;Table2[[#This Row],[Income]],1,0)</f>
        <v>1</v>
      </c>
      <c r="BA116" s="7"/>
      <c r="BB116" s="7"/>
      <c r="BC116" s="7">
        <f ca="1">IF(Table2[[#This Row],[net worth of the person($)]]&gt;BB116,Table2[[#This Row],[age]],0)</f>
        <v>40</v>
      </c>
      <c r="BD116" s="7"/>
    </row>
    <row r="117" spans="3:56" x14ac:dyDescent="0.25">
      <c r="C117" s="1" t="str">
        <f t="shared" si="28"/>
        <v>women</v>
      </c>
      <c r="D117" s="1">
        <f t="shared" ca="1" si="29"/>
        <v>40</v>
      </c>
      <c r="E117" s="1">
        <f t="shared" ca="1" si="30"/>
        <v>2</v>
      </c>
      <c r="F117" s="1" t="str">
        <f t="shared" ca="1" si="31"/>
        <v>construction</v>
      </c>
      <c r="G117" s="1">
        <f t="shared" ca="1" si="32"/>
        <v>3</v>
      </c>
      <c r="H117" s="1" t="str">
        <f t="shared" ca="1" si="33"/>
        <v xml:space="preserve">university </v>
      </c>
      <c r="I117">
        <f t="shared" ca="1" si="34"/>
        <v>0</v>
      </c>
      <c r="J117">
        <f t="shared" ca="1" si="35"/>
        <v>1</v>
      </c>
      <c r="K117">
        <f t="shared" ca="1" si="36"/>
        <v>59018</v>
      </c>
      <c r="L117">
        <f t="shared" ca="1" si="37"/>
        <v>2</v>
      </c>
      <c r="M117" t="str">
        <f t="shared" ca="1" si="38"/>
        <v>BC</v>
      </c>
      <c r="N117">
        <f t="shared" ca="1" si="41"/>
        <v>354108</v>
      </c>
      <c r="O117">
        <f t="shared" ca="1" si="39"/>
        <v>5843.6165950515833</v>
      </c>
      <c r="P117">
        <f t="shared" ca="1" si="42"/>
        <v>3670.2897646388064</v>
      </c>
      <c r="Q117">
        <f t="shared" ca="1" si="40"/>
        <v>2817</v>
      </c>
      <c r="R117">
        <f t="shared" ca="1" si="43"/>
        <v>24332.291893658788</v>
      </c>
      <c r="S117">
        <f t="shared" ca="1" si="44"/>
        <v>43134.853319024631</v>
      </c>
      <c r="T117">
        <f t="shared" ca="1" si="45"/>
        <v>400913.14308366342</v>
      </c>
      <c r="U117">
        <f t="shared" ca="1" si="46"/>
        <v>32992.908488710367</v>
      </c>
      <c r="V117">
        <f t="shared" ca="1" si="47"/>
        <v>367920.23459495307</v>
      </c>
      <c r="X117" s="7">
        <f>IF(Table2[[#This Row],[gender]]="men",1,0)</f>
        <v>0</v>
      </c>
      <c r="Y117" s="7">
        <f>IF(Table2[[#This Row],[gender]]="women",1,0)</f>
        <v>1</v>
      </c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>
        <f ca="1">Table2[[#This Row],[Cars value]]/Table2[[#This Row],[Cars]]</f>
        <v>3670.2897646388064</v>
      </c>
      <c r="AS117" s="7"/>
      <c r="AT117" s="7"/>
      <c r="AU117" s="7">
        <f ca="1">IF(Table2[[#This Row],[Debts]]&gt;$AT$7,1,0)</f>
        <v>1</v>
      </c>
      <c r="AV117" s="7"/>
      <c r="AW117" s="7">
        <f ca="1">Table2[[#This Row],[Mortage left ]]/Table2[[#This Row],[Value of house ]]</f>
        <v>1.6502356894087633E-2</v>
      </c>
      <c r="AZ117" s="7">
        <f ca="1">IF(Table2[[#This Row],[Debts]]&gt;Table2[[#This Row],[Income]],1,0)</f>
        <v>0</v>
      </c>
      <c r="BA117" s="7"/>
      <c r="BB117" s="7"/>
      <c r="BC117" s="7">
        <f ca="1">IF(Table2[[#This Row],[net worth of the person($)]]&gt;BB117,Table2[[#This Row],[age]],0)</f>
        <v>40</v>
      </c>
      <c r="BD117" s="7"/>
    </row>
    <row r="118" spans="3:56" x14ac:dyDescent="0.25">
      <c r="C118" s="1" t="str">
        <f t="shared" si="28"/>
        <v>women</v>
      </c>
      <c r="D118" s="1">
        <f t="shared" ca="1" si="29"/>
        <v>43</v>
      </c>
      <c r="E118" s="1">
        <f t="shared" ca="1" si="30"/>
        <v>5</v>
      </c>
      <c r="F118" s="1" t="str">
        <f t="shared" ca="1" si="31"/>
        <v xml:space="preserve">general work </v>
      </c>
      <c r="G118" s="1">
        <f t="shared" ca="1" si="32"/>
        <v>5</v>
      </c>
      <c r="H118" s="1" t="str">
        <f t="shared" ca="1" si="33"/>
        <v>Other</v>
      </c>
      <c r="I118">
        <f t="shared" ca="1" si="34"/>
        <v>1</v>
      </c>
      <c r="J118">
        <f t="shared" ca="1" si="35"/>
        <v>2</v>
      </c>
      <c r="K118">
        <f t="shared" ca="1" si="36"/>
        <v>54192</v>
      </c>
      <c r="L118">
        <f t="shared" ca="1" si="37"/>
        <v>13</v>
      </c>
      <c r="M118" t="str">
        <f t="shared" ca="1" si="38"/>
        <v>Prince edward Island</v>
      </c>
      <c r="N118">
        <f t="shared" ca="1" si="41"/>
        <v>216768</v>
      </c>
      <c r="O118">
        <f t="shared" ca="1" si="39"/>
        <v>111888.22779588059</v>
      </c>
      <c r="P118">
        <f t="shared" ca="1" si="42"/>
        <v>89630.269102552062</v>
      </c>
      <c r="Q118">
        <f t="shared" ca="1" si="40"/>
        <v>12579</v>
      </c>
      <c r="R118">
        <f t="shared" ca="1" si="43"/>
        <v>81949.101609185484</v>
      </c>
      <c r="S118">
        <f t="shared" ca="1" si="44"/>
        <v>50394.39618202376</v>
      </c>
      <c r="T118">
        <f t="shared" ca="1" si="45"/>
        <v>356792.66528457584</v>
      </c>
      <c r="U118">
        <f t="shared" ca="1" si="46"/>
        <v>206416.32940506609</v>
      </c>
      <c r="V118">
        <f t="shared" ca="1" si="47"/>
        <v>150376.33587950974</v>
      </c>
      <c r="X118" s="7">
        <f>IF(Table2[[#This Row],[gender]]="men",1,0)</f>
        <v>0</v>
      </c>
      <c r="Y118" s="7">
        <f>IF(Table2[[#This Row],[gender]]="women",1,0)</f>
        <v>1</v>
      </c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>
        <f ca="1">Table2[[#This Row],[Cars value]]/Table2[[#This Row],[Cars]]</f>
        <v>44815.134551276031</v>
      </c>
      <c r="AS118" s="7"/>
      <c r="AT118" s="7"/>
      <c r="AU118" s="7">
        <f ca="1">IF(Table2[[#This Row],[Debts]]&gt;$AT$7,1,0)</f>
        <v>1</v>
      </c>
      <c r="AV118" s="7"/>
      <c r="AW118" s="7">
        <f ca="1">Table2[[#This Row],[Mortage left ]]/Table2[[#This Row],[Value of house ]]</f>
        <v>0.5161657984383331</v>
      </c>
      <c r="AZ118" s="7">
        <f ca="1">IF(Table2[[#This Row],[Debts]]&gt;Table2[[#This Row],[Income]],1,0)</f>
        <v>1</v>
      </c>
      <c r="BA118" s="7"/>
      <c r="BB118" s="7"/>
      <c r="BC118" s="7">
        <f ca="1">IF(Table2[[#This Row],[net worth of the person($)]]&gt;BB118,Table2[[#This Row],[age]],0)</f>
        <v>43</v>
      </c>
      <c r="BD118" s="7"/>
    </row>
    <row r="119" spans="3:56" x14ac:dyDescent="0.25">
      <c r="C119" s="1" t="str">
        <f t="shared" si="28"/>
        <v>women</v>
      </c>
      <c r="D119" s="1">
        <f t="shared" ca="1" si="29"/>
        <v>30</v>
      </c>
      <c r="E119" s="1">
        <f t="shared" ca="1" si="30"/>
        <v>3</v>
      </c>
      <c r="F119" s="1" t="str">
        <f t="shared" ca="1" si="31"/>
        <v xml:space="preserve">teaching </v>
      </c>
      <c r="G119" s="1">
        <f t="shared" ca="1" si="32"/>
        <v>4</v>
      </c>
      <c r="H119" s="1" t="str">
        <f t="shared" ca="1" si="33"/>
        <v xml:space="preserve">technical </v>
      </c>
      <c r="I119">
        <f t="shared" ca="1" si="34"/>
        <v>0</v>
      </c>
      <c r="J119">
        <f t="shared" ca="1" si="35"/>
        <v>2</v>
      </c>
      <c r="K119">
        <f t="shared" ca="1" si="36"/>
        <v>72505</v>
      </c>
      <c r="L119">
        <f t="shared" ca="1" si="37"/>
        <v>7</v>
      </c>
      <c r="M119" t="str">
        <f t="shared" ca="1" si="38"/>
        <v xml:space="preserve">Manitoba </v>
      </c>
      <c r="N119">
        <f t="shared" ca="1" si="41"/>
        <v>217515</v>
      </c>
      <c r="O119">
        <f t="shared" ca="1" si="39"/>
        <v>168242.4186314189</v>
      </c>
      <c r="P119">
        <f t="shared" ca="1" si="42"/>
        <v>80639.380648308113</v>
      </c>
      <c r="Q119">
        <f t="shared" ca="1" si="40"/>
        <v>48768</v>
      </c>
      <c r="R119">
        <f t="shared" ca="1" si="43"/>
        <v>103604.18895454041</v>
      </c>
      <c r="S119">
        <f t="shared" ca="1" si="44"/>
        <v>10235.694802653981</v>
      </c>
      <c r="T119">
        <f t="shared" ca="1" si="45"/>
        <v>308390.07545096206</v>
      </c>
      <c r="U119">
        <f t="shared" ca="1" si="46"/>
        <v>320614.60758595931</v>
      </c>
      <c r="V119">
        <f t="shared" ca="1" si="47"/>
        <v>-12224.532134997251</v>
      </c>
      <c r="X119" s="7">
        <f>IF(Table2[[#This Row],[gender]]="men",1,0)</f>
        <v>0</v>
      </c>
      <c r="Y119" s="7">
        <f>IF(Table2[[#This Row],[gender]]="women",1,0)</f>
        <v>1</v>
      </c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>
        <f ca="1">Table2[[#This Row],[Cars value]]/Table2[[#This Row],[Cars]]</f>
        <v>40319.690324154057</v>
      </c>
      <c r="AS119" s="7"/>
      <c r="AT119" s="7"/>
      <c r="AU119" s="7">
        <f ca="1">IF(Table2[[#This Row],[Debts]]&gt;$AT$7,1,0)</f>
        <v>1</v>
      </c>
      <c r="AV119" s="7"/>
      <c r="AW119" s="7">
        <f ca="1">Table2[[#This Row],[Mortage left ]]/Table2[[#This Row],[Value of house ]]</f>
        <v>0.77347501841904653</v>
      </c>
      <c r="AZ119" s="7">
        <f ca="1">IF(Table2[[#This Row],[Debts]]&gt;Table2[[#This Row],[Income]],1,0)</f>
        <v>1</v>
      </c>
      <c r="BA119" s="7"/>
      <c r="BB119" s="7"/>
      <c r="BC119" s="7">
        <f ca="1">IF(Table2[[#This Row],[net worth of the person($)]]&gt;BB119,Table2[[#This Row],[age]],0)</f>
        <v>0</v>
      </c>
      <c r="BD119" s="7"/>
    </row>
    <row r="120" spans="3:56" x14ac:dyDescent="0.25">
      <c r="C120" s="1" t="str">
        <f t="shared" si="28"/>
        <v>women</v>
      </c>
      <c r="D120" s="1">
        <f t="shared" ca="1" si="29"/>
        <v>40</v>
      </c>
      <c r="E120" s="1">
        <f t="shared" ca="1" si="30"/>
        <v>3</v>
      </c>
      <c r="F120" s="1" t="str">
        <f t="shared" ca="1" si="31"/>
        <v xml:space="preserve">teaching </v>
      </c>
      <c r="G120" s="1">
        <f t="shared" ca="1" si="32"/>
        <v>4</v>
      </c>
      <c r="H120" s="1" t="str">
        <f t="shared" ca="1" si="33"/>
        <v xml:space="preserve">technical </v>
      </c>
      <c r="I120">
        <f t="shared" ca="1" si="34"/>
        <v>3</v>
      </c>
      <c r="J120">
        <f t="shared" ca="1" si="35"/>
        <v>2</v>
      </c>
      <c r="K120">
        <f t="shared" ca="1" si="36"/>
        <v>49017</v>
      </c>
      <c r="L120">
        <f t="shared" ca="1" si="37"/>
        <v>8</v>
      </c>
      <c r="M120" t="str">
        <f t="shared" ca="1" si="38"/>
        <v xml:space="preserve">Ontario </v>
      </c>
      <c r="N120">
        <f t="shared" ca="1" si="41"/>
        <v>147051</v>
      </c>
      <c r="O120">
        <f t="shared" ca="1" si="39"/>
        <v>112246.14817754237</v>
      </c>
      <c r="P120">
        <f t="shared" ca="1" si="42"/>
        <v>66180.498122019155</v>
      </c>
      <c r="Q120">
        <f t="shared" ca="1" si="40"/>
        <v>3769</v>
      </c>
      <c r="R120">
        <f t="shared" ca="1" si="43"/>
        <v>80652.324092038034</v>
      </c>
      <c r="S120">
        <f t="shared" ca="1" si="44"/>
        <v>49575.945604064276</v>
      </c>
      <c r="T120">
        <f t="shared" ca="1" si="45"/>
        <v>262807.44372608344</v>
      </c>
      <c r="U120">
        <f t="shared" ca="1" si="46"/>
        <v>196667.47226958041</v>
      </c>
      <c r="V120">
        <f t="shared" ca="1" si="47"/>
        <v>66139.97145650303</v>
      </c>
      <c r="X120" s="7">
        <f>IF(Table2[[#This Row],[gender]]="men",1,0)</f>
        <v>0</v>
      </c>
      <c r="Y120" s="7">
        <f>IF(Table2[[#This Row],[gender]]="women",1,0)</f>
        <v>1</v>
      </c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>
        <f ca="1">Table2[[#This Row],[Cars value]]/Table2[[#This Row],[Cars]]</f>
        <v>33090.249061009577</v>
      </c>
      <c r="AS120" s="7"/>
      <c r="AT120" s="7"/>
      <c r="AU120" s="7">
        <f ca="1">IF(Table2[[#This Row],[Debts]]&gt;$AT$7,1,0)</f>
        <v>1</v>
      </c>
      <c r="AV120" s="7"/>
      <c r="AW120" s="7">
        <f ca="1">Table2[[#This Row],[Mortage left ]]/Table2[[#This Row],[Value of house ]]</f>
        <v>0.7633144159342159</v>
      </c>
      <c r="AZ120" s="7">
        <f ca="1">IF(Table2[[#This Row],[Debts]]&gt;Table2[[#This Row],[Income]],1,0)</f>
        <v>1</v>
      </c>
      <c r="BA120" s="7"/>
      <c r="BB120" s="7"/>
      <c r="BC120" s="7">
        <f ca="1">IF(Table2[[#This Row],[net worth of the person($)]]&gt;BB120,Table2[[#This Row],[age]],0)</f>
        <v>40</v>
      </c>
      <c r="BD120" s="7"/>
    </row>
    <row r="121" spans="3:56" x14ac:dyDescent="0.25">
      <c r="C121" s="1" t="str">
        <f t="shared" si="28"/>
        <v>women</v>
      </c>
      <c r="D121" s="1">
        <f t="shared" ca="1" si="29"/>
        <v>44</v>
      </c>
      <c r="E121" s="1">
        <f t="shared" ca="1" si="30"/>
        <v>6</v>
      </c>
      <c r="F121" s="1" t="str">
        <f t="shared" ca="1" si="31"/>
        <v>agriculture</v>
      </c>
      <c r="G121" s="1">
        <f t="shared" ca="1" si="32"/>
        <v>2</v>
      </c>
      <c r="H121" s="1" t="str">
        <f t="shared" ca="1" si="33"/>
        <v xml:space="preserve">college </v>
      </c>
      <c r="I121">
        <f t="shared" ca="1" si="34"/>
        <v>2</v>
      </c>
      <c r="J121">
        <f t="shared" ca="1" si="35"/>
        <v>1</v>
      </c>
      <c r="K121">
        <f t="shared" ca="1" si="36"/>
        <v>31833</v>
      </c>
      <c r="L121">
        <f t="shared" ca="1" si="37"/>
        <v>2</v>
      </c>
      <c r="M121" t="str">
        <f t="shared" ca="1" si="38"/>
        <v>BC</v>
      </c>
      <c r="N121">
        <f t="shared" ca="1" si="41"/>
        <v>159165</v>
      </c>
      <c r="O121">
        <f t="shared" ca="1" si="39"/>
        <v>49600.970178367141</v>
      </c>
      <c r="P121">
        <f t="shared" ca="1" si="42"/>
        <v>26519.628522560542</v>
      </c>
      <c r="Q121">
        <f t="shared" ca="1" si="40"/>
        <v>23965</v>
      </c>
      <c r="R121">
        <f t="shared" ca="1" si="43"/>
        <v>25860.777733715579</v>
      </c>
      <c r="S121">
        <f t="shared" ca="1" si="44"/>
        <v>22623.029728754787</v>
      </c>
      <c r="T121">
        <f t="shared" ca="1" si="45"/>
        <v>208307.65825131536</v>
      </c>
      <c r="U121">
        <f t="shared" ca="1" si="46"/>
        <v>99426.747912082705</v>
      </c>
      <c r="V121">
        <f t="shared" ca="1" si="47"/>
        <v>108880.91033923265</v>
      </c>
      <c r="X121" s="7">
        <f>IF(Table2[[#This Row],[gender]]="men",1,0)</f>
        <v>0</v>
      </c>
      <c r="Y121" s="7">
        <f>IF(Table2[[#This Row],[gender]]="women",1,0)</f>
        <v>1</v>
      </c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>
        <f ca="1">Table2[[#This Row],[Cars value]]/Table2[[#This Row],[Cars]]</f>
        <v>26519.628522560542</v>
      </c>
      <c r="AS121" s="7"/>
      <c r="AT121" s="7"/>
      <c r="AU121" s="7">
        <f ca="1">IF(Table2[[#This Row],[Debts]]&gt;$AT$7,1,0)</f>
        <v>1</v>
      </c>
      <c r="AV121" s="7"/>
      <c r="AW121" s="7">
        <f ca="1">Table2[[#This Row],[Mortage left ]]/Table2[[#This Row],[Value of house ]]</f>
        <v>0.31163239517712527</v>
      </c>
      <c r="AZ121" s="7">
        <f ca="1">IF(Table2[[#This Row],[Debts]]&gt;Table2[[#This Row],[Income]],1,0)</f>
        <v>0</v>
      </c>
      <c r="BA121" s="7"/>
      <c r="BB121" s="7"/>
      <c r="BC121" s="7">
        <f ca="1">IF(Table2[[#This Row],[net worth of the person($)]]&gt;BB121,Table2[[#This Row],[age]],0)</f>
        <v>44</v>
      </c>
      <c r="BD121" s="7"/>
    </row>
    <row r="122" spans="3:56" x14ac:dyDescent="0.25">
      <c r="C122" s="1" t="str">
        <f t="shared" si="28"/>
        <v>women</v>
      </c>
      <c r="D122" s="1">
        <f t="shared" ca="1" si="29"/>
        <v>38</v>
      </c>
      <c r="E122" s="1">
        <f t="shared" ca="1" si="30"/>
        <v>3</v>
      </c>
      <c r="F122" s="1" t="str">
        <f t="shared" ca="1" si="31"/>
        <v xml:space="preserve">teaching </v>
      </c>
      <c r="G122" s="1">
        <f t="shared" ca="1" si="32"/>
        <v>1</v>
      </c>
      <c r="H122" s="1" t="str">
        <f t="shared" ca="1" si="33"/>
        <v>high scool</v>
      </c>
      <c r="I122">
        <f t="shared" ca="1" si="34"/>
        <v>4</v>
      </c>
      <c r="J122">
        <f t="shared" ca="1" si="35"/>
        <v>1</v>
      </c>
      <c r="K122">
        <f t="shared" ca="1" si="36"/>
        <v>81174</v>
      </c>
      <c r="L122">
        <f t="shared" ca="1" si="37"/>
        <v>3</v>
      </c>
      <c r="M122" t="str">
        <f t="shared" ca="1" si="38"/>
        <v>Northwest Ter</v>
      </c>
      <c r="N122">
        <f t="shared" ca="1" si="41"/>
        <v>487044</v>
      </c>
      <c r="O122">
        <f t="shared" ca="1" si="39"/>
        <v>383172.04511833977</v>
      </c>
      <c r="P122">
        <f t="shared" ca="1" si="42"/>
        <v>64218.447763127799</v>
      </c>
      <c r="Q122">
        <f t="shared" ca="1" si="40"/>
        <v>25399</v>
      </c>
      <c r="R122">
        <f t="shared" ca="1" si="43"/>
        <v>141219.89619036019</v>
      </c>
      <c r="S122">
        <f t="shared" ca="1" si="44"/>
        <v>121443.77055226221</v>
      </c>
      <c r="T122">
        <f t="shared" ca="1" si="45"/>
        <v>672706.21831538994</v>
      </c>
      <c r="U122">
        <f t="shared" ca="1" si="46"/>
        <v>549790.94130870001</v>
      </c>
      <c r="V122">
        <f t="shared" ca="1" si="47"/>
        <v>122915.27700668992</v>
      </c>
      <c r="X122" s="7">
        <f>IF(Table2[[#This Row],[gender]]="men",1,0)</f>
        <v>0</v>
      </c>
      <c r="Y122" s="7">
        <f>IF(Table2[[#This Row],[gender]]="women",1,0)</f>
        <v>1</v>
      </c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>
        <f ca="1">Table2[[#This Row],[Cars value]]/Table2[[#This Row],[Cars]]</f>
        <v>64218.447763127799</v>
      </c>
      <c r="AS122" s="7"/>
      <c r="AT122" s="7"/>
      <c r="AU122" s="7">
        <f ca="1">IF(Table2[[#This Row],[Debts]]&gt;$AT$7,1,0)</f>
        <v>1</v>
      </c>
      <c r="AV122" s="7"/>
      <c r="AW122" s="7">
        <f ca="1">Table2[[#This Row],[Mortage left ]]/Table2[[#This Row],[Value of house ]]</f>
        <v>0.78672983368718175</v>
      </c>
      <c r="AZ122" s="7">
        <f ca="1">IF(Table2[[#This Row],[Debts]]&gt;Table2[[#This Row],[Income]],1,0)</f>
        <v>1</v>
      </c>
      <c r="BA122" s="7"/>
      <c r="BB122" s="7"/>
      <c r="BC122" s="7">
        <f ca="1">IF(Table2[[#This Row],[net worth of the person($)]]&gt;BB122,Table2[[#This Row],[age]],0)</f>
        <v>38</v>
      </c>
      <c r="BD122" s="7"/>
    </row>
    <row r="123" spans="3:56" x14ac:dyDescent="0.25">
      <c r="C123" s="1" t="str">
        <f t="shared" si="28"/>
        <v>women</v>
      </c>
      <c r="D123" s="1">
        <f t="shared" ca="1" si="29"/>
        <v>43</v>
      </c>
      <c r="E123" s="1">
        <f t="shared" ca="1" si="30"/>
        <v>3</v>
      </c>
      <c r="F123" s="1" t="str">
        <f t="shared" ca="1" si="31"/>
        <v xml:space="preserve">teaching </v>
      </c>
      <c r="G123" s="1">
        <f t="shared" ca="1" si="32"/>
        <v>3</v>
      </c>
      <c r="H123" s="1" t="str">
        <f t="shared" ca="1" si="33"/>
        <v xml:space="preserve">university </v>
      </c>
      <c r="I123">
        <f t="shared" ca="1" si="34"/>
        <v>1</v>
      </c>
      <c r="J123">
        <f t="shared" ca="1" si="35"/>
        <v>1</v>
      </c>
      <c r="K123">
        <f t="shared" ca="1" si="36"/>
        <v>83607</v>
      </c>
      <c r="L123">
        <f t="shared" ca="1" si="37"/>
        <v>5</v>
      </c>
      <c r="M123" t="str">
        <f t="shared" ca="1" si="38"/>
        <v>Nunavut</v>
      </c>
      <c r="N123">
        <f t="shared" ca="1" si="41"/>
        <v>418035</v>
      </c>
      <c r="O123">
        <f t="shared" ca="1" si="39"/>
        <v>110629.69565760331</v>
      </c>
      <c r="P123">
        <f t="shared" ca="1" si="42"/>
        <v>63782.042381472507</v>
      </c>
      <c r="Q123">
        <f t="shared" ca="1" si="40"/>
        <v>39381</v>
      </c>
      <c r="R123">
        <f t="shared" ca="1" si="43"/>
        <v>18168.086348007611</v>
      </c>
      <c r="S123">
        <f t="shared" ca="1" si="44"/>
        <v>55360.455336812622</v>
      </c>
      <c r="T123">
        <f t="shared" ca="1" si="45"/>
        <v>537177.49771828519</v>
      </c>
      <c r="U123">
        <f t="shared" ca="1" si="46"/>
        <v>168178.78200561093</v>
      </c>
      <c r="V123">
        <f t="shared" ca="1" si="47"/>
        <v>368998.71571267425</v>
      </c>
      <c r="X123" s="7">
        <f>IF(Table2[[#This Row],[gender]]="men",1,0)</f>
        <v>0</v>
      </c>
      <c r="Y123" s="7">
        <f>IF(Table2[[#This Row],[gender]]="women",1,0)</f>
        <v>1</v>
      </c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>
        <f ca="1">Table2[[#This Row],[Cars value]]/Table2[[#This Row],[Cars]]</f>
        <v>63782.042381472507</v>
      </c>
      <c r="AS123" s="7"/>
      <c r="AT123" s="7"/>
      <c r="AU123" s="7">
        <f ca="1">IF(Table2[[#This Row],[Debts]]&gt;$AT$7,1,0)</f>
        <v>0</v>
      </c>
      <c r="AV123" s="7"/>
      <c r="AW123" s="7">
        <f ca="1">Table2[[#This Row],[Mortage left ]]/Table2[[#This Row],[Value of house ]]</f>
        <v>0.26464218464387745</v>
      </c>
      <c r="AZ123" s="7">
        <f ca="1">IF(Table2[[#This Row],[Debts]]&gt;Table2[[#This Row],[Income]],1,0)</f>
        <v>0</v>
      </c>
      <c r="BA123" s="7"/>
      <c r="BB123" s="7"/>
      <c r="BC123" s="7">
        <f ca="1">IF(Table2[[#This Row],[net worth of the person($)]]&gt;BB123,Table2[[#This Row],[age]],0)</f>
        <v>43</v>
      </c>
      <c r="BD123" s="7"/>
    </row>
    <row r="124" spans="3:56" x14ac:dyDescent="0.25">
      <c r="C124" s="1" t="str">
        <f t="shared" si="28"/>
        <v>women</v>
      </c>
      <c r="D124" s="1">
        <f t="shared" ca="1" si="29"/>
        <v>38</v>
      </c>
      <c r="E124" s="1">
        <f t="shared" ca="1" si="30"/>
        <v>3</v>
      </c>
      <c r="F124" s="1" t="str">
        <f t="shared" ca="1" si="31"/>
        <v xml:space="preserve">teaching </v>
      </c>
      <c r="G124" s="1">
        <f t="shared" ca="1" si="32"/>
        <v>2</v>
      </c>
      <c r="H124" s="1" t="str">
        <f t="shared" ca="1" si="33"/>
        <v xml:space="preserve">college </v>
      </c>
      <c r="I124">
        <f t="shared" ca="1" si="34"/>
        <v>3</v>
      </c>
      <c r="J124">
        <f t="shared" ca="1" si="35"/>
        <v>1</v>
      </c>
      <c r="K124">
        <f t="shared" ca="1" si="36"/>
        <v>86318</v>
      </c>
      <c r="L124">
        <f t="shared" ca="1" si="37"/>
        <v>7</v>
      </c>
      <c r="M124" t="str">
        <f t="shared" ca="1" si="38"/>
        <v xml:space="preserve">Manitoba </v>
      </c>
      <c r="N124">
        <f t="shared" ca="1" si="41"/>
        <v>258954</v>
      </c>
      <c r="O124">
        <f t="shared" ca="1" si="39"/>
        <v>242435.59176857743</v>
      </c>
      <c r="P124">
        <f t="shared" ca="1" si="42"/>
        <v>21378.416703704992</v>
      </c>
      <c r="Q124">
        <f t="shared" ca="1" si="40"/>
        <v>11849</v>
      </c>
      <c r="R124">
        <f t="shared" ca="1" si="43"/>
        <v>136734.31475869866</v>
      </c>
      <c r="S124">
        <f t="shared" ca="1" si="44"/>
        <v>47622.390106751081</v>
      </c>
      <c r="T124">
        <f t="shared" ca="1" si="45"/>
        <v>327954.80681045604</v>
      </c>
      <c r="U124">
        <f t="shared" ca="1" si="46"/>
        <v>391018.90652727609</v>
      </c>
      <c r="V124">
        <f t="shared" ca="1" si="47"/>
        <v>-63064.099716820056</v>
      </c>
      <c r="X124" s="7">
        <f>IF(Table2[[#This Row],[gender]]="men",1,0)</f>
        <v>0</v>
      </c>
      <c r="Y124" s="7">
        <f>IF(Table2[[#This Row],[gender]]="women",1,0)</f>
        <v>1</v>
      </c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>
        <f ca="1">Table2[[#This Row],[Cars value]]/Table2[[#This Row],[Cars]]</f>
        <v>21378.416703704992</v>
      </c>
      <c r="AS124" s="7"/>
      <c r="AT124" s="7"/>
      <c r="AU124" s="7">
        <f ca="1">IF(Table2[[#This Row],[Debts]]&gt;$AT$7,1,0)</f>
        <v>1</v>
      </c>
      <c r="AV124" s="7"/>
      <c r="AW124" s="7">
        <f ca="1">Table2[[#This Row],[Mortage left ]]/Table2[[#This Row],[Value of house ]]</f>
        <v>0.93621103272618855</v>
      </c>
      <c r="AZ124" s="7">
        <f ca="1">IF(Table2[[#This Row],[Debts]]&gt;Table2[[#This Row],[Income]],1,0)</f>
        <v>1</v>
      </c>
      <c r="BA124" s="7"/>
      <c r="BB124" s="7"/>
      <c r="BC124" s="7">
        <f ca="1">IF(Table2[[#This Row],[net worth of the person($)]]&gt;BB124,Table2[[#This Row],[age]],0)</f>
        <v>0</v>
      </c>
      <c r="BD124" s="7"/>
    </row>
    <row r="125" spans="3:56" x14ac:dyDescent="0.25">
      <c r="C125" s="1" t="str">
        <f t="shared" si="28"/>
        <v>women</v>
      </c>
      <c r="D125" s="1">
        <f t="shared" ca="1" si="29"/>
        <v>39</v>
      </c>
      <c r="E125" s="1">
        <f t="shared" ca="1" si="30"/>
        <v>5</v>
      </c>
      <c r="F125" s="1" t="str">
        <f t="shared" ca="1" si="31"/>
        <v xml:space="preserve">general work </v>
      </c>
      <c r="G125" s="1">
        <f t="shared" ca="1" si="32"/>
        <v>5</v>
      </c>
      <c r="H125" s="1" t="str">
        <f t="shared" ca="1" si="33"/>
        <v>Other</v>
      </c>
      <c r="I125">
        <f t="shared" ca="1" si="34"/>
        <v>1</v>
      </c>
      <c r="J125">
        <f t="shared" ca="1" si="35"/>
        <v>2</v>
      </c>
      <c r="K125">
        <f t="shared" ca="1" si="36"/>
        <v>80978</v>
      </c>
      <c r="L125">
        <f t="shared" ca="1" si="37"/>
        <v>4</v>
      </c>
      <c r="M125" t="str">
        <f t="shared" ca="1" si="38"/>
        <v>Alberta</v>
      </c>
      <c r="N125">
        <f t="shared" ca="1" si="41"/>
        <v>404890</v>
      </c>
      <c r="O125">
        <f t="shared" ca="1" si="39"/>
        <v>212331.9820423077</v>
      </c>
      <c r="P125">
        <f t="shared" ca="1" si="42"/>
        <v>43632.75764194892</v>
      </c>
      <c r="Q125">
        <f t="shared" ca="1" si="40"/>
        <v>29593</v>
      </c>
      <c r="R125">
        <f t="shared" ca="1" si="43"/>
        <v>142063.31087806259</v>
      </c>
      <c r="S125">
        <f t="shared" ca="1" si="44"/>
        <v>115406.81332006963</v>
      </c>
      <c r="T125">
        <f t="shared" ca="1" si="45"/>
        <v>563929.57096201857</v>
      </c>
      <c r="U125">
        <f t="shared" ca="1" si="46"/>
        <v>383988.2929203703</v>
      </c>
      <c r="V125">
        <f t="shared" ca="1" si="47"/>
        <v>179941.27804164827</v>
      </c>
      <c r="X125" s="7">
        <f>IF(Table2[[#This Row],[gender]]="men",1,0)</f>
        <v>0</v>
      </c>
      <c r="Y125" s="7">
        <f>IF(Table2[[#This Row],[gender]]="women",1,0)</f>
        <v>1</v>
      </c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>
        <f ca="1">Table2[[#This Row],[Cars value]]/Table2[[#This Row],[Cars]]</f>
        <v>21816.37882097446</v>
      </c>
      <c r="AS125" s="7"/>
      <c r="AT125" s="7"/>
      <c r="AU125" s="7">
        <f ca="1">IF(Table2[[#This Row],[Debts]]&gt;$AT$7,1,0)</f>
        <v>1</v>
      </c>
      <c r="AV125" s="7"/>
      <c r="AW125" s="7">
        <f ca="1">Table2[[#This Row],[Mortage left ]]/Table2[[#This Row],[Value of house ]]</f>
        <v>0.52441893364199588</v>
      </c>
      <c r="AZ125" s="7">
        <f ca="1">IF(Table2[[#This Row],[Debts]]&gt;Table2[[#This Row],[Income]],1,0)</f>
        <v>1</v>
      </c>
      <c r="BA125" s="7"/>
      <c r="BB125" s="7"/>
      <c r="BC125" s="7">
        <f ca="1">IF(Table2[[#This Row],[net worth of the person($)]]&gt;BB125,Table2[[#This Row],[age]],0)</f>
        <v>39</v>
      </c>
      <c r="BD125" s="7"/>
    </row>
    <row r="126" spans="3:56" x14ac:dyDescent="0.25">
      <c r="C126" s="1" t="str">
        <f t="shared" si="28"/>
        <v>women</v>
      </c>
      <c r="D126" s="1">
        <f t="shared" ca="1" si="29"/>
        <v>39</v>
      </c>
      <c r="E126" s="1">
        <f t="shared" ca="1" si="30"/>
        <v>4</v>
      </c>
      <c r="F126" s="1" t="str">
        <f t="shared" ca="1" si="31"/>
        <v>IT</v>
      </c>
      <c r="G126" s="1">
        <f t="shared" ca="1" si="32"/>
        <v>3</v>
      </c>
      <c r="H126" s="1" t="str">
        <f t="shared" ca="1" si="33"/>
        <v xml:space="preserve">university </v>
      </c>
      <c r="I126">
        <f t="shared" ca="1" si="34"/>
        <v>4</v>
      </c>
      <c r="J126">
        <f t="shared" ca="1" si="35"/>
        <v>2</v>
      </c>
      <c r="K126">
        <f t="shared" ca="1" si="36"/>
        <v>77672</v>
      </c>
      <c r="L126">
        <f t="shared" ca="1" si="37"/>
        <v>5</v>
      </c>
      <c r="M126" t="str">
        <f t="shared" ca="1" si="38"/>
        <v>Nunavut</v>
      </c>
      <c r="N126">
        <f t="shared" ca="1" si="41"/>
        <v>388360</v>
      </c>
      <c r="O126">
        <f t="shared" ca="1" si="39"/>
        <v>205758.61958103106</v>
      </c>
      <c r="P126">
        <f t="shared" ca="1" si="42"/>
        <v>118440.11425281131</v>
      </c>
      <c r="Q126">
        <f t="shared" ca="1" si="40"/>
        <v>113472</v>
      </c>
      <c r="R126">
        <f t="shared" ca="1" si="43"/>
        <v>60474.68047871039</v>
      </c>
      <c r="S126">
        <f t="shared" ca="1" si="44"/>
        <v>86772.938163168787</v>
      </c>
      <c r="T126">
        <f t="shared" ca="1" si="45"/>
        <v>593573.05241598003</v>
      </c>
      <c r="U126">
        <f t="shared" ca="1" si="46"/>
        <v>379705.30005974142</v>
      </c>
      <c r="V126">
        <f t="shared" ca="1" si="47"/>
        <v>213867.7523562386</v>
      </c>
      <c r="X126" s="7">
        <f>IF(Table2[[#This Row],[gender]]="men",1,0)</f>
        <v>0</v>
      </c>
      <c r="Y126" s="7">
        <f>IF(Table2[[#This Row],[gender]]="women",1,0)</f>
        <v>1</v>
      </c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>
        <f ca="1">Table2[[#This Row],[Cars value]]/Table2[[#This Row],[Cars]]</f>
        <v>59220.057126405656</v>
      </c>
      <c r="AS126" s="7"/>
      <c r="AT126" s="7"/>
      <c r="AU126" s="7">
        <f ca="1">IF(Table2[[#This Row],[Debts]]&gt;$AT$7,1,0)</f>
        <v>1</v>
      </c>
      <c r="AV126" s="7"/>
      <c r="AW126" s="7">
        <f ca="1">Table2[[#This Row],[Mortage left ]]/Table2[[#This Row],[Value of house ]]</f>
        <v>0.52981414043936315</v>
      </c>
      <c r="AZ126" s="7">
        <f ca="1">IF(Table2[[#This Row],[Debts]]&gt;Table2[[#This Row],[Income]],1,0)</f>
        <v>0</v>
      </c>
      <c r="BA126" s="7"/>
      <c r="BB126" s="7"/>
      <c r="BC126" s="7">
        <f ca="1">IF(Table2[[#This Row],[net worth of the person($)]]&gt;BB126,Table2[[#This Row],[age]],0)</f>
        <v>39</v>
      </c>
      <c r="BD126" s="7"/>
    </row>
    <row r="127" spans="3:56" x14ac:dyDescent="0.25">
      <c r="C127" s="1" t="str">
        <f t="shared" si="28"/>
        <v>women</v>
      </c>
      <c r="D127" s="1">
        <f t="shared" ca="1" si="29"/>
        <v>39</v>
      </c>
      <c r="E127" s="1">
        <f t="shared" ca="1" si="30"/>
        <v>6</v>
      </c>
      <c r="F127" s="1" t="str">
        <f t="shared" ca="1" si="31"/>
        <v>agriculture</v>
      </c>
      <c r="G127" s="1">
        <f t="shared" ca="1" si="32"/>
        <v>3</v>
      </c>
      <c r="H127" s="1" t="str">
        <f t="shared" ca="1" si="33"/>
        <v xml:space="preserve">university </v>
      </c>
      <c r="I127">
        <f t="shared" ca="1" si="34"/>
        <v>0</v>
      </c>
      <c r="J127">
        <f t="shared" ca="1" si="35"/>
        <v>2</v>
      </c>
      <c r="K127">
        <f t="shared" ca="1" si="36"/>
        <v>82855</v>
      </c>
      <c r="L127">
        <f t="shared" ca="1" si="37"/>
        <v>1</v>
      </c>
      <c r="M127" t="str">
        <f t="shared" ca="1" si="38"/>
        <v xml:space="preserve">yuko </v>
      </c>
      <c r="N127">
        <f t="shared" ca="1" si="41"/>
        <v>414275</v>
      </c>
      <c r="O127">
        <f t="shared" ca="1" si="39"/>
        <v>202448.72334418123</v>
      </c>
      <c r="P127">
        <f t="shared" ca="1" si="42"/>
        <v>148456.69644721542</v>
      </c>
      <c r="Q127">
        <f t="shared" ca="1" si="40"/>
        <v>82036</v>
      </c>
      <c r="R127">
        <f t="shared" ca="1" si="43"/>
        <v>7661.8569398603086</v>
      </c>
      <c r="S127">
        <f t="shared" ca="1" si="44"/>
        <v>114060.17497023038</v>
      </c>
      <c r="T127">
        <f t="shared" ca="1" si="45"/>
        <v>676791.87141744583</v>
      </c>
      <c r="U127">
        <f t="shared" ca="1" si="46"/>
        <v>292146.58028404153</v>
      </c>
      <c r="V127">
        <f t="shared" ca="1" si="47"/>
        <v>384645.2911334043</v>
      </c>
      <c r="X127" s="7">
        <f>IF(Table2[[#This Row],[gender]]="men",1,0)</f>
        <v>0</v>
      </c>
      <c r="Y127" s="7">
        <f>IF(Table2[[#This Row],[gender]]="women",1,0)</f>
        <v>1</v>
      </c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>
        <f ca="1">Table2[[#This Row],[Cars value]]/Table2[[#This Row],[Cars]]</f>
        <v>74228.348223607711</v>
      </c>
      <c r="AS127" s="7"/>
      <c r="AT127" s="7"/>
      <c r="AU127" s="7">
        <f ca="1">IF(Table2[[#This Row],[Debts]]&gt;$AT$7,1,0)</f>
        <v>0</v>
      </c>
      <c r="AV127" s="7"/>
      <c r="AW127" s="7">
        <f ca="1">Table2[[#This Row],[Mortage left ]]/Table2[[#This Row],[Value of house ]]</f>
        <v>0.48868197053691687</v>
      </c>
      <c r="AZ127" s="7">
        <f ca="1">IF(Table2[[#This Row],[Debts]]&gt;Table2[[#This Row],[Income]],1,0)</f>
        <v>0</v>
      </c>
      <c r="BA127" s="7"/>
      <c r="BB127" s="7"/>
      <c r="BC127" s="7">
        <f ca="1">IF(Table2[[#This Row],[net worth of the person($)]]&gt;BB127,Table2[[#This Row],[age]],0)</f>
        <v>39</v>
      </c>
      <c r="BD127" s="7"/>
    </row>
    <row r="128" spans="3:56" x14ac:dyDescent="0.25">
      <c r="C128" s="1" t="str">
        <f t="shared" si="28"/>
        <v>women</v>
      </c>
      <c r="D128" s="1">
        <f t="shared" ca="1" si="29"/>
        <v>41</v>
      </c>
      <c r="E128" s="1">
        <f t="shared" ca="1" si="30"/>
        <v>5</v>
      </c>
      <c r="F128" s="1" t="str">
        <f t="shared" ca="1" si="31"/>
        <v xml:space="preserve">general work </v>
      </c>
      <c r="G128" s="1">
        <f t="shared" ca="1" si="32"/>
        <v>4</v>
      </c>
      <c r="H128" s="1" t="str">
        <f t="shared" ca="1" si="33"/>
        <v xml:space="preserve">technical </v>
      </c>
      <c r="I128">
        <f t="shared" ca="1" si="34"/>
        <v>2</v>
      </c>
      <c r="J128">
        <f t="shared" ca="1" si="35"/>
        <v>2</v>
      </c>
      <c r="K128">
        <f t="shared" ca="1" si="36"/>
        <v>87535</v>
      </c>
      <c r="L128">
        <f t="shared" ca="1" si="37"/>
        <v>8</v>
      </c>
      <c r="M128" t="str">
        <f t="shared" ca="1" si="38"/>
        <v xml:space="preserve">Ontario </v>
      </c>
      <c r="N128">
        <f t="shared" ca="1" si="41"/>
        <v>350140</v>
      </c>
      <c r="O128">
        <f t="shared" ca="1" si="39"/>
        <v>253092.19126395023</v>
      </c>
      <c r="P128">
        <f t="shared" ca="1" si="42"/>
        <v>15141.795517364995</v>
      </c>
      <c r="Q128">
        <f t="shared" ca="1" si="40"/>
        <v>7379</v>
      </c>
      <c r="R128">
        <f t="shared" ca="1" si="43"/>
        <v>112548.58064393009</v>
      </c>
      <c r="S128">
        <f t="shared" ca="1" si="44"/>
        <v>30967.467631780706</v>
      </c>
      <c r="T128">
        <f t="shared" ca="1" si="45"/>
        <v>396249.2631491457</v>
      </c>
      <c r="U128">
        <f t="shared" ca="1" si="46"/>
        <v>373019.77190788032</v>
      </c>
      <c r="V128">
        <f t="shared" ca="1" si="47"/>
        <v>23229.491241265379</v>
      </c>
      <c r="X128" s="7">
        <f>IF(Table2[[#This Row],[gender]]="men",1,0)</f>
        <v>0</v>
      </c>
      <c r="Y128" s="7">
        <f>IF(Table2[[#This Row],[gender]]="women",1,0)</f>
        <v>1</v>
      </c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>
        <f ca="1">Table2[[#This Row],[Cars value]]/Table2[[#This Row],[Cars]]</f>
        <v>7570.8977586824976</v>
      </c>
      <c r="AS128" s="7"/>
      <c r="AT128" s="7"/>
      <c r="AU128" s="7">
        <f ca="1">IF(Table2[[#This Row],[Debts]]&gt;$AT$7,1,0)</f>
        <v>1</v>
      </c>
      <c r="AV128" s="7"/>
      <c r="AW128" s="7">
        <f ca="1">Table2[[#This Row],[Mortage left ]]/Table2[[#This Row],[Value of house ]]</f>
        <v>0.72283141390286809</v>
      </c>
      <c r="AZ128" s="7">
        <f ca="1">IF(Table2[[#This Row],[Debts]]&gt;Table2[[#This Row],[Income]],1,0)</f>
        <v>1</v>
      </c>
      <c r="BA128" s="7"/>
      <c r="BB128" s="7"/>
      <c r="BC128" s="7">
        <f ca="1">IF(Table2[[#This Row],[net worth of the person($)]]&gt;BB128,Table2[[#This Row],[age]],0)</f>
        <v>41</v>
      </c>
      <c r="BD128" s="7"/>
    </row>
    <row r="129" spans="3:56" x14ac:dyDescent="0.25">
      <c r="C129" s="1" t="str">
        <f t="shared" si="28"/>
        <v>women</v>
      </c>
      <c r="D129" s="1">
        <f t="shared" ca="1" si="29"/>
        <v>33</v>
      </c>
      <c r="E129" s="1">
        <f t="shared" ca="1" si="30"/>
        <v>2</v>
      </c>
      <c r="F129" s="1" t="str">
        <f t="shared" ca="1" si="31"/>
        <v>construction</v>
      </c>
      <c r="G129" s="1">
        <f t="shared" ca="1" si="32"/>
        <v>4</v>
      </c>
      <c r="H129" s="1" t="str">
        <f t="shared" ca="1" si="33"/>
        <v xml:space="preserve">technical </v>
      </c>
      <c r="I129">
        <f t="shared" ca="1" si="34"/>
        <v>4</v>
      </c>
      <c r="J129">
        <f t="shared" ca="1" si="35"/>
        <v>1</v>
      </c>
      <c r="K129">
        <f t="shared" ca="1" si="36"/>
        <v>71433</v>
      </c>
      <c r="L129">
        <f t="shared" ca="1" si="37"/>
        <v>6</v>
      </c>
      <c r="M129" t="str">
        <f t="shared" ca="1" si="38"/>
        <v>Saskatchewan</v>
      </c>
      <c r="N129">
        <f t="shared" ca="1" si="41"/>
        <v>357165</v>
      </c>
      <c r="O129">
        <f t="shared" ca="1" si="39"/>
        <v>265243.87724492297</v>
      </c>
      <c r="P129">
        <f t="shared" ca="1" si="42"/>
        <v>23964.007017284177</v>
      </c>
      <c r="Q129">
        <f t="shared" ca="1" si="40"/>
        <v>19348</v>
      </c>
      <c r="R129">
        <f t="shared" ca="1" si="43"/>
        <v>40838.730070706617</v>
      </c>
      <c r="S129">
        <f t="shared" ca="1" si="44"/>
        <v>7606.4476032972034</v>
      </c>
      <c r="T129">
        <f t="shared" ca="1" si="45"/>
        <v>388735.45462058135</v>
      </c>
      <c r="U129">
        <f t="shared" ca="1" si="46"/>
        <v>325430.6073156296</v>
      </c>
      <c r="V129">
        <f t="shared" ca="1" si="47"/>
        <v>63304.847304951749</v>
      </c>
      <c r="X129" s="7">
        <f>IF(Table2[[#This Row],[gender]]="men",1,0)</f>
        <v>0</v>
      </c>
      <c r="Y129" s="7">
        <f>IF(Table2[[#This Row],[gender]]="women",1,0)</f>
        <v>1</v>
      </c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>
        <f ca="1">Table2[[#This Row],[Cars value]]/Table2[[#This Row],[Cars]]</f>
        <v>23964.007017284177</v>
      </c>
      <c r="AS129" s="7"/>
      <c r="AT129" s="7"/>
      <c r="AU129" s="7">
        <f ca="1">IF(Table2[[#This Row],[Debts]]&gt;$AT$7,1,0)</f>
        <v>1</v>
      </c>
      <c r="AV129" s="7"/>
      <c r="AW129" s="7">
        <f ca="1">Table2[[#This Row],[Mortage left ]]/Table2[[#This Row],[Value of house ]]</f>
        <v>0.74263681280339056</v>
      </c>
      <c r="AZ129" s="7">
        <f ca="1">IF(Table2[[#This Row],[Debts]]&gt;Table2[[#This Row],[Income]],1,0)</f>
        <v>0</v>
      </c>
      <c r="BA129" s="7"/>
      <c r="BB129" s="7"/>
      <c r="BC129" s="7">
        <f ca="1">IF(Table2[[#This Row],[net worth of the person($)]]&gt;BB129,Table2[[#This Row],[age]],0)</f>
        <v>33</v>
      </c>
      <c r="BD129" s="7"/>
    </row>
    <row r="130" spans="3:56" x14ac:dyDescent="0.25">
      <c r="C130" s="1" t="str">
        <f t="shared" si="28"/>
        <v>women</v>
      </c>
      <c r="D130" s="1">
        <f t="shared" ca="1" si="29"/>
        <v>32</v>
      </c>
      <c r="E130" s="1">
        <f t="shared" ca="1" si="30"/>
        <v>5</v>
      </c>
      <c r="F130" s="1" t="str">
        <f t="shared" ca="1" si="31"/>
        <v xml:space="preserve">general work </v>
      </c>
      <c r="G130" s="1">
        <f t="shared" ca="1" si="32"/>
        <v>5</v>
      </c>
      <c r="H130" s="1" t="str">
        <f t="shared" ca="1" si="33"/>
        <v>Other</v>
      </c>
      <c r="I130">
        <f t="shared" ca="1" si="34"/>
        <v>1</v>
      </c>
      <c r="J130">
        <f t="shared" ca="1" si="35"/>
        <v>2</v>
      </c>
      <c r="K130">
        <f t="shared" ca="1" si="36"/>
        <v>37534</v>
      </c>
      <c r="L130">
        <f t="shared" ca="1" si="37"/>
        <v>9</v>
      </c>
      <c r="M130" t="str">
        <f t="shared" ca="1" si="38"/>
        <v>Quebec</v>
      </c>
      <c r="N130">
        <f t="shared" ca="1" si="41"/>
        <v>112602</v>
      </c>
      <c r="O130">
        <f t="shared" ca="1" si="39"/>
        <v>42720.092623138364</v>
      </c>
      <c r="P130">
        <f t="shared" ca="1" si="42"/>
        <v>73724.227839115891</v>
      </c>
      <c r="Q130">
        <f t="shared" ca="1" si="40"/>
        <v>68905</v>
      </c>
      <c r="R130">
        <f t="shared" ca="1" si="43"/>
        <v>14237.856922107829</v>
      </c>
      <c r="S130">
        <f t="shared" ca="1" si="44"/>
        <v>10023.675870505875</v>
      </c>
      <c r="T130">
        <f t="shared" ca="1" si="45"/>
        <v>196349.90370962175</v>
      </c>
      <c r="U130">
        <f t="shared" ca="1" si="46"/>
        <v>125862.9495452462</v>
      </c>
      <c r="V130">
        <f t="shared" ca="1" si="47"/>
        <v>70486.954164375551</v>
      </c>
      <c r="X130" s="7">
        <f>IF(Table2[[#This Row],[gender]]="men",1,0)</f>
        <v>0</v>
      </c>
      <c r="Y130" s="7">
        <f>IF(Table2[[#This Row],[gender]]="women",1,0)</f>
        <v>1</v>
      </c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>
        <f ca="1">Table2[[#This Row],[Cars value]]/Table2[[#This Row],[Cars]]</f>
        <v>36862.113919557945</v>
      </c>
      <c r="AS130" s="7"/>
      <c r="AT130" s="7"/>
      <c r="AU130" s="7">
        <f ca="1">IF(Table2[[#This Row],[Debts]]&gt;$AT$7,1,0)</f>
        <v>0</v>
      </c>
      <c r="AV130" s="7"/>
      <c r="AW130" s="7">
        <f ca="1">Table2[[#This Row],[Mortage left ]]/Table2[[#This Row],[Value of house ]]</f>
        <v>0.37939017622367599</v>
      </c>
      <c r="AZ130" s="7">
        <f ca="1">IF(Table2[[#This Row],[Debts]]&gt;Table2[[#This Row],[Income]],1,0)</f>
        <v>0</v>
      </c>
      <c r="BA130" s="7"/>
      <c r="BB130" s="7"/>
      <c r="BC130" s="7">
        <f ca="1">IF(Table2[[#This Row],[net worth of the person($)]]&gt;BB130,Table2[[#This Row],[age]],0)</f>
        <v>32</v>
      </c>
      <c r="BD130" s="7"/>
    </row>
    <row r="131" spans="3:56" x14ac:dyDescent="0.25">
      <c r="C131" s="1" t="str">
        <f t="shared" si="28"/>
        <v>women</v>
      </c>
      <c r="D131" s="1">
        <f t="shared" ca="1" si="29"/>
        <v>39</v>
      </c>
      <c r="E131" s="1">
        <f t="shared" ca="1" si="30"/>
        <v>1</v>
      </c>
      <c r="F131" s="1" t="str">
        <f t="shared" ca="1" si="31"/>
        <v>health</v>
      </c>
      <c r="G131" s="1">
        <f t="shared" ca="1" si="32"/>
        <v>3</v>
      </c>
      <c r="H131" s="1" t="str">
        <f t="shared" ca="1" si="33"/>
        <v xml:space="preserve">university </v>
      </c>
      <c r="I131">
        <f t="shared" ca="1" si="34"/>
        <v>1</v>
      </c>
      <c r="J131">
        <f t="shared" ca="1" si="35"/>
        <v>1</v>
      </c>
      <c r="K131">
        <f t="shared" ca="1" si="36"/>
        <v>27152</v>
      </c>
      <c r="L131">
        <f t="shared" ca="1" si="37"/>
        <v>8</v>
      </c>
      <c r="M131" t="str">
        <f t="shared" ca="1" si="38"/>
        <v xml:space="preserve">Ontario </v>
      </c>
      <c r="N131">
        <f t="shared" ca="1" si="41"/>
        <v>162912</v>
      </c>
      <c r="O131">
        <f t="shared" ca="1" si="39"/>
        <v>151400.02519418154</v>
      </c>
      <c r="P131">
        <f t="shared" ca="1" si="42"/>
        <v>18313.063425298551</v>
      </c>
      <c r="Q131">
        <f t="shared" ca="1" si="40"/>
        <v>8665</v>
      </c>
      <c r="R131">
        <f t="shared" ca="1" si="43"/>
        <v>45862.636208675118</v>
      </c>
      <c r="S131">
        <f t="shared" ca="1" si="44"/>
        <v>22118.800627070679</v>
      </c>
      <c r="T131">
        <f t="shared" ca="1" si="45"/>
        <v>203343.86405236923</v>
      </c>
      <c r="U131">
        <f t="shared" ca="1" si="46"/>
        <v>205927.66140285664</v>
      </c>
      <c r="V131">
        <f t="shared" ca="1" si="47"/>
        <v>-2583.7973504874099</v>
      </c>
      <c r="X131" s="7">
        <f>IF(Table2[[#This Row],[gender]]="men",1,0)</f>
        <v>0</v>
      </c>
      <c r="Y131" s="7">
        <f>IF(Table2[[#This Row],[gender]]="women",1,0)</f>
        <v>1</v>
      </c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>
        <f ca="1">Table2[[#This Row],[Cars value]]/Table2[[#This Row],[Cars]]</f>
        <v>18313.063425298551</v>
      </c>
      <c r="AS131" s="7"/>
      <c r="AT131" s="7"/>
      <c r="AU131" s="7">
        <f ca="1">IF(Table2[[#This Row],[Debts]]&gt;$AT$7,1,0)</f>
        <v>1</v>
      </c>
      <c r="AV131" s="7"/>
      <c r="AW131" s="7">
        <f ca="1">Table2[[#This Row],[Mortage left ]]/Table2[[#This Row],[Value of house ]]</f>
        <v>0.92933623793324949</v>
      </c>
      <c r="AZ131" s="7">
        <f ca="1">IF(Table2[[#This Row],[Debts]]&gt;Table2[[#This Row],[Income]],1,0)</f>
        <v>1</v>
      </c>
      <c r="BA131" s="7"/>
      <c r="BB131" s="7"/>
      <c r="BC131" s="7">
        <f ca="1">IF(Table2[[#This Row],[net worth of the person($)]]&gt;BB131,Table2[[#This Row],[age]],0)</f>
        <v>0</v>
      </c>
      <c r="BD131" s="7"/>
    </row>
    <row r="132" spans="3:56" x14ac:dyDescent="0.25">
      <c r="C132" s="1" t="str">
        <f t="shared" si="28"/>
        <v>women</v>
      </c>
      <c r="D132" s="1">
        <f t="shared" ca="1" si="29"/>
        <v>44</v>
      </c>
      <c r="E132" s="1">
        <f t="shared" ca="1" si="30"/>
        <v>6</v>
      </c>
      <c r="F132" s="1" t="str">
        <f t="shared" ca="1" si="31"/>
        <v>agriculture</v>
      </c>
      <c r="G132" s="1">
        <f t="shared" ca="1" si="32"/>
        <v>1</v>
      </c>
      <c r="H132" s="1" t="str">
        <f t="shared" ca="1" si="33"/>
        <v>high scool</v>
      </c>
      <c r="I132">
        <f t="shared" ca="1" si="34"/>
        <v>3</v>
      </c>
      <c r="J132">
        <f t="shared" ca="1" si="35"/>
        <v>2</v>
      </c>
      <c r="K132">
        <f t="shared" ca="1" si="36"/>
        <v>33467</v>
      </c>
      <c r="L132">
        <f t="shared" ca="1" si="37"/>
        <v>9</v>
      </c>
      <c r="M132" t="str">
        <f t="shared" ca="1" si="38"/>
        <v>Quebec</v>
      </c>
      <c r="N132">
        <f t="shared" ca="1" si="41"/>
        <v>167335</v>
      </c>
      <c r="O132">
        <f t="shared" ca="1" si="39"/>
        <v>53634.474028573713</v>
      </c>
      <c r="P132">
        <f t="shared" ca="1" si="42"/>
        <v>66464.474829125393</v>
      </c>
      <c r="Q132">
        <f t="shared" ca="1" si="40"/>
        <v>33291</v>
      </c>
      <c r="R132">
        <f t="shared" ca="1" si="43"/>
        <v>18025.136945640905</v>
      </c>
      <c r="S132">
        <f t="shared" ca="1" si="44"/>
        <v>35538.779014369124</v>
      </c>
      <c r="T132">
        <f t="shared" ca="1" si="45"/>
        <v>269338.25384349452</v>
      </c>
      <c r="U132">
        <f t="shared" ca="1" si="46"/>
        <v>104950.61097421462</v>
      </c>
      <c r="V132">
        <f t="shared" ca="1" si="47"/>
        <v>164387.64286927989</v>
      </c>
      <c r="X132" s="7">
        <f>IF(Table2[[#This Row],[gender]]="men",1,0)</f>
        <v>0</v>
      </c>
      <c r="Y132" s="7">
        <f>IF(Table2[[#This Row],[gender]]="women",1,0)</f>
        <v>1</v>
      </c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>
        <f ca="1">Table2[[#This Row],[Cars value]]/Table2[[#This Row],[Cars]]</f>
        <v>33232.237414562696</v>
      </c>
      <c r="AS132" s="7"/>
      <c r="AT132" s="7"/>
      <c r="AU132" s="7">
        <f ca="1">IF(Table2[[#This Row],[Debts]]&gt;$AT$7,1,0)</f>
        <v>0</v>
      </c>
      <c r="AV132" s="7"/>
      <c r="AW132" s="7">
        <f ca="1">Table2[[#This Row],[Mortage left ]]/Table2[[#This Row],[Value of house ]]</f>
        <v>0.3205215527449351</v>
      </c>
      <c r="AZ132" s="7">
        <f ca="1">IF(Table2[[#This Row],[Debts]]&gt;Table2[[#This Row],[Income]],1,0)</f>
        <v>0</v>
      </c>
      <c r="BA132" s="7"/>
      <c r="BB132" s="7"/>
      <c r="BC132" s="7">
        <f ca="1">IF(Table2[[#This Row],[net worth of the person($)]]&gt;BB132,Table2[[#This Row],[age]],0)</f>
        <v>44</v>
      </c>
      <c r="BD132" s="7"/>
    </row>
    <row r="133" spans="3:56" x14ac:dyDescent="0.25">
      <c r="C133" s="1" t="str">
        <f t="shared" si="28"/>
        <v>women</v>
      </c>
      <c r="D133" s="1">
        <f t="shared" ca="1" si="29"/>
        <v>32</v>
      </c>
      <c r="E133" s="1">
        <f t="shared" ca="1" si="30"/>
        <v>3</v>
      </c>
      <c r="F133" s="1" t="str">
        <f t="shared" ca="1" si="31"/>
        <v xml:space="preserve">teaching </v>
      </c>
      <c r="G133" s="1">
        <f t="shared" ca="1" si="32"/>
        <v>1</v>
      </c>
      <c r="H133" s="1" t="str">
        <f t="shared" ca="1" si="33"/>
        <v>high scool</v>
      </c>
      <c r="I133">
        <f t="shared" ca="1" si="34"/>
        <v>0</v>
      </c>
      <c r="J133">
        <f t="shared" ca="1" si="35"/>
        <v>1</v>
      </c>
      <c r="K133">
        <f t="shared" ca="1" si="36"/>
        <v>84493</v>
      </c>
      <c r="L133">
        <f t="shared" ca="1" si="37"/>
        <v>2</v>
      </c>
      <c r="M133" t="str">
        <f t="shared" ca="1" si="38"/>
        <v>BC</v>
      </c>
      <c r="N133">
        <f t="shared" ca="1" si="41"/>
        <v>337972</v>
      </c>
      <c r="O133">
        <f t="shared" ca="1" si="39"/>
        <v>127817.40171260647</v>
      </c>
      <c r="P133">
        <f t="shared" ca="1" si="42"/>
        <v>77089.099908128395</v>
      </c>
      <c r="Q133">
        <f t="shared" ca="1" si="40"/>
        <v>50862</v>
      </c>
      <c r="R133">
        <f t="shared" ca="1" si="43"/>
        <v>104075.67897357141</v>
      </c>
      <c r="S133">
        <f t="shared" ca="1" si="44"/>
        <v>53915.352532157711</v>
      </c>
      <c r="T133">
        <f t="shared" ca="1" si="45"/>
        <v>468976.45244028611</v>
      </c>
      <c r="U133">
        <f t="shared" ca="1" si="46"/>
        <v>282755.08068617788</v>
      </c>
      <c r="V133">
        <f t="shared" ca="1" si="47"/>
        <v>186221.37175410823</v>
      </c>
      <c r="X133" s="7">
        <f>IF(Table2[[#This Row],[gender]]="men",1,0)</f>
        <v>0</v>
      </c>
      <c r="Y133" s="7">
        <f>IF(Table2[[#This Row],[gender]]="women",1,0)</f>
        <v>1</v>
      </c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>
        <f ca="1">Table2[[#This Row],[Cars value]]/Table2[[#This Row],[Cars]]</f>
        <v>77089.099908128395</v>
      </c>
      <c r="AS133" s="7"/>
      <c r="AT133" s="7"/>
      <c r="AU133" s="7">
        <f ca="1">IF(Table2[[#This Row],[Debts]]&gt;$AT$7,1,0)</f>
        <v>1</v>
      </c>
      <c r="AV133" s="7"/>
      <c r="AW133" s="7">
        <f ca="1">Table2[[#This Row],[Mortage left ]]/Table2[[#This Row],[Value of house ]]</f>
        <v>0.37818932252555382</v>
      </c>
      <c r="AZ133" s="7">
        <f ca="1">IF(Table2[[#This Row],[Debts]]&gt;Table2[[#This Row],[Income]],1,0)</f>
        <v>1</v>
      </c>
      <c r="BA133" s="7"/>
      <c r="BB133" s="7"/>
      <c r="BC133" s="7">
        <f ca="1">IF(Table2[[#This Row],[net worth of the person($)]]&gt;BB133,Table2[[#This Row],[age]],0)</f>
        <v>32</v>
      </c>
      <c r="BD133" s="7"/>
    </row>
    <row r="134" spans="3:56" x14ac:dyDescent="0.25">
      <c r="C134" s="1" t="str">
        <f t="shared" si="28"/>
        <v>women</v>
      </c>
      <c r="D134" s="1">
        <f t="shared" ca="1" si="29"/>
        <v>39</v>
      </c>
      <c r="E134" s="1">
        <f t="shared" ca="1" si="30"/>
        <v>4</v>
      </c>
      <c r="F134" s="1" t="str">
        <f t="shared" ca="1" si="31"/>
        <v>IT</v>
      </c>
      <c r="G134" s="1">
        <f t="shared" ca="1" si="32"/>
        <v>4</v>
      </c>
      <c r="H134" s="1" t="str">
        <f t="shared" ca="1" si="33"/>
        <v xml:space="preserve">technical </v>
      </c>
      <c r="I134">
        <f t="shared" ca="1" si="34"/>
        <v>4</v>
      </c>
      <c r="J134">
        <f t="shared" ca="1" si="35"/>
        <v>2</v>
      </c>
      <c r="K134">
        <f t="shared" ca="1" si="36"/>
        <v>63581</v>
      </c>
      <c r="L134">
        <f t="shared" ca="1" si="37"/>
        <v>8</v>
      </c>
      <c r="M134" t="str">
        <f t="shared" ca="1" si="38"/>
        <v xml:space="preserve">Ontario </v>
      </c>
      <c r="N134">
        <f t="shared" ca="1" si="41"/>
        <v>254324</v>
      </c>
      <c r="O134">
        <f t="shared" ca="1" si="39"/>
        <v>149756.5431577111</v>
      </c>
      <c r="P134">
        <f t="shared" ca="1" si="42"/>
        <v>64015.345890975987</v>
      </c>
      <c r="Q134">
        <f t="shared" ca="1" si="40"/>
        <v>58741</v>
      </c>
      <c r="R134">
        <f t="shared" ca="1" si="43"/>
        <v>32727.336648930795</v>
      </c>
      <c r="S134">
        <f t="shared" ca="1" si="44"/>
        <v>90496.547066726664</v>
      </c>
      <c r="T134">
        <f t="shared" ca="1" si="45"/>
        <v>408835.89295770263</v>
      </c>
      <c r="U134">
        <f t="shared" ca="1" si="46"/>
        <v>241224.8798066419</v>
      </c>
      <c r="V134">
        <f t="shared" ca="1" si="47"/>
        <v>167611.01315106073</v>
      </c>
      <c r="X134" s="7">
        <f>IF(Table2[[#This Row],[gender]]="men",1,0)</f>
        <v>0</v>
      </c>
      <c r="Y134" s="7">
        <f>IF(Table2[[#This Row],[gender]]="women",1,0)</f>
        <v>1</v>
      </c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>
        <f ca="1">Table2[[#This Row],[Cars value]]/Table2[[#This Row],[Cars]]</f>
        <v>32007.672945487993</v>
      </c>
      <c r="AS134" s="7"/>
      <c r="AT134" s="7"/>
      <c r="AU134" s="7">
        <f ca="1">IF(Table2[[#This Row],[Debts]]&gt;$AT$7,1,0)</f>
        <v>1</v>
      </c>
      <c r="AV134" s="7"/>
      <c r="AW134" s="7">
        <f ca="1">Table2[[#This Row],[Mortage left ]]/Table2[[#This Row],[Value of house ]]</f>
        <v>0.58884156885591254</v>
      </c>
      <c r="AZ134" s="7">
        <f ca="1">IF(Table2[[#This Row],[Debts]]&gt;Table2[[#This Row],[Income]],1,0)</f>
        <v>0</v>
      </c>
      <c r="BA134" s="7"/>
      <c r="BB134" s="7"/>
      <c r="BC134" s="7">
        <f ca="1">IF(Table2[[#This Row],[net worth of the person($)]]&gt;BB134,Table2[[#This Row],[age]],0)</f>
        <v>39</v>
      </c>
      <c r="BD134" s="7"/>
    </row>
    <row r="135" spans="3:56" x14ac:dyDescent="0.25">
      <c r="C135" s="1" t="str">
        <f t="shared" si="28"/>
        <v>women</v>
      </c>
      <c r="D135" s="1">
        <f t="shared" ca="1" si="29"/>
        <v>34</v>
      </c>
      <c r="E135" s="1">
        <f t="shared" ca="1" si="30"/>
        <v>6</v>
      </c>
      <c r="F135" s="1" t="str">
        <f t="shared" ca="1" si="31"/>
        <v>agriculture</v>
      </c>
      <c r="G135" s="1">
        <f t="shared" ca="1" si="32"/>
        <v>5</v>
      </c>
      <c r="H135" s="1" t="str">
        <f t="shared" ca="1" si="33"/>
        <v>Other</v>
      </c>
      <c r="I135">
        <f t="shared" ca="1" si="34"/>
        <v>1</v>
      </c>
      <c r="J135">
        <f t="shared" ca="1" si="35"/>
        <v>1</v>
      </c>
      <c r="K135">
        <f t="shared" ca="1" si="36"/>
        <v>83225</v>
      </c>
      <c r="L135">
        <f t="shared" ca="1" si="37"/>
        <v>12</v>
      </c>
      <c r="M135" t="str">
        <f t="shared" ca="1" si="38"/>
        <v xml:space="preserve">Nova scotia </v>
      </c>
      <c r="N135">
        <f t="shared" ca="1" si="41"/>
        <v>416125</v>
      </c>
      <c r="O135">
        <f t="shared" ca="1" si="39"/>
        <v>415398.88590319257</v>
      </c>
      <c r="P135">
        <f t="shared" ca="1" si="42"/>
        <v>47178.047077402618</v>
      </c>
      <c r="Q135">
        <f t="shared" ca="1" si="40"/>
        <v>30356</v>
      </c>
      <c r="R135">
        <f t="shared" ca="1" si="43"/>
        <v>130578.13686380108</v>
      </c>
      <c r="S135">
        <f t="shared" ca="1" si="44"/>
        <v>19180.968429607565</v>
      </c>
      <c r="T135">
        <f t="shared" ca="1" si="45"/>
        <v>482484.01550701016</v>
      </c>
      <c r="U135">
        <f t="shared" ca="1" si="46"/>
        <v>576333.02276699361</v>
      </c>
      <c r="V135">
        <f t="shared" ca="1" si="47"/>
        <v>-93849.007259983453</v>
      </c>
      <c r="X135" s="7">
        <f>IF(Table2[[#This Row],[gender]]="men",1,0)</f>
        <v>0</v>
      </c>
      <c r="Y135" s="7">
        <f>IF(Table2[[#This Row],[gender]]="women",1,0)</f>
        <v>1</v>
      </c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>
        <f ca="1">Table2[[#This Row],[Cars value]]/Table2[[#This Row],[Cars]]</f>
        <v>47178.047077402618</v>
      </c>
      <c r="AS135" s="7"/>
      <c r="AT135" s="7"/>
      <c r="AU135" s="7">
        <f ca="1">IF(Table2[[#This Row],[Debts]]&gt;$AT$7,1,0)</f>
        <v>1</v>
      </c>
      <c r="AV135" s="7"/>
      <c r="AW135" s="7">
        <f ca="1">Table2[[#This Row],[Mortage left ]]/Table2[[#This Row],[Value of house ]]</f>
        <v>0.99825505774272771</v>
      </c>
      <c r="AZ135" s="7">
        <f ca="1">IF(Table2[[#This Row],[Debts]]&gt;Table2[[#This Row],[Income]],1,0)</f>
        <v>1</v>
      </c>
      <c r="BA135" s="7"/>
      <c r="BB135" s="7"/>
      <c r="BC135" s="7">
        <f ca="1">IF(Table2[[#This Row],[net worth of the person($)]]&gt;BB135,Table2[[#This Row],[age]],0)</f>
        <v>0</v>
      </c>
      <c r="BD135" s="7"/>
    </row>
    <row r="136" spans="3:56" x14ac:dyDescent="0.25">
      <c r="C136" s="1" t="str">
        <f t="shared" ref="C136:C199" si="48">IF(B136=1,"men","women")</f>
        <v>women</v>
      </c>
      <c r="D136" s="1">
        <f t="shared" ref="D136:D199" ca="1" si="49">RANDBETWEEN(25,45)</f>
        <v>31</v>
      </c>
      <c r="E136" s="1">
        <f t="shared" ref="E136:E199" ca="1" si="50">RANDBETWEEN(1,6)</f>
        <v>1</v>
      </c>
      <c r="F136" s="1" t="str">
        <f t="shared" ref="F136:F199" ca="1" si="51">VLOOKUP(E136,$Z$6:$AA$11,2)</f>
        <v>health</v>
      </c>
      <c r="G136" s="1">
        <f t="shared" ref="G136:G199" ca="1" si="52">RANDBETWEEN(1,5)</f>
        <v>2</v>
      </c>
      <c r="H136" s="1" t="str">
        <f t="shared" ref="H136:H199" ca="1" si="53">VLOOKUP(G136,$AB$6:$AC$10,2)</f>
        <v xml:space="preserve">college </v>
      </c>
      <c r="I136">
        <f t="shared" ref="I136:I199" ca="1" si="54">RANDBETWEEN(0,4)</f>
        <v>4</v>
      </c>
      <c r="J136">
        <f t="shared" ref="J136:J199" ca="1" si="55">RANDBETWEEN(1,2)</f>
        <v>2</v>
      </c>
      <c r="K136">
        <f t="shared" ref="K136:K199" ca="1" si="56">RANDBETWEEN(25000,90000)</f>
        <v>57960</v>
      </c>
      <c r="L136">
        <f t="shared" ref="L136:L199" ca="1" si="57">RANDBETWEEN(1,13)</f>
        <v>5</v>
      </c>
      <c r="M136" t="str">
        <f t="shared" ref="M136:M199" ca="1" si="58">VLOOKUP(L136,$AE$6:$AF$18,2)</f>
        <v>Nunavut</v>
      </c>
      <c r="N136">
        <f t="shared" ca="1" si="41"/>
        <v>173880</v>
      </c>
      <c r="O136">
        <f t="shared" ref="O136:O199" ca="1" si="59">RAND()*N136</f>
        <v>103325.75015963013</v>
      </c>
      <c r="P136">
        <f t="shared" ca="1" si="42"/>
        <v>90458.293825927671</v>
      </c>
      <c r="Q136">
        <f t="shared" ref="Q136:Q199" ca="1" si="60">RANDBETWEEN(0,P136)</f>
        <v>56815</v>
      </c>
      <c r="R136">
        <f t="shared" ca="1" si="43"/>
        <v>44146.796156620221</v>
      </c>
      <c r="S136">
        <f t="shared" ca="1" si="44"/>
        <v>53729.632140159039</v>
      </c>
      <c r="T136">
        <f t="shared" ca="1" si="45"/>
        <v>318067.92596608668</v>
      </c>
      <c r="U136">
        <f t="shared" ca="1" si="46"/>
        <v>204287.54631625037</v>
      </c>
      <c r="V136">
        <f t="shared" ca="1" si="47"/>
        <v>113780.37964983631</v>
      </c>
      <c r="X136" s="7">
        <f>IF(Table2[[#This Row],[gender]]="men",1,0)</f>
        <v>0</v>
      </c>
      <c r="Y136" s="7">
        <f>IF(Table2[[#This Row],[gender]]="women",1,0)</f>
        <v>1</v>
      </c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>
        <f ca="1">Table2[[#This Row],[Cars value]]/Table2[[#This Row],[Cars]]</f>
        <v>45229.146912963835</v>
      </c>
      <c r="AS136" s="7"/>
      <c r="AT136" s="7"/>
      <c r="AU136" s="7">
        <f ca="1">IF(Table2[[#This Row],[Debts]]&gt;$AT$7,1,0)</f>
        <v>1</v>
      </c>
      <c r="AV136" s="7"/>
      <c r="AW136" s="7">
        <f ca="1">Table2[[#This Row],[Mortage left ]]/Table2[[#This Row],[Value of house ]]</f>
        <v>0.59423596825184111</v>
      </c>
      <c r="AZ136" s="7">
        <f ca="1">IF(Table2[[#This Row],[Debts]]&gt;Table2[[#This Row],[Income]],1,0)</f>
        <v>0</v>
      </c>
      <c r="BA136" s="7"/>
      <c r="BB136" s="7"/>
      <c r="BC136" s="7">
        <f ca="1">IF(Table2[[#This Row],[net worth of the person($)]]&gt;BB136,Table2[[#This Row],[age]],0)</f>
        <v>31</v>
      </c>
      <c r="BD136" s="7"/>
    </row>
    <row r="137" spans="3:56" x14ac:dyDescent="0.25">
      <c r="C137" s="1" t="str">
        <f t="shared" si="48"/>
        <v>women</v>
      </c>
      <c r="D137" s="1">
        <f t="shared" ca="1" si="49"/>
        <v>45</v>
      </c>
      <c r="E137" s="1">
        <f t="shared" ca="1" si="50"/>
        <v>6</v>
      </c>
      <c r="F137" s="1" t="str">
        <f t="shared" ca="1" si="51"/>
        <v>agriculture</v>
      </c>
      <c r="G137" s="1">
        <f t="shared" ca="1" si="52"/>
        <v>1</v>
      </c>
      <c r="H137" s="1" t="str">
        <f t="shared" ca="1" si="53"/>
        <v>high scool</v>
      </c>
      <c r="I137">
        <f t="shared" ca="1" si="54"/>
        <v>4</v>
      </c>
      <c r="J137">
        <f t="shared" ca="1" si="55"/>
        <v>1</v>
      </c>
      <c r="K137">
        <f t="shared" ca="1" si="56"/>
        <v>37286</v>
      </c>
      <c r="L137">
        <f t="shared" ca="1" si="57"/>
        <v>11</v>
      </c>
      <c r="M137" t="str">
        <f t="shared" ca="1" si="58"/>
        <v>New bruncwick</v>
      </c>
      <c r="N137">
        <f t="shared" ca="1" si="41"/>
        <v>111858</v>
      </c>
      <c r="O137">
        <f t="shared" ca="1" si="59"/>
        <v>10983.05153961557</v>
      </c>
      <c r="P137">
        <f t="shared" ca="1" si="42"/>
        <v>29390.56488947348</v>
      </c>
      <c r="Q137">
        <f t="shared" ca="1" si="60"/>
        <v>19129</v>
      </c>
      <c r="R137">
        <f t="shared" ca="1" si="43"/>
        <v>53260.08703331479</v>
      </c>
      <c r="S137">
        <f t="shared" ca="1" si="44"/>
        <v>17627.752987368491</v>
      </c>
      <c r="T137">
        <f t="shared" ca="1" si="45"/>
        <v>158876.31787684199</v>
      </c>
      <c r="U137">
        <f t="shared" ca="1" si="46"/>
        <v>83372.138572930358</v>
      </c>
      <c r="V137">
        <f t="shared" ca="1" si="47"/>
        <v>75504.179303911631</v>
      </c>
      <c r="X137" s="7">
        <f>IF(Table2[[#This Row],[gender]]="men",1,0)</f>
        <v>0</v>
      </c>
      <c r="Y137" s="7">
        <f>IF(Table2[[#This Row],[gender]]="women",1,0)</f>
        <v>1</v>
      </c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>
        <f ca="1">Table2[[#This Row],[Cars value]]/Table2[[#This Row],[Cars]]</f>
        <v>29390.56488947348</v>
      </c>
      <c r="AS137" s="7"/>
      <c r="AT137" s="7"/>
      <c r="AU137" s="7">
        <f ca="1">IF(Table2[[#This Row],[Debts]]&gt;$AT$7,1,0)</f>
        <v>1</v>
      </c>
      <c r="AV137" s="7"/>
      <c r="AW137" s="7">
        <f ca="1">Table2[[#This Row],[Mortage left ]]/Table2[[#This Row],[Value of house ]]</f>
        <v>9.8187447832212005E-2</v>
      </c>
      <c r="AZ137" s="7">
        <f ca="1">IF(Table2[[#This Row],[Debts]]&gt;Table2[[#This Row],[Income]],1,0)</f>
        <v>1</v>
      </c>
      <c r="BA137" s="7"/>
      <c r="BB137" s="7"/>
      <c r="BC137" s="7">
        <f ca="1">IF(Table2[[#This Row],[net worth of the person($)]]&gt;BB137,Table2[[#This Row],[age]],0)</f>
        <v>45</v>
      </c>
      <c r="BD137" s="7"/>
    </row>
    <row r="138" spans="3:56" x14ac:dyDescent="0.25">
      <c r="C138" s="1" t="str">
        <f t="shared" si="48"/>
        <v>women</v>
      </c>
      <c r="D138" s="1">
        <f t="shared" ca="1" si="49"/>
        <v>45</v>
      </c>
      <c r="E138" s="1">
        <f t="shared" ca="1" si="50"/>
        <v>3</v>
      </c>
      <c r="F138" s="1" t="str">
        <f t="shared" ca="1" si="51"/>
        <v xml:space="preserve">teaching </v>
      </c>
      <c r="G138" s="1">
        <f t="shared" ca="1" si="52"/>
        <v>5</v>
      </c>
      <c r="H138" s="1" t="str">
        <f t="shared" ca="1" si="53"/>
        <v>Other</v>
      </c>
      <c r="I138">
        <f t="shared" ca="1" si="54"/>
        <v>0</v>
      </c>
      <c r="J138">
        <f t="shared" ca="1" si="55"/>
        <v>2</v>
      </c>
      <c r="K138">
        <f t="shared" ca="1" si="56"/>
        <v>53161</v>
      </c>
      <c r="L138">
        <f t="shared" ca="1" si="57"/>
        <v>11</v>
      </c>
      <c r="M138" t="str">
        <f t="shared" ca="1" si="58"/>
        <v>New bruncwick</v>
      </c>
      <c r="N138">
        <f t="shared" ca="1" si="41"/>
        <v>212644</v>
      </c>
      <c r="O138">
        <f t="shared" ca="1" si="59"/>
        <v>145545.23781392351</v>
      </c>
      <c r="P138">
        <f t="shared" ca="1" si="42"/>
        <v>17245.122844620539</v>
      </c>
      <c r="Q138">
        <f t="shared" ca="1" si="60"/>
        <v>15572</v>
      </c>
      <c r="R138">
        <f t="shared" ca="1" si="43"/>
        <v>24845.598180895169</v>
      </c>
      <c r="S138">
        <f t="shared" ca="1" si="44"/>
        <v>47250.77051346052</v>
      </c>
      <c r="T138">
        <f t="shared" ca="1" si="45"/>
        <v>277139.89335808106</v>
      </c>
      <c r="U138">
        <f t="shared" ca="1" si="46"/>
        <v>185962.83599481868</v>
      </c>
      <c r="V138">
        <f t="shared" ca="1" si="47"/>
        <v>91177.057363262371</v>
      </c>
      <c r="X138" s="7">
        <f>IF(Table2[[#This Row],[gender]]="men",1,0)</f>
        <v>0</v>
      </c>
      <c r="Y138" s="7">
        <f>IF(Table2[[#This Row],[gender]]="women",1,0)</f>
        <v>1</v>
      </c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>
        <f ca="1">Table2[[#This Row],[Cars value]]/Table2[[#This Row],[Cars]]</f>
        <v>8622.5614223102693</v>
      </c>
      <c r="AS138" s="7"/>
      <c r="AT138" s="7"/>
      <c r="AU138" s="7">
        <f ca="1">IF(Table2[[#This Row],[Debts]]&gt;$AT$7,1,0)</f>
        <v>1</v>
      </c>
      <c r="AV138" s="7"/>
      <c r="AW138" s="7">
        <f ca="1">Table2[[#This Row],[Mortage left ]]/Table2[[#This Row],[Value of house ]]</f>
        <v>0.68445494730123357</v>
      </c>
      <c r="AZ138" s="7">
        <f ca="1">IF(Table2[[#This Row],[Debts]]&gt;Table2[[#This Row],[Income]],1,0)</f>
        <v>0</v>
      </c>
      <c r="BA138" s="7"/>
      <c r="BB138" s="7"/>
      <c r="BC138" s="7">
        <f ca="1">IF(Table2[[#This Row],[net worth of the person($)]]&gt;BB138,Table2[[#This Row],[age]],0)</f>
        <v>45</v>
      </c>
      <c r="BD138" s="7"/>
    </row>
    <row r="139" spans="3:56" x14ac:dyDescent="0.25">
      <c r="C139" s="1" t="str">
        <f t="shared" si="48"/>
        <v>women</v>
      </c>
      <c r="D139" s="1">
        <f t="shared" ca="1" si="49"/>
        <v>28</v>
      </c>
      <c r="E139" s="1">
        <f t="shared" ca="1" si="50"/>
        <v>1</v>
      </c>
      <c r="F139" s="1" t="str">
        <f t="shared" ca="1" si="51"/>
        <v>health</v>
      </c>
      <c r="G139" s="1">
        <f t="shared" ca="1" si="52"/>
        <v>4</v>
      </c>
      <c r="H139" s="1" t="str">
        <f t="shared" ca="1" si="53"/>
        <v xml:space="preserve">technical </v>
      </c>
      <c r="I139">
        <f t="shared" ca="1" si="54"/>
        <v>0</v>
      </c>
      <c r="J139">
        <f t="shared" ca="1" si="55"/>
        <v>1</v>
      </c>
      <c r="K139">
        <f t="shared" ca="1" si="56"/>
        <v>46350</v>
      </c>
      <c r="L139">
        <f t="shared" ca="1" si="57"/>
        <v>2</v>
      </c>
      <c r="M139" t="str">
        <f t="shared" ca="1" si="58"/>
        <v>BC</v>
      </c>
      <c r="N139">
        <f t="shared" ca="1" si="41"/>
        <v>139050</v>
      </c>
      <c r="O139">
        <f t="shared" ca="1" si="59"/>
        <v>35787.989805635967</v>
      </c>
      <c r="P139">
        <f t="shared" ca="1" si="42"/>
        <v>24448.405263787001</v>
      </c>
      <c r="Q139">
        <f t="shared" ca="1" si="60"/>
        <v>23528</v>
      </c>
      <c r="R139">
        <f t="shared" ca="1" si="43"/>
        <v>33239.404424663713</v>
      </c>
      <c r="S139">
        <f t="shared" ca="1" si="44"/>
        <v>41629.539177956001</v>
      </c>
      <c r="T139">
        <f t="shared" ca="1" si="45"/>
        <v>205127.94444174299</v>
      </c>
      <c r="U139">
        <f t="shared" ca="1" si="46"/>
        <v>92555.394230299687</v>
      </c>
      <c r="V139">
        <f t="shared" ca="1" si="47"/>
        <v>112572.5502114433</v>
      </c>
      <c r="X139" s="7">
        <f>IF(Table2[[#This Row],[gender]]="men",1,0)</f>
        <v>0</v>
      </c>
      <c r="Y139" s="7">
        <f>IF(Table2[[#This Row],[gender]]="women",1,0)</f>
        <v>1</v>
      </c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>
        <f ca="1">Table2[[#This Row],[Cars value]]/Table2[[#This Row],[Cars]]</f>
        <v>24448.405263787001</v>
      </c>
      <c r="AS139" s="7"/>
      <c r="AT139" s="7"/>
      <c r="AU139" s="7">
        <f ca="1">IF(Table2[[#This Row],[Debts]]&gt;$AT$7,1,0)</f>
        <v>1</v>
      </c>
      <c r="AV139" s="7"/>
      <c r="AW139" s="7">
        <f ca="1">Table2[[#This Row],[Mortage left ]]/Table2[[#This Row],[Value of house ]]</f>
        <v>0.25737497163348411</v>
      </c>
      <c r="AZ139" s="7">
        <f ca="1">IF(Table2[[#This Row],[Debts]]&gt;Table2[[#This Row],[Income]],1,0)</f>
        <v>0</v>
      </c>
      <c r="BA139" s="7"/>
      <c r="BB139" s="7"/>
      <c r="BC139" s="7">
        <f ca="1">IF(Table2[[#This Row],[net worth of the person($)]]&gt;BB139,Table2[[#This Row],[age]],0)</f>
        <v>28</v>
      </c>
      <c r="BD139" s="7"/>
    </row>
    <row r="140" spans="3:56" x14ac:dyDescent="0.25">
      <c r="C140" s="1" t="str">
        <f t="shared" si="48"/>
        <v>women</v>
      </c>
      <c r="D140" s="1">
        <f t="shared" ca="1" si="49"/>
        <v>26</v>
      </c>
      <c r="E140" s="1">
        <f t="shared" ca="1" si="50"/>
        <v>2</v>
      </c>
      <c r="F140" s="1" t="str">
        <f t="shared" ca="1" si="51"/>
        <v>construction</v>
      </c>
      <c r="G140" s="1">
        <f t="shared" ca="1" si="52"/>
        <v>5</v>
      </c>
      <c r="H140" s="1" t="str">
        <f t="shared" ca="1" si="53"/>
        <v>Other</v>
      </c>
      <c r="I140">
        <f t="shared" ca="1" si="54"/>
        <v>0</v>
      </c>
      <c r="J140">
        <f t="shared" ca="1" si="55"/>
        <v>1</v>
      </c>
      <c r="K140">
        <f t="shared" ca="1" si="56"/>
        <v>46685</v>
      </c>
      <c r="L140">
        <f t="shared" ca="1" si="57"/>
        <v>2</v>
      </c>
      <c r="M140" t="str">
        <f t="shared" ca="1" si="58"/>
        <v>BC</v>
      </c>
      <c r="N140">
        <f t="shared" ca="1" si="41"/>
        <v>233425</v>
      </c>
      <c r="O140">
        <f t="shared" ca="1" si="59"/>
        <v>68857.008441617683</v>
      </c>
      <c r="P140">
        <f t="shared" ca="1" si="42"/>
        <v>1876.7395280629469</v>
      </c>
      <c r="Q140">
        <f t="shared" ca="1" si="60"/>
        <v>1431</v>
      </c>
      <c r="R140">
        <f t="shared" ca="1" si="43"/>
        <v>75075.813866951183</v>
      </c>
      <c r="S140">
        <f t="shared" ca="1" si="44"/>
        <v>37635.863303839462</v>
      </c>
      <c r="T140">
        <f t="shared" ca="1" si="45"/>
        <v>272937.60283190245</v>
      </c>
      <c r="U140">
        <f t="shared" ca="1" si="46"/>
        <v>145363.82230856887</v>
      </c>
      <c r="V140">
        <f t="shared" ca="1" si="47"/>
        <v>127573.78052333358</v>
      </c>
      <c r="X140" s="7">
        <f>IF(Table2[[#This Row],[gender]]="men",1,0)</f>
        <v>0</v>
      </c>
      <c r="Y140" s="7">
        <f>IF(Table2[[#This Row],[gender]]="women",1,0)</f>
        <v>1</v>
      </c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>
        <f ca="1">Table2[[#This Row],[Cars value]]/Table2[[#This Row],[Cars]]</f>
        <v>1876.7395280629469</v>
      </c>
      <c r="AS140" s="7"/>
      <c r="AT140" s="7"/>
      <c r="AU140" s="7">
        <f ca="1">IF(Table2[[#This Row],[Debts]]&gt;$AT$7,1,0)</f>
        <v>1</v>
      </c>
      <c r="AV140" s="7"/>
      <c r="AW140" s="7">
        <f ca="1">Table2[[#This Row],[Mortage left ]]/Table2[[#This Row],[Value of house ]]</f>
        <v>0.29498557755860633</v>
      </c>
      <c r="AZ140" s="7">
        <f ca="1">IF(Table2[[#This Row],[Debts]]&gt;Table2[[#This Row],[Income]],1,0)</f>
        <v>1</v>
      </c>
      <c r="BA140" s="7"/>
      <c r="BB140" s="7"/>
      <c r="BC140" s="7">
        <f ca="1">IF(Table2[[#This Row],[net worth of the person($)]]&gt;BB140,Table2[[#This Row],[age]],0)</f>
        <v>26</v>
      </c>
      <c r="BD140" s="7"/>
    </row>
    <row r="141" spans="3:56" x14ac:dyDescent="0.25">
      <c r="C141" s="1" t="str">
        <f t="shared" si="48"/>
        <v>women</v>
      </c>
      <c r="D141" s="1">
        <f t="shared" ca="1" si="49"/>
        <v>29</v>
      </c>
      <c r="E141" s="1">
        <f t="shared" ca="1" si="50"/>
        <v>5</v>
      </c>
      <c r="F141" s="1" t="str">
        <f t="shared" ca="1" si="51"/>
        <v xml:space="preserve">general work </v>
      </c>
      <c r="G141" s="1">
        <f t="shared" ca="1" si="52"/>
        <v>4</v>
      </c>
      <c r="H141" s="1" t="str">
        <f t="shared" ca="1" si="53"/>
        <v xml:space="preserve">technical </v>
      </c>
      <c r="I141">
        <f t="shared" ca="1" si="54"/>
        <v>4</v>
      </c>
      <c r="J141">
        <f t="shared" ca="1" si="55"/>
        <v>2</v>
      </c>
      <c r="K141">
        <f t="shared" ca="1" si="56"/>
        <v>85778</v>
      </c>
      <c r="L141">
        <f t="shared" ca="1" si="57"/>
        <v>4</v>
      </c>
      <c r="M141" t="str">
        <f t="shared" ca="1" si="58"/>
        <v>Alberta</v>
      </c>
      <c r="N141">
        <f t="shared" ca="1" si="41"/>
        <v>514668</v>
      </c>
      <c r="O141">
        <f t="shared" ca="1" si="59"/>
        <v>136349.24091746809</v>
      </c>
      <c r="P141">
        <f t="shared" ca="1" si="42"/>
        <v>38933.282952760543</v>
      </c>
      <c r="Q141">
        <f t="shared" ca="1" si="60"/>
        <v>38050</v>
      </c>
      <c r="R141">
        <f t="shared" ca="1" si="43"/>
        <v>142156.4162163029</v>
      </c>
      <c r="S141">
        <f t="shared" ca="1" si="44"/>
        <v>73156.356188294521</v>
      </c>
      <c r="T141">
        <f t="shared" ca="1" si="45"/>
        <v>626757.63914105506</v>
      </c>
      <c r="U141">
        <f t="shared" ca="1" si="46"/>
        <v>316555.65713377099</v>
      </c>
      <c r="V141">
        <f t="shared" ca="1" si="47"/>
        <v>310201.98200728407</v>
      </c>
      <c r="X141" s="7">
        <f>IF(Table2[[#This Row],[gender]]="men",1,0)</f>
        <v>0</v>
      </c>
      <c r="Y141" s="7">
        <f>IF(Table2[[#This Row],[gender]]="women",1,0)</f>
        <v>1</v>
      </c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>
        <f ca="1">Table2[[#This Row],[Cars value]]/Table2[[#This Row],[Cars]]</f>
        <v>19466.641476380271</v>
      </c>
      <c r="AS141" s="7"/>
      <c r="AT141" s="7"/>
      <c r="AU141" s="7">
        <f ca="1">IF(Table2[[#This Row],[Debts]]&gt;$AT$7,1,0)</f>
        <v>1</v>
      </c>
      <c r="AV141" s="7"/>
      <c r="AW141" s="7">
        <f ca="1">Table2[[#This Row],[Mortage left ]]/Table2[[#This Row],[Value of house ]]</f>
        <v>0.26492659523706175</v>
      </c>
      <c r="AZ141" s="7">
        <f ca="1">IF(Table2[[#This Row],[Debts]]&gt;Table2[[#This Row],[Income]],1,0)</f>
        <v>1</v>
      </c>
      <c r="BA141" s="7"/>
      <c r="BB141" s="7"/>
      <c r="BC141" s="7">
        <f ca="1">IF(Table2[[#This Row],[net worth of the person($)]]&gt;BB141,Table2[[#This Row],[age]],0)</f>
        <v>29</v>
      </c>
      <c r="BD141" s="7"/>
    </row>
    <row r="142" spans="3:56" x14ac:dyDescent="0.25">
      <c r="C142" s="1" t="str">
        <f t="shared" si="48"/>
        <v>women</v>
      </c>
      <c r="D142" s="1">
        <f t="shared" ca="1" si="49"/>
        <v>43</v>
      </c>
      <c r="E142" s="1">
        <f t="shared" ca="1" si="50"/>
        <v>6</v>
      </c>
      <c r="F142" s="1" t="str">
        <f t="shared" ca="1" si="51"/>
        <v>agriculture</v>
      </c>
      <c r="G142" s="1">
        <f t="shared" ca="1" si="52"/>
        <v>3</v>
      </c>
      <c r="H142" s="1" t="str">
        <f t="shared" ca="1" si="53"/>
        <v xml:space="preserve">university </v>
      </c>
      <c r="I142">
        <f t="shared" ca="1" si="54"/>
        <v>3</v>
      </c>
      <c r="J142">
        <f t="shared" ca="1" si="55"/>
        <v>2</v>
      </c>
      <c r="K142">
        <f t="shared" ca="1" si="56"/>
        <v>33462</v>
      </c>
      <c r="L142">
        <f t="shared" ca="1" si="57"/>
        <v>7</v>
      </c>
      <c r="M142" t="str">
        <f t="shared" ca="1" si="58"/>
        <v xml:space="preserve">Manitoba </v>
      </c>
      <c r="N142">
        <f t="shared" ca="1" si="41"/>
        <v>100386</v>
      </c>
      <c r="O142">
        <f t="shared" ca="1" si="59"/>
        <v>96744.023714356794</v>
      </c>
      <c r="P142">
        <f t="shared" ca="1" si="42"/>
        <v>61562.201413188348</v>
      </c>
      <c r="Q142">
        <f t="shared" ca="1" si="60"/>
        <v>43532</v>
      </c>
      <c r="R142">
        <f t="shared" ca="1" si="43"/>
        <v>12290.939340340232</v>
      </c>
      <c r="S142">
        <f t="shared" ca="1" si="44"/>
        <v>48174.26099907334</v>
      </c>
      <c r="T142">
        <f t="shared" ca="1" si="45"/>
        <v>210122.4624122617</v>
      </c>
      <c r="U142">
        <f t="shared" ca="1" si="46"/>
        <v>152566.96305469703</v>
      </c>
      <c r="V142">
        <f t="shared" ca="1" si="47"/>
        <v>57555.499357564666</v>
      </c>
      <c r="X142" s="7">
        <f>IF(Table2[[#This Row],[gender]]="men",1,0)</f>
        <v>0</v>
      </c>
      <c r="Y142" s="7">
        <f>IF(Table2[[#This Row],[gender]]="women",1,0)</f>
        <v>1</v>
      </c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>
        <f ca="1">Table2[[#This Row],[Cars value]]/Table2[[#This Row],[Cars]]</f>
        <v>30781.100706594174</v>
      </c>
      <c r="AS142" s="7"/>
      <c r="AT142" s="7"/>
      <c r="AU142" s="7">
        <f ca="1">IF(Table2[[#This Row],[Debts]]&gt;$AT$7,1,0)</f>
        <v>0</v>
      </c>
      <c r="AV142" s="7"/>
      <c r="AW142" s="7">
        <f ca="1">Table2[[#This Row],[Mortage left ]]/Table2[[#This Row],[Value of house ]]</f>
        <v>0.96372027687483108</v>
      </c>
      <c r="AZ142" s="7">
        <f ca="1">IF(Table2[[#This Row],[Debts]]&gt;Table2[[#This Row],[Income]],1,0)</f>
        <v>0</v>
      </c>
      <c r="BA142" s="7"/>
      <c r="BB142" s="7"/>
      <c r="BC142" s="7">
        <f ca="1">IF(Table2[[#This Row],[net worth of the person($)]]&gt;BB142,Table2[[#This Row],[age]],0)</f>
        <v>43</v>
      </c>
      <c r="BD142" s="7"/>
    </row>
    <row r="143" spans="3:56" x14ac:dyDescent="0.25">
      <c r="C143" s="1" t="str">
        <f t="shared" si="48"/>
        <v>women</v>
      </c>
      <c r="D143" s="1">
        <f t="shared" ca="1" si="49"/>
        <v>36</v>
      </c>
      <c r="E143" s="1">
        <f t="shared" ca="1" si="50"/>
        <v>3</v>
      </c>
      <c r="F143" s="1" t="str">
        <f t="shared" ca="1" si="51"/>
        <v xml:space="preserve">teaching </v>
      </c>
      <c r="G143" s="1">
        <f t="shared" ca="1" si="52"/>
        <v>1</v>
      </c>
      <c r="H143" s="1" t="str">
        <f t="shared" ca="1" si="53"/>
        <v>high scool</v>
      </c>
      <c r="I143">
        <f t="shared" ca="1" si="54"/>
        <v>4</v>
      </c>
      <c r="J143">
        <f t="shared" ca="1" si="55"/>
        <v>2</v>
      </c>
      <c r="K143">
        <f t="shared" ca="1" si="56"/>
        <v>85598</v>
      </c>
      <c r="L143">
        <f t="shared" ca="1" si="57"/>
        <v>3</v>
      </c>
      <c r="M143" t="str">
        <f t="shared" ca="1" si="58"/>
        <v>Northwest Ter</v>
      </c>
      <c r="N143">
        <f t="shared" ca="1" si="41"/>
        <v>342392</v>
      </c>
      <c r="O143">
        <f t="shared" ca="1" si="59"/>
        <v>328842.21581505891</v>
      </c>
      <c r="P143">
        <f t="shared" ca="1" si="42"/>
        <v>138681.77006628318</v>
      </c>
      <c r="Q143">
        <f t="shared" ca="1" si="60"/>
        <v>708</v>
      </c>
      <c r="R143">
        <f t="shared" ca="1" si="43"/>
        <v>30713.638785078583</v>
      </c>
      <c r="S143">
        <f t="shared" ca="1" si="44"/>
        <v>93374.037702572154</v>
      </c>
      <c r="T143">
        <f t="shared" ca="1" si="45"/>
        <v>574447.80776885536</v>
      </c>
      <c r="U143">
        <f t="shared" ca="1" si="46"/>
        <v>360263.85460013751</v>
      </c>
      <c r="V143">
        <f t="shared" ca="1" si="47"/>
        <v>214183.95316871785</v>
      </c>
      <c r="X143" s="7">
        <f>IF(Table2[[#This Row],[gender]]="men",1,0)</f>
        <v>0</v>
      </c>
      <c r="Y143" s="7">
        <f>IF(Table2[[#This Row],[gender]]="women",1,0)</f>
        <v>1</v>
      </c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>
        <f ca="1">Table2[[#This Row],[Cars value]]/Table2[[#This Row],[Cars]]</f>
        <v>69340.885033141589</v>
      </c>
      <c r="AS143" s="7"/>
      <c r="AT143" s="7"/>
      <c r="AU143" s="7">
        <f ca="1">IF(Table2[[#This Row],[Debts]]&gt;$AT$7,1,0)</f>
        <v>1</v>
      </c>
      <c r="AV143" s="7"/>
      <c r="AW143" s="7">
        <f ca="1">Table2[[#This Row],[Mortage left ]]/Table2[[#This Row],[Value of house ]]</f>
        <v>0.96042610754649327</v>
      </c>
      <c r="AZ143" s="7">
        <f ca="1">IF(Table2[[#This Row],[Debts]]&gt;Table2[[#This Row],[Income]],1,0)</f>
        <v>0</v>
      </c>
      <c r="BA143" s="7"/>
      <c r="BB143" s="7"/>
      <c r="BC143" s="7">
        <f ca="1">IF(Table2[[#This Row],[net worth of the person($)]]&gt;BB143,Table2[[#This Row],[age]],0)</f>
        <v>36</v>
      </c>
      <c r="BD143" s="7"/>
    </row>
    <row r="144" spans="3:56" x14ac:dyDescent="0.25">
      <c r="C144" s="1" t="str">
        <f t="shared" si="48"/>
        <v>women</v>
      </c>
      <c r="D144" s="1">
        <f t="shared" ca="1" si="49"/>
        <v>33</v>
      </c>
      <c r="E144" s="1">
        <f t="shared" ca="1" si="50"/>
        <v>3</v>
      </c>
      <c r="F144" s="1" t="str">
        <f t="shared" ca="1" si="51"/>
        <v xml:space="preserve">teaching </v>
      </c>
      <c r="G144" s="1">
        <f t="shared" ca="1" si="52"/>
        <v>3</v>
      </c>
      <c r="H144" s="1" t="str">
        <f t="shared" ca="1" si="53"/>
        <v xml:space="preserve">university </v>
      </c>
      <c r="I144">
        <f t="shared" ca="1" si="54"/>
        <v>4</v>
      </c>
      <c r="J144">
        <f t="shared" ca="1" si="55"/>
        <v>1</v>
      </c>
      <c r="K144">
        <f t="shared" ca="1" si="56"/>
        <v>43796</v>
      </c>
      <c r="L144">
        <f t="shared" ca="1" si="57"/>
        <v>6</v>
      </c>
      <c r="M144" t="str">
        <f t="shared" ca="1" si="58"/>
        <v>Saskatchewan</v>
      </c>
      <c r="N144">
        <f t="shared" ca="1" si="41"/>
        <v>262776</v>
      </c>
      <c r="O144">
        <f t="shared" ca="1" si="59"/>
        <v>238475.86875878382</v>
      </c>
      <c r="P144">
        <f t="shared" ca="1" si="42"/>
        <v>30382.293988463316</v>
      </c>
      <c r="Q144">
        <f t="shared" ca="1" si="60"/>
        <v>8556</v>
      </c>
      <c r="R144">
        <f t="shared" ca="1" si="43"/>
        <v>4832.9386133622293</v>
      </c>
      <c r="S144">
        <f t="shared" ca="1" si="44"/>
        <v>62321.857982364556</v>
      </c>
      <c r="T144">
        <f t="shared" ca="1" si="45"/>
        <v>355480.15197082784</v>
      </c>
      <c r="U144">
        <f t="shared" ca="1" si="46"/>
        <v>251864.80737214605</v>
      </c>
      <c r="V144">
        <f t="shared" ca="1" si="47"/>
        <v>103615.34459868178</v>
      </c>
      <c r="X144" s="7">
        <f>IF(Table2[[#This Row],[gender]]="men",1,0)</f>
        <v>0</v>
      </c>
      <c r="Y144" s="7">
        <f>IF(Table2[[#This Row],[gender]]="women",1,0)</f>
        <v>1</v>
      </c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>
        <f ca="1">Table2[[#This Row],[Cars value]]/Table2[[#This Row],[Cars]]</f>
        <v>30382.293988463316</v>
      </c>
      <c r="AS144" s="7"/>
      <c r="AT144" s="7"/>
      <c r="AU144" s="7">
        <f ca="1">IF(Table2[[#This Row],[Debts]]&gt;$AT$7,1,0)</f>
        <v>0</v>
      </c>
      <c r="AV144" s="7"/>
      <c r="AW144" s="7">
        <f ca="1">Table2[[#This Row],[Mortage left ]]/Table2[[#This Row],[Value of house ]]</f>
        <v>0.90752530200164327</v>
      </c>
      <c r="AZ144" s="7">
        <f ca="1">IF(Table2[[#This Row],[Debts]]&gt;Table2[[#This Row],[Income]],1,0)</f>
        <v>0</v>
      </c>
      <c r="BA144" s="7"/>
      <c r="BB144" s="7"/>
      <c r="BC144" s="7">
        <f ca="1">IF(Table2[[#This Row],[net worth of the person($)]]&gt;BB144,Table2[[#This Row],[age]],0)</f>
        <v>33</v>
      </c>
      <c r="BD144" s="7"/>
    </row>
    <row r="145" spans="3:56" x14ac:dyDescent="0.25">
      <c r="C145" s="1" t="str">
        <f t="shared" si="48"/>
        <v>women</v>
      </c>
      <c r="D145" s="1">
        <f t="shared" ca="1" si="49"/>
        <v>25</v>
      </c>
      <c r="E145" s="1">
        <f t="shared" ca="1" si="50"/>
        <v>2</v>
      </c>
      <c r="F145" s="1" t="str">
        <f t="shared" ca="1" si="51"/>
        <v>construction</v>
      </c>
      <c r="G145" s="1">
        <f t="shared" ca="1" si="52"/>
        <v>4</v>
      </c>
      <c r="H145" s="1" t="str">
        <f t="shared" ca="1" si="53"/>
        <v xml:space="preserve">technical </v>
      </c>
      <c r="I145">
        <f t="shared" ca="1" si="54"/>
        <v>1</v>
      </c>
      <c r="J145">
        <f t="shared" ca="1" si="55"/>
        <v>1</v>
      </c>
      <c r="K145">
        <f t="shared" ca="1" si="56"/>
        <v>39918</v>
      </c>
      <c r="L145">
        <f t="shared" ca="1" si="57"/>
        <v>7</v>
      </c>
      <c r="M145" t="str">
        <f t="shared" ca="1" si="58"/>
        <v xml:space="preserve">Manitoba </v>
      </c>
      <c r="N145">
        <f t="shared" ca="1" si="41"/>
        <v>119754</v>
      </c>
      <c r="O145">
        <f t="shared" ca="1" si="59"/>
        <v>933.39268862522226</v>
      </c>
      <c r="P145">
        <f t="shared" ca="1" si="42"/>
        <v>13125.653773852398</v>
      </c>
      <c r="Q145">
        <f t="shared" ca="1" si="60"/>
        <v>6116</v>
      </c>
      <c r="R145">
        <f t="shared" ca="1" si="43"/>
        <v>26885.582644511673</v>
      </c>
      <c r="S145">
        <f t="shared" ca="1" si="44"/>
        <v>23303.109786715766</v>
      </c>
      <c r="T145">
        <f t="shared" ca="1" si="45"/>
        <v>156182.76356056816</v>
      </c>
      <c r="U145">
        <f t="shared" ca="1" si="46"/>
        <v>33934.975333136892</v>
      </c>
      <c r="V145">
        <f t="shared" ca="1" si="47"/>
        <v>122247.78822743127</v>
      </c>
      <c r="X145" s="7">
        <f>IF(Table2[[#This Row],[gender]]="men",1,0)</f>
        <v>0</v>
      </c>
      <c r="Y145" s="7">
        <f>IF(Table2[[#This Row],[gender]]="women",1,0)</f>
        <v>1</v>
      </c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>
        <f ca="1">Table2[[#This Row],[Cars value]]/Table2[[#This Row],[Cars]]</f>
        <v>13125.653773852398</v>
      </c>
      <c r="AS145" s="7"/>
      <c r="AT145" s="7"/>
      <c r="AU145" s="7">
        <f ca="1">IF(Table2[[#This Row],[Debts]]&gt;$AT$7,1,0)</f>
        <v>1</v>
      </c>
      <c r="AV145" s="7"/>
      <c r="AW145" s="7">
        <f ca="1">Table2[[#This Row],[Mortage left ]]/Table2[[#This Row],[Value of house ]]</f>
        <v>7.7942506189790928E-3</v>
      </c>
      <c r="AZ145" s="7">
        <f ca="1">IF(Table2[[#This Row],[Debts]]&gt;Table2[[#This Row],[Income]],1,0)</f>
        <v>0</v>
      </c>
      <c r="BA145" s="7"/>
      <c r="BB145" s="7"/>
      <c r="BC145" s="7">
        <f ca="1">IF(Table2[[#This Row],[net worth of the person($)]]&gt;BB145,Table2[[#This Row],[age]],0)</f>
        <v>25</v>
      </c>
      <c r="BD145" s="7"/>
    </row>
    <row r="146" spans="3:56" x14ac:dyDescent="0.25">
      <c r="C146" s="1" t="str">
        <f t="shared" si="48"/>
        <v>women</v>
      </c>
      <c r="D146" s="1">
        <f t="shared" ca="1" si="49"/>
        <v>29</v>
      </c>
      <c r="E146" s="1">
        <f t="shared" ca="1" si="50"/>
        <v>4</v>
      </c>
      <c r="F146" s="1" t="str">
        <f t="shared" ca="1" si="51"/>
        <v>IT</v>
      </c>
      <c r="G146" s="1">
        <f t="shared" ca="1" si="52"/>
        <v>4</v>
      </c>
      <c r="H146" s="1" t="str">
        <f t="shared" ca="1" si="53"/>
        <v xml:space="preserve">technical </v>
      </c>
      <c r="I146">
        <f t="shared" ca="1" si="54"/>
        <v>0</v>
      </c>
      <c r="J146">
        <f t="shared" ca="1" si="55"/>
        <v>2</v>
      </c>
      <c r="K146">
        <f t="shared" ca="1" si="56"/>
        <v>50054</v>
      </c>
      <c r="L146">
        <f t="shared" ca="1" si="57"/>
        <v>6</v>
      </c>
      <c r="M146" t="str">
        <f t="shared" ca="1" si="58"/>
        <v>Saskatchewan</v>
      </c>
      <c r="N146">
        <f t="shared" ca="1" si="41"/>
        <v>200216</v>
      </c>
      <c r="O146">
        <f t="shared" ca="1" si="59"/>
        <v>74868.313297131725</v>
      </c>
      <c r="P146">
        <f t="shared" ca="1" si="42"/>
        <v>45711.662435803999</v>
      </c>
      <c r="Q146">
        <f t="shared" ca="1" si="60"/>
        <v>8006</v>
      </c>
      <c r="R146">
        <f t="shared" ca="1" si="43"/>
        <v>67316.036604538327</v>
      </c>
      <c r="S146">
        <f t="shared" ca="1" si="44"/>
        <v>43575.082626203708</v>
      </c>
      <c r="T146">
        <f t="shared" ca="1" si="45"/>
        <v>289502.74506200769</v>
      </c>
      <c r="U146">
        <f t="shared" ca="1" si="46"/>
        <v>150190.34990167007</v>
      </c>
      <c r="V146">
        <f t="shared" ca="1" si="47"/>
        <v>139312.39516033762</v>
      </c>
      <c r="X146" s="7">
        <f>IF(Table2[[#This Row],[gender]]="men",1,0)</f>
        <v>0</v>
      </c>
      <c r="Y146" s="7">
        <f>IF(Table2[[#This Row],[gender]]="women",1,0)</f>
        <v>1</v>
      </c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>
        <f ca="1">Table2[[#This Row],[Cars value]]/Table2[[#This Row],[Cars]]</f>
        <v>22855.831217901999</v>
      </c>
      <c r="AS146" s="7"/>
      <c r="AT146" s="7"/>
      <c r="AU146" s="7">
        <f ca="1">IF(Table2[[#This Row],[Debts]]&gt;$AT$7,1,0)</f>
        <v>1</v>
      </c>
      <c r="AV146" s="7"/>
      <c r="AW146" s="7">
        <f ca="1">Table2[[#This Row],[Mortage left ]]/Table2[[#This Row],[Value of house ]]</f>
        <v>0.37393771375480345</v>
      </c>
      <c r="AZ146" s="7">
        <f ca="1">IF(Table2[[#This Row],[Debts]]&gt;Table2[[#This Row],[Income]],1,0)</f>
        <v>1</v>
      </c>
      <c r="BA146" s="7"/>
      <c r="BB146" s="7"/>
      <c r="BC146" s="7">
        <f ca="1">IF(Table2[[#This Row],[net worth of the person($)]]&gt;BB146,Table2[[#This Row],[age]],0)</f>
        <v>29</v>
      </c>
      <c r="BD146" s="7"/>
    </row>
    <row r="147" spans="3:56" x14ac:dyDescent="0.25">
      <c r="C147" s="1" t="str">
        <f t="shared" si="48"/>
        <v>women</v>
      </c>
      <c r="D147" s="1">
        <f t="shared" ca="1" si="49"/>
        <v>32</v>
      </c>
      <c r="E147" s="1">
        <f t="shared" ca="1" si="50"/>
        <v>3</v>
      </c>
      <c r="F147" s="1" t="str">
        <f t="shared" ca="1" si="51"/>
        <v xml:space="preserve">teaching </v>
      </c>
      <c r="G147" s="1">
        <f t="shared" ca="1" si="52"/>
        <v>4</v>
      </c>
      <c r="H147" s="1" t="str">
        <f t="shared" ca="1" si="53"/>
        <v xml:space="preserve">technical </v>
      </c>
      <c r="I147">
        <f t="shared" ca="1" si="54"/>
        <v>4</v>
      </c>
      <c r="J147">
        <f t="shared" ca="1" si="55"/>
        <v>2</v>
      </c>
      <c r="K147">
        <f t="shared" ca="1" si="56"/>
        <v>38203</v>
      </c>
      <c r="L147">
        <f t="shared" ca="1" si="57"/>
        <v>10</v>
      </c>
      <c r="M147" t="str">
        <f t="shared" ca="1" si="58"/>
        <v>Newfounland</v>
      </c>
      <c r="N147">
        <f t="shared" ca="1" si="41"/>
        <v>191015</v>
      </c>
      <c r="O147">
        <f t="shared" ca="1" si="59"/>
        <v>113109.22456239312</v>
      </c>
      <c r="P147">
        <f t="shared" ca="1" si="42"/>
        <v>63810.255770620788</v>
      </c>
      <c r="Q147">
        <f t="shared" ca="1" si="60"/>
        <v>55771</v>
      </c>
      <c r="R147">
        <f t="shared" ca="1" si="43"/>
        <v>21313.096502597855</v>
      </c>
      <c r="S147">
        <f t="shared" ca="1" si="44"/>
        <v>29720.995098282758</v>
      </c>
      <c r="T147">
        <f t="shared" ca="1" si="45"/>
        <v>284546.25086890353</v>
      </c>
      <c r="U147">
        <f t="shared" ca="1" si="46"/>
        <v>190193.32106499097</v>
      </c>
      <c r="V147">
        <f t="shared" ca="1" si="47"/>
        <v>94352.929803912557</v>
      </c>
      <c r="X147" s="7">
        <f>IF(Table2[[#This Row],[gender]]="men",1,0)</f>
        <v>0</v>
      </c>
      <c r="Y147" s="7">
        <f>IF(Table2[[#This Row],[gender]]="women",1,0)</f>
        <v>1</v>
      </c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>
        <f ca="1">Table2[[#This Row],[Cars value]]/Table2[[#This Row],[Cars]]</f>
        <v>31905.127885310394</v>
      </c>
      <c r="AS147" s="7"/>
      <c r="AT147" s="7"/>
      <c r="AU147" s="7">
        <f ca="1">IF(Table2[[#This Row],[Debts]]&gt;$AT$7,1,0)</f>
        <v>1</v>
      </c>
      <c r="AV147" s="7"/>
      <c r="AW147" s="7">
        <f ca="1">Table2[[#This Row],[Mortage left ]]/Table2[[#This Row],[Value of house ]]</f>
        <v>0.59214838919662394</v>
      </c>
      <c r="AZ147" s="7">
        <f ca="1">IF(Table2[[#This Row],[Debts]]&gt;Table2[[#This Row],[Income]],1,0)</f>
        <v>0</v>
      </c>
      <c r="BA147" s="7"/>
      <c r="BB147" s="7"/>
      <c r="BC147" s="7">
        <f ca="1">IF(Table2[[#This Row],[net worth of the person($)]]&gt;BB147,Table2[[#This Row],[age]],0)</f>
        <v>32</v>
      </c>
      <c r="BD147" s="7"/>
    </row>
    <row r="148" spans="3:56" x14ac:dyDescent="0.25">
      <c r="C148" s="1" t="str">
        <f t="shared" si="48"/>
        <v>women</v>
      </c>
      <c r="D148" s="1">
        <f t="shared" ca="1" si="49"/>
        <v>29</v>
      </c>
      <c r="E148" s="1">
        <f t="shared" ca="1" si="50"/>
        <v>6</v>
      </c>
      <c r="F148" s="1" t="str">
        <f t="shared" ca="1" si="51"/>
        <v>agriculture</v>
      </c>
      <c r="G148" s="1">
        <f t="shared" ca="1" si="52"/>
        <v>3</v>
      </c>
      <c r="H148" s="1" t="str">
        <f t="shared" ca="1" si="53"/>
        <v xml:space="preserve">university </v>
      </c>
      <c r="I148">
        <f t="shared" ca="1" si="54"/>
        <v>0</v>
      </c>
      <c r="J148">
        <f t="shared" ca="1" si="55"/>
        <v>2</v>
      </c>
      <c r="K148">
        <f t="shared" ca="1" si="56"/>
        <v>78468</v>
      </c>
      <c r="L148">
        <f t="shared" ca="1" si="57"/>
        <v>7</v>
      </c>
      <c r="M148" t="str">
        <f t="shared" ca="1" si="58"/>
        <v xml:space="preserve">Manitoba </v>
      </c>
      <c r="N148">
        <f t="shared" ca="1" si="41"/>
        <v>313872</v>
      </c>
      <c r="O148">
        <f t="shared" ca="1" si="59"/>
        <v>107213.24898077466</v>
      </c>
      <c r="P148">
        <f t="shared" ca="1" si="42"/>
        <v>21281.285821555026</v>
      </c>
      <c r="Q148">
        <f t="shared" ca="1" si="60"/>
        <v>4292</v>
      </c>
      <c r="R148">
        <f t="shared" ca="1" si="43"/>
        <v>64254.521532375184</v>
      </c>
      <c r="S148">
        <f t="shared" ca="1" si="44"/>
        <v>81103.889278629445</v>
      </c>
      <c r="T148">
        <f t="shared" ca="1" si="45"/>
        <v>416257.17510018445</v>
      </c>
      <c r="U148">
        <f t="shared" ca="1" si="46"/>
        <v>175759.77051314985</v>
      </c>
      <c r="V148">
        <f t="shared" ca="1" si="47"/>
        <v>240497.4045870346</v>
      </c>
      <c r="X148" s="7">
        <f>IF(Table2[[#This Row],[gender]]="men",1,0)</f>
        <v>0</v>
      </c>
      <c r="Y148" s="7">
        <f>IF(Table2[[#This Row],[gender]]="women",1,0)</f>
        <v>1</v>
      </c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>
        <f ca="1">Table2[[#This Row],[Cars value]]/Table2[[#This Row],[Cars]]</f>
        <v>10640.642910777513</v>
      </c>
      <c r="AS148" s="7"/>
      <c r="AT148" s="7"/>
      <c r="AU148" s="7">
        <f ca="1">IF(Table2[[#This Row],[Debts]]&gt;$AT$7,1,0)</f>
        <v>1</v>
      </c>
      <c r="AV148" s="7"/>
      <c r="AW148" s="7">
        <f ca="1">Table2[[#This Row],[Mortage left ]]/Table2[[#This Row],[Value of house ]]</f>
        <v>0.34158271199971535</v>
      </c>
      <c r="AZ148" s="7">
        <f ca="1">IF(Table2[[#This Row],[Debts]]&gt;Table2[[#This Row],[Income]],1,0)</f>
        <v>0</v>
      </c>
      <c r="BA148" s="7"/>
      <c r="BB148" s="7"/>
      <c r="BC148" s="7">
        <f ca="1">IF(Table2[[#This Row],[net worth of the person($)]]&gt;BB148,Table2[[#This Row],[age]],0)</f>
        <v>29</v>
      </c>
      <c r="BD148" s="7"/>
    </row>
    <row r="149" spans="3:56" x14ac:dyDescent="0.25">
      <c r="C149" s="1" t="str">
        <f t="shared" si="48"/>
        <v>women</v>
      </c>
      <c r="D149" s="1">
        <f t="shared" ca="1" si="49"/>
        <v>29</v>
      </c>
      <c r="E149" s="1">
        <f t="shared" ca="1" si="50"/>
        <v>3</v>
      </c>
      <c r="F149" s="1" t="str">
        <f t="shared" ca="1" si="51"/>
        <v xml:space="preserve">teaching </v>
      </c>
      <c r="G149" s="1">
        <f t="shared" ca="1" si="52"/>
        <v>4</v>
      </c>
      <c r="H149" s="1" t="str">
        <f t="shared" ca="1" si="53"/>
        <v xml:space="preserve">technical </v>
      </c>
      <c r="I149">
        <f t="shared" ca="1" si="54"/>
        <v>2</v>
      </c>
      <c r="J149">
        <f t="shared" ca="1" si="55"/>
        <v>2</v>
      </c>
      <c r="K149">
        <f t="shared" ca="1" si="56"/>
        <v>25457</v>
      </c>
      <c r="L149">
        <f t="shared" ca="1" si="57"/>
        <v>4</v>
      </c>
      <c r="M149" t="str">
        <f t="shared" ca="1" si="58"/>
        <v>Alberta</v>
      </c>
      <c r="N149">
        <f t="shared" ca="1" si="41"/>
        <v>101828</v>
      </c>
      <c r="O149">
        <f t="shared" ca="1" si="59"/>
        <v>32487.323847864674</v>
      </c>
      <c r="P149">
        <f t="shared" ca="1" si="42"/>
        <v>48507.022508372946</v>
      </c>
      <c r="Q149">
        <f t="shared" ca="1" si="60"/>
        <v>20223</v>
      </c>
      <c r="R149">
        <f t="shared" ca="1" si="43"/>
        <v>10364.677153481955</v>
      </c>
      <c r="S149">
        <f t="shared" ca="1" si="44"/>
        <v>31650.215828508139</v>
      </c>
      <c r="T149">
        <f t="shared" ca="1" si="45"/>
        <v>181985.2383368811</v>
      </c>
      <c r="U149">
        <f t="shared" ca="1" si="46"/>
        <v>63075.001001346631</v>
      </c>
      <c r="V149">
        <f t="shared" ca="1" si="47"/>
        <v>118910.23733553448</v>
      </c>
      <c r="X149" s="7">
        <f>IF(Table2[[#This Row],[gender]]="men",1,0)</f>
        <v>0</v>
      </c>
      <c r="Y149" s="7">
        <f>IF(Table2[[#This Row],[gender]]="women",1,0)</f>
        <v>1</v>
      </c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>
        <f ca="1">Table2[[#This Row],[Cars value]]/Table2[[#This Row],[Cars]]</f>
        <v>24253.511254186473</v>
      </c>
      <c r="AS149" s="7"/>
      <c r="AT149" s="7"/>
      <c r="AU149" s="7">
        <f ca="1">IF(Table2[[#This Row],[Debts]]&gt;$AT$7,1,0)</f>
        <v>0</v>
      </c>
      <c r="AV149" s="7"/>
      <c r="AW149" s="7">
        <f ca="1">Table2[[#This Row],[Mortage left ]]/Table2[[#This Row],[Value of house ]]</f>
        <v>0.31904116596481003</v>
      </c>
      <c r="AZ149" s="7">
        <f ca="1">IF(Table2[[#This Row],[Debts]]&gt;Table2[[#This Row],[Income]],1,0)</f>
        <v>0</v>
      </c>
      <c r="BA149" s="7"/>
      <c r="BB149" s="7"/>
      <c r="BC149" s="7">
        <f ca="1">IF(Table2[[#This Row],[net worth of the person($)]]&gt;BB149,Table2[[#This Row],[age]],0)</f>
        <v>29</v>
      </c>
      <c r="BD149" s="7"/>
    </row>
    <row r="150" spans="3:56" x14ac:dyDescent="0.25">
      <c r="C150" s="1" t="str">
        <f t="shared" si="48"/>
        <v>women</v>
      </c>
      <c r="D150" s="1">
        <f t="shared" ca="1" si="49"/>
        <v>38</v>
      </c>
      <c r="E150" s="1">
        <f t="shared" ca="1" si="50"/>
        <v>1</v>
      </c>
      <c r="F150" s="1" t="str">
        <f t="shared" ca="1" si="51"/>
        <v>health</v>
      </c>
      <c r="G150" s="1">
        <f t="shared" ca="1" si="52"/>
        <v>5</v>
      </c>
      <c r="H150" s="1" t="str">
        <f t="shared" ca="1" si="53"/>
        <v>Other</v>
      </c>
      <c r="I150">
        <f t="shared" ca="1" si="54"/>
        <v>0</v>
      </c>
      <c r="J150">
        <f t="shared" ca="1" si="55"/>
        <v>2</v>
      </c>
      <c r="K150">
        <f t="shared" ca="1" si="56"/>
        <v>50948</v>
      </c>
      <c r="L150">
        <f t="shared" ca="1" si="57"/>
        <v>2</v>
      </c>
      <c r="M150" t="str">
        <f t="shared" ca="1" si="58"/>
        <v>BC</v>
      </c>
      <c r="N150">
        <f t="shared" ca="1" si="41"/>
        <v>254740</v>
      </c>
      <c r="O150">
        <f t="shared" ca="1" si="59"/>
        <v>189548.81704360919</v>
      </c>
      <c r="P150">
        <f t="shared" ca="1" si="42"/>
        <v>68696.503338883893</v>
      </c>
      <c r="Q150">
        <f t="shared" ca="1" si="60"/>
        <v>37753</v>
      </c>
      <c r="R150">
        <f t="shared" ca="1" si="43"/>
        <v>11188.296574540902</v>
      </c>
      <c r="S150">
        <f t="shared" ca="1" si="44"/>
        <v>22898.799712126238</v>
      </c>
      <c r="T150">
        <f t="shared" ca="1" si="45"/>
        <v>346335.30305101012</v>
      </c>
      <c r="U150">
        <f t="shared" ca="1" si="46"/>
        <v>238490.11361815009</v>
      </c>
      <c r="V150">
        <f t="shared" ca="1" si="47"/>
        <v>107845.18943286003</v>
      </c>
      <c r="X150" s="7">
        <f>IF(Table2[[#This Row],[gender]]="men",1,0)</f>
        <v>0</v>
      </c>
      <c r="Y150" s="7">
        <f>IF(Table2[[#This Row],[gender]]="women",1,0)</f>
        <v>1</v>
      </c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>
        <f ca="1">Table2[[#This Row],[Cars value]]/Table2[[#This Row],[Cars]]</f>
        <v>34348.251669441946</v>
      </c>
      <c r="AS150" s="7"/>
      <c r="AT150" s="7"/>
      <c r="AU150" s="7">
        <f ca="1">IF(Table2[[#This Row],[Debts]]&gt;$AT$7,1,0)</f>
        <v>0</v>
      </c>
      <c r="AV150" s="7"/>
      <c r="AW150" s="7">
        <f ca="1">Table2[[#This Row],[Mortage left ]]/Table2[[#This Row],[Value of house ]]</f>
        <v>0.74408737160873517</v>
      </c>
      <c r="AZ150" s="7">
        <f ca="1">IF(Table2[[#This Row],[Debts]]&gt;Table2[[#This Row],[Income]],1,0)</f>
        <v>0</v>
      </c>
      <c r="BA150" s="7"/>
      <c r="BB150" s="7"/>
      <c r="BC150" s="7">
        <f ca="1">IF(Table2[[#This Row],[net worth of the person($)]]&gt;BB150,Table2[[#This Row],[age]],0)</f>
        <v>38</v>
      </c>
      <c r="BD150" s="7"/>
    </row>
    <row r="151" spans="3:56" x14ac:dyDescent="0.25">
      <c r="C151" s="1" t="str">
        <f t="shared" si="48"/>
        <v>women</v>
      </c>
      <c r="D151" s="1">
        <f t="shared" ca="1" si="49"/>
        <v>40</v>
      </c>
      <c r="E151" s="1">
        <f t="shared" ca="1" si="50"/>
        <v>6</v>
      </c>
      <c r="F151" s="1" t="str">
        <f t="shared" ca="1" si="51"/>
        <v>agriculture</v>
      </c>
      <c r="G151" s="1">
        <f t="shared" ca="1" si="52"/>
        <v>1</v>
      </c>
      <c r="H151" s="1" t="str">
        <f t="shared" ca="1" si="53"/>
        <v>high scool</v>
      </c>
      <c r="I151">
        <f t="shared" ca="1" si="54"/>
        <v>1</v>
      </c>
      <c r="J151">
        <f t="shared" ca="1" si="55"/>
        <v>2</v>
      </c>
      <c r="K151">
        <f t="shared" ca="1" si="56"/>
        <v>53745</v>
      </c>
      <c r="L151">
        <f t="shared" ca="1" si="57"/>
        <v>3</v>
      </c>
      <c r="M151" t="str">
        <f t="shared" ca="1" si="58"/>
        <v>Northwest Ter</v>
      </c>
      <c r="N151">
        <f t="shared" ca="1" si="41"/>
        <v>214980</v>
      </c>
      <c r="O151">
        <f t="shared" ca="1" si="59"/>
        <v>154234.31527991526</v>
      </c>
      <c r="P151">
        <f t="shared" ca="1" si="42"/>
        <v>92213.197887581919</v>
      </c>
      <c r="Q151">
        <f t="shared" ca="1" si="60"/>
        <v>47311</v>
      </c>
      <c r="R151">
        <f t="shared" ca="1" si="43"/>
        <v>24297.112622039698</v>
      </c>
      <c r="S151">
        <f t="shared" ca="1" si="44"/>
        <v>62878.648248764854</v>
      </c>
      <c r="T151">
        <f t="shared" ca="1" si="45"/>
        <v>370071.84613634675</v>
      </c>
      <c r="U151">
        <f t="shared" ca="1" si="46"/>
        <v>225842.42790195497</v>
      </c>
      <c r="V151">
        <f t="shared" ca="1" si="47"/>
        <v>144229.41823439178</v>
      </c>
      <c r="X151" s="7">
        <f>IF(Table2[[#This Row],[gender]]="men",1,0)</f>
        <v>0</v>
      </c>
      <c r="Y151" s="7">
        <f>IF(Table2[[#This Row],[gender]]="women",1,0)</f>
        <v>1</v>
      </c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>
        <f ca="1">Table2[[#This Row],[Cars value]]/Table2[[#This Row],[Cars]]</f>
        <v>46106.598943790959</v>
      </c>
      <c r="AS151" s="7"/>
      <c r="AT151" s="7"/>
      <c r="AU151" s="7">
        <f ca="1">IF(Table2[[#This Row],[Debts]]&gt;$AT$7,1,0)</f>
        <v>1</v>
      </c>
      <c r="AV151" s="7"/>
      <c r="AW151" s="7">
        <f ca="1">Table2[[#This Row],[Mortage left ]]/Table2[[#This Row],[Value of house ]]</f>
        <v>0.71743564647834801</v>
      </c>
      <c r="AZ151" s="7">
        <f ca="1">IF(Table2[[#This Row],[Debts]]&gt;Table2[[#This Row],[Income]],1,0)</f>
        <v>0</v>
      </c>
      <c r="BA151" s="7"/>
      <c r="BB151" s="7"/>
      <c r="BC151" s="7">
        <f ca="1">IF(Table2[[#This Row],[net worth of the person($)]]&gt;BB151,Table2[[#This Row],[age]],0)</f>
        <v>40</v>
      </c>
      <c r="BD151" s="7"/>
    </row>
    <row r="152" spans="3:56" x14ac:dyDescent="0.25">
      <c r="C152" s="1" t="str">
        <f t="shared" si="48"/>
        <v>women</v>
      </c>
      <c r="D152" s="1">
        <f t="shared" ca="1" si="49"/>
        <v>44</v>
      </c>
      <c r="E152" s="1">
        <f t="shared" ca="1" si="50"/>
        <v>2</v>
      </c>
      <c r="F152" s="1" t="str">
        <f t="shared" ca="1" si="51"/>
        <v>construction</v>
      </c>
      <c r="G152" s="1">
        <f t="shared" ca="1" si="52"/>
        <v>1</v>
      </c>
      <c r="H152" s="1" t="str">
        <f t="shared" ca="1" si="53"/>
        <v>high scool</v>
      </c>
      <c r="I152">
        <f t="shared" ca="1" si="54"/>
        <v>4</v>
      </c>
      <c r="J152">
        <f t="shared" ca="1" si="55"/>
        <v>2</v>
      </c>
      <c r="K152">
        <f t="shared" ca="1" si="56"/>
        <v>78436</v>
      </c>
      <c r="L152">
        <f t="shared" ca="1" si="57"/>
        <v>1</v>
      </c>
      <c r="M152" t="str">
        <f t="shared" ca="1" si="58"/>
        <v xml:space="preserve">yuko </v>
      </c>
      <c r="N152">
        <f t="shared" ca="1" si="41"/>
        <v>392180</v>
      </c>
      <c r="O152">
        <f t="shared" ca="1" si="59"/>
        <v>288081.41896499391</v>
      </c>
      <c r="P152">
        <f t="shared" ca="1" si="42"/>
        <v>59890.860018034502</v>
      </c>
      <c r="Q152">
        <f t="shared" ca="1" si="60"/>
        <v>44416</v>
      </c>
      <c r="R152">
        <f t="shared" ca="1" si="43"/>
        <v>126064.84989888185</v>
      </c>
      <c r="S152">
        <f t="shared" ca="1" si="44"/>
        <v>15945.904377583345</v>
      </c>
      <c r="T152">
        <f t="shared" ca="1" si="45"/>
        <v>468016.76439561788</v>
      </c>
      <c r="U152">
        <f t="shared" ca="1" si="46"/>
        <v>458562.26886387577</v>
      </c>
      <c r="V152">
        <f t="shared" ca="1" si="47"/>
        <v>9454.4955317421118</v>
      </c>
      <c r="X152" s="7">
        <f>IF(Table2[[#This Row],[gender]]="men",1,0)</f>
        <v>0</v>
      </c>
      <c r="Y152" s="7">
        <f>IF(Table2[[#This Row],[gender]]="women",1,0)</f>
        <v>1</v>
      </c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>
        <f ca="1">Table2[[#This Row],[Cars value]]/Table2[[#This Row],[Cars]]</f>
        <v>29945.430009017251</v>
      </c>
      <c r="AS152" s="7"/>
      <c r="AT152" s="7"/>
      <c r="AU152" s="7">
        <f ca="1">IF(Table2[[#This Row],[Debts]]&gt;$AT$7,1,0)</f>
        <v>1</v>
      </c>
      <c r="AV152" s="7"/>
      <c r="AW152" s="7">
        <f ca="1">Table2[[#This Row],[Mortage left ]]/Table2[[#This Row],[Value of house ]]</f>
        <v>0.73456427906826949</v>
      </c>
      <c r="AZ152" s="7">
        <f ca="1">IF(Table2[[#This Row],[Debts]]&gt;Table2[[#This Row],[Income]],1,0)</f>
        <v>1</v>
      </c>
      <c r="BA152" s="7"/>
      <c r="BB152" s="7"/>
      <c r="BC152" s="7">
        <f ca="1">IF(Table2[[#This Row],[net worth of the person($)]]&gt;BB152,Table2[[#This Row],[age]],0)</f>
        <v>44</v>
      </c>
      <c r="BD152" s="7"/>
    </row>
    <row r="153" spans="3:56" x14ac:dyDescent="0.25">
      <c r="C153" s="1" t="str">
        <f t="shared" si="48"/>
        <v>women</v>
      </c>
      <c r="D153" s="1">
        <f t="shared" ca="1" si="49"/>
        <v>39</v>
      </c>
      <c r="E153" s="1">
        <f t="shared" ca="1" si="50"/>
        <v>1</v>
      </c>
      <c r="F153" s="1" t="str">
        <f t="shared" ca="1" si="51"/>
        <v>health</v>
      </c>
      <c r="G153" s="1">
        <f t="shared" ca="1" si="52"/>
        <v>3</v>
      </c>
      <c r="H153" s="1" t="str">
        <f t="shared" ca="1" si="53"/>
        <v xml:space="preserve">university </v>
      </c>
      <c r="I153">
        <f t="shared" ca="1" si="54"/>
        <v>3</v>
      </c>
      <c r="J153">
        <f t="shared" ca="1" si="55"/>
        <v>1</v>
      </c>
      <c r="K153">
        <f t="shared" ca="1" si="56"/>
        <v>76344</v>
      </c>
      <c r="L153">
        <f t="shared" ca="1" si="57"/>
        <v>3</v>
      </c>
      <c r="M153" t="str">
        <f t="shared" ca="1" si="58"/>
        <v>Northwest Ter</v>
      </c>
      <c r="N153">
        <f t="shared" ca="1" si="41"/>
        <v>381720</v>
      </c>
      <c r="O153">
        <f t="shared" ca="1" si="59"/>
        <v>326925.76410291559</v>
      </c>
      <c r="P153">
        <f t="shared" ca="1" si="42"/>
        <v>27656.361164816652</v>
      </c>
      <c r="Q153">
        <f t="shared" ca="1" si="60"/>
        <v>15827</v>
      </c>
      <c r="R153">
        <f t="shared" ca="1" si="43"/>
        <v>144224.62499743953</v>
      </c>
      <c r="S153">
        <f t="shared" ca="1" si="44"/>
        <v>21527.547876189426</v>
      </c>
      <c r="T153">
        <f t="shared" ca="1" si="45"/>
        <v>430903.90904100606</v>
      </c>
      <c r="U153">
        <f t="shared" ca="1" si="46"/>
        <v>486977.3891003551</v>
      </c>
      <c r="V153">
        <f t="shared" ca="1" si="47"/>
        <v>-56073.480059349036</v>
      </c>
      <c r="X153" s="7">
        <f>IF(Table2[[#This Row],[gender]]="men",1,0)</f>
        <v>0</v>
      </c>
      <c r="Y153" s="7">
        <f>IF(Table2[[#This Row],[gender]]="women",1,0)</f>
        <v>1</v>
      </c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>
        <f ca="1">Table2[[#This Row],[Cars value]]/Table2[[#This Row],[Cars]]</f>
        <v>27656.361164816652</v>
      </c>
      <c r="AS153" s="7"/>
      <c r="AT153" s="7"/>
      <c r="AU153" s="7">
        <f ca="1">IF(Table2[[#This Row],[Debts]]&gt;$AT$7,1,0)</f>
        <v>1</v>
      </c>
      <c r="AV153" s="7"/>
      <c r="AW153" s="7">
        <f ca="1">Table2[[#This Row],[Mortage left ]]/Table2[[#This Row],[Value of house ]]</f>
        <v>0.85645437520411716</v>
      </c>
      <c r="AZ153" s="7">
        <f ca="1">IF(Table2[[#This Row],[Debts]]&gt;Table2[[#This Row],[Income]],1,0)</f>
        <v>1</v>
      </c>
      <c r="BA153" s="7"/>
      <c r="BB153" s="7"/>
      <c r="BC153" s="7">
        <f ca="1">IF(Table2[[#This Row],[net worth of the person($)]]&gt;BB153,Table2[[#This Row],[age]],0)</f>
        <v>0</v>
      </c>
      <c r="BD153" s="7"/>
    </row>
    <row r="154" spans="3:56" x14ac:dyDescent="0.25">
      <c r="C154" s="1" t="str">
        <f t="shared" si="48"/>
        <v>women</v>
      </c>
      <c r="D154" s="1">
        <f t="shared" ca="1" si="49"/>
        <v>33</v>
      </c>
      <c r="E154" s="1">
        <f t="shared" ca="1" si="50"/>
        <v>2</v>
      </c>
      <c r="F154" s="1" t="str">
        <f t="shared" ca="1" si="51"/>
        <v>construction</v>
      </c>
      <c r="G154" s="1">
        <f t="shared" ca="1" si="52"/>
        <v>2</v>
      </c>
      <c r="H154" s="1" t="str">
        <f t="shared" ca="1" si="53"/>
        <v xml:space="preserve">college </v>
      </c>
      <c r="I154">
        <f t="shared" ca="1" si="54"/>
        <v>1</v>
      </c>
      <c r="J154">
        <f t="shared" ca="1" si="55"/>
        <v>2</v>
      </c>
      <c r="K154">
        <f t="shared" ca="1" si="56"/>
        <v>68326</v>
      </c>
      <c r="L154">
        <f t="shared" ca="1" si="57"/>
        <v>9</v>
      </c>
      <c r="M154" t="str">
        <f t="shared" ca="1" si="58"/>
        <v>Quebec</v>
      </c>
      <c r="N154">
        <f t="shared" ca="1" si="41"/>
        <v>409956</v>
      </c>
      <c r="O154">
        <f t="shared" ca="1" si="59"/>
        <v>285168.88858255895</v>
      </c>
      <c r="P154">
        <f t="shared" ca="1" si="42"/>
        <v>51865.146016496612</v>
      </c>
      <c r="Q154">
        <f t="shared" ca="1" si="60"/>
        <v>24561</v>
      </c>
      <c r="R154">
        <f t="shared" ca="1" si="43"/>
        <v>45361.80370972729</v>
      </c>
      <c r="S154">
        <f t="shared" ca="1" si="44"/>
        <v>13048.021885006132</v>
      </c>
      <c r="T154">
        <f t="shared" ca="1" si="45"/>
        <v>474869.16790150269</v>
      </c>
      <c r="U154">
        <f t="shared" ca="1" si="46"/>
        <v>355091.69229228626</v>
      </c>
      <c r="V154">
        <f t="shared" ca="1" si="47"/>
        <v>119777.47560921643</v>
      </c>
      <c r="X154" s="7">
        <f>IF(Table2[[#This Row],[gender]]="men",1,0)</f>
        <v>0</v>
      </c>
      <c r="Y154" s="7">
        <f>IF(Table2[[#This Row],[gender]]="women",1,0)</f>
        <v>1</v>
      </c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>
        <f ca="1">Table2[[#This Row],[Cars value]]/Table2[[#This Row],[Cars]]</f>
        <v>25932.573008248306</v>
      </c>
      <c r="AS154" s="7"/>
      <c r="AT154" s="7"/>
      <c r="AU154" s="7">
        <f ca="1">IF(Table2[[#This Row],[Debts]]&gt;$AT$7,1,0)</f>
        <v>1</v>
      </c>
      <c r="AV154" s="7"/>
      <c r="AW154" s="7">
        <f ca="1">Table2[[#This Row],[Mortage left ]]/Table2[[#This Row],[Value of house ]]</f>
        <v>0.69560852526261097</v>
      </c>
      <c r="AZ154" s="7">
        <f ca="1">IF(Table2[[#This Row],[Debts]]&gt;Table2[[#This Row],[Income]],1,0)</f>
        <v>0</v>
      </c>
      <c r="BA154" s="7"/>
      <c r="BB154" s="7"/>
      <c r="BC154" s="7">
        <f ca="1">IF(Table2[[#This Row],[net worth of the person($)]]&gt;BB154,Table2[[#This Row],[age]],0)</f>
        <v>33</v>
      </c>
      <c r="BD154" s="7"/>
    </row>
    <row r="155" spans="3:56" x14ac:dyDescent="0.25">
      <c r="C155" s="1" t="str">
        <f t="shared" si="48"/>
        <v>women</v>
      </c>
      <c r="D155" s="1">
        <f t="shared" ca="1" si="49"/>
        <v>30</v>
      </c>
      <c r="E155" s="1">
        <f t="shared" ca="1" si="50"/>
        <v>4</v>
      </c>
      <c r="F155" s="1" t="str">
        <f t="shared" ca="1" si="51"/>
        <v>IT</v>
      </c>
      <c r="G155" s="1">
        <f t="shared" ca="1" si="52"/>
        <v>5</v>
      </c>
      <c r="H155" s="1" t="str">
        <f t="shared" ca="1" si="53"/>
        <v>Other</v>
      </c>
      <c r="I155">
        <f t="shared" ca="1" si="54"/>
        <v>2</v>
      </c>
      <c r="J155">
        <f t="shared" ca="1" si="55"/>
        <v>1</v>
      </c>
      <c r="K155">
        <f t="shared" ca="1" si="56"/>
        <v>30858</v>
      </c>
      <c r="L155">
        <f t="shared" ca="1" si="57"/>
        <v>4</v>
      </c>
      <c r="M155" t="str">
        <f t="shared" ca="1" si="58"/>
        <v>Alberta</v>
      </c>
      <c r="N155">
        <f t="shared" ca="1" si="41"/>
        <v>92574</v>
      </c>
      <c r="O155">
        <f t="shared" ca="1" si="59"/>
        <v>66528.044726121443</v>
      </c>
      <c r="P155">
        <f t="shared" ca="1" si="42"/>
        <v>188.73728286761977</v>
      </c>
      <c r="Q155">
        <f t="shared" ca="1" si="60"/>
        <v>169</v>
      </c>
      <c r="R155">
        <f t="shared" ca="1" si="43"/>
        <v>9707.1876689531709</v>
      </c>
      <c r="S155">
        <f t="shared" ca="1" si="44"/>
        <v>4730.2871800369921</v>
      </c>
      <c r="T155">
        <f t="shared" ca="1" si="45"/>
        <v>97493.024462904606</v>
      </c>
      <c r="U155">
        <f t="shared" ca="1" si="46"/>
        <v>76404.232395074621</v>
      </c>
      <c r="V155">
        <f t="shared" ca="1" si="47"/>
        <v>21088.792067829985</v>
      </c>
      <c r="X155" s="7">
        <f>IF(Table2[[#This Row],[gender]]="men",1,0)</f>
        <v>0</v>
      </c>
      <c r="Y155" s="7">
        <f>IF(Table2[[#This Row],[gender]]="women",1,0)</f>
        <v>1</v>
      </c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>
        <f ca="1">Table2[[#This Row],[Cars value]]/Table2[[#This Row],[Cars]]</f>
        <v>188.73728286761977</v>
      </c>
      <c r="AS155" s="7"/>
      <c r="AT155" s="7"/>
      <c r="AU155" s="7">
        <f ca="1">IF(Table2[[#This Row],[Debts]]&gt;$AT$7,1,0)</f>
        <v>0</v>
      </c>
      <c r="AV155" s="7"/>
      <c r="AW155" s="7">
        <f ca="1">Table2[[#This Row],[Mortage left ]]/Table2[[#This Row],[Value of house ]]</f>
        <v>0.71864718739734101</v>
      </c>
      <c r="AZ155" s="7">
        <f ca="1">IF(Table2[[#This Row],[Debts]]&gt;Table2[[#This Row],[Income]],1,0)</f>
        <v>0</v>
      </c>
      <c r="BA155" s="7"/>
      <c r="BB155" s="7"/>
      <c r="BC155" s="7">
        <f ca="1">IF(Table2[[#This Row],[net worth of the person($)]]&gt;BB155,Table2[[#This Row],[age]],0)</f>
        <v>30</v>
      </c>
      <c r="BD155" s="7"/>
    </row>
    <row r="156" spans="3:56" x14ac:dyDescent="0.25">
      <c r="C156" s="1" t="str">
        <f t="shared" si="48"/>
        <v>women</v>
      </c>
      <c r="D156" s="1">
        <f t="shared" ca="1" si="49"/>
        <v>38</v>
      </c>
      <c r="E156" s="1">
        <f t="shared" ca="1" si="50"/>
        <v>2</v>
      </c>
      <c r="F156" s="1" t="str">
        <f t="shared" ca="1" si="51"/>
        <v>construction</v>
      </c>
      <c r="G156" s="1">
        <f t="shared" ca="1" si="52"/>
        <v>3</v>
      </c>
      <c r="H156" s="1" t="str">
        <f t="shared" ca="1" si="53"/>
        <v xml:space="preserve">university </v>
      </c>
      <c r="I156">
        <f t="shared" ca="1" si="54"/>
        <v>4</v>
      </c>
      <c r="J156">
        <f t="shared" ca="1" si="55"/>
        <v>1</v>
      </c>
      <c r="K156">
        <f t="shared" ca="1" si="56"/>
        <v>38103</v>
      </c>
      <c r="L156">
        <f t="shared" ca="1" si="57"/>
        <v>2</v>
      </c>
      <c r="M156" t="str">
        <f t="shared" ca="1" si="58"/>
        <v>BC</v>
      </c>
      <c r="N156">
        <f t="shared" ca="1" si="41"/>
        <v>190515</v>
      </c>
      <c r="O156">
        <f t="shared" ca="1" si="59"/>
        <v>163391.73086117132</v>
      </c>
      <c r="P156">
        <f t="shared" ca="1" si="42"/>
        <v>32742.079637217408</v>
      </c>
      <c r="Q156">
        <f t="shared" ca="1" si="60"/>
        <v>28568</v>
      </c>
      <c r="R156">
        <f t="shared" ca="1" si="43"/>
        <v>39819.586793987335</v>
      </c>
      <c r="S156">
        <f t="shared" ca="1" si="44"/>
        <v>11692.43967486526</v>
      </c>
      <c r="T156">
        <f t="shared" ca="1" si="45"/>
        <v>234949.51931208264</v>
      </c>
      <c r="U156">
        <f t="shared" ca="1" si="46"/>
        <v>231779.31765515867</v>
      </c>
      <c r="V156">
        <f t="shared" ca="1" si="47"/>
        <v>3170.2016569239786</v>
      </c>
      <c r="X156" s="7">
        <f>IF(Table2[[#This Row],[gender]]="men",1,0)</f>
        <v>0</v>
      </c>
      <c r="Y156" s="7">
        <f>IF(Table2[[#This Row],[gender]]="women",1,0)</f>
        <v>1</v>
      </c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>
        <f ca="1">Table2[[#This Row],[Cars value]]/Table2[[#This Row],[Cars]]</f>
        <v>32742.079637217408</v>
      </c>
      <c r="AS156" s="7"/>
      <c r="AT156" s="7"/>
      <c r="AU156" s="7">
        <f ca="1">IF(Table2[[#This Row],[Debts]]&gt;$AT$7,1,0)</f>
        <v>1</v>
      </c>
      <c r="AV156" s="7"/>
      <c r="AW156" s="7">
        <f ca="1">Table2[[#This Row],[Mortage left ]]/Table2[[#This Row],[Value of house ]]</f>
        <v>0.85763184453282593</v>
      </c>
      <c r="AZ156" s="7">
        <f ca="1">IF(Table2[[#This Row],[Debts]]&gt;Table2[[#This Row],[Income]],1,0)</f>
        <v>1</v>
      </c>
      <c r="BA156" s="7"/>
      <c r="BB156" s="7"/>
      <c r="BC156" s="7">
        <f ca="1">IF(Table2[[#This Row],[net worth of the person($)]]&gt;BB156,Table2[[#This Row],[age]],0)</f>
        <v>38</v>
      </c>
      <c r="BD156" s="7"/>
    </row>
    <row r="157" spans="3:56" x14ac:dyDescent="0.25">
      <c r="C157" s="1" t="str">
        <f t="shared" si="48"/>
        <v>women</v>
      </c>
      <c r="D157" s="1">
        <f t="shared" ca="1" si="49"/>
        <v>45</v>
      </c>
      <c r="E157" s="1">
        <f t="shared" ca="1" si="50"/>
        <v>5</v>
      </c>
      <c r="F157" s="1" t="str">
        <f t="shared" ca="1" si="51"/>
        <v xml:space="preserve">general work </v>
      </c>
      <c r="G157" s="1">
        <f t="shared" ca="1" si="52"/>
        <v>2</v>
      </c>
      <c r="H157" s="1" t="str">
        <f t="shared" ca="1" si="53"/>
        <v xml:space="preserve">college </v>
      </c>
      <c r="I157">
        <f t="shared" ca="1" si="54"/>
        <v>4</v>
      </c>
      <c r="J157">
        <f t="shared" ca="1" si="55"/>
        <v>1</v>
      </c>
      <c r="K157">
        <f t="shared" ca="1" si="56"/>
        <v>26947</v>
      </c>
      <c r="L157">
        <f t="shared" ca="1" si="57"/>
        <v>7</v>
      </c>
      <c r="M157" t="str">
        <f t="shared" ca="1" si="58"/>
        <v xml:space="preserve">Manitoba </v>
      </c>
      <c r="N157">
        <f t="shared" ca="1" si="41"/>
        <v>161682</v>
      </c>
      <c r="O157">
        <f t="shared" ca="1" si="59"/>
        <v>20221.497402544326</v>
      </c>
      <c r="P157">
        <f t="shared" ca="1" si="42"/>
        <v>7334.4364099541681</v>
      </c>
      <c r="Q157">
        <f t="shared" ca="1" si="60"/>
        <v>4689</v>
      </c>
      <c r="R157">
        <f t="shared" ca="1" si="43"/>
        <v>7922.0771637184416</v>
      </c>
      <c r="S157">
        <f t="shared" ca="1" si="44"/>
        <v>20109.441164503391</v>
      </c>
      <c r="T157">
        <f t="shared" ca="1" si="45"/>
        <v>189125.87757445755</v>
      </c>
      <c r="U157">
        <f t="shared" ca="1" si="46"/>
        <v>32832.574566262767</v>
      </c>
      <c r="V157">
        <f t="shared" ca="1" si="47"/>
        <v>156293.30300819478</v>
      </c>
      <c r="X157" s="7">
        <f>IF(Table2[[#This Row],[gender]]="men",1,0)</f>
        <v>0</v>
      </c>
      <c r="Y157" s="7">
        <f>IF(Table2[[#This Row],[gender]]="women",1,0)</f>
        <v>1</v>
      </c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>
        <f ca="1">Table2[[#This Row],[Cars value]]/Table2[[#This Row],[Cars]]</f>
        <v>7334.4364099541681</v>
      </c>
      <c r="AS157" s="7"/>
      <c r="AT157" s="7"/>
      <c r="AU157" s="7">
        <f ca="1">IF(Table2[[#This Row],[Debts]]&gt;$AT$7,1,0)</f>
        <v>0</v>
      </c>
      <c r="AV157" s="7"/>
      <c r="AW157" s="7">
        <f ca="1">Table2[[#This Row],[Mortage left ]]/Table2[[#This Row],[Value of house ]]</f>
        <v>0.12506956496421573</v>
      </c>
      <c r="AZ157" s="7">
        <f ca="1">IF(Table2[[#This Row],[Debts]]&gt;Table2[[#This Row],[Income]],1,0)</f>
        <v>0</v>
      </c>
      <c r="BA157" s="7"/>
      <c r="BB157" s="7"/>
      <c r="BC157" s="7">
        <f ca="1">IF(Table2[[#This Row],[net worth of the person($)]]&gt;BB157,Table2[[#This Row],[age]],0)</f>
        <v>45</v>
      </c>
      <c r="BD157" s="7"/>
    </row>
    <row r="158" spans="3:56" x14ac:dyDescent="0.25">
      <c r="C158" s="1" t="str">
        <f t="shared" si="48"/>
        <v>women</v>
      </c>
      <c r="D158" s="1">
        <f t="shared" ca="1" si="49"/>
        <v>42</v>
      </c>
      <c r="E158" s="1">
        <f t="shared" ca="1" si="50"/>
        <v>2</v>
      </c>
      <c r="F158" s="1" t="str">
        <f t="shared" ca="1" si="51"/>
        <v>construction</v>
      </c>
      <c r="G158" s="1">
        <f t="shared" ca="1" si="52"/>
        <v>5</v>
      </c>
      <c r="H158" s="1" t="str">
        <f t="shared" ca="1" si="53"/>
        <v>Other</v>
      </c>
      <c r="I158">
        <f t="shared" ca="1" si="54"/>
        <v>4</v>
      </c>
      <c r="J158">
        <f t="shared" ca="1" si="55"/>
        <v>1</v>
      </c>
      <c r="K158">
        <f t="shared" ca="1" si="56"/>
        <v>60797</v>
      </c>
      <c r="L158">
        <f t="shared" ca="1" si="57"/>
        <v>9</v>
      </c>
      <c r="M158" t="str">
        <f t="shared" ca="1" si="58"/>
        <v>Quebec</v>
      </c>
      <c r="N158">
        <f t="shared" ca="1" si="41"/>
        <v>182391</v>
      </c>
      <c r="O158">
        <f t="shared" ca="1" si="59"/>
        <v>98842.27728004838</v>
      </c>
      <c r="P158">
        <f t="shared" ca="1" si="42"/>
        <v>54355.867657302522</v>
      </c>
      <c r="Q158">
        <f t="shared" ca="1" si="60"/>
        <v>26522</v>
      </c>
      <c r="R158">
        <f t="shared" ca="1" si="43"/>
        <v>56428.657840976812</v>
      </c>
      <c r="S158">
        <f t="shared" ca="1" si="44"/>
        <v>44716.815353000879</v>
      </c>
      <c r="T158">
        <f t="shared" ca="1" si="45"/>
        <v>281463.68301030342</v>
      </c>
      <c r="U158">
        <f t="shared" ca="1" si="46"/>
        <v>181792.93512102519</v>
      </c>
      <c r="V158">
        <f t="shared" ca="1" si="47"/>
        <v>99670.747889278224</v>
      </c>
      <c r="X158" s="7">
        <f>IF(Table2[[#This Row],[gender]]="men",1,0)</f>
        <v>0</v>
      </c>
      <c r="Y158" s="7">
        <f>IF(Table2[[#This Row],[gender]]="women",1,0)</f>
        <v>1</v>
      </c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>
        <f ca="1">Table2[[#This Row],[Cars value]]/Table2[[#This Row],[Cars]]</f>
        <v>54355.867657302522</v>
      </c>
      <c r="AS158" s="7"/>
      <c r="AT158" s="7"/>
      <c r="AU158" s="7">
        <f ca="1">IF(Table2[[#This Row],[Debts]]&gt;$AT$7,1,0)</f>
        <v>1</v>
      </c>
      <c r="AV158" s="7"/>
      <c r="AW158" s="7">
        <f ca="1">Table2[[#This Row],[Mortage left ]]/Table2[[#This Row],[Value of house ]]</f>
        <v>0.54192518973002168</v>
      </c>
      <c r="AZ158" s="7">
        <f ca="1">IF(Table2[[#This Row],[Debts]]&gt;Table2[[#This Row],[Income]],1,0)</f>
        <v>0</v>
      </c>
      <c r="BA158" s="7"/>
      <c r="BB158" s="7"/>
      <c r="BC158" s="7">
        <f ca="1">IF(Table2[[#This Row],[net worth of the person($)]]&gt;BB158,Table2[[#This Row],[age]],0)</f>
        <v>42</v>
      </c>
      <c r="BD158" s="7"/>
    </row>
    <row r="159" spans="3:56" x14ac:dyDescent="0.25">
      <c r="C159" s="1" t="str">
        <f t="shared" si="48"/>
        <v>women</v>
      </c>
      <c r="D159" s="1">
        <f t="shared" ca="1" si="49"/>
        <v>25</v>
      </c>
      <c r="E159" s="1">
        <f t="shared" ca="1" si="50"/>
        <v>6</v>
      </c>
      <c r="F159" s="1" t="str">
        <f t="shared" ca="1" si="51"/>
        <v>agriculture</v>
      </c>
      <c r="G159" s="1">
        <f t="shared" ca="1" si="52"/>
        <v>5</v>
      </c>
      <c r="H159" s="1" t="str">
        <f t="shared" ca="1" si="53"/>
        <v>Other</v>
      </c>
      <c r="I159">
        <f t="shared" ca="1" si="54"/>
        <v>2</v>
      </c>
      <c r="J159">
        <f t="shared" ca="1" si="55"/>
        <v>2</v>
      </c>
      <c r="K159">
        <f t="shared" ca="1" si="56"/>
        <v>63718</v>
      </c>
      <c r="L159">
        <f t="shared" ca="1" si="57"/>
        <v>13</v>
      </c>
      <c r="M159" t="str">
        <f t="shared" ca="1" si="58"/>
        <v>Prince edward Island</v>
      </c>
      <c r="N159">
        <f t="shared" ca="1" si="41"/>
        <v>191154</v>
      </c>
      <c r="O159">
        <f t="shared" ca="1" si="59"/>
        <v>65754.937344584236</v>
      </c>
      <c r="P159">
        <f t="shared" ca="1" si="42"/>
        <v>106161.56783087274</v>
      </c>
      <c r="Q159">
        <f t="shared" ca="1" si="60"/>
        <v>16404</v>
      </c>
      <c r="R159">
        <f t="shared" ca="1" si="43"/>
        <v>59580.434866376745</v>
      </c>
      <c r="S159">
        <f t="shared" ca="1" si="44"/>
        <v>23152.71149022484</v>
      </c>
      <c r="T159">
        <f t="shared" ca="1" si="45"/>
        <v>320468.27932109754</v>
      </c>
      <c r="U159">
        <f t="shared" ca="1" si="46"/>
        <v>141739.37221096098</v>
      </c>
      <c r="V159">
        <f t="shared" ca="1" si="47"/>
        <v>178728.90711013656</v>
      </c>
      <c r="X159" s="7">
        <f>IF(Table2[[#This Row],[gender]]="men",1,0)</f>
        <v>0</v>
      </c>
      <c r="Y159" s="7">
        <f>IF(Table2[[#This Row],[gender]]="women",1,0)</f>
        <v>1</v>
      </c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>
        <f ca="1">Table2[[#This Row],[Cars value]]/Table2[[#This Row],[Cars]]</f>
        <v>53080.783915436368</v>
      </c>
      <c r="AS159" s="7"/>
      <c r="AT159" s="7"/>
      <c r="AU159" s="7">
        <f ca="1">IF(Table2[[#This Row],[Debts]]&gt;$AT$7,1,0)</f>
        <v>1</v>
      </c>
      <c r="AV159" s="7"/>
      <c r="AW159" s="7">
        <f ca="1">Table2[[#This Row],[Mortage left ]]/Table2[[#This Row],[Value of house ]]</f>
        <v>0.34398933501043261</v>
      </c>
      <c r="AZ159" s="7">
        <f ca="1">IF(Table2[[#This Row],[Debts]]&gt;Table2[[#This Row],[Income]],1,0)</f>
        <v>0</v>
      </c>
      <c r="BA159" s="7"/>
      <c r="BB159" s="7"/>
      <c r="BC159" s="7">
        <f ca="1">IF(Table2[[#This Row],[net worth of the person($)]]&gt;BB159,Table2[[#This Row],[age]],0)</f>
        <v>25</v>
      </c>
      <c r="BD159" s="7"/>
    </row>
    <row r="160" spans="3:56" x14ac:dyDescent="0.25">
      <c r="C160" s="1" t="str">
        <f t="shared" si="48"/>
        <v>women</v>
      </c>
      <c r="D160" s="1">
        <f t="shared" ca="1" si="49"/>
        <v>27</v>
      </c>
      <c r="E160" s="1">
        <f t="shared" ca="1" si="50"/>
        <v>4</v>
      </c>
      <c r="F160" s="1" t="str">
        <f t="shared" ca="1" si="51"/>
        <v>IT</v>
      </c>
      <c r="G160" s="1">
        <f t="shared" ca="1" si="52"/>
        <v>5</v>
      </c>
      <c r="H160" s="1" t="str">
        <f t="shared" ca="1" si="53"/>
        <v>Other</v>
      </c>
      <c r="I160">
        <f t="shared" ca="1" si="54"/>
        <v>4</v>
      </c>
      <c r="J160">
        <f t="shared" ca="1" si="55"/>
        <v>1</v>
      </c>
      <c r="K160">
        <f t="shared" ca="1" si="56"/>
        <v>32148</v>
      </c>
      <c r="L160">
        <f t="shared" ca="1" si="57"/>
        <v>10</v>
      </c>
      <c r="M160" t="str">
        <f t="shared" ca="1" si="58"/>
        <v>Newfounland</v>
      </c>
      <c r="N160">
        <f t="shared" ca="1" si="41"/>
        <v>128592</v>
      </c>
      <c r="O160">
        <f t="shared" ca="1" si="59"/>
        <v>29521.222162483002</v>
      </c>
      <c r="P160">
        <f t="shared" ca="1" si="42"/>
        <v>25422.553806919852</v>
      </c>
      <c r="Q160">
        <f t="shared" ca="1" si="60"/>
        <v>23221</v>
      </c>
      <c r="R160">
        <f t="shared" ca="1" si="43"/>
        <v>58711.687523711822</v>
      </c>
      <c r="S160">
        <f t="shared" ca="1" si="44"/>
        <v>44679.636581504354</v>
      </c>
      <c r="T160">
        <f t="shared" ca="1" si="45"/>
        <v>198694.19038842421</v>
      </c>
      <c r="U160">
        <f t="shared" ca="1" si="46"/>
        <v>111453.90968619482</v>
      </c>
      <c r="V160">
        <f t="shared" ca="1" si="47"/>
        <v>87240.280702229385</v>
      </c>
      <c r="X160" s="7">
        <f>IF(Table2[[#This Row],[gender]]="men",1,0)</f>
        <v>0</v>
      </c>
      <c r="Y160" s="7">
        <f>IF(Table2[[#This Row],[gender]]="women",1,0)</f>
        <v>1</v>
      </c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>
        <f ca="1">Table2[[#This Row],[Cars value]]/Table2[[#This Row],[Cars]]</f>
        <v>25422.553806919852</v>
      </c>
      <c r="AS160" s="7"/>
      <c r="AT160" s="7"/>
      <c r="AU160" s="7">
        <f ca="1">IF(Table2[[#This Row],[Debts]]&gt;$AT$7,1,0)</f>
        <v>1</v>
      </c>
      <c r="AV160" s="7"/>
      <c r="AW160" s="7">
        <f ca="1">Table2[[#This Row],[Mortage left ]]/Table2[[#This Row],[Value of house ]]</f>
        <v>0.22957277406435084</v>
      </c>
      <c r="AZ160" s="7">
        <f ca="1">IF(Table2[[#This Row],[Debts]]&gt;Table2[[#This Row],[Income]],1,0)</f>
        <v>1</v>
      </c>
      <c r="BA160" s="7"/>
      <c r="BB160" s="7"/>
      <c r="BC160" s="7">
        <f ca="1">IF(Table2[[#This Row],[net worth of the person($)]]&gt;BB160,Table2[[#This Row],[age]],0)</f>
        <v>27</v>
      </c>
      <c r="BD160" s="7"/>
    </row>
    <row r="161" spans="3:56" x14ac:dyDescent="0.25">
      <c r="C161" s="1" t="str">
        <f t="shared" si="48"/>
        <v>women</v>
      </c>
      <c r="D161" s="1">
        <f t="shared" ca="1" si="49"/>
        <v>41</v>
      </c>
      <c r="E161" s="1">
        <f t="shared" ca="1" si="50"/>
        <v>5</v>
      </c>
      <c r="F161" s="1" t="str">
        <f t="shared" ca="1" si="51"/>
        <v xml:space="preserve">general work </v>
      </c>
      <c r="G161" s="1">
        <f t="shared" ca="1" si="52"/>
        <v>3</v>
      </c>
      <c r="H161" s="1" t="str">
        <f t="shared" ca="1" si="53"/>
        <v xml:space="preserve">university </v>
      </c>
      <c r="I161">
        <f t="shared" ca="1" si="54"/>
        <v>0</v>
      </c>
      <c r="J161">
        <f t="shared" ca="1" si="55"/>
        <v>1</v>
      </c>
      <c r="K161">
        <f t="shared" ca="1" si="56"/>
        <v>88840</v>
      </c>
      <c r="L161">
        <f t="shared" ca="1" si="57"/>
        <v>13</v>
      </c>
      <c r="M161" t="str">
        <f t="shared" ca="1" si="58"/>
        <v>Prince edward Island</v>
      </c>
      <c r="N161">
        <f t="shared" ca="1" si="41"/>
        <v>355360</v>
      </c>
      <c r="O161">
        <f t="shared" ca="1" si="59"/>
        <v>229611.9434408354</v>
      </c>
      <c r="P161">
        <f t="shared" ca="1" si="42"/>
        <v>38339.223510240838</v>
      </c>
      <c r="Q161">
        <f t="shared" ca="1" si="60"/>
        <v>1483</v>
      </c>
      <c r="R161">
        <f t="shared" ca="1" si="43"/>
        <v>131272.32942140853</v>
      </c>
      <c r="S161">
        <f t="shared" ca="1" si="44"/>
        <v>67719.816413179957</v>
      </c>
      <c r="T161">
        <f t="shared" ca="1" si="45"/>
        <v>461419.03992342082</v>
      </c>
      <c r="U161">
        <f t="shared" ca="1" si="46"/>
        <v>362367.27286224393</v>
      </c>
      <c r="V161">
        <f t="shared" ca="1" si="47"/>
        <v>99051.767061176884</v>
      </c>
      <c r="X161" s="7">
        <f>IF(Table2[[#This Row],[gender]]="men",1,0)</f>
        <v>0</v>
      </c>
      <c r="Y161" s="7">
        <f>IF(Table2[[#This Row],[gender]]="women",1,0)</f>
        <v>1</v>
      </c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>
        <f ca="1">Table2[[#This Row],[Cars value]]/Table2[[#This Row],[Cars]]</f>
        <v>38339.223510240838</v>
      </c>
      <c r="AS161" s="7"/>
      <c r="AT161" s="7"/>
      <c r="AU161" s="7">
        <f ca="1">IF(Table2[[#This Row],[Debts]]&gt;$AT$7,1,0)</f>
        <v>1</v>
      </c>
      <c r="AV161" s="7"/>
      <c r="AW161" s="7">
        <f ca="1">Table2[[#This Row],[Mortage left ]]/Table2[[#This Row],[Value of house ]]</f>
        <v>0.64613896735939724</v>
      </c>
      <c r="AZ161" s="7">
        <f ca="1">IF(Table2[[#This Row],[Debts]]&gt;Table2[[#This Row],[Income]],1,0)</f>
        <v>1</v>
      </c>
      <c r="BA161" s="7"/>
      <c r="BB161" s="7"/>
      <c r="BC161" s="7">
        <f ca="1">IF(Table2[[#This Row],[net worth of the person($)]]&gt;BB161,Table2[[#This Row],[age]],0)</f>
        <v>41</v>
      </c>
      <c r="BD161" s="7"/>
    </row>
    <row r="162" spans="3:56" x14ac:dyDescent="0.25">
      <c r="C162" s="1" t="str">
        <f t="shared" si="48"/>
        <v>women</v>
      </c>
      <c r="D162" s="1">
        <f t="shared" ca="1" si="49"/>
        <v>42</v>
      </c>
      <c r="E162" s="1">
        <f t="shared" ca="1" si="50"/>
        <v>2</v>
      </c>
      <c r="F162" s="1" t="str">
        <f t="shared" ca="1" si="51"/>
        <v>construction</v>
      </c>
      <c r="G162" s="1">
        <f t="shared" ca="1" si="52"/>
        <v>5</v>
      </c>
      <c r="H162" s="1" t="str">
        <f t="shared" ca="1" si="53"/>
        <v>Other</v>
      </c>
      <c r="I162">
        <f t="shared" ca="1" si="54"/>
        <v>3</v>
      </c>
      <c r="J162">
        <f t="shared" ca="1" si="55"/>
        <v>2</v>
      </c>
      <c r="K162">
        <f t="shared" ca="1" si="56"/>
        <v>58596</v>
      </c>
      <c r="L162">
        <f t="shared" ca="1" si="57"/>
        <v>9</v>
      </c>
      <c r="M162" t="str">
        <f t="shared" ca="1" si="58"/>
        <v>Quebec</v>
      </c>
      <c r="N162">
        <f t="shared" ref="N162:N225" ca="1" si="61">K162*RANDBETWEEN(3,6)</f>
        <v>175788</v>
      </c>
      <c r="O162">
        <f t="shared" ca="1" si="59"/>
        <v>42265.201403783656</v>
      </c>
      <c r="P162">
        <f t="shared" ref="P162:P225" ca="1" si="62">J162*RAND()*K162</f>
        <v>31252.46420744736</v>
      </c>
      <c r="Q162">
        <f t="shared" ca="1" si="60"/>
        <v>23299</v>
      </c>
      <c r="R162">
        <f t="shared" ref="R162:R225" ca="1" si="63">RAND()*K162*2</f>
        <v>108432.16204811903</v>
      </c>
      <c r="S162">
        <f t="shared" ref="S162:S225" ca="1" si="64">RAND()*K162*1.5</f>
        <v>34556.813023131093</v>
      </c>
      <c r="T162">
        <f t="shared" ref="T162:T225" ca="1" si="65">N162+P162+S162</f>
        <v>241597.27723057847</v>
      </c>
      <c r="U162">
        <f t="shared" ref="U162:U225" ca="1" si="66">O162+Q162+R162</f>
        <v>173996.3634519027</v>
      </c>
      <c r="V162">
        <f t="shared" ref="V162:V225" ca="1" si="67">T162-U162</f>
        <v>67600.913778675778</v>
      </c>
      <c r="X162" s="7">
        <f>IF(Table2[[#This Row],[gender]]="men",1,0)</f>
        <v>0</v>
      </c>
      <c r="Y162" s="7">
        <f>IF(Table2[[#This Row],[gender]]="women",1,0)</f>
        <v>1</v>
      </c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>
        <f ca="1">Table2[[#This Row],[Cars value]]/Table2[[#This Row],[Cars]]</f>
        <v>15626.23210372368</v>
      </c>
      <c r="AS162" s="7"/>
      <c r="AT162" s="7"/>
      <c r="AU162" s="7">
        <f ca="1">IF(Table2[[#This Row],[Debts]]&gt;$AT$7,1,0)</f>
        <v>1</v>
      </c>
      <c r="AV162" s="7"/>
      <c r="AW162" s="7">
        <f ca="1">Table2[[#This Row],[Mortage left ]]/Table2[[#This Row],[Value of house ]]</f>
        <v>0.24043280203303785</v>
      </c>
      <c r="AZ162" s="7">
        <f ca="1">IF(Table2[[#This Row],[Debts]]&gt;Table2[[#This Row],[Income]],1,0)</f>
        <v>1</v>
      </c>
      <c r="BA162" s="7"/>
      <c r="BB162" s="7"/>
      <c r="BC162" s="7">
        <f ca="1">IF(Table2[[#This Row],[net worth of the person($)]]&gt;BB162,Table2[[#This Row],[age]],0)</f>
        <v>42</v>
      </c>
      <c r="BD162" s="7"/>
    </row>
    <row r="163" spans="3:56" x14ac:dyDescent="0.25">
      <c r="C163" s="1" t="str">
        <f t="shared" si="48"/>
        <v>women</v>
      </c>
      <c r="D163" s="1">
        <f t="shared" ca="1" si="49"/>
        <v>30</v>
      </c>
      <c r="E163" s="1">
        <f t="shared" ca="1" si="50"/>
        <v>5</v>
      </c>
      <c r="F163" s="1" t="str">
        <f t="shared" ca="1" si="51"/>
        <v xml:space="preserve">general work </v>
      </c>
      <c r="G163" s="1">
        <f t="shared" ca="1" si="52"/>
        <v>1</v>
      </c>
      <c r="H163" s="1" t="str">
        <f t="shared" ca="1" si="53"/>
        <v>high scool</v>
      </c>
      <c r="I163">
        <f t="shared" ca="1" si="54"/>
        <v>4</v>
      </c>
      <c r="J163">
        <f t="shared" ca="1" si="55"/>
        <v>1</v>
      </c>
      <c r="K163">
        <f t="shared" ca="1" si="56"/>
        <v>75639</v>
      </c>
      <c r="L163">
        <f t="shared" ca="1" si="57"/>
        <v>4</v>
      </c>
      <c r="M163" t="str">
        <f t="shared" ca="1" si="58"/>
        <v>Alberta</v>
      </c>
      <c r="N163">
        <f t="shared" ca="1" si="61"/>
        <v>226917</v>
      </c>
      <c r="O163">
        <f t="shared" ca="1" si="59"/>
        <v>95405.846550871182</v>
      </c>
      <c r="P163">
        <f t="shared" ca="1" si="62"/>
        <v>12124.302767229699</v>
      </c>
      <c r="Q163">
        <f t="shared" ca="1" si="60"/>
        <v>8262</v>
      </c>
      <c r="R163">
        <f t="shared" ca="1" si="63"/>
        <v>137747.64346028466</v>
      </c>
      <c r="S163">
        <f t="shared" ca="1" si="64"/>
        <v>96073.822870497374</v>
      </c>
      <c r="T163">
        <f t="shared" ca="1" si="65"/>
        <v>335115.12563772709</v>
      </c>
      <c r="U163">
        <f t="shared" ca="1" si="66"/>
        <v>241415.49001115584</v>
      </c>
      <c r="V163">
        <f t="shared" ca="1" si="67"/>
        <v>93699.635626571253</v>
      </c>
      <c r="X163" s="7">
        <f>IF(Table2[[#This Row],[gender]]="men",1,0)</f>
        <v>0</v>
      </c>
      <c r="Y163" s="7">
        <f>IF(Table2[[#This Row],[gender]]="women",1,0)</f>
        <v>1</v>
      </c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>
        <f ca="1">Table2[[#This Row],[Cars value]]/Table2[[#This Row],[Cars]]</f>
        <v>12124.302767229699</v>
      </c>
      <c r="AS163" s="7"/>
      <c r="AT163" s="7"/>
      <c r="AU163" s="7">
        <f ca="1">IF(Table2[[#This Row],[Debts]]&gt;$AT$7,1,0)</f>
        <v>1</v>
      </c>
      <c r="AV163" s="7"/>
      <c r="AW163" s="7">
        <f ca="1">Table2[[#This Row],[Mortage left ]]/Table2[[#This Row],[Value of house ]]</f>
        <v>0.42044380346501664</v>
      </c>
      <c r="AZ163" s="7">
        <f ca="1">IF(Table2[[#This Row],[Debts]]&gt;Table2[[#This Row],[Income]],1,0)</f>
        <v>1</v>
      </c>
      <c r="BA163" s="7"/>
      <c r="BB163" s="7"/>
      <c r="BC163" s="7">
        <f ca="1">IF(Table2[[#This Row],[net worth of the person($)]]&gt;BB163,Table2[[#This Row],[age]],0)</f>
        <v>30</v>
      </c>
      <c r="BD163" s="7"/>
    </row>
    <row r="164" spans="3:56" x14ac:dyDescent="0.25">
      <c r="C164" s="1" t="str">
        <f t="shared" si="48"/>
        <v>women</v>
      </c>
      <c r="D164" s="1">
        <f t="shared" ca="1" si="49"/>
        <v>25</v>
      </c>
      <c r="E164" s="1">
        <f t="shared" ca="1" si="50"/>
        <v>1</v>
      </c>
      <c r="F164" s="1" t="str">
        <f t="shared" ca="1" si="51"/>
        <v>health</v>
      </c>
      <c r="G164" s="1">
        <f t="shared" ca="1" si="52"/>
        <v>4</v>
      </c>
      <c r="H164" s="1" t="str">
        <f t="shared" ca="1" si="53"/>
        <v xml:space="preserve">technical </v>
      </c>
      <c r="I164">
        <f t="shared" ca="1" si="54"/>
        <v>3</v>
      </c>
      <c r="J164">
        <f t="shared" ca="1" si="55"/>
        <v>1</v>
      </c>
      <c r="K164">
        <f t="shared" ca="1" si="56"/>
        <v>61903</v>
      </c>
      <c r="L164">
        <f t="shared" ca="1" si="57"/>
        <v>5</v>
      </c>
      <c r="M164" t="str">
        <f t="shared" ca="1" si="58"/>
        <v>Nunavut</v>
      </c>
      <c r="N164">
        <f t="shared" ca="1" si="61"/>
        <v>185709</v>
      </c>
      <c r="O164">
        <f t="shared" ca="1" si="59"/>
        <v>179561.34144914043</v>
      </c>
      <c r="P164">
        <f t="shared" ca="1" si="62"/>
        <v>26191.612210922656</v>
      </c>
      <c r="Q164">
        <f t="shared" ca="1" si="60"/>
        <v>23840</v>
      </c>
      <c r="R164">
        <f t="shared" ca="1" si="63"/>
        <v>30546.828710050529</v>
      </c>
      <c r="S164">
        <f t="shared" ca="1" si="64"/>
        <v>35300.212104445221</v>
      </c>
      <c r="T164">
        <f t="shared" ca="1" si="65"/>
        <v>247200.82431536785</v>
      </c>
      <c r="U164">
        <f t="shared" ca="1" si="66"/>
        <v>233948.17015919095</v>
      </c>
      <c r="V164">
        <f t="shared" ca="1" si="67"/>
        <v>13252.654156176897</v>
      </c>
      <c r="X164" s="7">
        <f>IF(Table2[[#This Row],[gender]]="men",1,0)</f>
        <v>0</v>
      </c>
      <c r="Y164" s="7">
        <f>IF(Table2[[#This Row],[gender]]="women",1,0)</f>
        <v>1</v>
      </c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>
        <f ca="1">Table2[[#This Row],[Cars value]]/Table2[[#This Row],[Cars]]</f>
        <v>26191.612210922656</v>
      </c>
      <c r="AS164" s="7"/>
      <c r="AT164" s="7"/>
      <c r="AU164" s="7">
        <f ca="1">IF(Table2[[#This Row],[Debts]]&gt;$AT$7,1,0)</f>
        <v>1</v>
      </c>
      <c r="AV164" s="7"/>
      <c r="AW164" s="7">
        <f ca="1">Table2[[#This Row],[Mortage left ]]/Table2[[#This Row],[Value of house ]]</f>
        <v>0.96689628100490776</v>
      </c>
      <c r="AZ164" s="7">
        <f ca="1">IF(Table2[[#This Row],[Debts]]&gt;Table2[[#This Row],[Income]],1,0)</f>
        <v>0</v>
      </c>
      <c r="BA164" s="7"/>
      <c r="BB164" s="7"/>
      <c r="BC164" s="7">
        <f ca="1">IF(Table2[[#This Row],[net worth of the person($)]]&gt;BB164,Table2[[#This Row],[age]],0)</f>
        <v>25</v>
      </c>
      <c r="BD164" s="7"/>
    </row>
    <row r="165" spans="3:56" x14ac:dyDescent="0.25">
      <c r="C165" s="1" t="str">
        <f t="shared" si="48"/>
        <v>women</v>
      </c>
      <c r="D165" s="1">
        <f t="shared" ca="1" si="49"/>
        <v>28</v>
      </c>
      <c r="E165" s="1">
        <f t="shared" ca="1" si="50"/>
        <v>6</v>
      </c>
      <c r="F165" s="1" t="str">
        <f t="shared" ca="1" si="51"/>
        <v>agriculture</v>
      </c>
      <c r="G165" s="1">
        <f t="shared" ca="1" si="52"/>
        <v>1</v>
      </c>
      <c r="H165" s="1" t="str">
        <f t="shared" ca="1" si="53"/>
        <v>high scool</v>
      </c>
      <c r="I165">
        <f t="shared" ca="1" si="54"/>
        <v>1</v>
      </c>
      <c r="J165">
        <f t="shared" ca="1" si="55"/>
        <v>2</v>
      </c>
      <c r="K165">
        <f t="shared" ca="1" si="56"/>
        <v>66693</v>
      </c>
      <c r="L165">
        <f t="shared" ca="1" si="57"/>
        <v>1</v>
      </c>
      <c r="M165" t="str">
        <f t="shared" ca="1" si="58"/>
        <v xml:space="preserve">yuko </v>
      </c>
      <c r="N165">
        <f t="shared" ca="1" si="61"/>
        <v>200079</v>
      </c>
      <c r="O165">
        <f t="shared" ca="1" si="59"/>
        <v>136234.71943688142</v>
      </c>
      <c r="P165">
        <f t="shared" ca="1" si="62"/>
        <v>25333.213007140912</v>
      </c>
      <c r="Q165">
        <f t="shared" ca="1" si="60"/>
        <v>11562</v>
      </c>
      <c r="R165">
        <f t="shared" ca="1" si="63"/>
        <v>46007.158560898177</v>
      </c>
      <c r="S165">
        <f t="shared" ca="1" si="64"/>
        <v>20052.337723643621</v>
      </c>
      <c r="T165">
        <f t="shared" ca="1" si="65"/>
        <v>245464.55073078454</v>
      </c>
      <c r="U165">
        <f t="shared" ca="1" si="66"/>
        <v>193803.87799777961</v>
      </c>
      <c r="V165">
        <f t="shared" ca="1" si="67"/>
        <v>51660.672733004933</v>
      </c>
      <c r="X165" s="7">
        <f>IF(Table2[[#This Row],[gender]]="men",1,0)</f>
        <v>0</v>
      </c>
      <c r="Y165" s="7">
        <f>IF(Table2[[#This Row],[gender]]="women",1,0)</f>
        <v>1</v>
      </c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>
        <f ca="1">Table2[[#This Row],[Cars value]]/Table2[[#This Row],[Cars]]</f>
        <v>12666.606503570456</v>
      </c>
      <c r="AS165" s="7"/>
      <c r="AT165" s="7"/>
      <c r="AU165" s="7">
        <f ca="1">IF(Table2[[#This Row],[Debts]]&gt;$AT$7,1,0)</f>
        <v>1</v>
      </c>
      <c r="AV165" s="7"/>
      <c r="AW165" s="7">
        <f ca="1">Table2[[#This Row],[Mortage left ]]/Table2[[#This Row],[Value of house ]]</f>
        <v>0.68090463985166572</v>
      </c>
      <c r="AZ165" s="7">
        <f ca="1">IF(Table2[[#This Row],[Debts]]&gt;Table2[[#This Row],[Income]],1,0)</f>
        <v>0</v>
      </c>
      <c r="BA165" s="7"/>
      <c r="BB165" s="7"/>
      <c r="BC165" s="7">
        <f ca="1">IF(Table2[[#This Row],[net worth of the person($)]]&gt;BB165,Table2[[#This Row],[age]],0)</f>
        <v>28</v>
      </c>
      <c r="BD165" s="7"/>
    </row>
    <row r="166" spans="3:56" x14ac:dyDescent="0.25">
      <c r="C166" s="1" t="str">
        <f t="shared" si="48"/>
        <v>women</v>
      </c>
      <c r="D166" s="1">
        <f t="shared" ca="1" si="49"/>
        <v>34</v>
      </c>
      <c r="E166" s="1">
        <f t="shared" ca="1" si="50"/>
        <v>4</v>
      </c>
      <c r="F166" s="1" t="str">
        <f t="shared" ca="1" si="51"/>
        <v>IT</v>
      </c>
      <c r="G166" s="1">
        <f t="shared" ca="1" si="52"/>
        <v>1</v>
      </c>
      <c r="H166" s="1" t="str">
        <f t="shared" ca="1" si="53"/>
        <v>high scool</v>
      </c>
      <c r="I166">
        <f t="shared" ca="1" si="54"/>
        <v>4</v>
      </c>
      <c r="J166">
        <f t="shared" ca="1" si="55"/>
        <v>2</v>
      </c>
      <c r="K166">
        <f t="shared" ca="1" si="56"/>
        <v>43752</v>
      </c>
      <c r="L166">
        <f t="shared" ca="1" si="57"/>
        <v>8</v>
      </c>
      <c r="M166" t="str">
        <f t="shared" ca="1" si="58"/>
        <v xml:space="preserve">Ontario </v>
      </c>
      <c r="N166">
        <f t="shared" ca="1" si="61"/>
        <v>131256</v>
      </c>
      <c r="O166">
        <f t="shared" ca="1" si="59"/>
        <v>75045.997762174491</v>
      </c>
      <c r="P166">
        <f t="shared" ca="1" si="62"/>
        <v>34079.399796943209</v>
      </c>
      <c r="Q166">
        <f t="shared" ca="1" si="60"/>
        <v>11995</v>
      </c>
      <c r="R166">
        <f t="shared" ca="1" si="63"/>
        <v>61107.540332563105</v>
      </c>
      <c r="S166">
        <f t="shared" ca="1" si="64"/>
        <v>13411.948127063883</v>
      </c>
      <c r="T166">
        <f t="shared" ca="1" si="65"/>
        <v>178747.3479240071</v>
      </c>
      <c r="U166">
        <f t="shared" ca="1" si="66"/>
        <v>148148.5380947376</v>
      </c>
      <c r="V166">
        <f t="shared" ca="1" si="67"/>
        <v>30598.809829269507</v>
      </c>
      <c r="X166" s="7">
        <f>IF(Table2[[#This Row],[gender]]="men",1,0)</f>
        <v>0</v>
      </c>
      <c r="Y166" s="7">
        <f>IF(Table2[[#This Row],[gender]]="women",1,0)</f>
        <v>1</v>
      </c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>
        <f ca="1">Table2[[#This Row],[Cars value]]/Table2[[#This Row],[Cars]]</f>
        <v>17039.699898471605</v>
      </c>
      <c r="AS166" s="7"/>
      <c r="AT166" s="7"/>
      <c r="AU166" s="7">
        <f ca="1">IF(Table2[[#This Row],[Debts]]&gt;$AT$7,1,0)</f>
        <v>1</v>
      </c>
      <c r="AV166" s="7"/>
      <c r="AW166" s="7">
        <f ca="1">Table2[[#This Row],[Mortage left ]]/Table2[[#This Row],[Value of house ]]</f>
        <v>0.5717528932938265</v>
      </c>
      <c r="AZ166" s="7">
        <f ca="1">IF(Table2[[#This Row],[Debts]]&gt;Table2[[#This Row],[Income]],1,0)</f>
        <v>1</v>
      </c>
      <c r="BA166" s="7"/>
      <c r="BB166" s="7"/>
      <c r="BC166" s="7">
        <f ca="1">IF(Table2[[#This Row],[net worth of the person($)]]&gt;BB166,Table2[[#This Row],[age]],0)</f>
        <v>34</v>
      </c>
      <c r="BD166" s="7"/>
    </row>
    <row r="167" spans="3:56" x14ac:dyDescent="0.25">
      <c r="C167" s="1" t="str">
        <f t="shared" si="48"/>
        <v>women</v>
      </c>
      <c r="D167" s="1">
        <f t="shared" ca="1" si="49"/>
        <v>43</v>
      </c>
      <c r="E167" s="1">
        <f t="shared" ca="1" si="50"/>
        <v>1</v>
      </c>
      <c r="F167" s="1" t="str">
        <f t="shared" ca="1" si="51"/>
        <v>health</v>
      </c>
      <c r="G167" s="1">
        <f t="shared" ca="1" si="52"/>
        <v>3</v>
      </c>
      <c r="H167" s="1" t="str">
        <f t="shared" ca="1" si="53"/>
        <v xml:space="preserve">university </v>
      </c>
      <c r="I167">
        <f t="shared" ca="1" si="54"/>
        <v>0</v>
      </c>
      <c r="J167">
        <f t="shared" ca="1" si="55"/>
        <v>2</v>
      </c>
      <c r="K167">
        <f t="shared" ca="1" si="56"/>
        <v>78445</v>
      </c>
      <c r="L167">
        <f t="shared" ca="1" si="57"/>
        <v>9</v>
      </c>
      <c r="M167" t="str">
        <f t="shared" ca="1" si="58"/>
        <v>Quebec</v>
      </c>
      <c r="N167">
        <f t="shared" ca="1" si="61"/>
        <v>392225</v>
      </c>
      <c r="O167">
        <f t="shared" ca="1" si="59"/>
        <v>187452.19822558135</v>
      </c>
      <c r="P167">
        <f t="shared" ca="1" si="62"/>
        <v>126324.0050549837</v>
      </c>
      <c r="Q167">
        <f t="shared" ca="1" si="60"/>
        <v>62671</v>
      </c>
      <c r="R167">
        <f t="shared" ca="1" si="63"/>
        <v>38371.600015369018</v>
      </c>
      <c r="S167">
        <f t="shared" ca="1" si="64"/>
        <v>73958.463239272154</v>
      </c>
      <c r="T167">
        <f t="shared" ca="1" si="65"/>
        <v>592507.4682942559</v>
      </c>
      <c r="U167">
        <f t="shared" ca="1" si="66"/>
        <v>288494.79824095039</v>
      </c>
      <c r="V167">
        <f t="shared" ca="1" si="67"/>
        <v>304012.67005330551</v>
      </c>
      <c r="X167" s="7">
        <f>IF(Table2[[#This Row],[gender]]="men",1,0)</f>
        <v>0</v>
      </c>
      <c r="Y167" s="7">
        <f>IF(Table2[[#This Row],[gender]]="women",1,0)</f>
        <v>1</v>
      </c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>
        <f ca="1">Table2[[#This Row],[Cars value]]/Table2[[#This Row],[Cars]]</f>
        <v>63162.002527491852</v>
      </c>
      <c r="AS167" s="7"/>
      <c r="AT167" s="7"/>
      <c r="AU167" s="7">
        <f ca="1">IF(Table2[[#This Row],[Debts]]&gt;$AT$7,1,0)</f>
        <v>1</v>
      </c>
      <c r="AV167" s="7"/>
      <c r="AW167" s="7">
        <f ca="1">Table2[[#This Row],[Mortage left ]]/Table2[[#This Row],[Value of house ]]</f>
        <v>0.47792006686361488</v>
      </c>
      <c r="AZ167" s="7">
        <f ca="1">IF(Table2[[#This Row],[Debts]]&gt;Table2[[#This Row],[Income]],1,0)</f>
        <v>0</v>
      </c>
      <c r="BA167" s="7"/>
      <c r="BB167" s="7"/>
      <c r="BC167" s="7">
        <f ca="1">IF(Table2[[#This Row],[net worth of the person($)]]&gt;BB167,Table2[[#This Row],[age]],0)</f>
        <v>43</v>
      </c>
      <c r="BD167" s="7"/>
    </row>
    <row r="168" spans="3:56" x14ac:dyDescent="0.25">
      <c r="C168" s="1" t="str">
        <f t="shared" si="48"/>
        <v>women</v>
      </c>
      <c r="D168" s="1">
        <f t="shared" ca="1" si="49"/>
        <v>32</v>
      </c>
      <c r="E168" s="1">
        <f t="shared" ca="1" si="50"/>
        <v>3</v>
      </c>
      <c r="F168" s="1" t="str">
        <f t="shared" ca="1" si="51"/>
        <v xml:space="preserve">teaching </v>
      </c>
      <c r="G168" s="1">
        <f t="shared" ca="1" si="52"/>
        <v>1</v>
      </c>
      <c r="H168" s="1" t="str">
        <f t="shared" ca="1" si="53"/>
        <v>high scool</v>
      </c>
      <c r="I168">
        <f t="shared" ca="1" si="54"/>
        <v>0</v>
      </c>
      <c r="J168">
        <f t="shared" ca="1" si="55"/>
        <v>2</v>
      </c>
      <c r="K168">
        <f t="shared" ca="1" si="56"/>
        <v>86377</v>
      </c>
      <c r="L168">
        <f t="shared" ca="1" si="57"/>
        <v>7</v>
      </c>
      <c r="M168" t="str">
        <f t="shared" ca="1" si="58"/>
        <v xml:space="preserve">Manitoba </v>
      </c>
      <c r="N168">
        <f t="shared" ca="1" si="61"/>
        <v>518262</v>
      </c>
      <c r="O168">
        <f t="shared" ca="1" si="59"/>
        <v>218435.31989383383</v>
      </c>
      <c r="P168">
        <f t="shared" ca="1" si="62"/>
        <v>34658.531790254579</v>
      </c>
      <c r="Q168">
        <f t="shared" ca="1" si="60"/>
        <v>5884</v>
      </c>
      <c r="R168">
        <f t="shared" ca="1" si="63"/>
        <v>62333.91159418723</v>
      </c>
      <c r="S168">
        <f t="shared" ca="1" si="64"/>
        <v>59939.947071314789</v>
      </c>
      <c r="T168">
        <f t="shared" ca="1" si="65"/>
        <v>612860.47886156943</v>
      </c>
      <c r="U168">
        <f t="shared" ca="1" si="66"/>
        <v>286653.23148802109</v>
      </c>
      <c r="V168">
        <f t="shared" ca="1" si="67"/>
        <v>326207.24737354834</v>
      </c>
      <c r="X168" s="7">
        <f>IF(Table2[[#This Row],[gender]]="men",1,0)</f>
        <v>0</v>
      </c>
      <c r="Y168" s="7">
        <f>IF(Table2[[#This Row],[gender]]="women",1,0)</f>
        <v>1</v>
      </c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>
        <f ca="1">Table2[[#This Row],[Cars value]]/Table2[[#This Row],[Cars]]</f>
        <v>17329.26589512729</v>
      </c>
      <c r="AS168" s="7"/>
      <c r="AT168" s="7"/>
      <c r="AU168" s="7">
        <f ca="1">IF(Table2[[#This Row],[Debts]]&gt;$AT$7,1,0)</f>
        <v>1</v>
      </c>
      <c r="AV168" s="7"/>
      <c r="AW168" s="7">
        <f ca="1">Table2[[#This Row],[Mortage left ]]/Table2[[#This Row],[Value of house ]]</f>
        <v>0.4214766274468007</v>
      </c>
      <c r="AZ168" s="7">
        <f ca="1">IF(Table2[[#This Row],[Debts]]&gt;Table2[[#This Row],[Income]],1,0)</f>
        <v>0</v>
      </c>
      <c r="BA168" s="7"/>
      <c r="BB168" s="7"/>
      <c r="BC168" s="7">
        <f ca="1">IF(Table2[[#This Row],[net worth of the person($)]]&gt;BB168,Table2[[#This Row],[age]],0)</f>
        <v>32</v>
      </c>
      <c r="BD168" s="7"/>
    </row>
    <row r="169" spans="3:56" x14ac:dyDescent="0.25">
      <c r="C169" s="1" t="str">
        <f t="shared" si="48"/>
        <v>women</v>
      </c>
      <c r="D169" s="1">
        <f t="shared" ca="1" si="49"/>
        <v>26</v>
      </c>
      <c r="E169" s="1">
        <f t="shared" ca="1" si="50"/>
        <v>3</v>
      </c>
      <c r="F169" s="1" t="str">
        <f t="shared" ca="1" si="51"/>
        <v xml:space="preserve">teaching </v>
      </c>
      <c r="G169" s="1">
        <f t="shared" ca="1" si="52"/>
        <v>2</v>
      </c>
      <c r="H169" s="1" t="str">
        <f t="shared" ca="1" si="53"/>
        <v xml:space="preserve">college </v>
      </c>
      <c r="I169">
        <f t="shared" ca="1" si="54"/>
        <v>1</v>
      </c>
      <c r="J169">
        <f t="shared" ca="1" si="55"/>
        <v>1</v>
      </c>
      <c r="K169">
        <f t="shared" ca="1" si="56"/>
        <v>77008</v>
      </c>
      <c r="L169">
        <f t="shared" ca="1" si="57"/>
        <v>7</v>
      </c>
      <c r="M169" t="str">
        <f t="shared" ca="1" si="58"/>
        <v xml:space="preserve">Manitoba </v>
      </c>
      <c r="N169">
        <f t="shared" ca="1" si="61"/>
        <v>462048</v>
      </c>
      <c r="O169">
        <f t="shared" ca="1" si="59"/>
        <v>160556.79058614006</v>
      </c>
      <c r="P169">
        <f t="shared" ca="1" si="62"/>
        <v>815.84217676659921</v>
      </c>
      <c r="Q169">
        <f t="shared" ca="1" si="60"/>
        <v>772</v>
      </c>
      <c r="R169">
        <f t="shared" ca="1" si="63"/>
        <v>28247.347313181963</v>
      </c>
      <c r="S169">
        <f t="shared" ca="1" si="64"/>
        <v>10933.285484089118</v>
      </c>
      <c r="T169">
        <f t="shared" ca="1" si="65"/>
        <v>473797.12766085571</v>
      </c>
      <c r="U169">
        <f t="shared" ca="1" si="66"/>
        <v>189576.13789932203</v>
      </c>
      <c r="V169">
        <f t="shared" ca="1" si="67"/>
        <v>284220.98976153368</v>
      </c>
      <c r="X169" s="7">
        <f>IF(Table2[[#This Row],[gender]]="men",1,0)</f>
        <v>0</v>
      </c>
      <c r="Y169" s="7">
        <f>IF(Table2[[#This Row],[gender]]="women",1,0)</f>
        <v>1</v>
      </c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>
        <f ca="1">Table2[[#This Row],[Cars value]]/Table2[[#This Row],[Cars]]</f>
        <v>815.84217676659921</v>
      </c>
      <c r="AS169" s="7"/>
      <c r="AT169" s="7"/>
      <c r="AU169" s="7">
        <f ca="1">IF(Table2[[#This Row],[Debts]]&gt;$AT$7,1,0)</f>
        <v>1</v>
      </c>
      <c r="AV169" s="7"/>
      <c r="AW169" s="7">
        <f ca="1">Table2[[#This Row],[Mortage left ]]/Table2[[#This Row],[Value of house ]]</f>
        <v>0.34748941795255051</v>
      </c>
      <c r="AZ169" s="7">
        <f ca="1">IF(Table2[[#This Row],[Debts]]&gt;Table2[[#This Row],[Income]],1,0)</f>
        <v>0</v>
      </c>
      <c r="BA169" s="7"/>
      <c r="BB169" s="7"/>
      <c r="BC169" s="7">
        <f ca="1">IF(Table2[[#This Row],[net worth of the person($)]]&gt;BB169,Table2[[#This Row],[age]],0)</f>
        <v>26</v>
      </c>
      <c r="BD169" s="7"/>
    </row>
    <row r="170" spans="3:56" x14ac:dyDescent="0.25">
      <c r="C170" s="1" t="str">
        <f t="shared" si="48"/>
        <v>women</v>
      </c>
      <c r="D170" s="1">
        <f t="shared" ca="1" si="49"/>
        <v>26</v>
      </c>
      <c r="E170" s="1">
        <f t="shared" ca="1" si="50"/>
        <v>4</v>
      </c>
      <c r="F170" s="1" t="str">
        <f t="shared" ca="1" si="51"/>
        <v>IT</v>
      </c>
      <c r="G170" s="1">
        <f t="shared" ca="1" si="52"/>
        <v>3</v>
      </c>
      <c r="H170" s="1" t="str">
        <f t="shared" ca="1" si="53"/>
        <v xml:space="preserve">university </v>
      </c>
      <c r="I170">
        <f t="shared" ca="1" si="54"/>
        <v>4</v>
      </c>
      <c r="J170">
        <f t="shared" ca="1" si="55"/>
        <v>1</v>
      </c>
      <c r="K170">
        <f t="shared" ca="1" si="56"/>
        <v>74986</v>
      </c>
      <c r="L170">
        <f t="shared" ca="1" si="57"/>
        <v>2</v>
      </c>
      <c r="M170" t="str">
        <f t="shared" ca="1" si="58"/>
        <v>BC</v>
      </c>
      <c r="N170">
        <f t="shared" ca="1" si="61"/>
        <v>224958</v>
      </c>
      <c r="O170">
        <f t="shared" ca="1" si="59"/>
        <v>217697.25437357658</v>
      </c>
      <c r="P170">
        <f t="shared" ca="1" si="62"/>
        <v>22206.004441666439</v>
      </c>
      <c r="Q170">
        <f t="shared" ca="1" si="60"/>
        <v>12256</v>
      </c>
      <c r="R170">
        <f t="shared" ca="1" si="63"/>
        <v>126489.70541181111</v>
      </c>
      <c r="S170">
        <f t="shared" ca="1" si="64"/>
        <v>101006.06120831802</v>
      </c>
      <c r="T170">
        <f t="shared" ca="1" si="65"/>
        <v>348170.06564998446</v>
      </c>
      <c r="U170">
        <f t="shared" ca="1" si="66"/>
        <v>356442.95978538768</v>
      </c>
      <c r="V170">
        <f t="shared" ca="1" si="67"/>
        <v>-8272.894135403214</v>
      </c>
      <c r="X170" s="7">
        <f>IF(Table2[[#This Row],[gender]]="men",1,0)</f>
        <v>0</v>
      </c>
      <c r="Y170" s="7">
        <f>IF(Table2[[#This Row],[gender]]="women",1,0)</f>
        <v>1</v>
      </c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>
        <f ca="1">Table2[[#This Row],[Cars value]]/Table2[[#This Row],[Cars]]</f>
        <v>22206.004441666439</v>
      </c>
      <c r="AS170" s="7"/>
      <c r="AT170" s="7"/>
      <c r="AU170" s="7">
        <f ca="1">IF(Table2[[#This Row],[Debts]]&gt;$AT$7,1,0)</f>
        <v>1</v>
      </c>
      <c r="AV170" s="7"/>
      <c r="AW170" s="7">
        <f ca="1">Table2[[#This Row],[Mortage left ]]/Table2[[#This Row],[Value of house ]]</f>
        <v>0.96772399458377378</v>
      </c>
      <c r="AZ170" s="7">
        <f ca="1">IF(Table2[[#This Row],[Debts]]&gt;Table2[[#This Row],[Income]],1,0)</f>
        <v>1</v>
      </c>
      <c r="BA170" s="7"/>
      <c r="BB170" s="7"/>
      <c r="BC170" s="7">
        <f ca="1">IF(Table2[[#This Row],[net worth of the person($)]]&gt;BB170,Table2[[#This Row],[age]],0)</f>
        <v>0</v>
      </c>
      <c r="BD170" s="7"/>
    </row>
    <row r="171" spans="3:56" x14ac:dyDescent="0.25">
      <c r="C171" s="1" t="str">
        <f t="shared" si="48"/>
        <v>women</v>
      </c>
      <c r="D171" s="1">
        <f t="shared" ca="1" si="49"/>
        <v>35</v>
      </c>
      <c r="E171" s="1">
        <f t="shared" ca="1" si="50"/>
        <v>2</v>
      </c>
      <c r="F171" s="1" t="str">
        <f t="shared" ca="1" si="51"/>
        <v>construction</v>
      </c>
      <c r="G171" s="1">
        <f t="shared" ca="1" si="52"/>
        <v>2</v>
      </c>
      <c r="H171" s="1" t="str">
        <f t="shared" ca="1" si="53"/>
        <v xml:space="preserve">college </v>
      </c>
      <c r="I171">
        <f t="shared" ca="1" si="54"/>
        <v>3</v>
      </c>
      <c r="J171">
        <f t="shared" ca="1" si="55"/>
        <v>2</v>
      </c>
      <c r="K171">
        <f t="shared" ca="1" si="56"/>
        <v>42741</v>
      </c>
      <c r="L171">
        <f t="shared" ca="1" si="57"/>
        <v>13</v>
      </c>
      <c r="M171" t="str">
        <f t="shared" ca="1" si="58"/>
        <v>Prince edward Island</v>
      </c>
      <c r="N171">
        <f t="shared" ca="1" si="61"/>
        <v>256446</v>
      </c>
      <c r="O171">
        <f t="shared" ca="1" si="59"/>
        <v>143576.18767940887</v>
      </c>
      <c r="P171">
        <f t="shared" ca="1" si="62"/>
        <v>11148.402570915719</v>
      </c>
      <c r="Q171">
        <f t="shared" ca="1" si="60"/>
        <v>1755</v>
      </c>
      <c r="R171">
        <f t="shared" ca="1" si="63"/>
        <v>3958.6670085831415</v>
      </c>
      <c r="S171">
        <f t="shared" ca="1" si="64"/>
        <v>25488.700224206324</v>
      </c>
      <c r="T171">
        <f t="shared" ca="1" si="65"/>
        <v>293083.10279512202</v>
      </c>
      <c r="U171">
        <f t="shared" ca="1" si="66"/>
        <v>149289.85468799202</v>
      </c>
      <c r="V171">
        <f t="shared" ca="1" si="67"/>
        <v>143793.24810713</v>
      </c>
      <c r="X171" s="7">
        <f>IF(Table2[[#This Row],[gender]]="men",1,0)</f>
        <v>0</v>
      </c>
      <c r="Y171" s="7">
        <f>IF(Table2[[#This Row],[gender]]="women",1,0)</f>
        <v>1</v>
      </c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>
        <f ca="1">Table2[[#This Row],[Cars value]]/Table2[[#This Row],[Cars]]</f>
        <v>5574.2012854578597</v>
      </c>
      <c r="AS171" s="7"/>
      <c r="AT171" s="7"/>
      <c r="AU171" s="7">
        <f ca="1">IF(Table2[[#This Row],[Debts]]&gt;$AT$7,1,0)</f>
        <v>0</v>
      </c>
      <c r="AV171" s="7"/>
      <c r="AW171" s="7">
        <f ca="1">Table2[[#This Row],[Mortage left ]]/Table2[[#This Row],[Value of house ]]</f>
        <v>0.55986908619907849</v>
      </c>
      <c r="AZ171" s="7">
        <f ca="1">IF(Table2[[#This Row],[Debts]]&gt;Table2[[#This Row],[Income]],1,0)</f>
        <v>0</v>
      </c>
      <c r="BA171" s="7"/>
      <c r="BB171" s="7"/>
      <c r="BC171" s="7">
        <f ca="1">IF(Table2[[#This Row],[net worth of the person($)]]&gt;BB171,Table2[[#This Row],[age]],0)</f>
        <v>35</v>
      </c>
      <c r="BD171" s="7"/>
    </row>
    <row r="172" spans="3:56" x14ac:dyDescent="0.25">
      <c r="C172" s="1" t="str">
        <f t="shared" si="48"/>
        <v>women</v>
      </c>
      <c r="D172" s="1">
        <f t="shared" ca="1" si="49"/>
        <v>28</v>
      </c>
      <c r="E172" s="1">
        <f t="shared" ca="1" si="50"/>
        <v>2</v>
      </c>
      <c r="F172" s="1" t="str">
        <f t="shared" ca="1" si="51"/>
        <v>construction</v>
      </c>
      <c r="G172" s="1">
        <f t="shared" ca="1" si="52"/>
        <v>2</v>
      </c>
      <c r="H172" s="1" t="str">
        <f t="shared" ca="1" si="53"/>
        <v xml:space="preserve">college </v>
      </c>
      <c r="I172">
        <f t="shared" ca="1" si="54"/>
        <v>2</v>
      </c>
      <c r="J172">
        <f t="shared" ca="1" si="55"/>
        <v>1</v>
      </c>
      <c r="K172">
        <f t="shared" ca="1" si="56"/>
        <v>75176</v>
      </c>
      <c r="L172">
        <f t="shared" ca="1" si="57"/>
        <v>6</v>
      </c>
      <c r="M172" t="str">
        <f t="shared" ca="1" si="58"/>
        <v>Saskatchewan</v>
      </c>
      <c r="N172">
        <f t="shared" ca="1" si="61"/>
        <v>451056</v>
      </c>
      <c r="O172">
        <f t="shared" ca="1" si="59"/>
        <v>306823.76666974521</v>
      </c>
      <c r="P172">
        <f t="shared" ca="1" si="62"/>
        <v>71969.41780536955</v>
      </c>
      <c r="Q172">
        <f t="shared" ca="1" si="60"/>
        <v>41588</v>
      </c>
      <c r="R172">
        <f t="shared" ca="1" si="63"/>
        <v>106163.53747222359</v>
      </c>
      <c r="S172">
        <f t="shared" ca="1" si="64"/>
        <v>35788.647936077774</v>
      </c>
      <c r="T172">
        <f t="shared" ca="1" si="65"/>
        <v>558814.06574144727</v>
      </c>
      <c r="U172">
        <f t="shared" ca="1" si="66"/>
        <v>454575.30414196878</v>
      </c>
      <c r="V172">
        <f t="shared" ca="1" si="67"/>
        <v>104238.76159947849</v>
      </c>
      <c r="X172" s="7">
        <f>IF(Table2[[#This Row],[gender]]="men",1,0)</f>
        <v>0</v>
      </c>
      <c r="Y172" s="7">
        <f>IF(Table2[[#This Row],[gender]]="women",1,0)</f>
        <v>1</v>
      </c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>
        <f ca="1">Table2[[#This Row],[Cars value]]/Table2[[#This Row],[Cars]]</f>
        <v>71969.41780536955</v>
      </c>
      <c r="AS172" s="7"/>
      <c r="AT172" s="7"/>
      <c r="AU172" s="7">
        <f ca="1">IF(Table2[[#This Row],[Debts]]&gt;$AT$7,1,0)</f>
        <v>1</v>
      </c>
      <c r="AV172" s="7"/>
      <c r="AW172" s="7">
        <f ca="1">Table2[[#This Row],[Mortage left ]]/Table2[[#This Row],[Value of house ]]</f>
        <v>0.68023430941999485</v>
      </c>
      <c r="AZ172" s="7">
        <f ca="1">IF(Table2[[#This Row],[Debts]]&gt;Table2[[#This Row],[Income]],1,0)</f>
        <v>1</v>
      </c>
      <c r="BA172" s="7"/>
      <c r="BB172" s="7"/>
      <c r="BC172" s="7">
        <f ca="1">IF(Table2[[#This Row],[net worth of the person($)]]&gt;BB172,Table2[[#This Row],[age]],0)</f>
        <v>28</v>
      </c>
      <c r="BD172" s="7"/>
    </row>
    <row r="173" spans="3:56" x14ac:dyDescent="0.25">
      <c r="C173" s="1" t="str">
        <f t="shared" si="48"/>
        <v>women</v>
      </c>
      <c r="D173" s="1">
        <f t="shared" ca="1" si="49"/>
        <v>43</v>
      </c>
      <c r="E173" s="1">
        <f t="shared" ca="1" si="50"/>
        <v>4</v>
      </c>
      <c r="F173" s="1" t="str">
        <f t="shared" ca="1" si="51"/>
        <v>IT</v>
      </c>
      <c r="G173" s="1">
        <f t="shared" ca="1" si="52"/>
        <v>1</v>
      </c>
      <c r="H173" s="1" t="str">
        <f t="shared" ca="1" si="53"/>
        <v>high scool</v>
      </c>
      <c r="I173">
        <f t="shared" ca="1" si="54"/>
        <v>0</v>
      </c>
      <c r="J173">
        <f t="shared" ca="1" si="55"/>
        <v>1</v>
      </c>
      <c r="K173">
        <f t="shared" ca="1" si="56"/>
        <v>72906</v>
      </c>
      <c r="L173">
        <f t="shared" ca="1" si="57"/>
        <v>12</v>
      </c>
      <c r="M173" t="str">
        <f t="shared" ca="1" si="58"/>
        <v xml:space="preserve">Nova scotia </v>
      </c>
      <c r="N173">
        <f t="shared" ca="1" si="61"/>
        <v>291624</v>
      </c>
      <c r="O173">
        <f t="shared" ca="1" si="59"/>
        <v>49838.268193483971</v>
      </c>
      <c r="P173">
        <f t="shared" ca="1" si="62"/>
        <v>25686.583246498056</v>
      </c>
      <c r="Q173">
        <f t="shared" ca="1" si="60"/>
        <v>21128</v>
      </c>
      <c r="R173">
        <f t="shared" ca="1" si="63"/>
        <v>125318.37824025007</v>
      </c>
      <c r="S173">
        <f t="shared" ca="1" si="64"/>
        <v>92149.988763382979</v>
      </c>
      <c r="T173">
        <f t="shared" ca="1" si="65"/>
        <v>409460.57200988103</v>
      </c>
      <c r="U173">
        <f t="shared" ca="1" si="66"/>
        <v>196284.64643373404</v>
      </c>
      <c r="V173">
        <f t="shared" ca="1" si="67"/>
        <v>213175.92557614698</v>
      </c>
      <c r="X173" s="7">
        <f>IF(Table2[[#This Row],[gender]]="men",1,0)</f>
        <v>0</v>
      </c>
      <c r="Y173" s="7">
        <f>IF(Table2[[#This Row],[gender]]="women",1,0)</f>
        <v>1</v>
      </c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>
        <f ca="1">Table2[[#This Row],[Cars value]]/Table2[[#This Row],[Cars]]</f>
        <v>25686.583246498056</v>
      </c>
      <c r="AS173" s="7"/>
      <c r="AT173" s="7"/>
      <c r="AU173" s="7">
        <f ca="1">IF(Table2[[#This Row],[Debts]]&gt;$AT$7,1,0)</f>
        <v>1</v>
      </c>
      <c r="AV173" s="7"/>
      <c r="AW173" s="7">
        <f ca="1">Table2[[#This Row],[Mortage left ]]/Table2[[#This Row],[Value of house ]]</f>
        <v>0.17089906246908337</v>
      </c>
      <c r="AZ173" s="7">
        <f ca="1">IF(Table2[[#This Row],[Debts]]&gt;Table2[[#This Row],[Income]],1,0)</f>
        <v>1</v>
      </c>
      <c r="BA173" s="7"/>
      <c r="BB173" s="7"/>
      <c r="BC173" s="7">
        <f ca="1">IF(Table2[[#This Row],[net worth of the person($)]]&gt;BB173,Table2[[#This Row],[age]],0)</f>
        <v>43</v>
      </c>
      <c r="BD173" s="7"/>
    </row>
    <row r="174" spans="3:56" x14ac:dyDescent="0.25">
      <c r="C174" s="1" t="str">
        <f t="shared" si="48"/>
        <v>women</v>
      </c>
      <c r="D174" s="1">
        <f t="shared" ca="1" si="49"/>
        <v>26</v>
      </c>
      <c r="E174" s="1">
        <f t="shared" ca="1" si="50"/>
        <v>2</v>
      </c>
      <c r="F174" s="1" t="str">
        <f t="shared" ca="1" si="51"/>
        <v>construction</v>
      </c>
      <c r="G174" s="1">
        <f t="shared" ca="1" si="52"/>
        <v>5</v>
      </c>
      <c r="H174" s="1" t="str">
        <f t="shared" ca="1" si="53"/>
        <v>Other</v>
      </c>
      <c r="I174">
        <f t="shared" ca="1" si="54"/>
        <v>2</v>
      </c>
      <c r="J174">
        <f t="shared" ca="1" si="55"/>
        <v>2</v>
      </c>
      <c r="K174">
        <f t="shared" ca="1" si="56"/>
        <v>83029</v>
      </c>
      <c r="L174">
        <f t="shared" ca="1" si="57"/>
        <v>1</v>
      </c>
      <c r="M174" t="str">
        <f t="shared" ca="1" si="58"/>
        <v xml:space="preserve">yuko </v>
      </c>
      <c r="N174">
        <f t="shared" ca="1" si="61"/>
        <v>249087</v>
      </c>
      <c r="O174">
        <f t="shared" ca="1" si="59"/>
        <v>115252.36797499478</v>
      </c>
      <c r="P174">
        <f t="shared" ca="1" si="62"/>
        <v>49817.635305927339</v>
      </c>
      <c r="Q174">
        <f t="shared" ca="1" si="60"/>
        <v>3374</v>
      </c>
      <c r="R174">
        <f t="shared" ca="1" si="63"/>
        <v>51442.337743457771</v>
      </c>
      <c r="S174">
        <f t="shared" ca="1" si="64"/>
        <v>15545.65110147218</v>
      </c>
      <c r="T174">
        <f t="shared" ca="1" si="65"/>
        <v>314450.28640739957</v>
      </c>
      <c r="U174">
        <f t="shared" ca="1" si="66"/>
        <v>170068.70571845255</v>
      </c>
      <c r="V174">
        <f t="shared" ca="1" si="67"/>
        <v>144381.58068894703</v>
      </c>
      <c r="X174" s="7">
        <f>IF(Table2[[#This Row],[gender]]="men",1,0)</f>
        <v>0</v>
      </c>
      <c r="Y174" s="7">
        <f>IF(Table2[[#This Row],[gender]]="women",1,0)</f>
        <v>1</v>
      </c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>
        <f ca="1">Table2[[#This Row],[Cars value]]/Table2[[#This Row],[Cars]]</f>
        <v>24908.817652963669</v>
      </c>
      <c r="AS174" s="7"/>
      <c r="AT174" s="7"/>
      <c r="AU174" s="7">
        <f ca="1">IF(Table2[[#This Row],[Debts]]&gt;$AT$7,1,0)</f>
        <v>1</v>
      </c>
      <c r="AV174" s="7"/>
      <c r="AW174" s="7">
        <f ca="1">Table2[[#This Row],[Mortage left ]]/Table2[[#This Row],[Value of house ]]</f>
        <v>0.46269924955936992</v>
      </c>
      <c r="AZ174" s="7">
        <f ca="1">IF(Table2[[#This Row],[Debts]]&gt;Table2[[#This Row],[Income]],1,0)</f>
        <v>0</v>
      </c>
      <c r="BA174" s="7"/>
      <c r="BB174" s="7"/>
      <c r="BC174" s="7">
        <f ca="1">IF(Table2[[#This Row],[net worth of the person($)]]&gt;BB174,Table2[[#This Row],[age]],0)</f>
        <v>26</v>
      </c>
      <c r="BD174" s="7"/>
    </row>
    <row r="175" spans="3:56" x14ac:dyDescent="0.25">
      <c r="C175" s="1" t="str">
        <f t="shared" si="48"/>
        <v>women</v>
      </c>
      <c r="D175" s="1">
        <f t="shared" ca="1" si="49"/>
        <v>26</v>
      </c>
      <c r="E175" s="1">
        <f t="shared" ca="1" si="50"/>
        <v>1</v>
      </c>
      <c r="F175" s="1" t="str">
        <f t="shared" ca="1" si="51"/>
        <v>health</v>
      </c>
      <c r="G175" s="1">
        <f t="shared" ca="1" si="52"/>
        <v>2</v>
      </c>
      <c r="H175" s="1" t="str">
        <f t="shared" ca="1" si="53"/>
        <v xml:space="preserve">college </v>
      </c>
      <c r="I175">
        <f t="shared" ca="1" si="54"/>
        <v>1</v>
      </c>
      <c r="J175">
        <f t="shared" ca="1" si="55"/>
        <v>1</v>
      </c>
      <c r="K175">
        <f t="shared" ca="1" si="56"/>
        <v>61794</v>
      </c>
      <c r="L175">
        <f t="shared" ca="1" si="57"/>
        <v>13</v>
      </c>
      <c r="M175" t="str">
        <f t="shared" ca="1" si="58"/>
        <v>Prince edward Island</v>
      </c>
      <c r="N175">
        <f t="shared" ca="1" si="61"/>
        <v>370764</v>
      </c>
      <c r="O175">
        <f t="shared" ca="1" si="59"/>
        <v>363104.22929733346</v>
      </c>
      <c r="P175">
        <f t="shared" ca="1" si="62"/>
        <v>52101.960745459575</v>
      </c>
      <c r="Q175">
        <f t="shared" ca="1" si="60"/>
        <v>15420</v>
      </c>
      <c r="R175">
        <f t="shared" ca="1" si="63"/>
        <v>71106.726057338019</v>
      </c>
      <c r="S175">
        <f t="shared" ca="1" si="64"/>
        <v>11376.479248068114</v>
      </c>
      <c r="T175">
        <f t="shared" ca="1" si="65"/>
        <v>434242.43999352772</v>
      </c>
      <c r="U175">
        <f t="shared" ca="1" si="66"/>
        <v>449630.95535467146</v>
      </c>
      <c r="V175">
        <f t="shared" ca="1" si="67"/>
        <v>-15388.515361143742</v>
      </c>
      <c r="X175" s="7">
        <f>IF(Table2[[#This Row],[gender]]="men",1,0)</f>
        <v>0</v>
      </c>
      <c r="Y175" s="7">
        <f>IF(Table2[[#This Row],[gender]]="women",1,0)</f>
        <v>1</v>
      </c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>
        <f ca="1">Table2[[#This Row],[Cars value]]/Table2[[#This Row],[Cars]]</f>
        <v>52101.960745459575</v>
      </c>
      <c r="AS175" s="7"/>
      <c r="AT175" s="7"/>
      <c r="AU175" s="7">
        <f ca="1">IF(Table2[[#This Row],[Debts]]&gt;$AT$7,1,0)</f>
        <v>1</v>
      </c>
      <c r="AV175" s="7"/>
      <c r="AW175" s="7">
        <f ca="1">Table2[[#This Row],[Mortage left ]]/Table2[[#This Row],[Value of house ]]</f>
        <v>0.97934057593869273</v>
      </c>
      <c r="AZ175" s="7">
        <f ca="1">IF(Table2[[#This Row],[Debts]]&gt;Table2[[#This Row],[Income]],1,0)</f>
        <v>1</v>
      </c>
      <c r="BA175" s="7"/>
      <c r="BB175" s="7"/>
      <c r="BC175" s="7">
        <f ca="1">IF(Table2[[#This Row],[net worth of the person($)]]&gt;BB175,Table2[[#This Row],[age]],0)</f>
        <v>0</v>
      </c>
      <c r="BD175" s="7"/>
    </row>
    <row r="176" spans="3:56" x14ac:dyDescent="0.25">
      <c r="C176" s="1" t="str">
        <f t="shared" si="48"/>
        <v>women</v>
      </c>
      <c r="D176" s="1">
        <f t="shared" ca="1" si="49"/>
        <v>38</v>
      </c>
      <c r="E176" s="1">
        <f t="shared" ca="1" si="50"/>
        <v>3</v>
      </c>
      <c r="F176" s="1" t="str">
        <f t="shared" ca="1" si="51"/>
        <v xml:space="preserve">teaching </v>
      </c>
      <c r="G176" s="1">
        <f t="shared" ca="1" si="52"/>
        <v>3</v>
      </c>
      <c r="H176" s="1" t="str">
        <f t="shared" ca="1" si="53"/>
        <v xml:space="preserve">university </v>
      </c>
      <c r="I176">
        <f t="shared" ca="1" si="54"/>
        <v>1</v>
      </c>
      <c r="J176">
        <f t="shared" ca="1" si="55"/>
        <v>2</v>
      </c>
      <c r="K176">
        <f t="shared" ca="1" si="56"/>
        <v>74122</v>
      </c>
      <c r="L176">
        <f t="shared" ca="1" si="57"/>
        <v>7</v>
      </c>
      <c r="M176" t="str">
        <f t="shared" ca="1" si="58"/>
        <v xml:space="preserve">Manitoba </v>
      </c>
      <c r="N176">
        <f t="shared" ca="1" si="61"/>
        <v>296488</v>
      </c>
      <c r="O176">
        <f t="shared" ca="1" si="59"/>
        <v>1449.4842328697912</v>
      </c>
      <c r="P176">
        <f t="shared" ca="1" si="62"/>
        <v>42286.302778351754</v>
      </c>
      <c r="Q176">
        <f t="shared" ca="1" si="60"/>
        <v>2209</v>
      </c>
      <c r="R176">
        <f t="shared" ca="1" si="63"/>
        <v>37644.850058950848</v>
      </c>
      <c r="S176">
        <f t="shared" ca="1" si="64"/>
        <v>62134.796943267924</v>
      </c>
      <c r="T176">
        <f t="shared" ca="1" si="65"/>
        <v>400909.09972161968</v>
      </c>
      <c r="U176">
        <f t="shared" ca="1" si="66"/>
        <v>41303.33429182064</v>
      </c>
      <c r="V176">
        <f t="shared" ca="1" si="67"/>
        <v>359605.76542979904</v>
      </c>
      <c r="X176" s="7">
        <f>IF(Table2[[#This Row],[gender]]="men",1,0)</f>
        <v>0</v>
      </c>
      <c r="Y176" s="7">
        <f>IF(Table2[[#This Row],[gender]]="women",1,0)</f>
        <v>1</v>
      </c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>
        <f ca="1">Table2[[#This Row],[Cars value]]/Table2[[#This Row],[Cars]]</f>
        <v>21143.151389175877</v>
      </c>
      <c r="AS176" s="7"/>
      <c r="AT176" s="7"/>
      <c r="AU176" s="7">
        <f ca="1">IF(Table2[[#This Row],[Debts]]&gt;$AT$7,1,0)</f>
        <v>1</v>
      </c>
      <c r="AV176" s="7"/>
      <c r="AW176" s="7">
        <f ca="1">Table2[[#This Row],[Mortage left ]]/Table2[[#This Row],[Value of house ]]</f>
        <v>4.888846202442565E-3</v>
      </c>
      <c r="AZ176" s="7">
        <f ca="1">IF(Table2[[#This Row],[Debts]]&gt;Table2[[#This Row],[Income]],1,0)</f>
        <v>0</v>
      </c>
      <c r="BA176" s="7"/>
      <c r="BB176" s="7"/>
      <c r="BC176" s="7">
        <f ca="1">IF(Table2[[#This Row],[net worth of the person($)]]&gt;BB176,Table2[[#This Row],[age]],0)</f>
        <v>38</v>
      </c>
      <c r="BD176" s="7"/>
    </row>
    <row r="177" spans="3:56" x14ac:dyDescent="0.25">
      <c r="C177" s="1" t="str">
        <f t="shared" si="48"/>
        <v>women</v>
      </c>
      <c r="D177" s="1">
        <f t="shared" ca="1" si="49"/>
        <v>31</v>
      </c>
      <c r="E177" s="1">
        <f t="shared" ca="1" si="50"/>
        <v>2</v>
      </c>
      <c r="F177" s="1" t="str">
        <f t="shared" ca="1" si="51"/>
        <v>construction</v>
      </c>
      <c r="G177" s="1">
        <f t="shared" ca="1" si="52"/>
        <v>4</v>
      </c>
      <c r="H177" s="1" t="str">
        <f t="shared" ca="1" si="53"/>
        <v xml:space="preserve">technical </v>
      </c>
      <c r="I177">
        <f t="shared" ca="1" si="54"/>
        <v>2</v>
      </c>
      <c r="J177">
        <f t="shared" ca="1" si="55"/>
        <v>1</v>
      </c>
      <c r="K177">
        <f t="shared" ca="1" si="56"/>
        <v>83572</v>
      </c>
      <c r="L177">
        <f t="shared" ca="1" si="57"/>
        <v>6</v>
      </c>
      <c r="M177" t="str">
        <f t="shared" ca="1" si="58"/>
        <v>Saskatchewan</v>
      </c>
      <c r="N177">
        <f t="shared" ca="1" si="61"/>
        <v>501432</v>
      </c>
      <c r="O177">
        <f t="shared" ca="1" si="59"/>
        <v>18620.036831531066</v>
      </c>
      <c r="P177">
        <f t="shared" ca="1" si="62"/>
        <v>82980.852913418305</v>
      </c>
      <c r="Q177">
        <f t="shared" ca="1" si="60"/>
        <v>17107</v>
      </c>
      <c r="R177">
        <f t="shared" ca="1" si="63"/>
        <v>152915.77552315369</v>
      </c>
      <c r="S177">
        <f t="shared" ca="1" si="64"/>
        <v>120682.61854301348</v>
      </c>
      <c r="T177">
        <f t="shared" ca="1" si="65"/>
        <v>705095.47145643178</v>
      </c>
      <c r="U177">
        <f t="shared" ca="1" si="66"/>
        <v>188642.81235468475</v>
      </c>
      <c r="V177">
        <f t="shared" ca="1" si="67"/>
        <v>516452.65910174703</v>
      </c>
      <c r="X177" s="7">
        <f>IF(Table2[[#This Row],[gender]]="men",1,0)</f>
        <v>0</v>
      </c>
      <c r="Y177" s="7">
        <f>IF(Table2[[#This Row],[gender]]="women",1,0)</f>
        <v>1</v>
      </c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>
        <f ca="1">Table2[[#This Row],[Cars value]]/Table2[[#This Row],[Cars]]</f>
        <v>82980.852913418305</v>
      </c>
      <c r="AS177" s="7"/>
      <c r="AT177" s="7"/>
      <c r="AU177" s="7">
        <f ca="1">IF(Table2[[#This Row],[Debts]]&gt;$AT$7,1,0)</f>
        <v>1</v>
      </c>
      <c r="AV177" s="7"/>
      <c r="AW177" s="7">
        <f ca="1">Table2[[#This Row],[Mortage left ]]/Table2[[#This Row],[Value of house ]]</f>
        <v>3.7133722681302883E-2</v>
      </c>
      <c r="AZ177" s="7">
        <f ca="1">IF(Table2[[#This Row],[Debts]]&gt;Table2[[#This Row],[Income]],1,0)</f>
        <v>1</v>
      </c>
      <c r="BA177" s="7"/>
      <c r="BB177" s="7"/>
      <c r="BC177" s="7">
        <f ca="1">IF(Table2[[#This Row],[net worth of the person($)]]&gt;BB177,Table2[[#This Row],[age]],0)</f>
        <v>31</v>
      </c>
      <c r="BD177" s="7"/>
    </row>
    <row r="178" spans="3:56" x14ac:dyDescent="0.25">
      <c r="C178" s="1" t="str">
        <f t="shared" si="48"/>
        <v>women</v>
      </c>
      <c r="D178" s="1">
        <f t="shared" ca="1" si="49"/>
        <v>28</v>
      </c>
      <c r="E178" s="1">
        <f t="shared" ca="1" si="50"/>
        <v>6</v>
      </c>
      <c r="F178" s="1" t="str">
        <f t="shared" ca="1" si="51"/>
        <v>agriculture</v>
      </c>
      <c r="G178" s="1">
        <f t="shared" ca="1" si="52"/>
        <v>2</v>
      </c>
      <c r="H178" s="1" t="str">
        <f t="shared" ca="1" si="53"/>
        <v xml:space="preserve">college </v>
      </c>
      <c r="I178">
        <f t="shared" ca="1" si="54"/>
        <v>0</v>
      </c>
      <c r="J178">
        <f t="shared" ca="1" si="55"/>
        <v>2</v>
      </c>
      <c r="K178">
        <f t="shared" ca="1" si="56"/>
        <v>56712</v>
      </c>
      <c r="L178">
        <f t="shared" ca="1" si="57"/>
        <v>1</v>
      </c>
      <c r="M178" t="str">
        <f t="shared" ca="1" si="58"/>
        <v xml:space="preserve">yuko </v>
      </c>
      <c r="N178">
        <f t="shared" ca="1" si="61"/>
        <v>170136</v>
      </c>
      <c r="O178">
        <f t="shared" ca="1" si="59"/>
        <v>123510.45105488275</v>
      </c>
      <c r="P178">
        <f t="shared" ca="1" si="62"/>
        <v>111656.53382147758</v>
      </c>
      <c r="Q178">
        <f t="shared" ca="1" si="60"/>
        <v>16185</v>
      </c>
      <c r="R178">
        <f t="shared" ca="1" si="63"/>
        <v>107077.22656483726</v>
      </c>
      <c r="S178">
        <f t="shared" ca="1" si="64"/>
        <v>78700.181652769781</v>
      </c>
      <c r="T178">
        <f t="shared" ca="1" si="65"/>
        <v>360492.71547424735</v>
      </c>
      <c r="U178">
        <f t="shared" ca="1" si="66"/>
        <v>246772.67761971999</v>
      </c>
      <c r="V178">
        <f t="shared" ca="1" si="67"/>
        <v>113720.03785452736</v>
      </c>
      <c r="X178" s="7">
        <f>IF(Table2[[#This Row],[gender]]="men",1,0)</f>
        <v>0</v>
      </c>
      <c r="Y178" s="7">
        <f>IF(Table2[[#This Row],[gender]]="women",1,0)</f>
        <v>1</v>
      </c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>
        <f ca="1">Table2[[#This Row],[Cars value]]/Table2[[#This Row],[Cars]]</f>
        <v>55828.266910738792</v>
      </c>
      <c r="AS178" s="7"/>
      <c r="AT178" s="7"/>
      <c r="AU178" s="7">
        <f ca="1">IF(Table2[[#This Row],[Debts]]&gt;$AT$7,1,0)</f>
        <v>1</v>
      </c>
      <c r="AV178" s="7"/>
      <c r="AW178" s="7">
        <f ca="1">Table2[[#This Row],[Mortage left ]]/Table2[[#This Row],[Value of house ]]</f>
        <v>0.72595130398553365</v>
      </c>
      <c r="AZ178" s="7">
        <f ca="1">IF(Table2[[#This Row],[Debts]]&gt;Table2[[#This Row],[Income]],1,0)</f>
        <v>1</v>
      </c>
      <c r="BA178" s="7"/>
      <c r="BB178" s="7"/>
      <c r="BC178" s="7">
        <f ca="1">IF(Table2[[#This Row],[net worth of the person($)]]&gt;BB178,Table2[[#This Row],[age]],0)</f>
        <v>28</v>
      </c>
      <c r="BD178" s="7"/>
    </row>
    <row r="179" spans="3:56" x14ac:dyDescent="0.25">
      <c r="C179" s="1" t="str">
        <f t="shared" si="48"/>
        <v>women</v>
      </c>
      <c r="D179" s="1">
        <f t="shared" ca="1" si="49"/>
        <v>27</v>
      </c>
      <c r="E179" s="1">
        <f t="shared" ca="1" si="50"/>
        <v>5</v>
      </c>
      <c r="F179" s="1" t="str">
        <f t="shared" ca="1" si="51"/>
        <v xml:space="preserve">general work </v>
      </c>
      <c r="G179" s="1">
        <f t="shared" ca="1" si="52"/>
        <v>5</v>
      </c>
      <c r="H179" s="1" t="str">
        <f t="shared" ca="1" si="53"/>
        <v>Other</v>
      </c>
      <c r="I179">
        <f t="shared" ca="1" si="54"/>
        <v>2</v>
      </c>
      <c r="J179">
        <f t="shared" ca="1" si="55"/>
        <v>2</v>
      </c>
      <c r="K179">
        <f t="shared" ca="1" si="56"/>
        <v>82291</v>
      </c>
      <c r="L179">
        <f t="shared" ca="1" si="57"/>
        <v>12</v>
      </c>
      <c r="M179" t="str">
        <f t="shared" ca="1" si="58"/>
        <v xml:space="preserve">Nova scotia </v>
      </c>
      <c r="N179">
        <f t="shared" ca="1" si="61"/>
        <v>411455</v>
      </c>
      <c r="O179">
        <f t="shared" ca="1" si="59"/>
        <v>357416.75047879259</v>
      </c>
      <c r="P179">
        <f t="shared" ca="1" si="62"/>
        <v>33948.326526939847</v>
      </c>
      <c r="Q179">
        <f t="shared" ca="1" si="60"/>
        <v>14112</v>
      </c>
      <c r="R179">
        <f t="shared" ca="1" si="63"/>
        <v>110557.90750569057</v>
      </c>
      <c r="S179">
        <f t="shared" ca="1" si="64"/>
        <v>117177.4681717474</v>
      </c>
      <c r="T179">
        <f t="shared" ca="1" si="65"/>
        <v>562580.79469868727</v>
      </c>
      <c r="U179">
        <f t="shared" ca="1" si="66"/>
        <v>482086.65798448317</v>
      </c>
      <c r="V179">
        <f t="shared" ca="1" si="67"/>
        <v>80494.136714204098</v>
      </c>
      <c r="X179" s="7">
        <f>IF(Table2[[#This Row],[gender]]="men",1,0)</f>
        <v>0</v>
      </c>
      <c r="Y179" s="7">
        <f>IF(Table2[[#This Row],[gender]]="women",1,0)</f>
        <v>1</v>
      </c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>
        <f ca="1">Table2[[#This Row],[Cars value]]/Table2[[#This Row],[Cars]]</f>
        <v>16974.163263469924</v>
      </c>
      <c r="AS179" s="7"/>
      <c r="AT179" s="7"/>
      <c r="AU179" s="7">
        <f ca="1">IF(Table2[[#This Row],[Debts]]&gt;$AT$7,1,0)</f>
        <v>1</v>
      </c>
      <c r="AV179" s="7"/>
      <c r="AW179" s="7">
        <f ca="1">Table2[[#This Row],[Mortage left ]]/Table2[[#This Row],[Value of house ]]</f>
        <v>0.86866546883326878</v>
      </c>
      <c r="AZ179" s="7">
        <f ca="1">IF(Table2[[#This Row],[Debts]]&gt;Table2[[#This Row],[Income]],1,0)</f>
        <v>1</v>
      </c>
      <c r="BA179" s="7"/>
      <c r="BB179" s="7"/>
      <c r="BC179" s="7">
        <f ca="1">IF(Table2[[#This Row],[net worth of the person($)]]&gt;BB179,Table2[[#This Row],[age]],0)</f>
        <v>27</v>
      </c>
      <c r="BD179" s="7"/>
    </row>
    <row r="180" spans="3:56" x14ac:dyDescent="0.25">
      <c r="C180" s="1" t="str">
        <f t="shared" si="48"/>
        <v>women</v>
      </c>
      <c r="D180" s="1">
        <f t="shared" ca="1" si="49"/>
        <v>38</v>
      </c>
      <c r="E180" s="1">
        <f t="shared" ca="1" si="50"/>
        <v>6</v>
      </c>
      <c r="F180" s="1" t="str">
        <f t="shared" ca="1" si="51"/>
        <v>agriculture</v>
      </c>
      <c r="G180" s="1">
        <f t="shared" ca="1" si="52"/>
        <v>2</v>
      </c>
      <c r="H180" s="1" t="str">
        <f t="shared" ca="1" si="53"/>
        <v xml:space="preserve">college </v>
      </c>
      <c r="I180">
        <f t="shared" ca="1" si="54"/>
        <v>1</v>
      </c>
      <c r="J180">
        <f t="shared" ca="1" si="55"/>
        <v>2</v>
      </c>
      <c r="K180">
        <f t="shared" ca="1" si="56"/>
        <v>33139</v>
      </c>
      <c r="L180">
        <f t="shared" ca="1" si="57"/>
        <v>5</v>
      </c>
      <c r="M180" t="str">
        <f t="shared" ca="1" si="58"/>
        <v>Nunavut</v>
      </c>
      <c r="N180">
        <f t="shared" ca="1" si="61"/>
        <v>99417</v>
      </c>
      <c r="O180">
        <f t="shared" ca="1" si="59"/>
        <v>25459.739667984861</v>
      </c>
      <c r="P180">
        <f t="shared" ca="1" si="62"/>
        <v>21273.680099249246</v>
      </c>
      <c r="Q180">
        <f t="shared" ca="1" si="60"/>
        <v>9201</v>
      </c>
      <c r="R180">
        <f t="shared" ca="1" si="63"/>
        <v>24636.45216428256</v>
      </c>
      <c r="S180">
        <f t="shared" ca="1" si="64"/>
        <v>6479.4911157233582</v>
      </c>
      <c r="T180">
        <f t="shared" ca="1" si="65"/>
        <v>127170.17121497261</v>
      </c>
      <c r="U180">
        <f t="shared" ca="1" si="66"/>
        <v>59297.191832267417</v>
      </c>
      <c r="V180">
        <f t="shared" ca="1" si="67"/>
        <v>67872.979382705191</v>
      </c>
      <c r="X180" s="7">
        <f>IF(Table2[[#This Row],[gender]]="men",1,0)</f>
        <v>0</v>
      </c>
      <c r="Y180" s="7">
        <f>IF(Table2[[#This Row],[gender]]="women",1,0)</f>
        <v>1</v>
      </c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>
        <f ca="1">Table2[[#This Row],[Cars value]]/Table2[[#This Row],[Cars]]</f>
        <v>10636.840049624623</v>
      </c>
      <c r="AS180" s="7"/>
      <c r="AT180" s="7"/>
      <c r="AU180" s="7">
        <f ca="1">IF(Table2[[#This Row],[Debts]]&gt;$AT$7,1,0)</f>
        <v>1</v>
      </c>
      <c r="AV180" s="7"/>
      <c r="AW180" s="7">
        <f ca="1">Table2[[#This Row],[Mortage left ]]/Table2[[#This Row],[Value of house ]]</f>
        <v>0.25609040373361558</v>
      </c>
      <c r="AZ180" s="7">
        <f ca="1">IF(Table2[[#This Row],[Debts]]&gt;Table2[[#This Row],[Income]],1,0)</f>
        <v>0</v>
      </c>
      <c r="BA180" s="7"/>
      <c r="BB180" s="7"/>
      <c r="BC180" s="7">
        <f ca="1">IF(Table2[[#This Row],[net worth of the person($)]]&gt;BB180,Table2[[#This Row],[age]],0)</f>
        <v>38</v>
      </c>
      <c r="BD180" s="7"/>
    </row>
    <row r="181" spans="3:56" x14ac:dyDescent="0.25">
      <c r="C181" s="1" t="str">
        <f t="shared" si="48"/>
        <v>women</v>
      </c>
      <c r="D181" s="1">
        <f t="shared" ca="1" si="49"/>
        <v>45</v>
      </c>
      <c r="E181" s="1">
        <f t="shared" ca="1" si="50"/>
        <v>5</v>
      </c>
      <c r="F181" s="1" t="str">
        <f t="shared" ca="1" si="51"/>
        <v xml:space="preserve">general work </v>
      </c>
      <c r="G181" s="1">
        <f t="shared" ca="1" si="52"/>
        <v>3</v>
      </c>
      <c r="H181" s="1" t="str">
        <f t="shared" ca="1" si="53"/>
        <v xml:space="preserve">university </v>
      </c>
      <c r="I181">
        <f t="shared" ca="1" si="54"/>
        <v>2</v>
      </c>
      <c r="J181">
        <f t="shared" ca="1" si="55"/>
        <v>1</v>
      </c>
      <c r="K181">
        <f t="shared" ca="1" si="56"/>
        <v>34533</v>
      </c>
      <c r="L181">
        <f t="shared" ca="1" si="57"/>
        <v>2</v>
      </c>
      <c r="M181" t="str">
        <f t="shared" ca="1" si="58"/>
        <v>BC</v>
      </c>
      <c r="N181">
        <f t="shared" ca="1" si="61"/>
        <v>172665</v>
      </c>
      <c r="O181">
        <f t="shared" ca="1" si="59"/>
        <v>101774.10512793754</v>
      </c>
      <c r="P181">
        <f t="shared" ca="1" si="62"/>
        <v>30522.274077633727</v>
      </c>
      <c r="Q181">
        <f t="shared" ca="1" si="60"/>
        <v>18982</v>
      </c>
      <c r="R181">
        <f t="shared" ca="1" si="63"/>
        <v>34544.218422858452</v>
      </c>
      <c r="S181">
        <f t="shared" ca="1" si="64"/>
        <v>34610.753321264187</v>
      </c>
      <c r="T181">
        <f t="shared" ca="1" si="65"/>
        <v>237798.02739889792</v>
      </c>
      <c r="U181">
        <f t="shared" ca="1" si="66"/>
        <v>155300.32355079599</v>
      </c>
      <c r="V181">
        <f t="shared" ca="1" si="67"/>
        <v>82497.703848101926</v>
      </c>
      <c r="X181" s="7">
        <f>IF(Table2[[#This Row],[gender]]="men",1,0)</f>
        <v>0</v>
      </c>
      <c r="Y181" s="7">
        <f>IF(Table2[[#This Row],[gender]]="women",1,0)</f>
        <v>1</v>
      </c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>
        <f ca="1">Table2[[#This Row],[Cars value]]/Table2[[#This Row],[Cars]]</f>
        <v>30522.274077633727</v>
      </c>
      <c r="AS181" s="7"/>
      <c r="AT181" s="7"/>
      <c r="AU181" s="7">
        <f ca="1">IF(Table2[[#This Row],[Debts]]&gt;$AT$7,1,0)</f>
        <v>1</v>
      </c>
      <c r="AV181" s="7"/>
      <c r="AW181" s="7">
        <f ca="1">Table2[[#This Row],[Mortage left ]]/Table2[[#This Row],[Value of house ]]</f>
        <v>0.58943100876227106</v>
      </c>
      <c r="AZ181" s="7">
        <f ca="1">IF(Table2[[#This Row],[Debts]]&gt;Table2[[#This Row],[Income]],1,0)</f>
        <v>1</v>
      </c>
      <c r="BA181" s="7"/>
      <c r="BB181" s="7"/>
      <c r="BC181" s="7">
        <f ca="1">IF(Table2[[#This Row],[net worth of the person($)]]&gt;BB181,Table2[[#This Row],[age]],0)</f>
        <v>45</v>
      </c>
      <c r="BD181" s="7"/>
    </row>
    <row r="182" spans="3:56" x14ac:dyDescent="0.25">
      <c r="C182" s="1" t="str">
        <f t="shared" si="48"/>
        <v>women</v>
      </c>
      <c r="D182" s="1">
        <f t="shared" ca="1" si="49"/>
        <v>36</v>
      </c>
      <c r="E182" s="1">
        <f t="shared" ca="1" si="50"/>
        <v>3</v>
      </c>
      <c r="F182" s="1" t="str">
        <f t="shared" ca="1" si="51"/>
        <v xml:space="preserve">teaching </v>
      </c>
      <c r="G182" s="1">
        <f t="shared" ca="1" si="52"/>
        <v>5</v>
      </c>
      <c r="H182" s="1" t="str">
        <f t="shared" ca="1" si="53"/>
        <v>Other</v>
      </c>
      <c r="I182">
        <f t="shared" ca="1" si="54"/>
        <v>1</v>
      </c>
      <c r="J182">
        <f t="shared" ca="1" si="55"/>
        <v>2</v>
      </c>
      <c r="K182">
        <f t="shared" ca="1" si="56"/>
        <v>28624</v>
      </c>
      <c r="L182">
        <f t="shared" ca="1" si="57"/>
        <v>10</v>
      </c>
      <c r="M182" t="str">
        <f t="shared" ca="1" si="58"/>
        <v>Newfounland</v>
      </c>
      <c r="N182">
        <f t="shared" ca="1" si="61"/>
        <v>114496</v>
      </c>
      <c r="O182">
        <f t="shared" ca="1" si="59"/>
        <v>61644.819565695594</v>
      </c>
      <c r="P182">
        <f t="shared" ca="1" si="62"/>
        <v>1096.722671180627</v>
      </c>
      <c r="Q182">
        <f t="shared" ca="1" si="60"/>
        <v>615</v>
      </c>
      <c r="R182">
        <f t="shared" ca="1" si="63"/>
        <v>11639.253174059386</v>
      </c>
      <c r="S182">
        <f t="shared" ca="1" si="64"/>
        <v>13082.798970944543</v>
      </c>
      <c r="T182">
        <f t="shared" ca="1" si="65"/>
        <v>128675.52164212517</v>
      </c>
      <c r="U182">
        <f t="shared" ca="1" si="66"/>
        <v>73899.072739754978</v>
      </c>
      <c r="V182">
        <f t="shared" ca="1" si="67"/>
        <v>54776.44890237019</v>
      </c>
      <c r="X182" s="7">
        <f>IF(Table2[[#This Row],[gender]]="men",1,0)</f>
        <v>0</v>
      </c>
      <c r="Y182" s="7">
        <f>IF(Table2[[#This Row],[gender]]="women",1,0)</f>
        <v>1</v>
      </c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>
        <f ca="1">Table2[[#This Row],[Cars value]]/Table2[[#This Row],[Cars]]</f>
        <v>548.3613355903135</v>
      </c>
      <c r="AS182" s="7"/>
      <c r="AT182" s="7"/>
      <c r="AU182" s="7">
        <f ca="1">IF(Table2[[#This Row],[Debts]]&gt;$AT$7,1,0)</f>
        <v>0</v>
      </c>
      <c r="AV182" s="7"/>
      <c r="AW182" s="7">
        <f ca="1">Table2[[#This Row],[Mortage left ]]/Table2[[#This Row],[Value of house ]]</f>
        <v>0.53840151241698919</v>
      </c>
      <c r="AZ182" s="7">
        <f ca="1">IF(Table2[[#This Row],[Debts]]&gt;Table2[[#This Row],[Income]],1,0)</f>
        <v>0</v>
      </c>
      <c r="BA182" s="7"/>
      <c r="BB182" s="7"/>
      <c r="BC182" s="7">
        <f ca="1">IF(Table2[[#This Row],[net worth of the person($)]]&gt;BB182,Table2[[#This Row],[age]],0)</f>
        <v>36</v>
      </c>
      <c r="BD182" s="7"/>
    </row>
    <row r="183" spans="3:56" x14ac:dyDescent="0.25">
      <c r="C183" s="1" t="str">
        <f t="shared" si="48"/>
        <v>women</v>
      </c>
      <c r="D183" s="1">
        <f t="shared" ca="1" si="49"/>
        <v>26</v>
      </c>
      <c r="E183" s="1">
        <f t="shared" ca="1" si="50"/>
        <v>3</v>
      </c>
      <c r="F183" s="1" t="str">
        <f t="shared" ca="1" si="51"/>
        <v xml:space="preserve">teaching </v>
      </c>
      <c r="G183" s="1">
        <f t="shared" ca="1" si="52"/>
        <v>5</v>
      </c>
      <c r="H183" s="1" t="str">
        <f t="shared" ca="1" si="53"/>
        <v>Other</v>
      </c>
      <c r="I183">
        <f t="shared" ca="1" si="54"/>
        <v>3</v>
      </c>
      <c r="J183">
        <f t="shared" ca="1" si="55"/>
        <v>2</v>
      </c>
      <c r="K183">
        <f t="shared" ca="1" si="56"/>
        <v>83410</v>
      </c>
      <c r="L183">
        <f t="shared" ca="1" si="57"/>
        <v>10</v>
      </c>
      <c r="M183" t="str">
        <f t="shared" ca="1" si="58"/>
        <v>Newfounland</v>
      </c>
      <c r="N183">
        <f t="shared" ca="1" si="61"/>
        <v>250230</v>
      </c>
      <c r="O183">
        <f t="shared" ca="1" si="59"/>
        <v>131613.09108429408</v>
      </c>
      <c r="P183">
        <f t="shared" ca="1" si="62"/>
        <v>26320.839955210024</v>
      </c>
      <c r="Q183">
        <f t="shared" ca="1" si="60"/>
        <v>24625</v>
      </c>
      <c r="R183">
        <f t="shared" ca="1" si="63"/>
        <v>27930.307183218702</v>
      </c>
      <c r="S183">
        <f t="shared" ca="1" si="64"/>
        <v>82395.23342017892</v>
      </c>
      <c r="T183">
        <f t="shared" ca="1" si="65"/>
        <v>358946.07337538898</v>
      </c>
      <c r="U183">
        <f t="shared" ca="1" si="66"/>
        <v>184168.39826751279</v>
      </c>
      <c r="V183">
        <f t="shared" ca="1" si="67"/>
        <v>174777.67510787619</v>
      </c>
      <c r="X183" s="7">
        <f>IF(Table2[[#This Row],[gender]]="men",1,0)</f>
        <v>0</v>
      </c>
      <c r="Y183" s="7">
        <f>IF(Table2[[#This Row],[gender]]="women",1,0)</f>
        <v>1</v>
      </c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>
        <f ca="1">Table2[[#This Row],[Cars value]]/Table2[[#This Row],[Cars]]</f>
        <v>13160.419977605012</v>
      </c>
      <c r="AS183" s="7"/>
      <c r="AT183" s="7"/>
      <c r="AU183" s="7">
        <f ca="1">IF(Table2[[#This Row],[Debts]]&gt;$AT$7,1,0)</f>
        <v>1</v>
      </c>
      <c r="AV183" s="7"/>
      <c r="AW183" s="7">
        <f ca="1">Table2[[#This Row],[Mortage left ]]/Table2[[#This Row],[Value of house ]]</f>
        <v>0.52596847334170194</v>
      </c>
      <c r="AZ183" s="7">
        <f ca="1">IF(Table2[[#This Row],[Debts]]&gt;Table2[[#This Row],[Income]],1,0)</f>
        <v>0</v>
      </c>
      <c r="BA183" s="7"/>
      <c r="BB183" s="7"/>
      <c r="BC183" s="7">
        <f ca="1">IF(Table2[[#This Row],[net worth of the person($)]]&gt;BB183,Table2[[#This Row],[age]],0)</f>
        <v>26</v>
      </c>
      <c r="BD183" s="7"/>
    </row>
    <row r="184" spans="3:56" x14ac:dyDescent="0.25">
      <c r="C184" s="1" t="str">
        <f t="shared" si="48"/>
        <v>women</v>
      </c>
      <c r="D184" s="1">
        <f t="shared" ca="1" si="49"/>
        <v>30</v>
      </c>
      <c r="E184" s="1">
        <f t="shared" ca="1" si="50"/>
        <v>1</v>
      </c>
      <c r="F184" s="1" t="str">
        <f t="shared" ca="1" si="51"/>
        <v>health</v>
      </c>
      <c r="G184" s="1">
        <f t="shared" ca="1" si="52"/>
        <v>2</v>
      </c>
      <c r="H184" s="1" t="str">
        <f t="shared" ca="1" si="53"/>
        <v xml:space="preserve">college </v>
      </c>
      <c r="I184">
        <f t="shared" ca="1" si="54"/>
        <v>0</v>
      </c>
      <c r="J184">
        <f t="shared" ca="1" si="55"/>
        <v>1</v>
      </c>
      <c r="K184">
        <f t="shared" ca="1" si="56"/>
        <v>85038</v>
      </c>
      <c r="L184">
        <f t="shared" ca="1" si="57"/>
        <v>2</v>
      </c>
      <c r="M184" t="str">
        <f t="shared" ca="1" si="58"/>
        <v>BC</v>
      </c>
      <c r="N184">
        <f t="shared" ca="1" si="61"/>
        <v>510228</v>
      </c>
      <c r="O184">
        <f t="shared" ca="1" si="59"/>
        <v>414453.94314049918</v>
      </c>
      <c r="P184">
        <f t="shared" ca="1" si="62"/>
        <v>33273.607056712637</v>
      </c>
      <c r="Q184">
        <f t="shared" ca="1" si="60"/>
        <v>634</v>
      </c>
      <c r="R184">
        <f t="shared" ca="1" si="63"/>
        <v>18181.775441675156</v>
      </c>
      <c r="S184">
        <f t="shared" ca="1" si="64"/>
        <v>114942.66187992983</v>
      </c>
      <c r="T184">
        <f t="shared" ca="1" si="65"/>
        <v>658444.26893664245</v>
      </c>
      <c r="U184">
        <f t="shared" ca="1" si="66"/>
        <v>433269.71858217433</v>
      </c>
      <c r="V184">
        <f t="shared" ca="1" si="67"/>
        <v>225174.55035446811</v>
      </c>
      <c r="X184" s="7">
        <f>IF(Table2[[#This Row],[gender]]="men",1,0)</f>
        <v>0</v>
      </c>
      <c r="Y184" s="7">
        <f>IF(Table2[[#This Row],[gender]]="women",1,0)</f>
        <v>1</v>
      </c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>
        <f ca="1">Table2[[#This Row],[Cars value]]/Table2[[#This Row],[Cars]]</f>
        <v>33273.607056712637</v>
      </c>
      <c r="AS184" s="7"/>
      <c r="AT184" s="7"/>
      <c r="AU184" s="7">
        <f ca="1">IF(Table2[[#This Row],[Debts]]&gt;$AT$7,1,0)</f>
        <v>0</v>
      </c>
      <c r="AV184" s="7"/>
      <c r="AW184" s="7">
        <f ca="1">Table2[[#This Row],[Mortage left ]]/Table2[[#This Row],[Value of house ]]</f>
        <v>0.81229164832290501</v>
      </c>
      <c r="AZ184" s="7">
        <f ca="1">IF(Table2[[#This Row],[Debts]]&gt;Table2[[#This Row],[Income]],1,0)</f>
        <v>0</v>
      </c>
      <c r="BA184" s="7"/>
      <c r="BB184" s="7"/>
      <c r="BC184" s="7">
        <f ca="1">IF(Table2[[#This Row],[net worth of the person($)]]&gt;BB184,Table2[[#This Row],[age]],0)</f>
        <v>30</v>
      </c>
      <c r="BD184" s="7"/>
    </row>
    <row r="185" spans="3:56" x14ac:dyDescent="0.25">
      <c r="C185" s="1" t="str">
        <f t="shared" si="48"/>
        <v>women</v>
      </c>
      <c r="D185" s="1">
        <f t="shared" ca="1" si="49"/>
        <v>29</v>
      </c>
      <c r="E185" s="1">
        <f t="shared" ca="1" si="50"/>
        <v>4</v>
      </c>
      <c r="F185" s="1" t="str">
        <f t="shared" ca="1" si="51"/>
        <v>IT</v>
      </c>
      <c r="G185" s="1">
        <f t="shared" ca="1" si="52"/>
        <v>3</v>
      </c>
      <c r="H185" s="1" t="str">
        <f t="shared" ca="1" si="53"/>
        <v xml:space="preserve">university </v>
      </c>
      <c r="I185">
        <f t="shared" ca="1" si="54"/>
        <v>3</v>
      </c>
      <c r="J185">
        <f t="shared" ca="1" si="55"/>
        <v>2</v>
      </c>
      <c r="K185">
        <f t="shared" ca="1" si="56"/>
        <v>52408</v>
      </c>
      <c r="L185">
        <f t="shared" ca="1" si="57"/>
        <v>12</v>
      </c>
      <c r="M185" t="str">
        <f t="shared" ca="1" si="58"/>
        <v xml:space="preserve">Nova scotia </v>
      </c>
      <c r="N185">
        <f t="shared" ca="1" si="61"/>
        <v>157224</v>
      </c>
      <c r="O185">
        <f t="shared" ca="1" si="59"/>
        <v>38366.930307794049</v>
      </c>
      <c r="P185">
        <f t="shared" ca="1" si="62"/>
        <v>100813.50695246321</v>
      </c>
      <c r="Q185">
        <f t="shared" ca="1" si="60"/>
        <v>80934</v>
      </c>
      <c r="R185">
        <f t="shared" ca="1" si="63"/>
        <v>103085.94249920543</v>
      </c>
      <c r="S185">
        <f t="shared" ca="1" si="64"/>
        <v>4922.6029155534325</v>
      </c>
      <c r="T185">
        <f t="shared" ca="1" si="65"/>
        <v>262960.10986801662</v>
      </c>
      <c r="U185">
        <f t="shared" ca="1" si="66"/>
        <v>222386.87280699948</v>
      </c>
      <c r="V185">
        <f t="shared" ca="1" si="67"/>
        <v>40573.237061017135</v>
      </c>
      <c r="X185" s="7">
        <f>IF(Table2[[#This Row],[gender]]="men",1,0)</f>
        <v>0</v>
      </c>
      <c r="Y185" s="7">
        <f>IF(Table2[[#This Row],[gender]]="women",1,0)</f>
        <v>1</v>
      </c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>
        <f ca="1">Table2[[#This Row],[Cars value]]/Table2[[#This Row],[Cars]]</f>
        <v>50406.753476231606</v>
      </c>
      <c r="AS185" s="7"/>
      <c r="AT185" s="7"/>
      <c r="AU185" s="7">
        <f ca="1">IF(Table2[[#This Row],[Debts]]&gt;$AT$7,1,0)</f>
        <v>1</v>
      </c>
      <c r="AV185" s="7"/>
      <c r="AW185" s="7">
        <f ca="1">Table2[[#This Row],[Mortage left ]]/Table2[[#This Row],[Value of house ]]</f>
        <v>0.2440271861025928</v>
      </c>
      <c r="AZ185" s="7">
        <f ca="1">IF(Table2[[#This Row],[Debts]]&gt;Table2[[#This Row],[Income]],1,0)</f>
        <v>1</v>
      </c>
      <c r="BA185" s="7"/>
      <c r="BB185" s="7"/>
      <c r="BC185" s="7">
        <f ca="1">IF(Table2[[#This Row],[net worth of the person($)]]&gt;BB185,Table2[[#This Row],[age]],0)</f>
        <v>29</v>
      </c>
      <c r="BD185" s="7"/>
    </row>
    <row r="186" spans="3:56" x14ac:dyDescent="0.25">
      <c r="C186" s="1" t="str">
        <f t="shared" si="48"/>
        <v>women</v>
      </c>
      <c r="D186" s="1">
        <f t="shared" ca="1" si="49"/>
        <v>31</v>
      </c>
      <c r="E186" s="1">
        <f t="shared" ca="1" si="50"/>
        <v>1</v>
      </c>
      <c r="F186" s="1" t="str">
        <f t="shared" ca="1" si="51"/>
        <v>health</v>
      </c>
      <c r="G186" s="1">
        <f t="shared" ca="1" si="52"/>
        <v>5</v>
      </c>
      <c r="H186" s="1" t="str">
        <f t="shared" ca="1" si="53"/>
        <v>Other</v>
      </c>
      <c r="I186">
        <f t="shared" ca="1" si="54"/>
        <v>3</v>
      </c>
      <c r="J186">
        <f t="shared" ca="1" si="55"/>
        <v>1</v>
      </c>
      <c r="K186">
        <f t="shared" ca="1" si="56"/>
        <v>81097</v>
      </c>
      <c r="L186">
        <f t="shared" ca="1" si="57"/>
        <v>10</v>
      </c>
      <c r="M186" t="str">
        <f t="shared" ca="1" si="58"/>
        <v>Newfounland</v>
      </c>
      <c r="N186">
        <f t="shared" ca="1" si="61"/>
        <v>243291</v>
      </c>
      <c r="O186">
        <f t="shared" ca="1" si="59"/>
        <v>189710.01979238287</v>
      </c>
      <c r="P186">
        <f t="shared" ca="1" si="62"/>
        <v>15378.224738052182</v>
      </c>
      <c r="Q186">
        <f t="shared" ca="1" si="60"/>
        <v>12512</v>
      </c>
      <c r="R186">
        <f t="shared" ca="1" si="63"/>
        <v>76012.473671477521</v>
      </c>
      <c r="S186">
        <f t="shared" ca="1" si="64"/>
        <v>101819.59455989429</v>
      </c>
      <c r="T186">
        <f t="shared" ca="1" si="65"/>
        <v>360488.81929794647</v>
      </c>
      <c r="U186">
        <f t="shared" ca="1" si="66"/>
        <v>278234.49346386036</v>
      </c>
      <c r="V186">
        <f t="shared" ca="1" si="67"/>
        <v>82254.325834086107</v>
      </c>
      <c r="X186" s="7">
        <f>IF(Table2[[#This Row],[gender]]="men",1,0)</f>
        <v>0</v>
      </c>
      <c r="Y186" s="7">
        <f>IF(Table2[[#This Row],[gender]]="women",1,0)</f>
        <v>1</v>
      </c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>
        <f ca="1">Table2[[#This Row],[Cars value]]/Table2[[#This Row],[Cars]]</f>
        <v>15378.224738052182</v>
      </c>
      <c r="AS186" s="7"/>
      <c r="AT186" s="7"/>
      <c r="AU186" s="7">
        <f ca="1">IF(Table2[[#This Row],[Debts]]&gt;$AT$7,1,0)</f>
        <v>1</v>
      </c>
      <c r="AV186" s="7"/>
      <c r="AW186" s="7">
        <f ca="1">Table2[[#This Row],[Mortage left ]]/Table2[[#This Row],[Value of house ]]</f>
        <v>0.77976587622387539</v>
      </c>
      <c r="AZ186" s="7">
        <f ca="1">IF(Table2[[#This Row],[Debts]]&gt;Table2[[#This Row],[Income]],1,0)</f>
        <v>0</v>
      </c>
      <c r="BA186" s="7"/>
      <c r="BB186" s="7"/>
      <c r="BC186" s="7">
        <f ca="1">IF(Table2[[#This Row],[net worth of the person($)]]&gt;BB186,Table2[[#This Row],[age]],0)</f>
        <v>31</v>
      </c>
      <c r="BD186" s="7"/>
    </row>
    <row r="187" spans="3:56" x14ac:dyDescent="0.25">
      <c r="C187" s="1" t="str">
        <f t="shared" si="48"/>
        <v>women</v>
      </c>
      <c r="D187" s="1">
        <f t="shared" ca="1" si="49"/>
        <v>40</v>
      </c>
      <c r="E187" s="1">
        <f t="shared" ca="1" si="50"/>
        <v>1</v>
      </c>
      <c r="F187" s="1" t="str">
        <f t="shared" ca="1" si="51"/>
        <v>health</v>
      </c>
      <c r="G187" s="1">
        <f t="shared" ca="1" si="52"/>
        <v>2</v>
      </c>
      <c r="H187" s="1" t="str">
        <f t="shared" ca="1" si="53"/>
        <v xml:space="preserve">college </v>
      </c>
      <c r="I187">
        <f t="shared" ca="1" si="54"/>
        <v>2</v>
      </c>
      <c r="J187">
        <f t="shared" ca="1" si="55"/>
        <v>2</v>
      </c>
      <c r="K187">
        <f t="shared" ca="1" si="56"/>
        <v>35604</v>
      </c>
      <c r="L187">
        <f t="shared" ca="1" si="57"/>
        <v>1</v>
      </c>
      <c r="M187" t="str">
        <f t="shared" ca="1" si="58"/>
        <v xml:space="preserve">yuko </v>
      </c>
      <c r="N187">
        <f t="shared" ca="1" si="61"/>
        <v>213624</v>
      </c>
      <c r="O187">
        <f t="shared" ca="1" si="59"/>
        <v>92125.617385980091</v>
      </c>
      <c r="P187">
        <f t="shared" ca="1" si="62"/>
        <v>69868.502169005616</v>
      </c>
      <c r="Q187">
        <f t="shared" ca="1" si="60"/>
        <v>52421</v>
      </c>
      <c r="R187">
        <f t="shared" ca="1" si="63"/>
        <v>23211.551350244707</v>
      </c>
      <c r="S187">
        <f t="shared" ca="1" si="64"/>
        <v>17999.828229577241</v>
      </c>
      <c r="T187">
        <f t="shared" ca="1" si="65"/>
        <v>301492.33039858285</v>
      </c>
      <c r="U187">
        <f t="shared" ca="1" si="66"/>
        <v>167758.16873622479</v>
      </c>
      <c r="V187">
        <f t="shared" ca="1" si="67"/>
        <v>133734.16166235806</v>
      </c>
      <c r="X187" s="7">
        <f>IF(Table2[[#This Row],[gender]]="men",1,0)</f>
        <v>0</v>
      </c>
      <c r="Y187" s="7">
        <f>IF(Table2[[#This Row],[gender]]="women",1,0)</f>
        <v>1</v>
      </c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>
        <f ca="1">Table2[[#This Row],[Cars value]]/Table2[[#This Row],[Cars]]</f>
        <v>34934.251084502808</v>
      </c>
      <c r="AS187" s="7"/>
      <c r="AT187" s="7"/>
      <c r="AU187" s="7">
        <f ca="1">IF(Table2[[#This Row],[Debts]]&gt;$AT$7,1,0)</f>
        <v>1</v>
      </c>
      <c r="AV187" s="7"/>
      <c r="AW187" s="7">
        <f ca="1">Table2[[#This Row],[Mortage left ]]/Table2[[#This Row],[Value of house ]]</f>
        <v>0.43125125166638623</v>
      </c>
      <c r="AZ187" s="7">
        <f ca="1">IF(Table2[[#This Row],[Debts]]&gt;Table2[[#This Row],[Income]],1,0)</f>
        <v>0</v>
      </c>
      <c r="BA187" s="7"/>
      <c r="BB187" s="7"/>
      <c r="BC187" s="7">
        <f ca="1">IF(Table2[[#This Row],[net worth of the person($)]]&gt;BB187,Table2[[#This Row],[age]],0)</f>
        <v>40</v>
      </c>
      <c r="BD187" s="7"/>
    </row>
    <row r="188" spans="3:56" x14ac:dyDescent="0.25">
      <c r="C188" s="1" t="str">
        <f t="shared" si="48"/>
        <v>women</v>
      </c>
      <c r="D188" s="1">
        <f t="shared" ca="1" si="49"/>
        <v>27</v>
      </c>
      <c r="E188" s="1">
        <f t="shared" ca="1" si="50"/>
        <v>5</v>
      </c>
      <c r="F188" s="1" t="str">
        <f t="shared" ca="1" si="51"/>
        <v xml:space="preserve">general work </v>
      </c>
      <c r="G188" s="1">
        <f t="shared" ca="1" si="52"/>
        <v>4</v>
      </c>
      <c r="H188" s="1" t="str">
        <f t="shared" ca="1" si="53"/>
        <v xml:space="preserve">technical </v>
      </c>
      <c r="I188">
        <f t="shared" ca="1" si="54"/>
        <v>0</v>
      </c>
      <c r="J188">
        <f t="shared" ca="1" si="55"/>
        <v>1</v>
      </c>
      <c r="K188">
        <f t="shared" ca="1" si="56"/>
        <v>34292</v>
      </c>
      <c r="L188">
        <f t="shared" ca="1" si="57"/>
        <v>13</v>
      </c>
      <c r="M188" t="str">
        <f t="shared" ca="1" si="58"/>
        <v>Prince edward Island</v>
      </c>
      <c r="N188">
        <f t="shared" ca="1" si="61"/>
        <v>171460</v>
      </c>
      <c r="O188">
        <f t="shared" ca="1" si="59"/>
        <v>167455.66033511399</v>
      </c>
      <c r="P188">
        <f t="shared" ca="1" si="62"/>
        <v>3330.7327332615018</v>
      </c>
      <c r="Q188">
        <f t="shared" ca="1" si="60"/>
        <v>2852</v>
      </c>
      <c r="R188">
        <f t="shared" ca="1" si="63"/>
        <v>19009.292206327795</v>
      </c>
      <c r="S188">
        <f t="shared" ca="1" si="64"/>
        <v>42713.264045409524</v>
      </c>
      <c r="T188">
        <f t="shared" ca="1" si="65"/>
        <v>217503.99677867105</v>
      </c>
      <c r="U188">
        <f t="shared" ca="1" si="66"/>
        <v>189316.95254144177</v>
      </c>
      <c r="V188">
        <f t="shared" ca="1" si="67"/>
        <v>28187.044237229275</v>
      </c>
      <c r="X188" s="7">
        <f>IF(Table2[[#This Row],[gender]]="men",1,0)</f>
        <v>0</v>
      </c>
      <c r="Y188" s="7">
        <f>IF(Table2[[#This Row],[gender]]="women",1,0)</f>
        <v>1</v>
      </c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>
        <f ca="1">Table2[[#This Row],[Cars value]]/Table2[[#This Row],[Cars]]</f>
        <v>3330.7327332615018</v>
      </c>
      <c r="AS188" s="7"/>
      <c r="AT188" s="7"/>
      <c r="AU188" s="7">
        <f ca="1">IF(Table2[[#This Row],[Debts]]&gt;$AT$7,1,0)</f>
        <v>0</v>
      </c>
      <c r="AV188" s="7"/>
      <c r="AW188" s="7">
        <f ca="1">Table2[[#This Row],[Mortage left ]]/Table2[[#This Row],[Value of house ]]</f>
        <v>0.97664563358867373</v>
      </c>
      <c r="AZ188" s="7">
        <f ca="1">IF(Table2[[#This Row],[Debts]]&gt;Table2[[#This Row],[Income]],1,0)</f>
        <v>0</v>
      </c>
      <c r="BA188" s="7"/>
      <c r="BB188" s="7"/>
      <c r="BC188" s="7">
        <f ca="1">IF(Table2[[#This Row],[net worth of the person($)]]&gt;BB188,Table2[[#This Row],[age]],0)</f>
        <v>27</v>
      </c>
      <c r="BD188" s="7"/>
    </row>
    <row r="189" spans="3:56" x14ac:dyDescent="0.25">
      <c r="C189" s="1" t="str">
        <f t="shared" si="48"/>
        <v>women</v>
      </c>
      <c r="D189" s="1">
        <f t="shared" ca="1" si="49"/>
        <v>43</v>
      </c>
      <c r="E189" s="1">
        <f t="shared" ca="1" si="50"/>
        <v>6</v>
      </c>
      <c r="F189" s="1" t="str">
        <f t="shared" ca="1" si="51"/>
        <v>agriculture</v>
      </c>
      <c r="G189" s="1">
        <f t="shared" ca="1" si="52"/>
        <v>4</v>
      </c>
      <c r="H189" s="1" t="str">
        <f t="shared" ca="1" si="53"/>
        <v xml:space="preserve">technical </v>
      </c>
      <c r="I189">
        <f t="shared" ca="1" si="54"/>
        <v>0</v>
      </c>
      <c r="J189">
        <f t="shared" ca="1" si="55"/>
        <v>2</v>
      </c>
      <c r="K189">
        <f t="shared" ca="1" si="56"/>
        <v>60281</v>
      </c>
      <c r="L189">
        <f t="shared" ca="1" si="57"/>
        <v>7</v>
      </c>
      <c r="M189" t="str">
        <f t="shared" ca="1" si="58"/>
        <v xml:space="preserve">Manitoba </v>
      </c>
      <c r="N189">
        <f t="shared" ca="1" si="61"/>
        <v>361686</v>
      </c>
      <c r="O189">
        <f t="shared" ca="1" si="59"/>
        <v>5876.1280155274135</v>
      </c>
      <c r="P189">
        <f t="shared" ca="1" si="62"/>
        <v>51697.598424127449</v>
      </c>
      <c r="Q189">
        <f t="shared" ca="1" si="60"/>
        <v>25408</v>
      </c>
      <c r="R189">
        <f t="shared" ca="1" si="63"/>
        <v>93338.576034295504</v>
      </c>
      <c r="S189">
        <f t="shared" ca="1" si="64"/>
        <v>19770.185227303504</v>
      </c>
      <c r="T189">
        <f t="shared" ca="1" si="65"/>
        <v>433153.78365143097</v>
      </c>
      <c r="U189">
        <f t="shared" ca="1" si="66"/>
        <v>124622.70404982292</v>
      </c>
      <c r="V189">
        <f t="shared" ca="1" si="67"/>
        <v>308531.07960160804</v>
      </c>
      <c r="X189" s="7">
        <f>IF(Table2[[#This Row],[gender]]="men",1,0)</f>
        <v>0</v>
      </c>
      <c r="Y189" s="7">
        <f>IF(Table2[[#This Row],[gender]]="women",1,0)</f>
        <v>1</v>
      </c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>
        <f ca="1">Table2[[#This Row],[Cars value]]/Table2[[#This Row],[Cars]]</f>
        <v>25848.799212063725</v>
      </c>
      <c r="AS189" s="7"/>
      <c r="AT189" s="7"/>
      <c r="AU189" s="7">
        <f ca="1">IF(Table2[[#This Row],[Debts]]&gt;$AT$7,1,0)</f>
        <v>1</v>
      </c>
      <c r="AV189" s="7"/>
      <c r="AW189" s="7">
        <f ca="1">Table2[[#This Row],[Mortage left ]]/Table2[[#This Row],[Value of house ]]</f>
        <v>1.6246490092310495E-2</v>
      </c>
      <c r="AZ189" s="7">
        <f ca="1">IF(Table2[[#This Row],[Debts]]&gt;Table2[[#This Row],[Income]],1,0)</f>
        <v>1</v>
      </c>
      <c r="BA189" s="7"/>
      <c r="BB189" s="7"/>
      <c r="BC189" s="7">
        <f ca="1">IF(Table2[[#This Row],[net worth of the person($)]]&gt;BB189,Table2[[#This Row],[age]],0)</f>
        <v>43</v>
      </c>
      <c r="BD189" s="7"/>
    </row>
    <row r="190" spans="3:56" x14ac:dyDescent="0.25">
      <c r="C190" s="1" t="str">
        <f t="shared" si="48"/>
        <v>women</v>
      </c>
      <c r="D190" s="1">
        <f t="shared" ca="1" si="49"/>
        <v>33</v>
      </c>
      <c r="E190" s="1">
        <f t="shared" ca="1" si="50"/>
        <v>1</v>
      </c>
      <c r="F190" s="1" t="str">
        <f t="shared" ca="1" si="51"/>
        <v>health</v>
      </c>
      <c r="G190" s="1">
        <f t="shared" ca="1" si="52"/>
        <v>4</v>
      </c>
      <c r="H190" s="1" t="str">
        <f t="shared" ca="1" si="53"/>
        <v xml:space="preserve">technical </v>
      </c>
      <c r="I190">
        <f t="shared" ca="1" si="54"/>
        <v>3</v>
      </c>
      <c r="J190">
        <f t="shared" ca="1" si="55"/>
        <v>1</v>
      </c>
      <c r="K190">
        <f t="shared" ca="1" si="56"/>
        <v>42045</v>
      </c>
      <c r="L190">
        <f t="shared" ca="1" si="57"/>
        <v>10</v>
      </c>
      <c r="M190" t="str">
        <f t="shared" ca="1" si="58"/>
        <v>Newfounland</v>
      </c>
      <c r="N190">
        <f t="shared" ca="1" si="61"/>
        <v>210225</v>
      </c>
      <c r="O190">
        <f t="shared" ca="1" si="59"/>
        <v>198750.29701813613</v>
      </c>
      <c r="P190">
        <f t="shared" ca="1" si="62"/>
        <v>18787.503893861212</v>
      </c>
      <c r="Q190">
        <f t="shared" ca="1" si="60"/>
        <v>16579</v>
      </c>
      <c r="R190">
        <f t="shared" ca="1" si="63"/>
        <v>50.440659814185452</v>
      </c>
      <c r="S190">
        <f t="shared" ca="1" si="64"/>
        <v>35356.975199217748</v>
      </c>
      <c r="T190">
        <f t="shared" ca="1" si="65"/>
        <v>264369.47909307893</v>
      </c>
      <c r="U190">
        <f t="shared" ca="1" si="66"/>
        <v>215379.73767795032</v>
      </c>
      <c r="V190">
        <f t="shared" ca="1" si="67"/>
        <v>48989.741415128607</v>
      </c>
      <c r="X190" s="7">
        <f>IF(Table2[[#This Row],[gender]]="men",1,0)</f>
        <v>0</v>
      </c>
      <c r="Y190" s="7">
        <f>IF(Table2[[#This Row],[gender]]="women",1,0)</f>
        <v>1</v>
      </c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>
        <f ca="1">Table2[[#This Row],[Cars value]]/Table2[[#This Row],[Cars]]</f>
        <v>18787.503893861212</v>
      </c>
      <c r="AS190" s="7"/>
      <c r="AT190" s="7"/>
      <c r="AU190" s="7">
        <f ca="1">IF(Table2[[#This Row],[Debts]]&gt;$AT$7,1,0)</f>
        <v>0</v>
      </c>
      <c r="AV190" s="7"/>
      <c r="AW190" s="7">
        <f ca="1">Table2[[#This Row],[Mortage left ]]/Table2[[#This Row],[Value of house ]]</f>
        <v>0.94541703897317697</v>
      </c>
      <c r="AZ190" s="7">
        <f ca="1">IF(Table2[[#This Row],[Debts]]&gt;Table2[[#This Row],[Income]],1,0)</f>
        <v>0</v>
      </c>
      <c r="BA190" s="7"/>
      <c r="BB190" s="7"/>
      <c r="BC190" s="7">
        <f ca="1">IF(Table2[[#This Row],[net worth of the person($)]]&gt;BB190,Table2[[#This Row],[age]],0)</f>
        <v>33</v>
      </c>
      <c r="BD190" s="7"/>
    </row>
    <row r="191" spans="3:56" x14ac:dyDescent="0.25">
      <c r="C191" s="1" t="str">
        <f t="shared" si="48"/>
        <v>women</v>
      </c>
      <c r="D191" s="1">
        <f t="shared" ca="1" si="49"/>
        <v>27</v>
      </c>
      <c r="E191" s="1">
        <f t="shared" ca="1" si="50"/>
        <v>3</v>
      </c>
      <c r="F191" s="1" t="str">
        <f t="shared" ca="1" si="51"/>
        <v xml:space="preserve">teaching </v>
      </c>
      <c r="G191" s="1">
        <f t="shared" ca="1" si="52"/>
        <v>2</v>
      </c>
      <c r="H191" s="1" t="str">
        <f t="shared" ca="1" si="53"/>
        <v xml:space="preserve">college </v>
      </c>
      <c r="I191">
        <f t="shared" ca="1" si="54"/>
        <v>3</v>
      </c>
      <c r="J191">
        <f t="shared" ca="1" si="55"/>
        <v>2</v>
      </c>
      <c r="K191">
        <f t="shared" ca="1" si="56"/>
        <v>64779</v>
      </c>
      <c r="L191">
        <f t="shared" ca="1" si="57"/>
        <v>9</v>
      </c>
      <c r="M191" t="str">
        <f t="shared" ca="1" si="58"/>
        <v>Quebec</v>
      </c>
      <c r="N191">
        <f t="shared" ca="1" si="61"/>
        <v>194337</v>
      </c>
      <c r="O191">
        <f t="shared" ca="1" si="59"/>
        <v>115487.82741525117</v>
      </c>
      <c r="P191">
        <f t="shared" ca="1" si="62"/>
        <v>61567.838452720374</v>
      </c>
      <c r="Q191">
        <f t="shared" ca="1" si="60"/>
        <v>1630</v>
      </c>
      <c r="R191">
        <f t="shared" ca="1" si="63"/>
        <v>42256.384942452903</v>
      </c>
      <c r="S191">
        <f t="shared" ca="1" si="64"/>
        <v>76477.087783220282</v>
      </c>
      <c r="T191">
        <f t="shared" ca="1" si="65"/>
        <v>332381.92623594066</v>
      </c>
      <c r="U191">
        <f t="shared" ca="1" si="66"/>
        <v>159374.21235770406</v>
      </c>
      <c r="V191">
        <f t="shared" ca="1" si="67"/>
        <v>173007.71387823659</v>
      </c>
      <c r="X191" s="7">
        <f>IF(Table2[[#This Row],[gender]]="men",1,0)</f>
        <v>0</v>
      </c>
      <c r="Y191" s="7">
        <f>IF(Table2[[#This Row],[gender]]="women",1,0)</f>
        <v>1</v>
      </c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>
        <f ca="1">Table2[[#This Row],[Cars value]]/Table2[[#This Row],[Cars]]</f>
        <v>30783.919226360187</v>
      </c>
      <c r="AS191" s="7"/>
      <c r="AT191" s="7"/>
      <c r="AU191" s="7">
        <f ca="1">IF(Table2[[#This Row],[Debts]]&gt;$AT$7,1,0)</f>
        <v>1</v>
      </c>
      <c r="AV191" s="7"/>
      <c r="AW191" s="7">
        <f ca="1">Table2[[#This Row],[Mortage left ]]/Table2[[#This Row],[Value of house ]]</f>
        <v>0.59426577242239598</v>
      </c>
      <c r="AZ191" s="7">
        <f ca="1">IF(Table2[[#This Row],[Debts]]&gt;Table2[[#This Row],[Income]],1,0)</f>
        <v>0</v>
      </c>
      <c r="BA191" s="7"/>
      <c r="BB191" s="7"/>
      <c r="BC191" s="7">
        <f ca="1">IF(Table2[[#This Row],[net worth of the person($)]]&gt;BB191,Table2[[#This Row],[age]],0)</f>
        <v>27</v>
      </c>
      <c r="BD191" s="7"/>
    </row>
    <row r="192" spans="3:56" x14ac:dyDescent="0.25">
      <c r="C192" s="1" t="str">
        <f t="shared" si="48"/>
        <v>women</v>
      </c>
      <c r="D192" s="1">
        <f t="shared" ca="1" si="49"/>
        <v>37</v>
      </c>
      <c r="E192" s="1">
        <f t="shared" ca="1" si="50"/>
        <v>2</v>
      </c>
      <c r="F192" s="1" t="str">
        <f t="shared" ca="1" si="51"/>
        <v>construction</v>
      </c>
      <c r="G192" s="1">
        <f t="shared" ca="1" si="52"/>
        <v>3</v>
      </c>
      <c r="H192" s="1" t="str">
        <f t="shared" ca="1" si="53"/>
        <v xml:space="preserve">university </v>
      </c>
      <c r="I192">
        <f t="shared" ca="1" si="54"/>
        <v>4</v>
      </c>
      <c r="J192">
        <f t="shared" ca="1" si="55"/>
        <v>2</v>
      </c>
      <c r="K192">
        <f t="shared" ca="1" si="56"/>
        <v>84448</v>
      </c>
      <c r="L192">
        <f t="shared" ca="1" si="57"/>
        <v>6</v>
      </c>
      <c r="M192" t="str">
        <f t="shared" ca="1" si="58"/>
        <v>Saskatchewan</v>
      </c>
      <c r="N192">
        <f t="shared" ca="1" si="61"/>
        <v>253344</v>
      </c>
      <c r="O192">
        <f t="shared" ca="1" si="59"/>
        <v>51093.864933125682</v>
      </c>
      <c r="P192">
        <f t="shared" ca="1" si="62"/>
        <v>23361.585066877858</v>
      </c>
      <c r="Q192">
        <f t="shared" ca="1" si="60"/>
        <v>2057</v>
      </c>
      <c r="R192">
        <f t="shared" ca="1" si="63"/>
        <v>77680.195419556447</v>
      </c>
      <c r="S192">
        <f t="shared" ca="1" si="64"/>
        <v>82962.63843055375</v>
      </c>
      <c r="T192">
        <f t="shared" ca="1" si="65"/>
        <v>359668.22349743161</v>
      </c>
      <c r="U192">
        <f t="shared" ca="1" si="66"/>
        <v>130831.06035268214</v>
      </c>
      <c r="V192">
        <f t="shared" ca="1" si="67"/>
        <v>228837.16314474947</v>
      </c>
      <c r="X192" s="7">
        <f>IF(Table2[[#This Row],[gender]]="men",1,0)</f>
        <v>0</v>
      </c>
      <c r="Y192" s="7">
        <f>IF(Table2[[#This Row],[gender]]="women",1,0)</f>
        <v>1</v>
      </c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>
        <f ca="1">Table2[[#This Row],[Cars value]]/Table2[[#This Row],[Cars]]</f>
        <v>11680.792533438929</v>
      </c>
      <c r="AS192" s="7"/>
      <c r="AT192" s="7"/>
      <c r="AU192" s="7">
        <f ca="1">IF(Table2[[#This Row],[Debts]]&gt;$AT$7,1,0)</f>
        <v>1</v>
      </c>
      <c r="AV192" s="7"/>
      <c r="AW192" s="7">
        <f ca="1">Table2[[#This Row],[Mortage left ]]/Table2[[#This Row],[Value of house ]]</f>
        <v>0.20167781724898037</v>
      </c>
      <c r="AZ192" s="7">
        <f ca="1">IF(Table2[[#This Row],[Debts]]&gt;Table2[[#This Row],[Income]],1,0)</f>
        <v>0</v>
      </c>
      <c r="BA192" s="7"/>
      <c r="BB192" s="7"/>
      <c r="BC192" s="7">
        <f ca="1">IF(Table2[[#This Row],[net worth of the person($)]]&gt;BB192,Table2[[#This Row],[age]],0)</f>
        <v>37</v>
      </c>
      <c r="BD192" s="7"/>
    </row>
    <row r="193" spans="3:56" x14ac:dyDescent="0.25">
      <c r="C193" s="1" t="str">
        <f t="shared" si="48"/>
        <v>women</v>
      </c>
      <c r="D193" s="1">
        <f t="shared" ca="1" si="49"/>
        <v>30</v>
      </c>
      <c r="E193" s="1">
        <f t="shared" ca="1" si="50"/>
        <v>4</v>
      </c>
      <c r="F193" s="1" t="str">
        <f t="shared" ca="1" si="51"/>
        <v>IT</v>
      </c>
      <c r="G193" s="1">
        <f t="shared" ca="1" si="52"/>
        <v>1</v>
      </c>
      <c r="H193" s="1" t="str">
        <f t="shared" ca="1" si="53"/>
        <v>high scool</v>
      </c>
      <c r="I193">
        <f t="shared" ca="1" si="54"/>
        <v>1</v>
      </c>
      <c r="J193">
        <f t="shared" ca="1" si="55"/>
        <v>1</v>
      </c>
      <c r="K193">
        <f t="shared" ca="1" si="56"/>
        <v>62343</v>
      </c>
      <c r="L193">
        <f t="shared" ca="1" si="57"/>
        <v>5</v>
      </c>
      <c r="M193" t="str">
        <f t="shared" ca="1" si="58"/>
        <v>Nunavut</v>
      </c>
      <c r="N193">
        <f t="shared" ca="1" si="61"/>
        <v>311715</v>
      </c>
      <c r="O193">
        <f t="shared" ca="1" si="59"/>
        <v>26499.615862180162</v>
      </c>
      <c r="P193">
        <f t="shared" ca="1" si="62"/>
        <v>44675.503799806749</v>
      </c>
      <c r="Q193">
        <f t="shared" ca="1" si="60"/>
        <v>27799</v>
      </c>
      <c r="R193">
        <f t="shared" ca="1" si="63"/>
        <v>74486.824726859151</v>
      </c>
      <c r="S193">
        <f t="shared" ca="1" si="64"/>
        <v>59549.05162518374</v>
      </c>
      <c r="T193">
        <f t="shared" ca="1" si="65"/>
        <v>415939.55542499048</v>
      </c>
      <c r="U193">
        <f t="shared" ca="1" si="66"/>
        <v>128785.44058903931</v>
      </c>
      <c r="V193">
        <f t="shared" ca="1" si="67"/>
        <v>287154.11483595119</v>
      </c>
      <c r="X193" s="7">
        <f>IF(Table2[[#This Row],[gender]]="men",1,0)</f>
        <v>0</v>
      </c>
      <c r="Y193" s="7">
        <f>IF(Table2[[#This Row],[gender]]="women",1,0)</f>
        <v>1</v>
      </c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>
        <f ca="1">Table2[[#This Row],[Cars value]]/Table2[[#This Row],[Cars]]</f>
        <v>44675.503799806749</v>
      </c>
      <c r="AS193" s="7"/>
      <c r="AT193" s="7"/>
      <c r="AU193" s="7">
        <f ca="1">IF(Table2[[#This Row],[Debts]]&gt;$AT$7,1,0)</f>
        <v>1</v>
      </c>
      <c r="AV193" s="7"/>
      <c r="AW193" s="7">
        <f ca="1">Table2[[#This Row],[Mortage left ]]/Table2[[#This Row],[Value of house ]]</f>
        <v>8.5012321711114835E-2</v>
      </c>
      <c r="AZ193" s="7">
        <f ca="1">IF(Table2[[#This Row],[Debts]]&gt;Table2[[#This Row],[Income]],1,0)</f>
        <v>1</v>
      </c>
      <c r="BA193" s="7"/>
      <c r="BB193" s="7"/>
      <c r="BC193" s="7">
        <f ca="1">IF(Table2[[#This Row],[net worth of the person($)]]&gt;BB193,Table2[[#This Row],[age]],0)</f>
        <v>30</v>
      </c>
      <c r="BD193" s="7"/>
    </row>
    <row r="194" spans="3:56" x14ac:dyDescent="0.25">
      <c r="C194" s="1" t="str">
        <f t="shared" si="48"/>
        <v>women</v>
      </c>
      <c r="D194" s="1">
        <f t="shared" ca="1" si="49"/>
        <v>28</v>
      </c>
      <c r="E194" s="1">
        <f t="shared" ca="1" si="50"/>
        <v>6</v>
      </c>
      <c r="F194" s="1" t="str">
        <f t="shared" ca="1" si="51"/>
        <v>agriculture</v>
      </c>
      <c r="G194" s="1">
        <f t="shared" ca="1" si="52"/>
        <v>3</v>
      </c>
      <c r="H194" s="1" t="str">
        <f t="shared" ca="1" si="53"/>
        <v xml:space="preserve">university </v>
      </c>
      <c r="I194">
        <f t="shared" ca="1" si="54"/>
        <v>3</v>
      </c>
      <c r="J194">
        <f t="shared" ca="1" si="55"/>
        <v>2</v>
      </c>
      <c r="K194">
        <f t="shared" ca="1" si="56"/>
        <v>61694</v>
      </c>
      <c r="L194">
        <f t="shared" ca="1" si="57"/>
        <v>10</v>
      </c>
      <c r="M194" t="str">
        <f t="shared" ca="1" si="58"/>
        <v>Newfounland</v>
      </c>
      <c r="N194">
        <f t="shared" ca="1" si="61"/>
        <v>246776</v>
      </c>
      <c r="O194">
        <f t="shared" ca="1" si="59"/>
        <v>142974.01690159063</v>
      </c>
      <c r="P194">
        <f t="shared" ca="1" si="62"/>
        <v>49032.786566741146</v>
      </c>
      <c r="Q194">
        <f t="shared" ca="1" si="60"/>
        <v>18439</v>
      </c>
      <c r="R194">
        <f t="shared" ca="1" si="63"/>
        <v>67813.472351153017</v>
      </c>
      <c r="S194">
        <f t="shared" ca="1" si="64"/>
        <v>30104.11684301795</v>
      </c>
      <c r="T194">
        <f t="shared" ca="1" si="65"/>
        <v>325912.90340975905</v>
      </c>
      <c r="U194">
        <f t="shared" ca="1" si="66"/>
        <v>229226.48925274366</v>
      </c>
      <c r="V194">
        <f t="shared" ca="1" si="67"/>
        <v>96686.414157015388</v>
      </c>
      <c r="X194" s="7">
        <f>IF(Table2[[#This Row],[gender]]="men",1,0)</f>
        <v>0</v>
      </c>
      <c r="Y194" s="7">
        <f>IF(Table2[[#This Row],[gender]]="women",1,0)</f>
        <v>1</v>
      </c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>
        <f ca="1">Table2[[#This Row],[Cars value]]/Table2[[#This Row],[Cars]]</f>
        <v>24516.393283370573</v>
      </c>
      <c r="AS194" s="7"/>
      <c r="AT194" s="7"/>
      <c r="AU194" s="7">
        <f ca="1">IF(Table2[[#This Row],[Debts]]&gt;$AT$7,1,0)</f>
        <v>1</v>
      </c>
      <c r="AV194" s="7"/>
      <c r="AW194" s="7">
        <f ca="1">Table2[[#This Row],[Mortage left ]]/Table2[[#This Row],[Value of house ]]</f>
        <v>0.57936759207374555</v>
      </c>
      <c r="AZ194" s="7">
        <f ca="1">IF(Table2[[#This Row],[Debts]]&gt;Table2[[#This Row],[Income]],1,0)</f>
        <v>1</v>
      </c>
      <c r="BA194" s="7"/>
      <c r="BB194" s="7"/>
      <c r="BC194" s="7">
        <f ca="1">IF(Table2[[#This Row],[net worth of the person($)]]&gt;BB194,Table2[[#This Row],[age]],0)</f>
        <v>28</v>
      </c>
      <c r="BD194" s="7"/>
    </row>
    <row r="195" spans="3:56" x14ac:dyDescent="0.25">
      <c r="C195" s="1" t="str">
        <f t="shared" si="48"/>
        <v>women</v>
      </c>
      <c r="D195" s="1">
        <f t="shared" ca="1" si="49"/>
        <v>28</v>
      </c>
      <c r="E195" s="1">
        <f t="shared" ca="1" si="50"/>
        <v>6</v>
      </c>
      <c r="F195" s="1" t="str">
        <f t="shared" ca="1" si="51"/>
        <v>agriculture</v>
      </c>
      <c r="G195" s="1">
        <f t="shared" ca="1" si="52"/>
        <v>3</v>
      </c>
      <c r="H195" s="1" t="str">
        <f t="shared" ca="1" si="53"/>
        <v xml:space="preserve">university </v>
      </c>
      <c r="I195">
        <f t="shared" ca="1" si="54"/>
        <v>0</v>
      </c>
      <c r="J195">
        <f t="shared" ca="1" si="55"/>
        <v>2</v>
      </c>
      <c r="K195">
        <f t="shared" ca="1" si="56"/>
        <v>67292</v>
      </c>
      <c r="L195">
        <f t="shared" ca="1" si="57"/>
        <v>12</v>
      </c>
      <c r="M195" t="str">
        <f t="shared" ca="1" si="58"/>
        <v xml:space="preserve">Nova scotia </v>
      </c>
      <c r="N195">
        <f t="shared" ca="1" si="61"/>
        <v>403752</v>
      </c>
      <c r="O195">
        <f t="shared" ca="1" si="59"/>
        <v>274250.22515985882</v>
      </c>
      <c r="P195">
        <f t="shared" ca="1" si="62"/>
        <v>79863.109566345869</v>
      </c>
      <c r="Q195">
        <f t="shared" ca="1" si="60"/>
        <v>77163</v>
      </c>
      <c r="R195">
        <f t="shared" ca="1" si="63"/>
        <v>119477.83853517611</v>
      </c>
      <c r="S195">
        <f t="shared" ca="1" si="64"/>
        <v>4789.7732994837497</v>
      </c>
      <c r="T195">
        <f t="shared" ca="1" si="65"/>
        <v>488404.88286582963</v>
      </c>
      <c r="U195">
        <f t="shared" ca="1" si="66"/>
        <v>470891.06369503494</v>
      </c>
      <c r="V195">
        <f t="shared" ca="1" si="67"/>
        <v>17513.819170794683</v>
      </c>
      <c r="X195" s="7">
        <f>IF(Table2[[#This Row],[gender]]="men",1,0)</f>
        <v>0</v>
      </c>
      <c r="Y195" s="7">
        <f>IF(Table2[[#This Row],[gender]]="women",1,0)</f>
        <v>1</v>
      </c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>
        <f ca="1">Table2[[#This Row],[Cars value]]/Table2[[#This Row],[Cars]]</f>
        <v>39931.554783172935</v>
      </c>
      <c r="AS195" s="7"/>
      <c r="AT195" s="7"/>
      <c r="AU195" s="7">
        <f ca="1">IF(Table2[[#This Row],[Debts]]&gt;$AT$7,1,0)</f>
        <v>1</v>
      </c>
      <c r="AV195" s="7"/>
      <c r="AW195" s="7">
        <f ca="1">Table2[[#This Row],[Mortage left ]]/Table2[[#This Row],[Value of house ]]</f>
        <v>0.67925415888926577</v>
      </c>
      <c r="AZ195" s="7">
        <f ca="1">IF(Table2[[#This Row],[Debts]]&gt;Table2[[#This Row],[Income]],1,0)</f>
        <v>1</v>
      </c>
      <c r="BA195" s="7"/>
      <c r="BB195" s="7"/>
      <c r="BC195" s="7">
        <f ca="1">IF(Table2[[#This Row],[net worth of the person($)]]&gt;BB195,Table2[[#This Row],[age]],0)</f>
        <v>28</v>
      </c>
      <c r="BD195" s="7"/>
    </row>
    <row r="196" spans="3:56" x14ac:dyDescent="0.25">
      <c r="C196" s="1" t="str">
        <f t="shared" si="48"/>
        <v>women</v>
      </c>
      <c r="D196" s="1">
        <f t="shared" ca="1" si="49"/>
        <v>42</v>
      </c>
      <c r="E196" s="1">
        <f t="shared" ca="1" si="50"/>
        <v>3</v>
      </c>
      <c r="F196" s="1" t="str">
        <f t="shared" ca="1" si="51"/>
        <v xml:space="preserve">teaching </v>
      </c>
      <c r="G196" s="1">
        <f t="shared" ca="1" si="52"/>
        <v>2</v>
      </c>
      <c r="H196" s="1" t="str">
        <f t="shared" ca="1" si="53"/>
        <v xml:space="preserve">college </v>
      </c>
      <c r="I196">
        <f t="shared" ca="1" si="54"/>
        <v>3</v>
      </c>
      <c r="J196">
        <f t="shared" ca="1" si="55"/>
        <v>2</v>
      </c>
      <c r="K196">
        <f t="shared" ca="1" si="56"/>
        <v>85348</v>
      </c>
      <c r="L196">
        <f t="shared" ca="1" si="57"/>
        <v>2</v>
      </c>
      <c r="M196" t="str">
        <f t="shared" ca="1" si="58"/>
        <v>BC</v>
      </c>
      <c r="N196">
        <f t="shared" ca="1" si="61"/>
        <v>341392</v>
      </c>
      <c r="O196">
        <f t="shared" ca="1" si="59"/>
        <v>293672.57304872072</v>
      </c>
      <c r="P196">
        <f t="shared" ca="1" si="62"/>
        <v>107963.29527302631</v>
      </c>
      <c r="Q196">
        <f t="shared" ca="1" si="60"/>
        <v>89986</v>
      </c>
      <c r="R196">
        <f t="shared" ca="1" si="63"/>
        <v>112805.04522501912</v>
      </c>
      <c r="S196">
        <f t="shared" ca="1" si="64"/>
        <v>106462.71460236827</v>
      </c>
      <c r="T196">
        <f t="shared" ca="1" si="65"/>
        <v>555818.00987539464</v>
      </c>
      <c r="U196">
        <f t="shared" ca="1" si="66"/>
        <v>496463.61827373982</v>
      </c>
      <c r="V196">
        <f t="shared" ca="1" si="67"/>
        <v>59354.391601654817</v>
      </c>
      <c r="X196" s="7">
        <f>IF(Table2[[#This Row],[gender]]="men",1,0)</f>
        <v>0</v>
      </c>
      <c r="Y196" s="7">
        <f>IF(Table2[[#This Row],[gender]]="women",1,0)</f>
        <v>1</v>
      </c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>
        <f ca="1">Table2[[#This Row],[Cars value]]/Table2[[#This Row],[Cars]]</f>
        <v>53981.647636513153</v>
      </c>
      <c r="AS196" s="7"/>
      <c r="AT196" s="7"/>
      <c r="AU196" s="7">
        <f ca="1">IF(Table2[[#This Row],[Debts]]&gt;$AT$7,1,0)</f>
        <v>1</v>
      </c>
      <c r="AV196" s="7"/>
      <c r="AW196" s="7">
        <f ca="1">Table2[[#This Row],[Mortage left ]]/Table2[[#This Row],[Value of house ]]</f>
        <v>0.86022101586657196</v>
      </c>
      <c r="AZ196" s="7">
        <f ca="1">IF(Table2[[#This Row],[Debts]]&gt;Table2[[#This Row],[Income]],1,0)</f>
        <v>1</v>
      </c>
      <c r="BA196" s="7"/>
      <c r="BB196" s="7"/>
      <c r="BC196" s="7">
        <f ca="1">IF(Table2[[#This Row],[net worth of the person($)]]&gt;BB196,Table2[[#This Row],[age]],0)</f>
        <v>42</v>
      </c>
      <c r="BD196" s="7"/>
    </row>
    <row r="197" spans="3:56" x14ac:dyDescent="0.25">
      <c r="C197" s="1" t="str">
        <f t="shared" si="48"/>
        <v>women</v>
      </c>
      <c r="D197" s="1">
        <f t="shared" ca="1" si="49"/>
        <v>26</v>
      </c>
      <c r="E197" s="1">
        <f t="shared" ca="1" si="50"/>
        <v>1</v>
      </c>
      <c r="F197" s="1" t="str">
        <f t="shared" ca="1" si="51"/>
        <v>health</v>
      </c>
      <c r="G197" s="1">
        <f t="shared" ca="1" si="52"/>
        <v>1</v>
      </c>
      <c r="H197" s="1" t="str">
        <f t="shared" ca="1" si="53"/>
        <v>high scool</v>
      </c>
      <c r="I197">
        <f t="shared" ca="1" si="54"/>
        <v>3</v>
      </c>
      <c r="J197">
        <f t="shared" ca="1" si="55"/>
        <v>2</v>
      </c>
      <c r="K197">
        <f t="shared" ca="1" si="56"/>
        <v>66252</v>
      </c>
      <c r="L197">
        <f t="shared" ca="1" si="57"/>
        <v>9</v>
      </c>
      <c r="M197" t="str">
        <f t="shared" ca="1" si="58"/>
        <v>Quebec</v>
      </c>
      <c r="N197">
        <f t="shared" ca="1" si="61"/>
        <v>331260</v>
      </c>
      <c r="O197">
        <f t="shared" ca="1" si="59"/>
        <v>216337.28044953002</v>
      </c>
      <c r="P197">
        <f t="shared" ca="1" si="62"/>
        <v>71108.744447261895</v>
      </c>
      <c r="Q197">
        <f t="shared" ca="1" si="60"/>
        <v>39419</v>
      </c>
      <c r="R197">
        <f t="shared" ca="1" si="63"/>
        <v>69176.170346939412</v>
      </c>
      <c r="S197">
        <f t="shared" ca="1" si="64"/>
        <v>86281.059779277362</v>
      </c>
      <c r="T197">
        <f t="shared" ca="1" si="65"/>
        <v>488649.80422653927</v>
      </c>
      <c r="U197">
        <f t="shared" ca="1" si="66"/>
        <v>324932.45079646946</v>
      </c>
      <c r="V197">
        <f t="shared" ca="1" si="67"/>
        <v>163717.35343006981</v>
      </c>
      <c r="X197" s="7">
        <f>IF(Table2[[#This Row],[gender]]="men",1,0)</f>
        <v>0</v>
      </c>
      <c r="Y197" s="7">
        <f>IF(Table2[[#This Row],[gender]]="women",1,0)</f>
        <v>1</v>
      </c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>
        <f ca="1">Table2[[#This Row],[Cars value]]/Table2[[#This Row],[Cars]]</f>
        <v>35554.372223630948</v>
      </c>
      <c r="AS197" s="7"/>
      <c r="AT197" s="7"/>
      <c r="AU197" s="7">
        <f ca="1">IF(Table2[[#This Row],[Debts]]&gt;$AT$7,1,0)</f>
        <v>1</v>
      </c>
      <c r="AV197" s="7"/>
      <c r="AW197" s="7">
        <f ca="1">Table2[[#This Row],[Mortage left ]]/Table2[[#This Row],[Value of house ]]</f>
        <v>0.65307396138842611</v>
      </c>
      <c r="AZ197" s="7">
        <f ca="1">IF(Table2[[#This Row],[Debts]]&gt;Table2[[#This Row],[Income]],1,0)</f>
        <v>1</v>
      </c>
      <c r="BA197" s="7"/>
      <c r="BB197" s="7"/>
      <c r="BC197" s="7">
        <f ca="1">IF(Table2[[#This Row],[net worth of the person($)]]&gt;BB197,Table2[[#This Row],[age]],0)</f>
        <v>26</v>
      </c>
      <c r="BD197" s="7"/>
    </row>
    <row r="198" spans="3:56" x14ac:dyDescent="0.25">
      <c r="C198" s="1" t="str">
        <f t="shared" si="48"/>
        <v>women</v>
      </c>
      <c r="D198" s="1">
        <f t="shared" ca="1" si="49"/>
        <v>35</v>
      </c>
      <c r="E198" s="1">
        <f t="shared" ca="1" si="50"/>
        <v>3</v>
      </c>
      <c r="F198" s="1" t="str">
        <f t="shared" ca="1" si="51"/>
        <v xml:space="preserve">teaching </v>
      </c>
      <c r="G198" s="1">
        <f t="shared" ca="1" si="52"/>
        <v>5</v>
      </c>
      <c r="H198" s="1" t="str">
        <f t="shared" ca="1" si="53"/>
        <v>Other</v>
      </c>
      <c r="I198">
        <f t="shared" ca="1" si="54"/>
        <v>4</v>
      </c>
      <c r="J198">
        <f t="shared" ca="1" si="55"/>
        <v>2</v>
      </c>
      <c r="K198">
        <f t="shared" ca="1" si="56"/>
        <v>64352</v>
      </c>
      <c r="L198">
        <f t="shared" ca="1" si="57"/>
        <v>8</v>
      </c>
      <c r="M198" t="str">
        <f t="shared" ca="1" si="58"/>
        <v xml:space="preserve">Ontario </v>
      </c>
      <c r="N198">
        <f t="shared" ca="1" si="61"/>
        <v>321760</v>
      </c>
      <c r="O198">
        <f t="shared" ca="1" si="59"/>
        <v>195290.65178171091</v>
      </c>
      <c r="P198">
        <f t="shared" ca="1" si="62"/>
        <v>6202.9095858618402</v>
      </c>
      <c r="Q198">
        <f t="shared" ca="1" si="60"/>
        <v>4749</v>
      </c>
      <c r="R198">
        <f t="shared" ca="1" si="63"/>
        <v>18312.211914489104</v>
      </c>
      <c r="S198">
        <f t="shared" ca="1" si="64"/>
        <v>77072.716505084711</v>
      </c>
      <c r="T198">
        <f t="shared" ca="1" si="65"/>
        <v>405035.62609094655</v>
      </c>
      <c r="U198">
        <f t="shared" ca="1" si="66"/>
        <v>218351.86369620002</v>
      </c>
      <c r="V198">
        <f t="shared" ca="1" si="67"/>
        <v>186683.76239474653</v>
      </c>
      <c r="X198" s="7">
        <f>IF(Table2[[#This Row],[gender]]="men",1,0)</f>
        <v>0</v>
      </c>
      <c r="Y198" s="7">
        <f>IF(Table2[[#This Row],[gender]]="women",1,0)</f>
        <v>1</v>
      </c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>
        <f ca="1">Table2[[#This Row],[Cars value]]/Table2[[#This Row],[Cars]]</f>
        <v>3101.4547929309201</v>
      </c>
      <c r="AS198" s="7"/>
      <c r="AT198" s="7"/>
      <c r="AU198" s="7">
        <f ca="1">IF(Table2[[#This Row],[Debts]]&gt;$AT$7,1,0)</f>
        <v>0</v>
      </c>
      <c r="AV198" s="7"/>
      <c r="AW198" s="7">
        <f ca="1">Table2[[#This Row],[Mortage left ]]/Table2[[#This Row],[Value of house ]]</f>
        <v>0.60694508882928555</v>
      </c>
      <c r="AZ198" s="7">
        <f ca="1">IF(Table2[[#This Row],[Debts]]&gt;Table2[[#This Row],[Income]],1,0)</f>
        <v>0</v>
      </c>
      <c r="BA198" s="7"/>
      <c r="BB198" s="7"/>
      <c r="BC198" s="7">
        <f ca="1">IF(Table2[[#This Row],[net worth of the person($)]]&gt;BB198,Table2[[#This Row],[age]],0)</f>
        <v>35</v>
      </c>
      <c r="BD198" s="7"/>
    </row>
    <row r="199" spans="3:56" x14ac:dyDescent="0.25">
      <c r="C199" s="1" t="str">
        <f t="shared" si="48"/>
        <v>women</v>
      </c>
      <c r="D199" s="1">
        <f t="shared" ca="1" si="49"/>
        <v>40</v>
      </c>
      <c r="E199" s="1">
        <f t="shared" ca="1" si="50"/>
        <v>2</v>
      </c>
      <c r="F199" s="1" t="str">
        <f t="shared" ca="1" si="51"/>
        <v>construction</v>
      </c>
      <c r="G199" s="1">
        <f t="shared" ca="1" si="52"/>
        <v>2</v>
      </c>
      <c r="H199" s="1" t="str">
        <f t="shared" ca="1" si="53"/>
        <v xml:space="preserve">college </v>
      </c>
      <c r="I199">
        <f t="shared" ca="1" si="54"/>
        <v>4</v>
      </c>
      <c r="J199">
        <f t="shared" ca="1" si="55"/>
        <v>2</v>
      </c>
      <c r="K199">
        <f t="shared" ca="1" si="56"/>
        <v>83702</v>
      </c>
      <c r="L199">
        <f t="shared" ca="1" si="57"/>
        <v>1</v>
      </c>
      <c r="M199" t="str">
        <f t="shared" ca="1" si="58"/>
        <v xml:space="preserve">yuko </v>
      </c>
      <c r="N199">
        <f t="shared" ca="1" si="61"/>
        <v>251106</v>
      </c>
      <c r="O199">
        <f t="shared" ca="1" si="59"/>
        <v>129305.60080721771</v>
      </c>
      <c r="P199">
        <f t="shared" ca="1" si="62"/>
        <v>54687.681267258347</v>
      </c>
      <c r="Q199">
        <f t="shared" ca="1" si="60"/>
        <v>30487</v>
      </c>
      <c r="R199">
        <f t="shared" ca="1" si="63"/>
        <v>14942.426922838076</v>
      </c>
      <c r="S199">
        <f t="shared" ca="1" si="64"/>
        <v>39376.556245225234</v>
      </c>
      <c r="T199">
        <f t="shared" ca="1" si="65"/>
        <v>345170.23751248361</v>
      </c>
      <c r="U199">
        <f t="shared" ca="1" si="66"/>
        <v>174735.02773005579</v>
      </c>
      <c r="V199">
        <f t="shared" ca="1" si="67"/>
        <v>170435.20978242782</v>
      </c>
      <c r="X199" s="7">
        <f>IF(Table2[[#This Row],[gender]]="men",1,0)</f>
        <v>0</v>
      </c>
      <c r="Y199" s="7">
        <f>IF(Table2[[#This Row],[gender]]="women",1,0)</f>
        <v>1</v>
      </c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>
        <f ca="1">Table2[[#This Row],[Cars value]]/Table2[[#This Row],[Cars]]</f>
        <v>27343.840633629174</v>
      </c>
      <c r="AS199" s="7"/>
      <c r="AT199" s="7"/>
      <c r="AU199" s="7">
        <f ca="1">IF(Table2[[#This Row],[Debts]]&gt;$AT$7,1,0)</f>
        <v>0</v>
      </c>
      <c r="AV199" s="7"/>
      <c r="AW199" s="7">
        <f ca="1">Table2[[#This Row],[Mortage left ]]/Table2[[#This Row],[Value of house ]]</f>
        <v>0.51494428969127659</v>
      </c>
      <c r="AZ199" s="7">
        <f ca="1">IF(Table2[[#This Row],[Debts]]&gt;Table2[[#This Row],[Income]],1,0)</f>
        <v>0</v>
      </c>
      <c r="BA199" s="7"/>
      <c r="BB199" s="7"/>
      <c r="BC199" s="7">
        <f ca="1">IF(Table2[[#This Row],[net worth of the person($)]]&gt;BB199,Table2[[#This Row],[age]],0)</f>
        <v>40</v>
      </c>
      <c r="BD199" s="7"/>
    </row>
    <row r="200" spans="3:56" x14ac:dyDescent="0.25">
      <c r="C200" s="1" t="str">
        <f t="shared" ref="C200:C263" si="68">IF(B200=1,"men","women")</f>
        <v>women</v>
      </c>
      <c r="D200" s="1">
        <f t="shared" ref="D200:D263" ca="1" si="69">RANDBETWEEN(25,45)</f>
        <v>35</v>
      </c>
      <c r="E200" s="1">
        <f t="shared" ref="E200:E263" ca="1" si="70">RANDBETWEEN(1,6)</f>
        <v>1</v>
      </c>
      <c r="F200" s="1" t="str">
        <f t="shared" ref="F200:F263" ca="1" si="71">VLOOKUP(E200,$Z$6:$AA$11,2)</f>
        <v>health</v>
      </c>
      <c r="G200" s="1">
        <f t="shared" ref="G200:G263" ca="1" si="72">RANDBETWEEN(1,5)</f>
        <v>5</v>
      </c>
      <c r="H200" s="1" t="str">
        <f t="shared" ref="H200:H263" ca="1" si="73">VLOOKUP(G200,$AB$6:$AC$10,2)</f>
        <v>Other</v>
      </c>
      <c r="I200">
        <f t="shared" ref="I200:I263" ca="1" si="74">RANDBETWEEN(0,4)</f>
        <v>3</v>
      </c>
      <c r="J200">
        <f t="shared" ref="J200:J263" ca="1" si="75">RANDBETWEEN(1,2)</f>
        <v>2</v>
      </c>
      <c r="K200">
        <f t="shared" ref="K200:K263" ca="1" si="76">RANDBETWEEN(25000,90000)</f>
        <v>25578</v>
      </c>
      <c r="L200">
        <f t="shared" ref="L200:L263" ca="1" si="77">RANDBETWEEN(1,13)</f>
        <v>12</v>
      </c>
      <c r="M200" t="str">
        <f t="shared" ref="M200:M263" ca="1" si="78">VLOOKUP(L200,$AE$6:$AF$18,2)</f>
        <v xml:space="preserve">Nova scotia </v>
      </c>
      <c r="N200">
        <f t="shared" ca="1" si="61"/>
        <v>127890</v>
      </c>
      <c r="O200">
        <f t="shared" ref="O200:O263" ca="1" si="79">RAND()*N200</f>
        <v>98182.884413459484</v>
      </c>
      <c r="P200">
        <f t="shared" ca="1" si="62"/>
        <v>42492.828567286662</v>
      </c>
      <c r="Q200">
        <f t="shared" ref="Q200:Q263" ca="1" si="80">RANDBETWEEN(0,P200)</f>
        <v>26000</v>
      </c>
      <c r="R200">
        <f t="shared" ca="1" si="63"/>
        <v>10691.530624324143</v>
      </c>
      <c r="S200">
        <f t="shared" ca="1" si="64"/>
        <v>4000.5233734100229</v>
      </c>
      <c r="T200">
        <f t="shared" ca="1" si="65"/>
        <v>174383.35194069668</v>
      </c>
      <c r="U200">
        <f t="shared" ca="1" si="66"/>
        <v>134874.41503778362</v>
      </c>
      <c r="V200">
        <f t="shared" ca="1" si="67"/>
        <v>39508.936902913061</v>
      </c>
      <c r="X200" s="7">
        <f>IF(Table2[[#This Row],[gender]]="men",1,0)</f>
        <v>0</v>
      </c>
      <c r="Y200" s="7">
        <f>IF(Table2[[#This Row],[gender]]="women",1,0)</f>
        <v>1</v>
      </c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>
        <f ca="1">Table2[[#This Row],[Cars value]]/Table2[[#This Row],[Cars]]</f>
        <v>21246.414283643331</v>
      </c>
      <c r="AS200" s="7"/>
      <c r="AT200" s="7"/>
      <c r="AU200" s="7">
        <f ca="1">IF(Table2[[#This Row],[Debts]]&gt;$AT$7,1,0)</f>
        <v>0</v>
      </c>
      <c r="AV200" s="7"/>
      <c r="AW200" s="7">
        <f ca="1">Table2[[#This Row],[Mortage left ]]/Table2[[#This Row],[Value of house ]]</f>
        <v>0.76771353830213063</v>
      </c>
      <c r="AZ200" s="7">
        <f ca="1">IF(Table2[[#This Row],[Debts]]&gt;Table2[[#This Row],[Income]],1,0)</f>
        <v>0</v>
      </c>
      <c r="BA200" s="7"/>
      <c r="BB200" s="7"/>
      <c r="BC200" s="7">
        <f ca="1">IF(Table2[[#This Row],[net worth of the person($)]]&gt;BB200,Table2[[#This Row],[age]],0)</f>
        <v>35</v>
      </c>
      <c r="BD200" s="7"/>
    </row>
    <row r="201" spans="3:56" x14ac:dyDescent="0.25">
      <c r="C201" s="1" t="str">
        <f t="shared" si="68"/>
        <v>women</v>
      </c>
      <c r="D201" s="1">
        <f t="shared" ca="1" si="69"/>
        <v>38</v>
      </c>
      <c r="E201" s="1">
        <f t="shared" ca="1" si="70"/>
        <v>4</v>
      </c>
      <c r="F201" s="1" t="str">
        <f t="shared" ca="1" si="71"/>
        <v>IT</v>
      </c>
      <c r="G201" s="1">
        <f t="shared" ca="1" si="72"/>
        <v>3</v>
      </c>
      <c r="H201" s="1" t="str">
        <f t="shared" ca="1" si="73"/>
        <v xml:space="preserve">university </v>
      </c>
      <c r="I201">
        <f t="shared" ca="1" si="74"/>
        <v>2</v>
      </c>
      <c r="J201">
        <f t="shared" ca="1" si="75"/>
        <v>2</v>
      </c>
      <c r="K201">
        <f t="shared" ca="1" si="76"/>
        <v>59072</v>
      </c>
      <c r="L201">
        <f t="shared" ca="1" si="77"/>
        <v>1</v>
      </c>
      <c r="M201" t="str">
        <f t="shared" ca="1" si="78"/>
        <v xml:space="preserve">yuko </v>
      </c>
      <c r="N201">
        <f t="shared" ca="1" si="61"/>
        <v>295360</v>
      </c>
      <c r="O201">
        <f t="shared" ca="1" si="79"/>
        <v>149108.22718020476</v>
      </c>
      <c r="P201">
        <f t="shared" ca="1" si="62"/>
        <v>44480.100570355047</v>
      </c>
      <c r="Q201">
        <f t="shared" ca="1" si="80"/>
        <v>22509</v>
      </c>
      <c r="R201">
        <f t="shared" ca="1" si="63"/>
        <v>45102.312244377448</v>
      </c>
      <c r="S201">
        <f t="shared" ca="1" si="64"/>
        <v>33887.762499660748</v>
      </c>
      <c r="T201">
        <f t="shared" ca="1" si="65"/>
        <v>373727.8630700158</v>
      </c>
      <c r="U201">
        <f t="shared" ca="1" si="66"/>
        <v>216719.53942458221</v>
      </c>
      <c r="V201">
        <f t="shared" ca="1" si="67"/>
        <v>157008.32364543359</v>
      </c>
      <c r="X201" s="7">
        <f>IF(Table2[[#This Row],[gender]]="men",1,0)</f>
        <v>0</v>
      </c>
      <c r="Y201" s="7">
        <f>IF(Table2[[#This Row],[gender]]="women",1,0)</f>
        <v>1</v>
      </c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>
        <f ca="1">Table2[[#This Row],[Cars value]]/Table2[[#This Row],[Cars]]</f>
        <v>22240.050285177524</v>
      </c>
      <c r="AS201" s="7"/>
      <c r="AT201" s="7"/>
      <c r="AU201" s="7">
        <f ca="1">IF(Table2[[#This Row],[Debts]]&gt;$AT$7,1,0)</f>
        <v>1</v>
      </c>
      <c r="AV201" s="7"/>
      <c r="AW201" s="7">
        <f ca="1">Table2[[#This Row],[Mortage left ]]/Table2[[#This Row],[Value of house ]]</f>
        <v>0.5048355470619067</v>
      </c>
      <c r="AZ201" s="7">
        <f ca="1">IF(Table2[[#This Row],[Debts]]&gt;Table2[[#This Row],[Income]],1,0)</f>
        <v>0</v>
      </c>
      <c r="BA201" s="7"/>
      <c r="BB201" s="7"/>
      <c r="BC201" s="7">
        <f ca="1">IF(Table2[[#This Row],[net worth of the person($)]]&gt;BB201,Table2[[#This Row],[age]],0)</f>
        <v>38</v>
      </c>
      <c r="BD201" s="7"/>
    </row>
    <row r="202" spans="3:56" x14ac:dyDescent="0.25">
      <c r="C202" s="1" t="str">
        <f t="shared" si="68"/>
        <v>women</v>
      </c>
      <c r="D202" s="1">
        <f t="shared" ca="1" si="69"/>
        <v>43</v>
      </c>
      <c r="E202" s="1">
        <f t="shared" ca="1" si="70"/>
        <v>2</v>
      </c>
      <c r="F202" s="1" t="str">
        <f t="shared" ca="1" si="71"/>
        <v>construction</v>
      </c>
      <c r="G202" s="1">
        <f t="shared" ca="1" si="72"/>
        <v>1</v>
      </c>
      <c r="H202" s="1" t="str">
        <f t="shared" ca="1" si="73"/>
        <v>high scool</v>
      </c>
      <c r="I202">
        <f t="shared" ca="1" si="74"/>
        <v>2</v>
      </c>
      <c r="J202">
        <f t="shared" ca="1" si="75"/>
        <v>2</v>
      </c>
      <c r="K202">
        <f t="shared" ca="1" si="76"/>
        <v>26165</v>
      </c>
      <c r="L202">
        <f t="shared" ca="1" si="77"/>
        <v>3</v>
      </c>
      <c r="M202" t="str">
        <f t="shared" ca="1" si="78"/>
        <v>Northwest Ter</v>
      </c>
      <c r="N202">
        <f t="shared" ca="1" si="61"/>
        <v>78495</v>
      </c>
      <c r="O202">
        <f t="shared" ca="1" si="79"/>
        <v>823.44319327225639</v>
      </c>
      <c r="P202">
        <f t="shared" ca="1" si="62"/>
        <v>30814.756299140747</v>
      </c>
      <c r="Q202">
        <f t="shared" ca="1" si="80"/>
        <v>29342</v>
      </c>
      <c r="R202">
        <f t="shared" ca="1" si="63"/>
        <v>35960.100166566124</v>
      </c>
      <c r="S202">
        <f t="shared" ca="1" si="64"/>
        <v>3723.8142165736153</v>
      </c>
      <c r="T202">
        <f t="shared" ca="1" si="65"/>
        <v>113033.57051571437</v>
      </c>
      <c r="U202">
        <f t="shared" ca="1" si="66"/>
        <v>66125.543359838382</v>
      </c>
      <c r="V202">
        <f t="shared" ca="1" si="67"/>
        <v>46908.027155875985</v>
      </c>
      <c r="X202" s="7">
        <f>IF(Table2[[#This Row],[gender]]="men",1,0)</f>
        <v>0</v>
      </c>
      <c r="Y202" s="7">
        <f>IF(Table2[[#This Row],[gender]]="women",1,0)</f>
        <v>1</v>
      </c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>
        <f ca="1">Table2[[#This Row],[Cars value]]/Table2[[#This Row],[Cars]]</f>
        <v>15407.378149570373</v>
      </c>
      <c r="AS202" s="7"/>
      <c r="AT202" s="7"/>
      <c r="AU202" s="7">
        <f ca="1">IF(Table2[[#This Row],[Debts]]&gt;$AT$7,1,0)</f>
        <v>1</v>
      </c>
      <c r="AV202" s="7"/>
      <c r="AW202" s="7">
        <f ca="1">Table2[[#This Row],[Mortage left ]]/Table2[[#This Row],[Value of house ]]</f>
        <v>1.049039038502142E-2</v>
      </c>
      <c r="AZ202" s="7">
        <f ca="1">IF(Table2[[#This Row],[Debts]]&gt;Table2[[#This Row],[Income]],1,0)</f>
        <v>1</v>
      </c>
      <c r="BA202" s="7"/>
      <c r="BB202" s="7"/>
      <c r="BC202" s="7">
        <f ca="1">IF(Table2[[#This Row],[net worth of the person($)]]&gt;BB202,Table2[[#This Row],[age]],0)</f>
        <v>43</v>
      </c>
      <c r="BD202" s="7"/>
    </row>
    <row r="203" spans="3:56" x14ac:dyDescent="0.25">
      <c r="C203" s="1" t="str">
        <f t="shared" si="68"/>
        <v>women</v>
      </c>
      <c r="D203" s="1">
        <f t="shared" ca="1" si="69"/>
        <v>43</v>
      </c>
      <c r="E203" s="1">
        <f t="shared" ca="1" si="70"/>
        <v>3</v>
      </c>
      <c r="F203" s="1" t="str">
        <f t="shared" ca="1" si="71"/>
        <v xml:space="preserve">teaching </v>
      </c>
      <c r="G203" s="1">
        <f t="shared" ca="1" si="72"/>
        <v>4</v>
      </c>
      <c r="H203" s="1" t="str">
        <f t="shared" ca="1" si="73"/>
        <v xml:space="preserve">technical </v>
      </c>
      <c r="I203">
        <f t="shared" ca="1" si="74"/>
        <v>4</v>
      </c>
      <c r="J203">
        <f t="shared" ca="1" si="75"/>
        <v>1</v>
      </c>
      <c r="K203">
        <f t="shared" ca="1" si="76"/>
        <v>36113</v>
      </c>
      <c r="L203">
        <f t="shared" ca="1" si="77"/>
        <v>5</v>
      </c>
      <c r="M203" t="str">
        <f t="shared" ca="1" si="78"/>
        <v>Nunavut</v>
      </c>
      <c r="N203">
        <f t="shared" ca="1" si="61"/>
        <v>144452</v>
      </c>
      <c r="O203">
        <f t="shared" ca="1" si="79"/>
        <v>49351.266356706612</v>
      </c>
      <c r="P203">
        <f t="shared" ca="1" si="62"/>
        <v>16919.785331649407</v>
      </c>
      <c r="Q203">
        <f t="shared" ca="1" si="80"/>
        <v>13098</v>
      </c>
      <c r="R203">
        <f t="shared" ca="1" si="63"/>
        <v>14663.906361524716</v>
      </c>
      <c r="S203">
        <f t="shared" ca="1" si="64"/>
        <v>744.92363003133278</v>
      </c>
      <c r="T203">
        <f t="shared" ca="1" si="65"/>
        <v>162116.70896168074</v>
      </c>
      <c r="U203">
        <f t="shared" ca="1" si="66"/>
        <v>77113.172718231333</v>
      </c>
      <c r="V203">
        <f t="shared" ca="1" si="67"/>
        <v>85003.536243449402</v>
      </c>
      <c r="X203" s="7">
        <f>IF(Table2[[#This Row],[gender]]="men",1,0)</f>
        <v>0</v>
      </c>
      <c r="Y203" s="7">
        <f>IF(Table2[[#This Row],[gender]]="women",1,0)</f>
        <v>1</v>
      </c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>
        <f ca="1">Table2[[#This Row],[Cars value]]/Table2[[#This Row],[Cars]]</f>
        <v>16919.785331649407</v>
      </c>
      <c r="AS203" s="7"/>
      <c r="AT203" s="7"/>
      <c r="AU203" s="7">
        <f ca="1">IF(Table2[[#This Row],[Debts]]&gt;$AT$7,1,0)</f>
        <v>0</v>
      </c>
      <c r="AV203" s="7"/>
      <c r="AW203" s="7">
        <f ca="1">Table2[[#This Row],[Mortage left ]]/Table2[[#This Row],[Value of house ]]</f>
        <v>0.34164474259066413</v>
      </c>
      <c r="AZ203" s="7">
        <f ca="1">IF(Table2[[#This Row],[Debts]]&gt;Table2[[#This Row],[Income]],1,0)</f>
        <v>0</v>
      </c>
      <c r="BA203" s="7"/>
      <c r="BB203" s="7"/>
      <c r="BC203" s="7">
        <f ca="1">IF(Table2[[#This Row],[net worth of the person($)]]&gt;BB203,Table2[[#This Row],[age]],0)</f>
        <v>43</v>
      </c>
      <c r="BD203" s="7"/>
    </row>
    <row r="204" spans="3:56" x14ac:dyDescent="0.25">
      <c r="C204" s="1" t="str">
        <f t="shared" si="68"/>
        <v>women</v>
      </c>
      <c r="D204" s="1">
        <f t="shared" ca="1" si="69"/>
        <v>37</v>
      </c>
      <c r="E204" s="1">
        <f t="shared" ca="1" si="70"/>
        <v>4</v>
      </c>
      <c r="F204" s="1" t="str">
        <f t="shared" ca="1" si="71"/>
        <v>IT</v>
      </c>
      <c r="G204" s="1">
        <f t="shared" ca="1" si="72"/>
        <v>3</v>
      </c>
      <c r="H204" s="1" t="str">
        <f t="shared" ca="1" si="73"/>
        <v xml:space="preserve">university </v>
      </c>
      <c r="I204">
        <f t="shared" ca="1" si="74"/>
        <v>2</v>
      </c>
      <c r="J204">
        <f t="shared" ca="1" si="75"/>
        <v>2</v>
      </c>
      <c r="K204">
        <f t="shared" ca="1" si="76"/>
        <v>29101</v>
      </c>
      <c r="L204">
        <f t="shared" ca="1" si="77"/>
        <v>10</v>
      </c>
      <c r="M204" t="str">
        <f t="shared" ca="1" si="78"/>
        <v>Newfounland</v>
      </c>
      <c r="N204">
        <f t="shared" ca="1" si="61"/>
        <v>116404</v>
      </c>
      <c r="O204">
        <f t="shared" ca="1" si="79"/>
        <v>86131.855078657056</v>
      </c>
      <c r="P204">
        <f t="shared" ca="1" si="62"/>
        <v>20322.256959382605</v>
      </c>
      <c r="Q204">
        <f t="shared" ca="1" si="80"/>
        <v>8008</v>
      </c>
      <c r="R204">
        <f t="shared" ca="1" si="63"/>
        <v>21388.279701811971</v>
      </c>
      <c r="S204">
        <f t="shared" ca="1" si="64"/>
        <v>22445.684046539805</v>
      </c>
      <c r="T204">
        <f t="shared" ca="1" si="65"/>
        <v>159171.94100592242</v>
      </c>
      <c r="U204">
        <f t="shared" ca="1" si="66"/>
        <v>115528.13478046903</v>
      </c>
      <c r="V204">
        <f t="shared" ca="1" si="67"/>
        <v>43643.806225453387</v>
      </c>
      <c r="X204" s="7">
        <f>IF(Table2[[#This Row],[gender]]="men",1,0)</f>
        <v>0</v>
      </c>
      <c r="Y204" s="7">
        <f>IF(Table2[[#This Row],[gender]]="women",1,0)</f>
        <v>1</v>
      </c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>
        <f ca="1">Table2[[#This Row],[Cars value]]/Table2[[#This Row],[Cars]]</f>
        <v>10161.128479691302</v>
      </c>
      <c r="AS204" s="7"/>
      <c r="AT204" s="7"/>
      <c r="AU204" s="7">
        <f ca="1">IF(Table2[[#This Row],[Debts]]&gt;$AT$7,1,0)</f>
        <v>1</v>
      </c>
      <c r="AV204" s="7"/>
      <c r="AW204" s="7">
        <f ca="1">Table2[[#This Row],[Mortage left ]]/Table2[[#This Row],[Value of house ]]</f>
        <v>0.73993896325433017</v>
      </c>
      <c r="AZ204" s="7">
        <f ca="1">IF(Table2[[#This Row],[Debts]]&gt;Table2[[#This Row],[Income]],1,0)</f>
        <v>0</v>
      </c>
      <c r="BA204" s="7"/>
      <c r="BB204" s="7"/>
      <c r="BC204" s="7">
        <f ca="1">IF(Table2[[#This Row],[net worth of the person($)]]&gt;BB204,Table2[[#This Row],[age]],0)</f>
        <v>37</v>
      </c>
      <c r="BD204" s="7"/>
    </row>
    <row r="205" spans="3:56" x14ac:dyDescent="0.25">
      <c r="C205" s="1" t="str">
        <f t="shared" si="68"/>
        <v>women</v>
      </c>
      <c r="D205" s="1">
        <f t="shared" ca="1" si="69"/>
        <v>37</v>
      </c>
      <c r="E205" s="1">
        <f t="shared" ca="1" si="70"/>
        <v>2</v>
      </c>
      <c r="F205" s="1" t="str">
        <f t="shared" ca="1" si="71"/>
        <v>construction</v>
      </c>
      <c r="G205" s="1">
        <f t="shared" ca="1" si="72"/>
        <v>2</v>
      </c>
      <c r="H205" s="1" t="str">
        <f t="shared" ca="1" si="73"/>
        <v xml:space="preserve">college </v>
      </c>
      <c r="I205">
        <f t="shared" ca="1" si="74"/>
        <v>3</v>
      </c>
      <c r="J205">
        <f t="shared" ca="1" si="75"/>
        <v>1</v>
      </c>
      <c r="K205">
        <f t="shared" ca="1" si="76"/>
        <v>44042</v>
      </c>
      <c r="L205">
        <f t="shared" ca="1" si="77"/>
        <v>5</v>
      </c>
      <c r="M205" t="str">
        <f t="shared" ca="1" si="78"/>
        <v>Nunavut</v>
      </c>
      <c r="N205">
        <f t="shared" ca="1" si="61"/>
        <v>132126</v>
      </c>
      <c r="O205">
        <f t="shared" ca="1" si="79"/>
        <v>26395.154704119926</v>
      </c>
      <c r="P205">
        <f t="shared" ca="1" si="62"/>
        <v>6078.0474437858038</v>
      </c>
      <c r="Q205">
        <f t="shared" ca="1" si="80"/>
        <v>4817</v>
      </c>
      <c r="R205">
        <f t="shared" ca="1" si="63"/>
        <v>35890.941236323553</v>
      </c>
      <c r="S205">
        <f t="shared" ca="1" si="64"/>
        <v>5029.3623308756805</v>
      </c>
      <c r="T205">
        <f t="shared" ca="1" si="65"/>
        <v>143233.40977466147</v>
      </c>
      <c r="U205">
        <f t="shared" ca="1" si="66"/>
        <v>67103.095940443483</v>
      </c>
      <c r="V205">
        <f t="shared" ca="1" si="67"/>
        <v>76130.313834217988</v>
      </c>
      <c r="X205" s="7">
        <f>IF(Table2[[#This Row],[gender]]="men",1,0)</f>
        <v>0</v>
      </c>
      <c r="Y205" s="7">
        <f>IF(Table2[[#This Row],[gender]]="women",1,0)</f>
        <v>1</v>
      </c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>
        <f ca="1">Table2[[#This Row],[Cars value]]/Table2[[#This Row],[Cars]]</f>
        <v>6078.0474437858038</v>
      </c>
      <c r="AS205" s="7"/>
      <c r="AT205" s="7"/>
      <c r="AU205" s="7">
        <f ca="1">IF(Table2[[#This Row],[Debts]]&gt;$AT$7,1,0)</f>
        <v>1</v>
      </c>
      <c r="AV205" s="7"/>
      <c r="AW205" s="7">
        <f ca="1">Table2[[#This Row],[Mortage left ]]/Table2[[#This Row],[Value of house ]]</f>
        <v>0.19977260118462625</v>
      </c>
      <c r="AZ205" s="7">
        <f ca="1">IF(Table2[[#This Row],[Debts]]&gt;Table2[[#This Row],[Income]],1,0)</f>
        <v>0</v>
      </c>
      <c r="BA205" s="7"/>
      <c r="BB205" s="7"/>
      <c r="BC205" s="7">
        <f ca="1">IF(Table2[[#This Row],[net worth of the person($)]]&gt;BB205,Table2[[#This Row],[age]],0)</f>
        <v>37</v>
      </c>
      <c r="BD205" s="7"/>
    </row>
    <row r="206" spans="3:56" x14ac:dyDescent="0.25">
      <c r="C206" s="1" t="str">
        <f t="shared" si="68"/>
        <v>women</v>
      </c>
      <c r="D206" s="1">
        <f t="shared" ca="1" si="69"/>
        <v>25</v>
      </c>
      <c r="E206" s="1">
        <f t="shared" ca="1" si="70"/>
        <v>2</v>
      </c>
      <c r="F206" s="1" t="str">
        <f t="shared" ca="1" si="71"/>
        <v>construction</v>
      </c>
      <c r="G206" s="1">
        <f t="shared" ca="1" si="72"/>
        <v>3</v>
      </c>
      <c r="H206" s="1" t="str">
        <f t="shared" ca="1" si="73"/>
        <v xml:space="preserve">university </v>
      </c>
      <c r="I206">
        <f t="shared" ca="1" si="74"/>
        <v>1</v>
      </c>
      <c r="J206">
        <f t="shared" ca="1" si="75"/>
        <v>2</v>
      </c>
      <c r="K206">
        <f t="shared" ca="1" si="76"/>
        <v>65586</v>
      </c>
      <c r="L206">
        <f t="shared" ca="1" si="77"/>
        <v>3</v>
      </c>
      <c r="M206" t="str">
        <f t="shared" ca="1" si="78"/>
        <v>Northwest Ter</v>
      </c>
      <c r="N206">
        <f t="shared" ca="1" si="61"/>
        <v>262344</v>
      </c>
      <c r="O206">
        <f t="shared" ca="1" si="79"/>
        <v>114304.70920513588</v>
      </c>
      <c r="P206">
        <f t="shared" ca="1" si="62"/>
        <v>11541.477041721369</v>
      </c>
      <c r="Q206">
        <f t="shared" ca="1" si="80"/>
        <v>8296</v>
      </c>
      <c r="R206">
        <f t="shared" ca="1" si="63"/>
        <v>56264.43699492899</v>
      </c>
      <c r="S206">
        <f t="shared" ca="1" si="64"/>
        <v>87100.579735400679</v>
      </c>
      <c r="T206">
        <f t="shared" ca="1" si="65"/>
        <v>360986.05677712202</v>
      </c>
      <c r="U206">
        <f t="shared" ca="1" si="66"/>
        <v>178865.14620006486</v>
      </c>
      <c r="V206">
        <f t="shared" ca="1" si="67"/>
        <v>182120.91057705716</v>
      </c>
      <c r="X206" s="7">
        <f>IF(Table2[[#This Row],[gender]]="men",1,0)</f>
        <v>0</v>
      </c>
      <c r="Y206" s="7">
        <f>IF(Table2[[#This Row],[gender]]="women",1,0)</f>
        <v>1</v>
      </c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>
        <f ca="1">Table2[[#This Row],[Cars value]]/Table2[[#This Row],[Cars]]</f>
        <v>5770.7385208606847</v>
      </c>
      <c r="AS206" s="7"/>
      <c r="AT206" s="7"/>
      <c r="AU206" s="7">
        <f ca="1">IF(Table2[[#This Row],[Debts]]&gt;$AT$7,1,0)</f>
        <v>1</v>
      </c>
      <c r="AV206" s="7"/>
      <c r="AW206" s="7">
        <f ca="1">Table2[[#This Row],[Mortage left ]]/Table2[[#This Row],[Value of house ]]</f>
        <v>0.4357054447791292</v>
      </c>
      <c r="AZ206" s="7">
        <f ca="1">IF(Table2[[#This Row],[Debts]]&gt;Table2[[#This Row],[Income]],1,0)</f>
        <v>0</v>
      </c>
      <c r="BA206" s="7"/>
      <c r="BB206" s="7"/>
      <c r="BC206" s="7">
        <f ca="1">IF(Table2[[#This Row],[net worth of the person($)]]&gt;BB206,Table2[[#This Row],[age]],0)</f>
        <v>25</v>
      </c>
      <c r="BD206" s="7"/>
    </row>
    <row r="207" spans="3:56" x14ac:dyDescent="0.25">
      <c r="C207" s="1" t="str">
        <f t="shared" si="68"/>
        <v>women</v>
      </c>
      <c r="D207" s="1">
        <f t="shared" ca="1" si="69"/>
        <v>42</v>
      </c>
      <c r="E207" s="1">
        <f t="shared" ca="1" si="70"/>
        <v>3</v>
      </c>
      <c r="F207" s="1" t="str">
        <f t="shared" ca="1" si="71"/>
        <v xml:space="preserve">teaching </v>
      </c>
      <c r="G207" s="1">
        <f t="shared" ca="1" si="72"/>
        <v>1</v>
      </c>
      <c r="H207" s="1" t="str">
        <f t="shared" ca="1" si="73"/>
        <v>high scool</v>
      </c>
      <c r="I207">
        <f t="shared" ca="1" si="74"/>
        <v>4</v>
      </c>
      <c r="J207">
        <f t="shared" ca="1" si="75"/>
        <v>1</v>
      </c>
      <c r="K207">
        <f t="shared" ca="1" si="76"/>
        <v>59298</v>
      </c>
      <c r="L207">
        <f t="shared" ca="1" si="77"/>
        <v>12</v>
      </c>
      <c r="M207" t="str">
        <f t="shared" ca="1" si="78"/>
        <v xml:space="preserve">Nova scotia </v>
      </c>
      <c r="N207">
        <f t="shared" ca="1" si="61"/>
        <v>296490</v>
      </c>
      <c r="O207">
        <f t="shared" ca="1" si="79"/>
        <v>162874.74381102793</v>
      </c>
      <c r="P207">
        <f t="shared" ca="1" si="62"/>
        <v>59216.757665813762</v>
      </c>
      <c r="Q207">
        <f t="shared" ca="1" si="80"/>
        <v>22071</v>
      </c>
      <c r="R207">
        <f t="shared" ca="1" si="63"/>
        <v>97960.634423072115</v>
      </c>
      <c r="S207">
        <f t="shared" ca="1" si="64"/>
        <v>48482.937258872684</v>
      </c>
      <c r="T207">
        <f t="shared" ca="1" si="65"/>
        <v>404189.69492468645</v>
      </c>
      <c r="U207">
        <f t="shared" ca="1" si="66"/>
        <v>282906.37823410006</v>
      </c>
      <c r="V207">
        <f t="shared" ca="1" si="67"/>
        <v>121283.31669058639</v>
      </c>
      <c r="X207" s="7">
        <f>IF(Table2[[#This Row],[gender]]="men",1,0)</f>
        <v>0</v>
      </c>
      <c r="Y207" s="7">
        <f>IF(Table2[[#This Row],[gender]]="women",1,0)</f>
        <v>1</v>
      </c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>
        <f ca="1">Table2[[#This Row],[Cars value]]/Table2[[#This Row],[Cars]]</f>
        <v>59216.757665813762</v>
      </c>
      <c r="AS207" s="7"/>
      <c r="AT207" s="7"/>
      <c r="AU207" s="7">
        <f ca="1">IF(Table2[[#This Row],[Debts]]&gt;$AT$7,1,0)</f>
        <v>1</v>
      </c>
      <c r="AV207" s="7"/>
      <c r="AW207" s="7">
        <f ca="1">Table2[[#This Row],[Mortage left ]]/Table2[[#This Row],[Value of house ]]</f>
        <v>0.54934312729275159</v>
      </c>
      <c r="AZ207" s="7">
        <f ca="1">IF(Table2[[#This Row],[Debts]]&gt;Table2[[#This Row],[Income]],1,0)</f>
        <v>1</v>
      </c>
      <c r="BA207" s="7"/>
      <c r="BB207" s="7"/>
      <c r="BC207" s="7">
        <f ca="1">IF(Table2[[#This Row],[net worth of the person($)]]&gt;BB207,Table2[[#This Row],[age]],0)</f>
        <v>42</v>
      </c>
      <c r="BD207" s="7"/>
    </row>
    <row r="208" spans="3:56" x14ac:dyDescent="0.25">
      <c r="C208" s="1" t="str">
        <f t="shared" si="68"/>
        <v>women</v>
      </c>
      <c r="D208" s="1">
        <f t="shared" ca="1" si="69"/>
        <v>37</v>
      </c>
      <c r="E208" s="1">
        <f t="shared" ca="1" si="70"/>
        <v>5</v>
      </c>
      <c r="F208" s="1" t="str">
        <f t="shared" ca="1" si="71"/>
        <v xml:space="preserve">general work </v>
      </c>
      <c r="G208" s="1">
        <f t="shared" ca="1" si="72"/>
        <v>2</v>
      </c>
      <c r="H208" s="1" t="str">
        <f t="shared" ca="1" si="73"/>
        <v xml:space="preserve">college </v>
      </c>
      <c r="I208">
        <f t="shared" ca="1" si="74"/>
        <v>1</v>
      </c>
      <c r="J208">
        <f t="shared" ca="1" si="75"/>
        <v>2</v>
      </c>
      <c r="K208">
        <f t="shared" ca="1" si="76"/>
        <v>60164</v>
      </c>
      <c r="L208">
        <f t="shared" ca="1" si="77"/>
        <v>8</v>
      </c>
      <c r="M208" t="str">
        <f t="shared" ca="1" si="78"/>
        <v xml:space="preserve">Ontario </v>
      </c>
      <c r="N208">
        <f t="shared" ca="1" si="61"/>
        <v>300820</v>
      </c>
      <c r="O208">
        <f t="shared" ca="1" si="79"/>
        <v>260491.7095757346</v>
      </c>
      <c r="P208">
        <f t="shared" ca="1" si="62"/>
        <v>46728.30852205745</v>
      </c>
      <c r="Q208">
        <f t="shared" ca="1" si="80"/>
        <v>24189</v>
      </c>
      <c r="R208">
        <f t="shared" ca="1" si="63"/>
        <v>44345.865293730552</v>
      </c>
      <c r="S208">
        <f t="shared" ca="1" si="64"/>
        <v>79249.111196946527</v>
      </c>
      <c r="T208">
        <f t="shared" ca="1" si="65"/>
        <v>426797.41971900396</v>
      </c>
      <c r="U208">
        <f t="shared" ca="1" si="66"/>
        <v>329026.57486946514</v>
      </c>
      <c r="V208">
        <f t="shared" ca="1" si="67"/>
        <v>97770.844849538815</v>
      </c>
      <c r="X208" s="7">
        <f>IF(Table2[[#This Row],[gender]]="men",1,0)</f>
        <v>0</v>
      </c>
      <c r="Y208" s="7">
        <f>IF(Table2[[#This Row],[gender]]="women",1,0)</f>
        <v>1</v>
      </c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>
        <f ca="1">Table2[[#This Row],[Cars value]]/Table2[[#This Row],[Cars]]</f>
        <v>23364.154261028725</v>
      </c>
      <c r="AS208" s="7"/>
      <c r="AT208" s="7"/>
      <c r="AU208" s="7">
        <f ca="1">IF(Table2[[#This Row],[Debts]]&gt;$AT$7,1,0)</f>
        <v>1</v>
      </c>
      <c r="AV208" s="7"/>
      <c r="AW208" s="7">
        <f ca="1">Table2[[#This Row],[Mortage left ]]/Table2[[#This Row],[Value of house ]]</f>
        <v>0.86593879920129846</v>
      </c>
      <c r="AZ208" s="7">
        <f ca="1">IF(Table2[[#This Row],[Debts]]&gt;Table2[[#This Row],[Income]],1,0)</f>
        <v>0</v>
      </c>
      <c r="BA208" s="7"/>
      <c r="BB208" s="7"/>
      <c r="BC208" s="7">
        <f ca="1">IF(Table2[[#This Row],[net worth of the person($)]]&gt;BB208,Table2[[#This Row],[age]],0)</f>
        <v>37</v>
      </c>
      <c r="BD208" s="7"/>
    </row>
    <row r="209" spans="3:56" x14ac:dyDescent="0.25">
      <c r="C209" s="1" t="str">
        <f t="shared" si="68"/>
        <v>women</v>
      </c>
      <c r="D209" s="1">
        <f t="shared" ca="1" si="69"/>
        <v>43</v>
      </c>
      <c r="E209" s="1">
        <f t="shared" ca="1" si="70"/>
        <v>1</v>
      </c>
      <c r="F209" s="1" t="str">
        <f t="shared" ca="1" si="71"/>
        <v>health</v>
      </c>
      <c r="G209" s="1">
        <f t="shared" ca="1" si="72"/>
        <v>5</v>
      </c>
      <c r="H209" s="1" t="str">
        <f t="shared" ca="1" si="73"/>
        <v>Other</v>
      </c>
      <c r="I209">
        <f t="shared" ca="1" si="74"/>
        <v>3</v>
      </c>
      <c r="J209">
        <f t="shared" ca="1" si="75"/>
        <v>1</v>
      </c>
      <c r="K209">
        <f t="shared" ca="1" si="76"/>
        <v>54669</v>
      </c>
      <c r="L209">
        <f t="shared" ca="1" si="77"/>
        <v>6</v>
      </c>
      <c r="M209" t="str">
        <f t="shared" ca="1" si="78"/>
        <v>Saskatchewan</v>
      </c>
      <c r="N209">
        <f t="shared" ca="1" si="61"/>
        <v>218676</v>
      </c>
      <c r="O209">
        <f t="shared" ca="1" si="79"/>
        <v>89652.074479259216</v>
      </c>
      <c r="P209">
        <f t="shared" ca="1" si="62"/>
        <v>17448.055941244686</v>
      </c>
      <c r="Q209">
        <f t="shared" ca="1" si="80"/>
        <v>16440</v>
      </c>
      <c r="R209">
        <f t="shared" ca="1" si="63"/>
        <v>6898.7232405679724</v>
      </c>
      <c r="S209">
        <f t="shared" ca="1" si="64"/>
        <v>54680.725777364416</v>
      </c>
      <c r="T209">
        <f t="shared" ca="1" si="65"/>
        <v>290804.7817186091</v>
      </c>
      <c r="U209">
        <f t="shared" ca="1" si="66"/>
        <v>112990.79771982718</v>
      </c>
      <c r="V209">
        <f t="shared" ca="1" si="67"/>
        <v>177813.98399878191</v>
      </c>
      <c r="X209" s="7">
        <f>IF(Table2[[#This Row],[gender]]="men",1,0)</f>
        <v>0</v>
      </c>
      <c r="Y209" s="7">
        <f>IF(Table2[[#This Row],[gender]]="women",1,0)</f>
        <v>1</v>
      </c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>
        <f ca="1">Table2[[#This Row],[Cars value]]/Table2[[#This Row],[Cars]]</f>
        <v>17448.055941244686</v>
      </c>
      <c r="AS209" s="7"/>
      <c r="AT209" s="7"/>
      <c r="AU209" s="7">
        <f ca="1">IF(Table2[[#This Row],[Debts]]&gt;$AT$7,1,0)</f>
        <v>0</v>
      </c>
      <c r="AV209" s="7"/>
      <c r="AW209" s="7">
        <f ca="1">Table2[[#This Row],[Mortage left ]]/Table2[[#This Row],[Value of house ]]</f>
        <v>0.40997674403802525</v>
      </c>
      <c r="AZ209" s="7">
        <f ca="1">IF(Table2[[#This Row],[Debts]]&gt;Table2[[#This Row],[Income]],1,0)</f>
        <v>0</v>
      </c>
      <c r="BA209" s="7"/>
      <c r="BB209" s="7"/>
      <c r="BC209" s="7">
        <f ca="1">IF(Table2[[#This Row],[net worth of the person($)]]&gt;BB209,Table2[[#This Row],[age]],0)</f>
        <v>43</v>
      </c>
      <c r="BD209" s="7"/>
    </row>
    <row r="210" spans="3:56" x14ac:dyDescent="0.25">
      <c r="C210" s="1" t="str">
        <f t="shared" si="68"/>
        <v>women</v>
      </c>
      <c r="D210" s="1">
        <f t="shared" ca="1" si="69"/>
        <v>28</v>
      </c>
      <c r="E210" s="1">
        <f t="shared" ca="1" si="70"/>
        <v>3</v>
      </c>
      <c r="F210" s="1" t="str">
        <f t="shared" ca="1" si="71"/>
        <v xml:space="preserve">teaching </v>
      </c>
      <c r="G210" s="1">
        <f t="shared" ca="1" si="72"/>
        <v>1</v>
      </c>
      <c r="H210" s="1" t="str">
        <f t="shared" ca="1" si="73"/>
        <v>high scool</v>
      </c>
      <c r="I210">
        <f t="shared" ca="1" si="74"/>
        <v>4</v>
      </c>
      <c r="J210">
        <f t="shared" ca="1" si="75"/>
        <v>1</v>
      </c>
      <c r="K210">
        <f t="shared" ca="1" si="76"/>
        <v>35436</v>
      </c>
      <c r="L210">
        <f t="shared" ca="1" si="77"/>
        <v>3</v>
      </c>
      <c r="M210" t="str">
        <f t="shared" ca="1" si="78"/>
        <v>Northwest Ter</v>
      </c>
      <c r="N210">
        <f t="shared" ca="1" si="61"/>
        <v>177180</v>
      </c>
      <c r="O210">
        <f t="shared" ca="1" si="79"/>
        <v>82258.512598333968</v>
      </c>
      <c r="P210">
        <f t="shared" ca="1" si="62"/>
        <v>9783.1056705485007</v>
      </c>
      <c r="Q210">
        <f t="shared" ca="1" si="80"/>
        <v>967</v>
      </c>
      <c r="R210">
        <f t="shared" ca="1" si="63"/>
        <v>47676.588387858697</v>
      </c>
      <c r="S210">
        <f t="shared" ca="1" si="64"/>
        <v>45394.666944993383</v>
      </c>
      <c r="T210">
        <f t="shared" ca="1" si="65"/>
        <v>232357.77261554188</v>
      </c>
      <c r="U210">
        <f t="shared" ca="1" si="66"/>
        <v>130902.10098619267</v>
      </c>
      <c r="V210">
        <f t="shared" ca="1" si="67"/>
        <v>101455.67162934921</v>
      </c>
      <c r="X210" s="7">
        <f>IF(Table2[[#This Row],[gender]]="men",1,0)</f>
        <v>0</v>
      </c>
      <c r="Y210" s="7">
        <f>IF(Table2[[#This Row],[gender]]="women",1,0)</f>
        <v>1</v>
      </c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>
        <f ca="1">Table2[[#This Row],[Cars value]]/Table2[[#This Row],[Cars]]</f>
        <v>9783.1056705485007</v>
      </c>
      <c r="AS210" s="7"/>
      <c r="AT210" s="7"/>
      <c r="AU210" s="7">
        <f ca="1">IF(Table2[[#This Row],[Debts]]&gt;$AT$7,1,0)</f>
        <v>1</v>
      </c>
      <c r="AV210" s="7"/>
      <c r="AW210" s="7">
        <f ca="1">Table2[[#This Row],[Mortage left ]]/Table2[[#This Row],[Value of house ]]</f>
        <v>0.46426522518531421</v>
      </c>
      <c r="AZ210" s="7">
        <f ca="1">IF(Table2[[#This Row],[Debts]]&gt;Table2[[#This Row],[Income]],1,0)</f>
        <v>1</v>
      </c>
      <c r="BA210" s="7"/>
      <c r="BB210" s="7"/>
      <c r="BC210" s="7">
        <f ca="1">IF(Table2[[#This Row],[net worth of the person($)]]&gt;BB210,Table2[[#This Row],[age]],0)</f>
        <v>28</v>
      </c>
      <c r="BD210" s="7"/>
    </row>
    <row r="211" spans="3:56" x14ac:dyDescent="0.25">
      <c r="C211" s="1" t="str">
        <f t="shared" si="68"/>
        <v>women</v>
      </c>
      <c r="D211" s="1">
        <f t="shared" ca="1" si="69"/>
        <v>34</v>
      </c>
      <c r="E211" s="1">
        <f t="shared" ca="1" si="70"/>
        <v>4</v>
      </c>
      <c r="F211" s="1" t="str">
        <f t="shared" ca="1" si="71"/>
        <v>IT</v>
      </c>
      <c r="G211" s="1">
        <f t="shared" ca="1" si="72"/>
        <v>1</v>
      </c>
      <c r="H211" s="1" t="str">
        <f t="shared" ca="1" si="73"/>
        <v>high scool</v>
      </c>
      <c r="I211">
        <f t="shared" ca="1" si="74"/>
        <v>3</v>
      </c>
      <c r="J211">
        <f t="shared" ca="1" si="75"/>
        <v>2</v>
      </c>
      <c r="K211">
        <f t="shared" ca="1" si="76"/>
        <v>45489</v>
      </c>
      <c r="L211">
        <f t="shared" ca="1" si="77"/>
        <v>5</v>
      </c>
      <c r="M211" t="str">
        <f t="shared" ca="1" si="78"/>
        <v>Nunavut</v>
      </c>
      <c r="N211">
        <f t="shared" ca="1" si="61"/>
        <v>181956</v>
      </c>
      <c r="O211">
        <f t="shared" ca="1" si="79"/>
        <v>19938.252335271642</v>
      </c>
      <c r="P211">
        <f t="shared" ca="1" si="62"/>
        <v>65020.74430611643</v>
      </c>
      <c r="Q211">
        <f t="shared" ca="1" si="80"/>
        <v>63441</v>
      </c>
      <c r="R211">
        <f t="shared" ca="1" si="63"/>
        <v>23971.088160374271</v>
      </c>
      <c r="S211">
        <f t="shared" ca="1" si="64"/>
        <v>26140.834551788994</v>
      </c>
      <c r="T211">
        <f t="shared" ca="1" si="65"/>
        <v>273117.57885790541</v>
      </c>
      <c r="U211">
        <f t="shared" ca="1" si="66"/>
        <v>107350.34049564591</v>
      </c>
      <c r="V211">
        <f t="shared" ca="1" si="67"/>
        <v>165767.23836225949</v>
      </c>
      <c r="X211" s="7">
        <f>IF(Table2[[#This Row],[gender]]="men",1,0)</f>
        <v>0</v>
      </c>
      <c r="Y211" s="7">
        <f>IF(Table2[[#This Row],[gender]]="women",1,0)</f>
        <v>1</v>
      </c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>
        <f ca="1">Table2[[#This Row],[Cars value]]/Table2[[#This Row],[Cars]]</f>
        <v>32510.372153058215</v>
      </c>
      <c r="AS211" s="7"/>
      <c r="AT211" s="7"/>
      <c r="AU211" s="7">
        <f ca="1">IF(Table2[[#This Row],[Debts]]&gt;$AT$7,1,0)</f>
        <v>1</v>
      </c>
      <c r="AV211" s="7"/>
      <c r="AW211" s="7">
        <f ca="1">Table2[[#This Row],[Mortage left ]]/Table2[[#This Row],[Value of house ]]</f>
        <v>0.1095773282291963</v>
      </c>
      <c r="AZ211" s="7">
        <f ca="1">IF(Table2[[#This Row],[Debts]]&gt;Table2[[#This Row],[Income]],1,0)</f>
        <v>0</v>
      </c>
      <c r="BA211" s="7"/>
      <c r="BB211" s="7"/>
      <c r="BC211" s="7">
        <f ca="1">IF(Table2[[#This Row],[net worth of the person($)]]&gt;BB211,Table2[[#This Row],[age]],0)</f>
        <v>34</v>
      </c>
      <c r="BD211" s="7"/>
    </row>
    <row r="212" spans="3:56" x14ac:dyDescent="0.25">
      <c r="C212" s="1" t="str">
        <f t="shared" si="68"/>
        <v>women</v>
      </c>
      <c r="D212" s="1">
        <f t="shared" ca="1" si="69"/>
        <v>29</v>
      </c>
      <c r="E212" s="1">
        <f t="shared" ca="1" si="70"/>
        <v>2</v>
      </c>
      <c r="F212" s="1" t="str">
        <f t="shared" ca="1" si="71"/>
        <v>construction</v>
      </c>
      <c r="G212" s="1">
        <f t="shared" ca="1" si="72"/>
        <v>3</v>
      </c>
      <c r="H212" s="1" t="str">
        <f t="shared" ca="1" si="73"/>
        <v xml:space="preserve">university </v>
      </c>
      <c r="I212">
        <f t="shared" ca="1" si="74"/>
        <v>3</v>
      </c>
      <c r="J212">
        <f t="shared" ca="1" si="75"/>
        <v>2</v>
      </c>
      <c r="K212">
        <f t="shared" ca="1" si="76"/>
        <v>40903</v>
      </c>
      <c r="L212">
        <f t="shared" ca="1" si="77"/>
        <v>4</v>
      </c>
      <c r="M212" t="str">
        <f t="shared" ca="1" si="78"/>
        <v>Alberta</v>
      </c>
      <c r="N212">
        <f t="shared" ca="1" si="61"/>
        <v>245418</v>
      </c>
      <c r="O212">
        <f t="shared" ca="1" si="79"/>
        <v>217659.03208926882</v>
      </c>
      <c r="P212">
        <f t="shared" ca="1" si="62"/>
        <v>6299.270328518006</v>
      </c>
      <c r="Q212">
        <f t="shared" ca="1" si="80"/>
        <v>4187</v>
      </c>
      <c r="R212">
        <f t="shared" ca="1" si="63"/>
        <v>41986.884108765145</v>
      </c>
      <c r="S212">
        <f t="shared" ca="1" si="64"/>
        <v>15048.588318639386</v>
      </c>
      <c r="T212">
        <f t="shared" ca="1" si="65"/>
        <v>266765.85864715738</v>
      </c>
      <c r="U212">
        <f t="shared" ca="1" si="66"/>
        <v>263832.91619803396</v>
      </c>
      <c r="V212">
        <f t="shared" ca="1" si="67"/>
        <v>2932.942449123424</v>
      </c>
      <c r="X212" s="7">
        <f>IF(Table2[[#This Row],[gender]]="men",1,0)</f>
        <v>0</v>
      </c>
      <c r="Y212" s="7">
        <f>IF(Table2[[#This Row],[gender]]="women",1,0)</f>
        <v>1</v>
      </c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>
        <f ca="1">Table2[[#This Row],[Cars value]]/Table2[[#This Row],[Cars]]</f>
        <v>3149.635164259003</v>
      </c>
      <c r="AS212" s="7"/>
      <c r="AT212" s="7"/>
      <c r="AU212" s="7">
        <f ca="1">IF(Table2[[#This Row],[Debts]]&gt;$AT$7,1,0)</f>
        <v>1</v>
      </c>
      <c r="AV212" s="7"/>
      <c r="AW212" s="7">
        <f ca="1">Table2[[#This Row],[Mortage left ]]/Table2[[#This Row],[Value of house ]]</f>
        <v>0.8868910678486045</v>
      </c>
      <c r="AZ212" s="7">
        <f ca="1">IF(Table2[[#This Row],[Debts]]&gt;Table2[[#This Row],[Income]],1,0)</f>
        <v>1</v>
      </c>
      <c r="BA212" s="7"/>
      <c r="BB212" s="7"/>
      <c r="BC212" s="7">
        <f ca="1">IF(Table2[[#This Row],[net worth of the person($)]]&gt;BB212,Table2[[#This Row],[age]],0)</f>
        <v>29</v>
      </c>
      <c r="BD212" s="7"/>
    </row>
    <row r="213" spans="3:56" x14ac:dyDescent="0.25">
      <c r="C213" s="1" t="str">
        <f t="shared" si="68"/>
        <v>women</v>
      </c>
      <c r="D213" s="1">
        <f t="shared" ca="1" si="69"/>
        <v>31</v>
      </c>
      <c r="E213" s="1">
        <f t="shared" ca="1" si="70"/>
        <v>3</v>
      </c>
      <c r="F213" s="1" t="str">
        <f t="shared" ca="1" si="71"/>
        <v xml:space="preserve">teaching </v>
      </c>
      <c r="G213" s="1">
        <f t="shared" ca="1" si="72"/>
        <v>2</v>
      </c>
      <c r="H213" s="1" t="str">
        <f t="shared" ca="1" si="73"/>
        <v xml:space="preserve">college </v>
      </c>
      <c r="I213">
        <f t="shared" ca="1" si="74"/>
        <v>2</v>
      </c>
      <c r="J213">
        <f t="shared" ca="1" si="75"/>
        <v>1</v>
      </c>
      <c r="K213">
        <f t="shared" ca="1" si="76"/>
        <v>82211</v>
      </c>
      <c r="L213">
        <f t="shared" ca="1" si="77"/>
        <v>9</v>
      </c>
      <c r="M213" t="str">
        <f t="shared" ca="1" si="78"/>
        <v>Quebec</v>
      </c>
      <c r="N213">
        <f t="shared" ca="1" si="61"/>
        <v>493266</v>
      </c>
      <c r="O213">
        <f t="shared" ca="1" si="79"/>
        <v>436821.13347500435</v>
      </c>
      <c r="P213">
        <f t="shared" ca="1" si="62"/>
        <v>66998.447567991854</v>
      </c>
      <c r="Q213">
        <f t="shared" ca="1" si="80"/>
        <v>27089</v>
      </c>
      <c r="R213">
        <f t="shared" ca="1" si="63"/>
        <v>147841.54804688349</v>
      </c>
      <c r="S213">
        <f t="shared" ca="1" si="64"/>
        <v>97831.105948075026</v>
      </c>
      <c r="T213">
        <f t="shared" ca="1" si="65"/>
        <v>658095.55351606698</v>
      </c>
      <c r="U213">
        <f t="shared" ca="1" si="66"/>
        <v>611751.68152188789</v>
      </c>
      <c r="V213">
        <f t="shared" ca="1" si="67"/>
        <v>46343.871994179091</v>
      </c>
      <c r="X213" s="7">
        <f>IF(Table2[[#This Row],[gender]]="men",1,0)</f>
        <v>0</v>
      </c>
      <c r="Y213" s="7">
        <f>IF(Table2[[#This Row],[gender]]="women",1,0)</f>
        <v>1</v>
      </c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>
        <f ca="1">Table2[[#This Row],[Cars value]]/Table2[[#This Row],[Cars]]</f>
        <v>66998.447567991854</v>
      </c>
      <c r="AS213" s="7"/>
      <c r="AT213" s="7"/>
      <c r="AU213" s="7">
        <f ca="1">IF(Table2[[#This Row],[Debts]]&gt;$AT$7,1,0)</f>
        <v>1</v>
      </c>
      <c r="AV213" s="7"/>
      <c r="AW213" s="7">
        <f ca="1">Table2[[#This Row],[Mortage left ]]/Table2[[#This Row],[Value of house ]]</f>
        <v>0.88556911174701758</v>
      </c>
      <c r="AZ213" s="7">
        <f ca="1">IF(Table2[[#This Row],[Debts]]&gt;Table2[[#This Row],[Income]],1,0)</f>
        <v>1</v>
      </c>
      <c r="BA213" s="7"/>
      <c r="BB213" s="7"/>
      <c r="BC213" s="7">
        <f ca="1">IF(Table2[[#This Row],[net worth of the person($)]]&gt;BB213,Table2[[#This Row],[age]],0)</f>
        <v>31</v>
      </c>
      <c r="BD213" s="7"/>
    </row>
    <row r="214" spans="3:56" x14ac:dyDescent="0.25">
      <c r="C214" s="1" t="str">
        <f t="shared" si="68"/>
        <v>women</v>
      </c>
      <c r="D214" s="1">
        <f t="shared" ca="1" si="69"/>
        <v>38</v>
      </c>
      <c r="E214" s="1">
        <f t="shared" ca="1" si="70"/>
        <v>2</v>
      </c>
      <c r="F214" s="1" t="str">
        <f t="shared" ca="1" si="71"/>
        <v>construction</v>
      </c>
      <c r="G214" s="1">
        <f t="shared" ca="1" si="72"/>
        <v>1</v>
      </c>
      <c r="H214" s="1" t="str">
        <f t="shared" ca="1" si="73"/>
        <v>high scool</v>
      </c>
      <c r="I214">
        <f t="shared" ca="1" si="74"/>
        <v>3</v>
      </c>
      <c r="J214">
        <f t="shared" ca="1" si="75"/>
        <v>1</v>
      </c>
      <c r="K214">
        <f t="shared" ca="1" si="76"/>
        <v>57507</v>
      </c>
      <c r="L214">
        <f t="shared" ca="1" si="77"/>
        <v>4</v>
      </c>
      <c r="M214" t="str">
        <f t="shared" ca="1" si="78"/>
        <v>Alberta</v>
      </c>
      <c r="N214">
        <f t="shared" ca="1" si="61"/>
        <v>345042</v>
      </c>
      <c r="O214">
        <f t="shared" ca="1" si="79"/>
        <v>116352.90671246083</v>
      </c>
      <c r="P214">
        <f t="shared" ca="1" si="62"/>
        <v>2040.3510222599421</v>
      </c>
      <c r="Q214">
        <f t="shared" ca="1" si="80"/>
        <v>747</v>
      </c>
      <c r="R214">
        <f t="shared" ca="1" si="63"/>
        <v>111337.80324448281</v>
      </c>
      <c r="S214">
        <f t="shared" ca="1" si="64"/>
        <v>39225.697533890649</v>
      </c>
      <c r="T214">
        <f t="shared" ca="1" si="65"/>
        <v>386308.04855615058</v>
      </c>
      <c r="U214">
        <f t="shared" ca="1" si="66"/>
        <v>228437.70995694364</v>
      </c>
      <c r="V214">
        <f t="shared" ca="1" si="67"/>
        <v>157870.33859920694</v>
      </c>
      <c r="X214" s="7">
        <f>IF(Table2[[#This Row],[gender]]="men",1,0)</f>
        <v>0</v>
      </c>
      <c r="Y214" s="7">
        <f>IF(Table2[[#This Row],[gender]]="women",1,0)</f>
        <v>1</v>
      </c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>
        <f ca="1">Table2[[#This Row],[Cars value]]/Table2[[#This Row],[Cars]]</f>
        <v>2040.3510222599421</v>
      </c>
      <c r="AS214" s="7"/>
      <c r="AT214" s="7"/>
      <c r="AU214" s="7">
        <f ca="1">IF(Table2[[#This Row],[Debts]]&gt;$AT$7,1,0)</f>
        <v>1</v>
      </c>
      <c r="AV214" s="7"/>
      <c r="AW214" s="7">
        <f ca="1">Table2[[#This Row],[Mortage left ]]/Table2[[#This Row],[Value of house ]]</f>
        <v>0.33721374995641351</v>
      </c>
      <c r="AZ214" s="7">
        <f ca="1">IF(Table2[[#This Row],[Debts]]&gt;Table2[[#This Row],[Income]],1,0)</f>
        <v>1</v>
      </c>
      <c r="BA214" s="7"/>
      <c r="BB214" s="7"/>
      <c r="BC214" s="7">
        <f ca="1">IF(Table2[[#This Row],[net worth of the person($)]]&gt;BB214,Table2[[#This Row],[age]],0)</f>
        <v>38</v>
      </c>
      <c r="BD214" s="7"/>
    </row>
    <row r="215" spans="3:56" x14ac:dyDescent="0.25">
      <c r="C215" s="1" t="str">
        <f t="shared" si="68"/>
        <v>women</v>
      </c>
      <c r="D215" s="1">
        <f t="shared" ca="1" si="69"/>
        <v>33</v>
      </c>
      <c r="E215" s="1">
        <f t="shared" ca="1" si="70"/>
        <v>6</v>
      </c>
      <c r="F215" s="1" t="str">
        <f t="shared" ca="1" si="71"/>
        <v>agriculture</v>
      </c>
      <c r="G215" s="1">
        <f t="shared" ca="1" si="72"/>
        <v>1</v>
      </c>
      <c r="H215" s="1" t="str">
        <f t="shared" ca="1" si="73"/>
        <v>high scool</v>
      </c>
      <c r="I215">
        <f t="shared" ca="1" si="74"/>
        <v>4</v>
      </c>
      <c r="J215">
        <f t="shared" ca="1" si="75"/>
        <v>1</v>
      </c>
      <c r="K215">
        <f t="shared" ca="1" si="76"/>
        <v>83690</v>
      </c>
      <c r="L215">
        <f t="shared" ca="1" si="77"/>
        <v>9</v>
      </c>
      <c r="M215" t="str">
        <f t="shared" ca="1" si="78"/>
        <v>Quebec</v>
      </c>
      <c r="N215">
        <f t="shared" ca="1" si="61"/>
        <v>418450</v>
      </c>
      <c r="O215">
        <f t="shared" ca="1" si="79"/>
        <v>75565.922369207052</v>
      </c>
      <c r="P215">
        <f t="shared" ca="1" si="62"/>
        <v>51192.192697721781</v>
      </c>
      <c r="Q215">
        <f t="shared" ca="1" si="80"/>
        <v>9552</v>
      </c>
      <c r="R215">
        <f t="shared" ca="1" si="63"/>
        <v>92976.28339368623</v>
      </c>
      <c r="S215">
        <f t="shared" ca="1" si="64"/>
        <v>66641.400355881196</v>
      </c>
      <c r="T215">
        <f t="shared" ca="1" si="65"/>
        <v>536283.59305360296</v>
      </c>
      <c r="U215">
        <f t="shared" ca="1" si="66"/>
        <v>178094.20576289328</v>
      </c>
      <c r="V215">
        <f t="shared" ca="1" si="67"/>
        <v>358189.38729070965</v>
      </c>
      <c r="X215" s="7">
        <f>IF(Table2[[#This Row],[gender]]="men",1,0)</f>
        <v>0</v>
      </c>
      <c r="Y215" s="7">
        <f>IF(Table2[[#This Row],[gender]]="women",1,0)</f>
        <v>1</v>
      </c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>
        <f ca="1">Table2[[#This Row],[Cars value]]/Table2[[#This Row],[Cars]]</f>
        <v>51192.192697721781</v>
      </c>
      <c r="AS215" s="7"/>
      <c r="AT215" s="7"/>
      <c r="AU215" s="7">
        <f ca="1">IF(Table2[[#This Row],[Debts]]&gt;$AT$7,1,0)</f>
        <v>1</v>
      </c>
      <c r="AV215" s="7"/>
      <c r="AW215" s="7">
        <f ca="1">Table2[[#This Row],[Mortage left ]]/Table2[[#This Row],[Value of house ]]</f>
        <v>0.18058530856543686</v>
      </c>
      <c r="AZ215" s="7">
        <f ca="1">IF(Table2[[#This Row],[Debts]]&gt;Table2[[#This Row],[Income]],1,0)</f>
        <v>1</v>
      </c>
      <c r="BA215" s="7"/>
      <c r="BB215" s="7"/>
      <c r="BC215" s="7">
        <f ca="1">IF(Table2[[#This Row],[net worth of the person($)]]&gt;BB215,Table2[[#This Row],[age]],0)</f>
        <v>33</v>
      </c>
      <c r="BD215" s="7"/>
    </row>
    <row r="216" spans="3:56" x14ac:dyDescent="0.25">
      <c r="C216" s="1" t="str">
        <f t="shared" si="68"/>
        <v>women</v>
      </c>
      <c r="D216" s="1">
        <f t="shared" ca="1" si="69"/>
        <v>39</v>
      </c>
      <c r="E216" s="1">
        <f t="shared" ca="1" si="70"/>
        <v>3</v>
      </c>
      <c r="F216" s="1" t="str">
        <f t="shared" ca="1" si="71"/>
        <v xml:space="preserve">teaching </v>
      </c>
      <c r="G216" s="1">
        <f t="shared" ca="1" si="72"/>
        <v>3</v>
      </c>
      <c r="H216" s="1" t="str">
        <f t="shared" ca="1" si="73"/>
        <v xml:space="preserve">university </v>
      </c>
      <c r="I216">
        <f t="shared" ca="1" si="74"/>
        <v>0</v>
      </c>
      <c r="J216">
        <f t="shared" ca="1" si="75"/>
        <v>1</v>
      </c>
      <c r="K216">
        <f t="shared" ca="1" si="76"/>
        <v>86271</v>
      </c>
      <c r="L216">
        <f t="shared" ca="1" si="77"/>
        <v>8</v>
      </c>
      <c r="M216" t="str">
        <f t="shared" ca="1" si="78"/>
        <v xml:space="preserve">Ontario </v>
      </c>
      <c r="N216">
        <f t="shared" ca="1" si="61"/>
        <v>431355</v>
      </c>
      <c r="O216">
        <f t="shared" ca="1" si="79"/>
        <v>370017.46150020568</v>
      </c>
      <c r="P216">
        <f t="shared" ca="1" si="62"/>
        <v>55445.716558582637</v>
      </c>
      <c r="Q216">
        <f t="shared" ca="1" si="80"/>
        <v>46799</v>
      </c>
      <c r="R216">
        <f t="shared" ca="1" si="63"/>
        <v>111048.39911186357</v>
      </c>
      <c r="S216">
        <f t="shared" ca="1" si="64"/>
        <v>110892.54815314813</v>
      </c>
      <c r="T216">
        <f t="shared" ca="1" si="65"/>
        <v>597693.26471173076</v>
      </c>
      <c r="U216">
        <f t="shared" ca="1" si="66"/>
        <v>527864.86061206926</v>
      </c>
      <c r="V216">
        <f t="shared" ca="1" si="67"/>
        <v>69828.404099661508</v>
      </c>
      <c r="X216" s="7">
        <f>IF(Table2[[#This Row],[gender]]="men",1,0)</f>
        <v>0</v>
      </c>
      <c r="Y216" s="7">
        <f>IF(Table2[[#This Row],[gender]]="women",1,0)</f>
        <v>1</v>
      </c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>
        <f ca="1">Table2[[#This Row],[Cars value]]/Table2[[#This Row],[Cars]]</f>
        <v>55445.716558582637</v>
      </c>
      <c r="AS216" s="7"/>
      <c r="AT216" s="7"/>
      <c r="AU216" s="7">
        <f ca="1">IF(Table2[[#This Row],[Debts]]&gt;$AT$7,1,0)</f>
        <v>1</v>
      </c>
      <c r="AV216" s="7"/>
      <c r="AW216" s="7">
        <f ca="1">Table2[[#This Row],[Mortage left ]]/Table2[[#This Row],[Value of house ]]</f>
        <v>0.85780264863095523</v>
      </c>
      <c r="AZ216" s="7">
        <f ca="1">IF(Table2[[#This Row],[Debts]]&gt;Table2[[#This Row],[Income]],1,0)</f>
        <v>1</v>
      </c>
      <c r="BA216" s="7"/>
      <c r="BB216" s="7"/>
      <c r="BC216" s="7">
        <f ca="1">IF(Table2[[#This Row],[net worth of the person($)]]&gt;BB216,Table2[[#This Row],[age]],0)</f>
        <v>39</v>
      </c>
      <c r="BD216" s="7"/>
    </row>
    <row r="217" spans="3:56" x14ac:dyDescent="0.25">
      <c r="C217" s="1" t="str">
        <f t="shared" si="68"/>
        <v>women</v>
      </c>
      <c r="D217" s="1">
        <f t="shared" ca="1" si="69"/>
        <v>40</v>
      </c>
      <c r="E217" s="1">
        <f t="shared" ca="1" si="70"/>
        <v>3</v>
      </c>
      <c r="F217" s="1" t="str">
        <f t="shared" ca="1" si="71"/>
        <v xml:space="preserve">teaching </v>
      </c>
      <c r="G217" s="1">
        <f t="shared" ca="1" si="72"/>
        <v>5</v>
      </c>
      <c r="H217" s="1" t="str">
        <f t="shared" ca="1" si="73"/>
        <v>Other</v>
      </c>
      <c r="I217">
        <f t="shared" ca="1" si="74"/>
        <v>1</v>
      </c>
      <c r="J217">
        <f t="shared" ca="1" si="75"/>
        <v>2</v>
      </c>
      <c r="K217">
        <f t="shared" ca="1" si="76"/>
        <v>58850</v>
      </c>
      <c r="L217">
        <f t="shared" ca="1" si="77"/>
        <v>1</v>
      </c>
      <c r="M217" t="str">
        <f t="shared" ca="1" si="78"/>
        <v xml:space="preserve">yuko </v>
      </c>
      <c r="N217">
        <f t="shared" ca="1" si="61"/>
        <v>353100</v>
      </c>
      <c r="O217">
        <f t="shared" ca="1" si="79"/>
        <v>192243.73421020742</v>
      </c>
      <c r="P217">
        <f t="shared" ca="1" si="62"/>
        <v>3697.4047166316145</v>
      </c>
      <c r="Q217">
        <f t="shared" ca="1" si="80"/>
        <v>300</v>
      </c>
      <c r="R217">
        <f t="shared" ca="1" si="63"/>
        <v>116288.36709125407</v>
      </c>
      <c r="S217">
        <f t="shared" ca="1" si="64"/>
        <v>67800.555236346539</v>
      </c>
      <c r="T217">
        <f t="shared" ca="1" si="65"/>
        <v>424597.95995297818</v>
      </c>
      <c r="U217">
        <f t="shared" ca="1" si="66"/>
        <v>308832.10130146146</v>
      </c>
      <c r="V217">
        <f t="shared" ca="1" si="67"/>
        <v>115765.85865151673</v>
      </c>
      <c r="X217" s="7">
        <f>IF(Table2[[#This Row],[gender]]="men",1,0)</f>
        <v>0</v>
      </c>
      <c r="Y217" s="7">
        <f>IF(Table2[[#This Row],[gender]]="women",1,0)</f>
        <v>1</v>
      </c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>
        <f ca="1">Table2[[#This Row],[Cars value]]/Table2[[#This Row],[Cars]]</f>
        <v>1848.7023583158073</v>
      </c>
      <c r="AS217" s="7"/>
      <c r="AT217" s="7"/>
      <c r="AU217" s="7">
        <f ca="1">IF(Table2[[#This Row],[Debts]]&gt;$AT$7,1,0)</f>
        <v>1</v>
      </c>
      <c r="AV217" s="7"/>
      <c r="AW217" s="7">
        <f ca="1">Table2[[#This Row],[Mortage left ]]/Table2[[#This Row],[Value of house ]]</f>
        <v>0.5444455797513662</v>
      </c>
      <c r="AZ217" s="7">
        <f ca="1">IF(Table2[[#This Row],[Debts]]&gt;Table2[[#This Row],[Income]],1,0)</f>
        <v>1</v>
      </c>
      <c r="BA217" s="7"/>
      <c r="BB217" s="7"/>
      <c r="BC217" s="7">
        <f ca="1">IF(Table2[[#This Row],[net worth of the person($)]]&gt;BB217,Table2[[#This Row],[age]],0)</f>
        <v>40</v>
      </c>
      <c r="BD217" s="7"/>
    </row>
    <row r="218" spans="3:56" x14ac:dyDescent="0.25">
      <c r="C218" s="1" t="str">
        <f t="shared" si="68"/>
        <v>women</v>
      </c>
      <c r="D218" s="1">
        <f t="shared" ca="1" si="69"/>
        <v>43</v>
      </c>
      <c r="E218" s="1">
        <f t="shared" ca="1" si="70"/>
        <v>1</v>
      </c>
      <c r="F218" s="1" t="str">
        <f t="shared" ca="1" si="71"/>
        <v>health</v>
      </c>
      <c r="G218" s="1">
        <f t="shared" ca="1" si="72"/>
        <v>2</v>
      </c>
      <c r="H218" s="1" t="str">
        <f t="shared" ca="1" si="73"/>
        <v xml:space="preserve">college </v>
      </c>
      <c r="I218">
        <f t="shared" ca="1" si="74"/>
        <v>3</v>
      </c>
      <c r="J218">
        <f t="shared" ca="1" si="75"/>
        <v>1</v>
      </c>
      <c r="K218">
        <f t="shared" ca="1" si="76"/>
        <v>78289</v>
      </c>
      <c r="L218">
        <f t="shared" ca="1" si="77"/>
        <v>11</v>
      </c>
      <c r="M218" t="str">
        <f t="shared" ca="1" si="78"/>
        <v>New bruncwick</v>
      </c>
      <c r="N218">
        <f t="shared" ca="1" si="61"/>
        <v>391445</v>
      </c>
      <c r="O218">
        <f t="shared" ca="1" si="79"/>
        <v>247551.46922283497</v>
      </c>
      <c r="P218">
        <f t="shared" ca="1" si="62"/>
        <v>40510.342861881756</v>
      </c>
      <c r="Q218">
        <f t="shared" ca="1" si="80"/>
        <v>12524</v>
      </c>
      <c r="R218">
        <f t="shared" ca="1" si="63"/>
        <v>42851.173540943142</v>
      </c>
      <c r="S218">
        <f t="shared" ca="1" si="64"/>
        <v>56710.969053949069</v>
      </c>
      <c r="T218">
        <f t="shared" ca="1" si="65"/>
        <v>488666.31191583083</v>
      </c>
      <c r="U218">
        <f t="shared" ca="1" si="66"/>
        <v>302926.6427637781</v>
      </c>
      <c r="V218">
        <f t="shared" ca="1" si="67"/>
        <v>185739.66915205272</v>
      </c>
      <c r="X218" s="7">
        <f>IF(Table2[[#This Row],[gender]]="men",1,0)</f>
        <v>0</v>
      </c>
      <c r="Y218" s="7">
        <f>IF(Table2[[#This Row],[gender]]="women",1,0)</f>
        <v>1</v>
      </c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>
        <f ca="1">Table2[[#This Row],[Cars value]]/Table2[[#This Row],[Cars]]</f>
        <v>40510.342861881756</v>
      </c>
      <c r="AS218" s="7"/>
      <c r="AT218" s="7"/>
      <c r="AU218" s="7">
        <f ca="1">IF(Table2[[#This Row],[Debts]]&gt;$AT$7,1,0)</f>
        <v>1</v>
      </c>
      <c r="AV218" s="7"/>
      <c r="AW218" s="7">
        <f ca="1">Table2[[#This Row],[Mortage left ]]/Table2[[#This Row],[Value of house ]]</f>
        <v>0.63240421827545368</v>
      </c>
      <c r="AZ218" s="7">
        <f ca="1">IF(Table2[[#This Row],[Debts]]&gt;Table2[[#This Row],[Income]],1,0)</f>
        <v>0</v>
      </c>
      <c r="BA218" s="7"/>
      <c r="BB218" s="7"/>
      <c r="BC218" s="7">
        <f ca="1">IF(Table2[[#This Row],[net worth of the person($)]]&gt;BB218,Table2[[#This Row],[age]],0)</f>
        <v>43</v>
      </c>
      <c r="BD218" s="7"/>
    </row>
    <row r="219" spans="3:56" x14ac:dyDescent="0.25">
      <c r="C219" s="1" t="str">
        <f t="shared" si="68"/>
        <v>women</v>
      </c>
      <c r="D219" s="1">
        <f t="shared" ca="1" si="69"/>
        <v>27</v>
      </c>
      <c r="E219" s="1">
        <f t="shared" ca="1" si="70"/>
        <v>3</v>
      </c>
      <c r="F219" s="1" t="str">
        <f t="shared" ca="1" si="71"/>
        <v xml:space="preserve">teaching </v>
      </c>
      <c r="G219" s="1">
        <f t="shared" ca="1" si="72"/>
        <v>4</v>
      </c>
      <c r="H219" s="1" t="str">
        <f t="shared" ca="1" si="73"/>
        <v xml:space="preserve">technical </v>
      </c>
      <c r="I219">
        <f t="shared" ca="1" si="74"/>
        <v>2</v>
      </c>
      <c r="J219">
        <f t="shared" ca="1" si="75"/>
        <v>1</v>
      </c>
      <c r="K219">
        <f t="shared" ca="1" si="76"/>
        <v>47419</v>
      </c>
      <c r="L219">
        <f t="shared" ca="1" si="77"/>
        <v>12</v>
      </c>
      <c r="M219" t="str">
        <f t="shared" ca="1" si="78"/>
        <v xml:space="preserve">Nova scotia </v>
      </c>
      <c r="N219">
        <f t="shared" ca="1" si="61"/>
        <v>284514</v>
      </c>
      <c r="O219">
        <f t="shared" ca="1" si="79"/>
        <v>72725.47842022487</v>
      </c>
      <c r="P219">
        <f t="shared" ca="1" si="62"/>
        <v>6229.8134460523488</v>
      </c>
      <c r="Q219">
        <f t="shared" ca="1" si="80"/>
        <v>2160</v>
      </c>
      <c r="R219">
        <f t="shared" ca="1" si="63"/>
        <v>15595.405306603401</v>
      </c>
      <c r="S219">
        <f t="shared" ca="1" si="64"/>
        <v>15633.529846749534</v>
      </c>
      <c r="T219">
        <f t="shared" ca="1" si="65"/>
        <v>306377.34329280193</v>
      </c>
      <c r="U219">
        <f t="shared" ca="1" si="66"/>
        <v>90480.883726828266</v>
      </c>
      <c r="V219">
        <f t="shared" ca="1" si="67"/>
        <v>215896.45956597367</v>
      </c>
      <c r="X219" s="7">
        <f>IF(Table2[[#This Row],[gender]]="men",1,0)</f>
        <v>0</v>
      </c>
      <c r="Y219" s="7">
        <f>IF(Table2[[#This Row],[gender]]="women",1,0)</f>
        <v>1</v>
      </c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>
        <f ca="1">Table2[[#This Row],[Cars value]]/Table2[[#This Row],[Cars]]</f>
        <v>6229.8134460523488</v>
      </c>
      <c r="AS219" s="7"/>
      <c r="AT219" s="7"/>
      <c r="AU219" s="7">
        <f ca="1">IF(Table2[[#This Row],[Debts]]&gt;$AT$7,1,0)</f>
        <v>0</v>
      </c>
      <c r="AV219" s="7"/>
      <c r="AW219" s="7">
        <f ca="1">Table2[[#This Row],[Mortage left ]]/Table2[[#This Row],[Value of house ]]</f>
        <v>0.25561300470354664</v>
      </c>
      <c r="AZ219" s="7">
        <f ca="1">IF(Table2[[#This Row],[Debts]]&gt;Table2[[#This Row],[Income]],1,0)</f>
        <v>0</v>
      </c>
      <c r="BA219" s="7"/>
      <c r="BB219" s="7"/>
      <c r="BC219" s="7">
        <f ca="1">IF(Table2[[#This Row],[net worth of the person($)]]&gt;BB219,Table2[[#This Row],[age]],0)</f>
        <v>27</v>
      </c>
      <c r="BD219" s="7"/>
    </row>
    <row r="220" spans="3:56" x14ac:dyDescent="0.25">
      <c r="C220" s="1" t="str">
        <f t="shared" si="68"/>
        <v>women</v>
      </c>
      <c r="D220" s="1">
        <f t="shared" ca="1" si="69"/>
        <v>45</v>
      </c>
      <c r="E220" s="1">
        <f t="shared" ca="1" si="70"/>
        <v>5</v>
      </c>
      <c r="F220" s="1" t="str">
        <f t="shared" ca="1" si="71"/>
        <v xml:space="preserve">general work </v>
      </c>
      <c r="G220" s="1">
        <f t="shared" ca="1" si="72"/>
        <v>1</v>
      </c>
      <c r="H220" s="1" t="str">
        <f t="shared" ca="1" si="73"/>
        <v>high scool</v>
      </c>
      <c r="I220">
        <f t="shared" ca="1" si="74"/>
        <v>1</v>
      </c>
      <c r="J220">
        <f t="shared" ca="1" si="75"/>
        <v>2</v>
      </c>
      <c r="K220">
        <f t="shared" ca="1" si="76"/>
        <v>83929</v>
      </c>
      <c r="L220">
        <f t="shared" ca="1" si="77"/>
        <v>1</v>
      </c>
      <c r="M220" t="str">
        <f t="shared" ca="1" si="78"/>
        <v xml:space="preserve">yuko </v>
      </c>
      <c r="N220">
        <f t="shared" ca="1" si="61"/>
        <v>503574</v>
      </c>
      <c r="O220">
        <f t="shared" ca="1" si="79"/>
        <v>459372.72706518113</v>
      </c>
      <c r="P220">
        <f t="shared" ca="1" si="62"/>
        <v>165336.02159931944</v>
      </c>
      <c r="Q220">
        <f t="shared" ca="1" si="80"/>
        <v>108565</v>
      </c>
      <c r="R220">
        <f t="shared" ca="1" si="63"/>
        <v>48713.100467225027</v>
      </c>
      <c r="S220">
        <f t="shared" ca="1" si="64"/>
        <v>38146.262970963748</v>
      </c>
      <c r="T220">
        <f t="shared" ca="1" si="65"/>
        <v>707056.28457028314</v>
      </c>
      <c r="U220">
        <f t="shared" ca="1" si="66"/>
        <v>616650.8275324062</v>
      </c>
      <c r="V220">
        <f t="shared" ca="1" si="67"/>
        <v>90405.457037876942</v>
      </c>
      <c r="X220" s="7">
        <f>IF(Table2[[#This Row],[gender]]="men",1,0)</f>
        <v>0</v>
      </c>
      <c r="Y220" s="7">
        <f>IF(Table2[[#This Row],[gender]]="women",1,0)</f>
        <v>1</v>
      </c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>
        <f ca="1">Table2[[#This Row],[Cars value]]/Table2[[#This Row],[Cars]]</f>
        <v>82668.010799659722</v>
      </c>
      <c r="AS220" s="7"/>
      <c r="AT220" s="7"/>
      <c r="AU220" s="7">
        <f ca="1">IF(Table2[[#This Row],[Debts]]&gt;$AT$7,1,0)</f>
        <v>1</v>
      </c>
      <c r="AV220" s="7"/>
      <c r="AW220" s="7">
        <f ca="1">Table2[[#This Row],[Mortage left ]]/Table2[[#This Row],[Value of house ]]</f>
        <v>0.9122248707542111</v>
      </c>
      <c r="AZ220" s="7">
        <f ca="1">IF(Table2[[#This Row],[Debts]]&gt;Table2[[#This Row],[Income]],1,0)</f>
        <v>0</v>
      </c>
      <c r="BA220" s="7"/>
      <c r="BB220" s="7"/>
      <c r="BC220" s="7">
        <f ca="1">IF(Table2[[#This Row],[net worth of the person($)]]&gt;BB220,Table2[[#This Row],[age]],0)</f>
        <v>45</v>
      </c>
      <c r="BD220" s="7"/>
    </row>
    <row r="221" spans="3:56" x14ac:dyDescent="0.25">
      <c r="C221" s="1" t="str">
        <f t="shared" si="68"/>
        <v>women</v>
      </c>
      <c r="D221" s="1">
        <f t="shared" ca="1" si="69"/>
        <v>38</v>
      </c>
      <c r="E221" s="1">
        <f t="shared" ca="1" si="70"/>
        <v>3</v>
      </c>
      <c r="F221" s="1" t="str">
        <f t="shared" ca="1" si="71"/>
        <v xml:space="preserve">teaching </v>
      </c>
      <c r="G221" s="1">
        <f t="shared" ca="1" si="72"/>
        <v>5</v>
      </c>
      <c r="H221" s="1" t="str">
        <f t="shared" ca="1" si="73"/>
        <v>Other</v>
      </c>
      <c r="I221">
        <f t="shared" ca="1" si="74"/>
        <v>3</v>
      </c>
      <c r="J221">
        <f t="shared" ca="1" si="75"/>
        <v>1</v>
      </c>
      <c r="K221">
        <f t="shared" ca="1" si="76"/>
        <v>81920</v>
      </c>
      <c r="L221">
        <f t="shared" ca="1" si="77"/>
        <v>1</v>
      </c>
      <c r="M221" t="str">
        <f t="shared" ca="1" si="78"/>
        <v xml:space="preserve">yuko </v>
      </c>
      <c r="N221">
        <f t="shared" ca="1" si="61"/>
        <v>491520</v>
      </c>
      <c r="O221">
        <f t="shared" ca="1" si="79"/>
        <v>69114.521279131557</v>
      </c>
      <c r="P221">
        <f t="shared" ca="1" si="62"/>
        <v>22594.228287312515</v>
      </c>
      <c r="Q221">
        <f t="shared" ca="1" si="80"/>
        <v>7935</v>
      </c>
      <c r="R221">
        <f t="shared" ca="1" si="63"/>
        <v>19477.55214865676</v>
      </c>
      <c r="S221">
        <f t="shared" ca="1" si="64"/>
        <v>23563.811601779162</v>
      </c>
      <c r="T221">
        <f t="shared" ca="1" si="65"/>
        <v>537678.03988909163</v>
      </c>
      <c r="U221">
        <f t="shared" ca="1" si="66"/>
        <v>96527.073427788317</v>
      </c>
      <c r="V221">
        <f t="shared" ca="1" si="67"/>
        <v>441150.96646130329</v>
      </c>
      <c r="X221" s="7">
        <f>IF(Table2[[#This Row],[gender]]="men",1,0)</f>
        <v>0</v>
      </c>
      <c r="Y221" s="7">
        <f>IF(Table2[[#This Row],[gender]]="women",1,0)</f>
        <v>1</v>
      </c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>
        <f ca="1">Table2[[#This Row],[Cars value]]/Table2[[#This Row],[Cars]]</f>
        <v>22594.228287312515</v>
      </c>
      <c r="AS221" s="7"/>
      <c r="AT221" s="7"/>
      <c r="AU221" s="7">
        <f ca="1">IF(Table2[[#This Row],[Debts]]&gt;$AT$7,1,0)</f>
        <v>0</v>
      </c>
      <c r="AV221" s="7"/>
      <c r="AW221" s="7">
        <f ca="1">Table2[[#This Row],[Mortage left ]]/Table2[[#This Row],[Value of house ]]</f>
        <v>0.14061385351385816</v>
      </c>
      <c r="AZ221" s="7">
        <f ca="1">IF(Table2[[#This Row],[Debts]]&gt;Table2[[#This Row],[Income]],1,0)</f>
        <v>0</v>
      </c>
      <c r="BA221" s="7"/>
      <c r="BB221" s="7"/>
      <c r="BC221" s="7">
        <f ca="1">IF(Table2[[#This Row],[net worth of the person($)]]&gt;BB221,Table2[[#This Row],[age]],0)</f>
        <v>38</v>
      </c>
      <c r="BD221" s="7"/>
    </row>
    <row r="222" spans="3:56" x14ac:dyDescent="0.25">
      <c r="C222" s="1" t="str">
        <f t="shared" si="68"/>
        <v>women</v>
      </c>
      <c r="D222" s="1">
        <f t="shared" ca="1" si="69"/>
        <v>31</v>
      </c>
      <c r="E222" s="1">
        <f t="shared" ca="1" si="70"/>
        <v>2</v>
      </c>
      <c r="F222" s="1" t="str">
        <f t="shared" ca="1" si="71"/>
        <v>construction</v>
      </c>
      <c r="G222" s="1">
        <f t="shared" ca="1" si="72"/>
        <v>5</v>
      </c>
      <c r="H222" s="1" t="str">
        <f t="shared" ca="1" si="73"/>
        <v>Other</v>
      </c>
      <c r="I222">
        <f t="shared" ca="1" si="74"/>
        <v>3</v>
      </c>
      <c r="J222">
        <f t="shared" ca="1" si="75"/>
        <v>2</v>
      </c>
      <c r="K222">
        <f t="shared" ca="1" si="76"/>
        <v>78186</v>
      </c>
      <c r="L222">
        <f t="shared" ca="1" si="77"/>
        <v>8</v>
      </c>
      <c r="M222" t="str">
        <f t="shared" ca="1" si="78"/>
        <v xml:space="preserve">Ontario </v>
      </c>
      <c r="N222">
        <f t="shared" ca="1" si="61"/>
        <v>234558</v>
      </c>
      <c r="O222">
        <f t="shared" ca="1" si="79"/>
        <v>144092.43411430434</v>
      </c>
      <c r="P222">
        <f t="shared" ca="1" si="62"/>
        <v>67889.025220862299</v>
      </c>
      <c r="Q222">
        <f t="shared" ca="1" si="80"/>
        <v>37231</v>
      </c>
      <c r="R222">
        <f t="shared" ca="1" si="63"/>
        <v>64195.451250920327</v>
      </c>
      <c r="S222">
        <f t="shared" ca="1" si="64"/>
        <v>46070.67531224055</v>
      </c>
      <c r="T222">
        <f t="shared" ca="1" si="65"/>
        <v>348517.70053310285</v>
      </c>
      <c r="U222">
        <f t="shared" ca="1" si="66"/>
        <v>245518.88536522468</v>
      </c>
      <c r="V222">
        <f t="shared" ca="1" si="67"/>
        <v>102998.81516787817</v>
      </c>
      <c r="X222" s="7">
        <f>IF(Table2[[#This Row],[gender]]="men",1,0)</f>
        <v>0</v>
      </c>
      <c r="Y222" s="7">
        <f>IF(Table2[[#This Row],[gender]]="women",1,0)</f>
        <v>1</v>
      </c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>
        <f ca="1">Table2[[#This Row],[Cars value]]/Table2[[#This Row],[Cars]]</f>
        <v>33944.512610431149</v>
      </c>
      <c r="AS222" s="7"/>
      <c r="AT222" s="7"/>
      <c r="AU222" s="7">
        <f ca="1">IF(Table2[[#This Row],[Debts]]&gt;$AT$7,1,0)</f>
        <v>1</v>
      </c>
      <c r="AV222" s="7"/>
      <c r="AW222" s="7">
        <f ca="1">Table2[[#This Row],[Mortage left ]]/Table2[[#This Row],[Value of house ]]</f>
        <v>0.61431472861426317</v>
      </c>
      <c r="AZ222" s="7">
        <f ca="1">IF(Table2[[#This Row],[Debts]]&gt;Table2[[#This Row],[Income]],1,0)</f>
        <v>0</v>
      </c>
      <c r="BA222" s="7"/>
      <c r="BB222" s="7"/>
      <c r="BC222" s="7">
        <f ca="1">IF(Table2[[#This Row],[net worth of the person($)]]&gt;BB222,Table2[[#This Row],[age]],0)</f>
        <v>31</v>
      </c>
      <c r="BD222" s="7"/>
    </row>
    <row r="223" spans="3:56" x14ac:dyDescent="0.25">
      <c r="C223" s="1" t="str">
        <f t="shared" si="68"/>
        <v>women</v>
      </c>
      <c r="D223" s="1">
        <f t="shared" ca="1" si="69"/>
        <v>26</v>
      </c>
      <c r="E223" s="1">
        <f t="shared" ca="1" si="70"/>
        <v>1</v>
      </c>
      <c r="F223" s="1" t="str">
        <f t="shared" ca="1" si="71"/>
        <v>health</v>
      </c>
      <c r="G223" s="1">
        <f t="shared" ca="1" si="72"/>
        <v>4</v>
      </c>
      <c r="H223" s="1" t="str">
        <f t="shared" ca="1" si="73"/>
        <v xml:space="preserve">technical </v>
      </c>
      <c r="I223">
        <f t="shared" ca="1" si="74"/>
        <v>1</v>
      </c>
      <c r="J223">
        <f t="shared" ca="1" si="75"/>
        <v>1</v>
      </c>
      <c r="K223">
        <f t="shared" ca="1" si="76"/>
        <v>31924</v>
      </c>
      <c r="L223">
        <f t="shared" ca="1" si="77"/>
        <v>11</v>
      </c>
      <c r="M223" t="str">
        <f t="shared" ca="1" si="78"/>
        <v>New bruncwick</v>
      </c>
      <c r="N223">
        <f t="shared" ca="1" si="61"/>
        <v>191544</v>
      </c>
      <c r="O223">
        <f t="shared" ca="1" si="79"/>
        <v>174009.80657389329</v>
      </c>
      <c r="P223">
        <f t="shared" ca="1" si="62"/>
        <v>21464.35195041119</v>
      </c>
      <c r="Q223">
        <f t="shared" ca="1" si="80"/>
        <v>6654</v>
      </c>
      <c r="R223">
        <f t="shared" ca="1" si="63"/>
        <v>60989.786051771713</v>
      </c>
      <c r="S223">
        <f t="shared" ca="1" si="64"/>
        <v>30556.176902492207</v>
      </c>
      <c r="T223">
        <f t="shared" ca="1" si="65"/>
        <v>243564.5288529034</v>
      </c>
      <c r="U223">
        <f t="shared" ca="1" si="66"/>
        <v>241653.59262566501</v>
      </c>
      <c r="V223">
        <f t="shared" ca="1" si="67"/>
        <v>1910.9362272383878</v>
      </c>
      <c r="X223" s="7">
        <f>IF(Table2[[#This Row],[gender]]="men",1,0)</f>
        <v>0</v>
      </c>
      <c r="Y223" s="7">
        <f>IF(Table2[[#This Row],[gender]]="women",1,0)</f>
        <v>1</v>
      </c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>
        <f ca="1">Table2[[#This Row],[Cars value]]/Table2[[#This Row],[Cars]]</f>
        <v>21464.35195041119</v>
      </c>
      <c r="AS223" s="7"/>
      <c r="AT223" s="7"/>
      <c r="AU223" s="7">
        <f ca="1">IF(Table2[[#This Row],[Debts]]&gt;$AT$7,1,0)</f>
        <v>1</v>
      </c>
      <c r="AV223" s="7"/>
      <c r="AW223" s="7">
        <f ca="1">Table2[[#This Row],[Mortage left ]]/Table2[[#This Row],[Value of house ]]</f>
        <v>0.9084586652356289</v>
      </c>
      <c r="AZ223" s="7">
        <f ca="1">IF(Table2[[#This Row],[Debts]]&gt;Table2[[#This Row],[Income]],1,0)</f>
        <v>1</v>
      </c>
      <c r="BA223" s="7"/>
      <c r="BB223" s="7"/>
      <c r="BC223" s="7">
        <f ca="1">IF(Table2[[#This Row],[net worth of the person($)]]&gt;BB223,Table2[[#This Row],[age]],0)</f>
        <v>26</v>
      </c>
      <c r="BD223" s="7"/>
    </row>
    <row r="224" spans="3:56" x14ac:dyDescent="0.25">
      <c r="C224" s="1" t="str">
        <f t="shared" si="68"/>
        <v>women</v>
      </c>
      <c r="D224" s="1">
        <f t="shared" ca="1" si="69"/>
        <v>35</v>
      </c>
      <c r="E224" s="1">
        <f t="shared" ca="1" si="70"/>
        <v>5</v>
      </c>
      <c r="F224" s="1" t="str">
        <f t="shared" ca="1" si="71"/>
        <v xml:space="preserve">general work </v>
      </c>
      <c r="G224" s="1">
        <f t="shared" ca="1" si="72"/>
        <v>3</v>
      </c>
      <c r="H224" s="1" t="str">
        <f t="shared" ca="1" si="73"/>
        <v xml:space="preserve">university </v>
      </c>
      <c r="I224">
        <f t="shared" ca="1" si="74"/>
        <v>3</v>
      </c>
      <c r="J224">
        <f t="shared" ca="1" si="75"/>
        <v>1</v>
      </c>
      <c r="K224">
        <f t="shared" ca="1" si="76"/>
        <v>66198</v>
      </c>
      <c r="L224">
        <f t="shared" ca="1" si="77"/>
        <v>7</v>
      </c>
      <c r="M224" t="str">
        <f t="shared" ca="1" si="78"/>
        <v xml:space="preserve">Manitoba </v>
      </c>
      <c r="N224">
        <f t="shared" ca="1" si="61"/>
        <v>198594</v>
      </c>
      <c r="O224">
        <f t="shared" ca="1" si="79"/>
        <v>129678.27981893567</v>
      </c>
      <c r="P224">
        <f t="shared" ca="1" si="62"/>
        <v>13922.066955568511</v>
      </c>
      <c r="Q224">
        <f t="shared" ca="1" si="80"/>
        <v>10127</v>
      </c>
      <c r="R224">
        <f t="shared" ca="1" si="63"/>
        <v>85273.002644487628</v>
      </c>
      <c r="S224">
        <f t="shared" ca="1" si="64"/>
        <v>4554.127727083137</v>
      </c>
      <c r="T224">
        <f t="shared" ca="1" si="65"/>
        <v>217070.19468265164</v>
      </c>
      <c r="U224">
        <f t="shared" ca="1" si="66"/>
        <v>225078.2824634233</v>
      </c>
      <c r="V224">
        <f t="shared" ca="1" si="67"/>
        <v>-8008.0877807716606</v>
      </c>
      <c r="X224" s="7">
        <f>IF(Table2[[#This Row],[gender]]="men",1,0)</f>
        <v>0</v>
      </c>
      <c r="Y224" s="7">
        <f>IF(Table2[[#This Row],[gender]]="women",1,0)</f>
        <v>1</v>
      </c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>
        <f ca="1">Table2[[#This Row],[Cars value]]/Table2[[#This Row],[Cars]]</f>
        <v>13922.066955568511</v>
      </c>
      <c r="AS224" s="7"/>
      <c r="AT224" s="7"/>
      <c r="AU224" s="7">
        <f ca="1">IF(Table2[[#This Row],[Debts]]&gt;$AT$7,1,0)</f>
        <v>1</v>
      </c>
      <c r="AV224" s="7"/>
      <c r="AW224" s="7">
        <f ca="1">Table2[[#This Row],[Mortage left ]]/Table2[[#This Row],[Value of house ]]</f>
        <v>0.65298186158159699</v>
      </c>
      <c r="AZ224" s="7">
        <f ca="1">IF(Table2[[#This Row],[Debts]]&gt;Table2[[#This Row],[Income]],1,0)</f>
        <v>1</v>
      </c>
      <c r="BA224" s="7"/>
      <c r="BB224" s="7"/>
      <c r="BC224" s="7">
        <f ca="1">IF(Table2[[#This Row],[net worth of the person($)]]&gt;BB224,Table2[[#This Row],[age]],0)</f>
        <v>0</v>
      </c>
      <c r="BD224" s="7"/>
    </row>
    <row r="225" spans="3:56" x14ac:dyDescent="0.25">
      <c r="C225" s="1" t="str">
        <f t="shared" si="68"/>
        <v>women</v>
      </c>
      <c r="D225" s="1">
        <f t="shared" ca="1" si="69"/>
        <v>39</v>
      </c>
      <c r="E225" s="1">
        <f t="shared" ca="1" si="70"/>
        <v>2</v>
      </c>
      <c r="F225" s="1" t="str">
        <f t="shared" ca="1" si="71"/>
        <v>construction</v>
      </c>
      <c r="G225" s="1">
        <f t="shared" ca="1" si="72"/>
        <v>1</v>
      </c>
      <c r="H225" s="1" t="str">
        <f t="shared" ca="1" si="73"/>
        <v>high scool</v>
      </c>
      <c r="I225">
        <f t="shared" ca="1" si="74"/>
        <v>4</v>
      </c>
      <c r="J225">
        <f t="shared" ca="1" si="75"/>
        <v>1</v>
      </c>
      <c r="K225">
        <f t="shared" ca="1" si="76"/>
        <v>63987</v>
      </c>
      <c r="L225">
        <f t="shared" ca="1" si="77"/>
        <v>9</v>
      </c>
      <c r="M225" t="str">
        <f t="shared" ca="1" si="78"/>
        <v>Quebec</v>
      </c>
      <c r="N225">
        <f t="shared" ca="1" si="61"/>
        <v>191961</v>
      </c>
      <c r="O225">
        <f t="shared" ca="1" si="79"/>
        <v>173072.16404138133</v>
      </c>
      <c r="P225">
        <f t="shared" ca="1" si="62"/>
        <v>17117.268099054734</v>
      </c>
      <c r="Q225">
        <f t="shared" ca="1" si="80"/>
        <v>14358</v>
      </c>
      <c r="R225">
        <f t="shared" ca="1" si="63"/>
        <v>30003.740828388603</v>
      </c>
      <c r="S225">
        <f t="shared" ca="1" si="64"/>
        <v>52071.332090062351</v>
      </c>
      <c r="T225">
        <f t="shared" ca="1" si="65"/>
        <v>261149.60018911707</v>
      </c>
      <c r="U225">
        <f t="shared" ca="1" si="66"/>
        <v>217433.90486976993</v>
      </c>
      <c r="V225">
        <f t="shared" ca="1" si="67"/>
        <v>43715.695319347142</v>
      </c>
      <c r="X225" s="7">
        <f>IF(Table2[[#This Row],[gender]]="men",1,0)</f>
        <v>0</v>
      </c>
      <c r="Y225" s="7">
        <f>IF(Table2[[#This Row],[gender]]="women",1,0)</f>
        <v>1</v>
      </c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>
        <f ca="1">Table2[[#This Row],[Cars value]]/Table2[[#This Row],[Cars]]</f>
        <v>17117.268099054734</v>
      </c>
      <c r="AS225" s="7"/>
      <c r="AT225" s="7"/>
      <c r="AU225" s="7">
        <f ca="1">IF(Table2[[#This Row],[Debts]]&gt;$AT$7,1,0)</f>
        <v>1</v>
      </c>
      <c r="AV225" s="7"/>
      <c r="AW225" s="7">
        <f ca="1">Table2[[#This Row],[Mortage left ]]/Table2[[#This Row],[Value of house ]]</f>
        <v>0.90160065868265604</v>
      </c>
      <c r="AZ225" s="7">
        <f ca="1">IF(Table2[[#This Row],[Debts]]&gt;Table2[[#This Row],[Income]],1,0)</f>
        <v>0</v>
      </c>
      <c r="BA225" s="7"/>
      <c r="BB225" s="7"/>
      <c r="BC225" s="7">
        <f ca="1">IF(Table2[[#This Row],[net worth of the person($)]]&gt;BB225,Table2[[#This Row],[age]],0)</f>
        <v>39</v>
      </c>
      <c r="BD225" s="7"/>
    </row>
    <row r="226" spans="3:56" x14ac:dyDescent="0.25">
      <c r="C226" s="1" t="str">
        <f t="shared" si="68"/>
        <v>women</v>
      </c>
      <c r="D226" s="1">
        <f t="shared" ca="1" si="69"/>
        <v>41</v>
      </c>
      <c r="E226" s="1">
        <f t="shared" ca="1" si="70"/>
        <v>4</v>
      </c>
      <c r="F226" s="1" t="str">
        <f t="shared" ca="1" si="71"/>
        <v>IT</v>
      </c>
      <c r="G226" s="1">
        <f t="shared" ca="1" si="72"/>
        <v>4</v>
      </c>
      <c r="H226" s="1" t="str">
        <f t="shared" ca="1" si="73"/>
        <v xml:space="preserve">technical </v>
      </c>
      <c r="I226">
        <f t="shared" ca="1" si="74"/>
        <v>3</v>
      </c>
      <c r="J226">
        <f t="shared" ca="1" si="75"/>
        <v>1</v>
      </c>
      <c r="K226">
        <f t="shared" ca="1" si="76"/>
        <v>61816</v>
      </c>
      <c r="L226">
        <f t="shared" ca="1" si="77"/>
        <v>2</v>
      </c>
      <c r="M226" t="str">
        <f t="shared" ca="1" si="78"/>
        <v>BC</v>
      </c>
      <c r="N226">
        <f t="shared" ref="N226:N289" ca="1" si="81">K226*RANDBETWEEN(3,6)</f>
        <v>185448</v>
      </c>
      <c r="O226">
        <f t="shared" ca="1" si="79"/>
        <v>122149.87627192057</v>
      </c>
      <c r="P226">
        <f t="shared" ref="P226:P289" ca="1" si="82">J226*RAND()*K226</f>
        <v>51940.488402149262</v>
      </c>
      <c r="Q226">
        <f t="shared" ca="1" si="80"/>
        <v>3719</v>
      </c>
      <c r="R226">
        <f t="shared" ref="R226:R289" ca="1" si="83">RAND()*K226*2</f>
        <v>113372.03636938374</v>
      </c>
      <c r="S226">
        <f t="shared" ref="S226:S289" ca="1" si="84">RAND()*K226*1.5</f>
        <v>17389.81095742738</v>
      </c>
      <c r="T226">
        <f t="shared" ref="T226:T289" ca="1" si="85">N226+P226+S226</f>
        <v>254778.29935957663</v>
      </c>
      <c r="U226">
        <f t="shared" ref="U226:U289" ca="1" si="86">O226+Q226+R226</f>
        <v>239240.91264130431</v>
      </c>
      <c r="V226">
        <f t="shared" ref="V226:V289" ca="1" si="87">T226-U226</f>
        <v>15537.386718272319</v>
      </c>
      <c r="X226" s="7">
        <f>IF(Table2[[#This Row],[gender]]="men",1,0)</f>
        <v>0</v>
      </c>
      <c r="Y226" s="7">
        <f>IF(Table2[[#This Row],[gender]]="women",1,0)</f>
        <v>1</v>
      </c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>
        <f ca="1">Table2[[#This Row],[Cars value]]/Table2[[#This Row],[Cars]]</f>
        <v>51940.488402149262</v>
      </c>
      <c r="AS226" s="7"/>
      <c r="AT226" s="7"/>
      <c r="AU226" s="7">
        <f ca="1">IF(Table2[[#This Row],[Debts]]&gt;$AT$7,1,0)</f>
        <v>1</v>
      </c>
      <c r="AV226" s="7"/>
      <c r="AW226" s="7">
        <f ca="1">Table2[[#This Row],[Mortage left ]]/Table2[[#This Row],[Value of house ]]</f>
        <v>0.6586745409598409</v>
      </c>
      <c r="AZ226" s="7">
        <f ca="1">IF(Table2[[#This Row],[Debts]]&gt;Table2[[#This Row],[Income]],1,0)</f>
        <v>1</v>
      </c>
      <c r="BA226" s="7"/>
      <c r="BB226" s="7"/>
      <c r="BC226" s="7">
        <f ca="1">IF(Table2[[#This Row],[net worth of the person($)]]&gt;BB226,Table2[[#This Row],[age]],0)</f>
        <v>41</v>
      </c>
      <c r="BD226" s="7"/>
    </row>
    <row r="227" spans="3:56" x14ac:dyDescent="0.25">
      <c r="C227" s="1" t="str">
        <f t="shared" si="68"/>
        <v>women</v>
      </c>
      <c r="D227" s="1">
        <f t="shared" ca="1" si="69"/>
        <v>40</v>
      </c>
      <c r="E227" s="1">
        <f t="shared" ca="1" si="70"/>
        <v>4</v>
      </c>
      <c r="F227" s="1" t="str">
        <f t="shared" ca="1" si="71"/>
        <v>IT</v>
      </c>
      <c r="G227" s="1">
        <f t="shared" ca="1" si="72"/>
        <v>2</v>
      </c>
      <c r="H227" s="1" t="str">
        <f t="shared" ca="1" si="73"/>
        <v xml:space="preserve">college </v>
      </c>
      <c r="I227">
        <f t="shared" ca="1" si="74"/>
        <v>0</v>
      </c>
      <c r="J227">
        <f t="shared" ca="1" si="75"/>
        <v>1</v>
      </c>
      <c r="K227">
        <f t="shared" ca="1" si="76"/>
        <v>45130</v>
      </c>
      <c r="L227">
        <f t="shared" ca="1" si="77"/>
        <v>7</v>
      </c>
      <c r="M227" t="str">
        <f t="shared" ca="1" si="78"/>
        <v xml:space="preserve">Manitoba </v>
      </c>
      <c r="N227">
        <f t="shared" ca="1" si="81"/>
        <v>180520</v>
      </c>
      <c r="O227">
        <f t="shared" ca="1" si="79"/>
        <v>149579.60689854602</v>
      </c>
      <c r="P227">
        <f t="shared" ca="1" si="82"/>
        <v>27063.440994107536</v>
      </c>
      <c r="Q227">
        <f t="shared" ca="1" si="80"/>
        <v>2810</v>
      </c>
      <c r="R227">
        <f t="shared" ca="1" si="83"/>
        <v>53270.25265313928</v>
      </c>
      <c r="S227">
        <f t="shared" ca="1" si="84"/>
        <v>55023.086160817838</v>
      </c>
      <c r="T227">
        <f t="shared" ca="1" si="85"/>
        <v>262606.5271549254</v>
      </c>
      <c r="U227">
        <f t="shared" ca="1" si="86"/>
        <v>205659.85955168528</v>
      </c>
      <c r="V227">
        <f t="shared" ca="1" si="87"/>
        <v>56946.667603240116</v>
      </c>
      <c r="X227" s="7">
        <f>IF(Table2[[#This Row],[gender]]="men",1,0)</f>
        <v>0</v>
      </c>
      <c r="Y227" s="7">
        <f>IF(Table2[[#This Row],[gender]]="women",1,0)</f>
        <v>1</v>
      </c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>
        <f ca="1">Table2[[#This Row],[Cars value]]/Table2[[#This Row],[Cars]]</f>
        <v>27063.440994107536</v>
      </c>
      <c r="AS227" s="7"/>
      <c r="AT227" s="7"/>
      <c r="AU227" s="7">
        <f ca="1">IF(Table2[[#This Row],[Debts]]&gt;$AT$7,1,0)</f>
        <v>1</v>
      </c>
      <c r="AV227" s="7"/>
      <c r="AW227" s="7">
        <f ca="1">Table2[[#This Row],[Mortage left ]]/Table2[[#This Row],[Value of house ]]</f>
        <v>0.82860407100900735</v>
      </c>
      <c r="AZ227" s="7">
        <f ca="1">IF(Table2[[#This Row],[Debts]]&gt;Table2[[#This Row],[Income]],1,0)</f>
        <v>1</v>
      </c>
      <c r="BA227" s="7"/>
      <c r="BB227" s="7"/>
      <c r="BC227" s="7">
        <f ca="1">IF(Table2[[#This Row],[net worth of the person($)]]&gt;BB227,Table2[[#This Row],[age]],0)</f>
        <v>40</v>
      </c>
      <c r="BD227" s="7"/>
    </row>
    <row r="228" spans="3:56" x14ac:dyDescent="0.25">
      <c r="C228" s="1" t="str">
        <f t="shared" si="68"/>
        <v>women</v>
      </c>
      <c r="D228" s="1">
        <f t="shared" ca="1" si="69"/>
        <v>33</v>
      </c>
      <c r="E228" s="1">
        <f t="shared" ca="1" si="70"/>
        <v>5</v>
      </c>
      <c r="F228" s="1" t="str">
        <f t="shared" ca="1" si="71"/>
        <v xml:space="preserve">general work </v>
      </c>
      <c r="G228" s="1">
        <f t="shared" ca="1" si="72"/>
        <v>1</v>
      </c>
      <c r="H228" s="1" t="str">
        <f t="shared" ca="1" si="73"/>
        <v>high scool</v>
      </c>
      <c r="I228">
        <f t="shared" ca="1" si="74"/>
        <v>2</v>
      </c>
      <c r="J228">
        <f t="shared" ca="1" si="75"/>
        <v>2</v>
      </c>
      <c r="K228">
        <f t="shared" ca="1" si="76"/>
        <v>52594</v>
      </c>
      <c r="L228">
        <f t="shared" ca="1" si="77"/>
        <v>2</v>
      </c>
      <c r="M228" t="str">
        <f t="shared" ca="1" si="78"/>
        <v>BC</v>
      </c>
      <c r="N228">
        <f t="shared" ca="1" si="81"/>
        <v>262970</v>
      </c>
      <c r="O228">
        <f t="shared" ca="1" si="79"/>
        <v>150111.61340243282</v>
      </c>
      <c r="P228">
        <f t="shared" ca="1" si="82"/>
        <v>61259.315517840972</v>
      </c>
      <c r="Q228">
        <f t="shared" ca="1" si="80"/>
        <v>50918</v>
      </c>
      <c r="R228">
        <f t="shared" ca="1" si="83"/>
        <v>41368.665438009324</v>
      </c>
      <c r="S228">
        <f t="shared" ca="1" si="84"/>
        <v>11982.570252228432</v>
      </c>
      <c r="T228">
        <f t="shared" ca="1" si="85"/>
        <v>336211.88577006938</v>
      </c>
      <c r="U228">
        <f t="shared" ca="1" si="86"/>
        <v>242398.27884044213</v>
      </c>
      <c r="V228">
        <f t="shared" ca="1" si="87"/>
        <v>93813.606929627247</v>
      </c>
      <c r="X228" s="7">
        <f>IF(Table2[[#This Row],[gender]]="men",1,0)</f>
        <v>0</v>
      </c>
      <c r="Y228" s="7">
        <f>IF(Table2[[#This Row],[gender]]="women",1,0)</f>
        <v>1</v>
      </c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>
        <f ca="1">Table2[[#This Row],[Cars value]]/Table2[[#This Row],[Cars]]</f>
        <v>30629.657758920486</v>
      </c>
      <c r="AS228" s="7"/>
      <c r="AT228" s="7"/>
      <c r="AU228" s="7">
        <f ca="1">IF(Table2[[#This Row],[Debts]]&gt;$AT$7,1,0)</f>
        <v>1</v>
      </c>
      <c r="AV228" s="7"/>
      <c r="AW228" s="7">
        <f ca="1">Table2[[#This Row],[Mortage left ]]/Table2[[#This Row],[Value of house ]]</f>
        <v>0.57083170476644796</v>
      </c>
      <c r="AZ228" s="7">
        <f ca="1">IF(Table2[[#This Row],[Debts]]&gt;Table2[[#This Row],[Income]],1,0)</f>
        <v>0</v>
      </c>
      <c r="BA228" s="7"/>
      <c r="BB228" s="7"/>
      <c r="BC228" s="7">
        <f ca="1">IF(Table2[[#This Row],[net worth of the person($)]]&gt;BB228,Table2[[#This Row],[age]],0)</f>
        <v>33</v>
      </c>
      <c r="BD228" s="7"/>
    </row>
    <row r="229" spans="3:56" x14ac:dyDescent="0.25">
      <c r="C229" s="1" t="str">
        <f t="shared" si="68"/>
        <v>women</v>
      </c>
      <c r="D229" s="1">
        <f t="shared" ca="1" si="69"/>
        <v>43</v>
      </c>
      <c r="E229" s="1">
        <f t="shared" ca="1" si="70"/>
        <v>4</v>
      </c>
      <c r="F229" s="1" t="str">
        <f t="shared" ca="1" si="71"/>
        <v>IT</v>
      </c>
      <c r="G229" s="1">
        <f t="shared" ca="1" si="72"/>
        <v>4</v>
      </c>
      <c r="H229" s="1" t="str">
        <f t="shared" ca="1" si="73"/>
        <v xml:space="preserve">technical </v>
      </c>
      <c r="I229">
        <f t="shared" ca="1" si="74"/>
        <v>0</v>
      </c>
      <c r="J229">
        <f t="shared" ca="1" si="75"/>
        <v>2</v>
      </c>
      <c r="K229">
        <f t="shared" ca="1" si="76"/>
        <v>31597</v>
      </c>
      <c r="L229">
        <f t="shared" ca="1" si="77"/>
        <v>5</v>
      </c>
      <c r="M229" t="str">
        <f t="shared" ca="1" si="78"/>
        <v>Nunavut</v>
      </c>
      <c r="N229">
        <f t="shared" ca="1" si="81"/>
        <v>157985</v>
      </c>
      <c r="O229">
        <f t="shared" ca="1" si="79"/>
        <v>10355.831790689243</v>
      </c>
      <c r="P229">
        <f t="shared" ca="1" si="82"/>
        <v>53410.568394066104</v>
      </c>
      <c r="Q229">
        <f t="shared" ca="1" si="80"/>
        <v>47349</v>
      </c>
      <c r="R229">
        <f t="shared" ca="1" si="83"/>
        <v>60102.464914454598</v>
      </c>
      <c r="S229">
        <f t="shared" ca="1" si="84"/>
        <v>10865.183774785342</v>
      </c>
      <c r="T229">
        <f t="shared" ca="1" si="85"/>
        <v>222260.75216885144</v>
      </c>
      <c r="U229">
        <f t="shared" ca="1" si="86"/>
        <v>117807.29670514385</v>
      </c>
      <c r="V229">
        <f t="shared" ca="1" si="87"/>
        <v>104453.45546370759</v>
      </c>
      <c r="X229" s="7">
        <f>IF(Table2[[#This Row],[gender]]="men",1,0)</f>
        <v>0</v>
      </c>
      <c r="Y229" s="7">
        <f>IF(Table2[[#This Row],[gender]]="women",1,0)</f>
        <v>1</v>
      </c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>
        <f ca="1">Table2[[#This Row],[Cars value]]/Table2[[#This Row],[Cars]]</f>
        <v>26705.284197033052</v>
      </c>
      <c r="AS229" s="7"/>
      <c r="AT229" s="7"/>
      <c r="AU229" s="7">
        <f ca="1">IF(Table2[[#This Row],[Debts]]&gt;$AT$7,1,0)</f>
        <v>1</v>
      </c>
      <c r="AV229" s="7"/>
      <c r="AW229" s="7">
        <f ca="1">Table2[[#This Row],[Mortage left ]]/Table2[[#This Row],[Value of house ]]</f>
        <v>6.5549462231789368E-2</v>
      </c>
      <c r="AZ229" s="7">
        <f ca="1">IF(Table2[[#This Row],[Debts]]&gt;Table2[[#This Row],[Income]],1,0)</f>
        <v>1</v>
      </c>
      <c r="BA229" s="7"/>
      <c r="BB229" s="7"/>
      <c r="BC229" s="7">
        <f ca="1">IF(Table2[[#This Row],[net worth of the person($)]]&gt;BB229,Table2[[#This Row],[age]],0)</f>
        <v>43</v>
      </c>
      <c r="BD229" s="7"/>
    </row>
    <row r="230" spans="3:56" x14ac:dyDescent="0.25">
      <c r="C230" s="1" t="str">
        <f t="shared" si="68"/>
        <v>women</v>
      </c>
      <c r="D230" s="1">
        <f t="shared" ca="1" si="69"/>
        <v>33</v>
      </c>
      <c r="E230" s="1">
        <f t="shared" ca="1" si="70"/>
        <v>2</v>
      </c>
      <c r="F230" s="1" t="str">
        <f t="shared" ca="1" si="71"/>
        <v>construction</v>
      </c>
      <c r="G230" s="1">
        <f t="shared" ca="1" si="72"/>
        <v>3</v>
      </c>
      <c r="H230" s="1" t="str">
        <f t="shared" ca="1" si="73"/>
        <v xml:space="preserve">university </v>
      </c>
      <c r="I230">
        <f t="shared" ca="1" si="74"/>
        <v>1</v>
      </c>
      <c r="J230">
        <f t="shared" ca="1" si="75"/>
        <v>1</v>
      </c>
      <c r="K230">
        <f t="shared" ca="1" si="76"/>
        <v>39476</v>
      </c>
      <c r="L230">
        <f t="shared" ca="1" si="77"/>
        <v>9</v>
      </c>
      <c r="M230" t="str">
        <f t="shared" ca="1" si="78"/>
        <v>Quebec</v>
      </c>
      <c r="N230">
        <f t="shared" ca="1" si="81"/>
        <v>197380</v>
      </c>
      <c r="O230">
        <f t="shared" ca="1" si="79"/>
        <v>115436.79395098299</v>
      </c>
      <c r="P230">
        <f t="shared" ca="1" si="82"/>
        <v>8030.6546473125763</v>
      </c>
      <c r="Q230">
        <f t="shared" ca="1" si="80"/>
        <v>1621</v>
      </c>
      <c r="R230">
        <f t="shared" ca="1" si="83"/>
        <v>32278.939142110274</v>
      </c>
      <c r="S230">
        <f t="shared" ca="1" si="84"/>
        <v>29130.425310181952</v>
      </c>
      <c r="T230">
        <f t="shared" ca="1" si="85"/>
        <v>234541.07995749451</v>
      </c>
      <c r="U230">
        <f t="shared" ca="1" si="86"/>
        <v>149336.73309309327</v>
      </c>
      <c r="V230">
        <f t="shared" ca="1" si="87"/>
        <v>85204.346864401246</v>
      </c>
      <c r="X230" s="7">
        <f>IF(Table2[[#This Row],[gender]]="men",1,0)</f>
        <v>0</v>
      </c>
      <c r="Y230" s="7">
        <f>IF(Table2[[#This Row],[gender]]="women",1,0)</f>
        <v>1</v>
      </c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>
        <f ca="1">Table2[[#This Row],[Cars value]]/Table2[[#This Row],[Cars]]</f>
        <v>8030.6546473125763</v>
      </c>
      <c r="AS230" s="7"/>
      <c r="AT230" s="7"/>
      <c r="AU230" s="7">
        <f ca="1">IF(Table2[[#This Row],[Debts]]&gt;$AT$7,1,0)</f>
        <v>1</v>
      </c>
      <c r="AV230" s="7"/>
      <c r="AW230" s="7">
        <f ca="1">Table2[[#This Row],[Mortage left ]]/Table2[[#This Row],[Value of house ]]</f>
        <v>0.58484544508553549</v>
      </c>
      <c r="AZ230" s="7">
        <f ca="1">IF(Table2[[#This Row],[Debts]]&gt;Table2[[#This Row],[Income]],1,0)</f>
        <v>0</v>
      </c>
      <c r="BA230" s="7"/>
      <c r="BB230" s="7"/>
      <c r="BC230" s="7">
        <f ca="1">IF(Table2[[#This Row],[net worth of the person($)]]&gt;BB230,Table2[[#This Row],[age]],0)</f>
        <v>33</v>
      </c>
      <c r="BD230" s="7"/>
    </row>
    <row r="231" spans="3:56" x14ac:dyDescent="0.25">
      <c r="C231" s="1" t="str">
        <f t="shared" si="68"/>
        <v>women</v>
      </c>
      <c r="D231" s="1">
        <f t="shared" ca="1" si="69"/>
        <v>39</v>
      </c>
      <c r="E231" s="1">
        <f t="shared" ca="1" si="70"/>
        <v>6</v>
      </c>
      <c r="F231" s="1" t="str">
        <f t="shared" ca="1" si="71"/>
        <v>agriculture</v>
      </c>
      <c r="G231" s="1">
        <f t="shared" ca="1" si="72"/>
        <v>4</v>
      </c>
      <c r="H231" s="1" t="str">
        <f t="shared" ca="1" si="73"/>
        <v xml:space="preserve">technical </v>
      </c>
      <c r="I231">
        <f t="shared" ca="1" si="74"/>
        <v>3</v>
      </c>
      <c r="J231">
        <f t="shared" ca="1" si="75"/>
        <v>2</v>
      </c>
      <c r="K231">
        <f t="shared" ca="1" si="76"/>
        <v>72767</v>
      </c>
      <c r="L231">
        <f t="shared" ca="1" si="77"/>
        <v>7</v>
      </c>
      <c r="M231" t="str">
        <f t="shared" ca="1" si="78"/>
        <v xml:space="preserve">Manitoba </v>
      </c>
      <c r="N231">
        <f t="shared" ca="1" si="81"/>
        <v>436602</v>
      </c>
      <c r="O231">
        <f t="shared" ca="1" si="79"/>
        <v>78181.172503717942</v>
      </c>
      <c r="P231">
        <f t="shared" ca="1" si="82"/>
        <v>44092.417439726472</v>
      </c>
      <c r="Q231">
        <f t="shared" ca="1" si="80"/>
        <v>18059</v>
      </c>
      <c r="R231">
        <f t="shared" ca="1" si="83"/>
        <v>2980.2597373956087</v>
      </c>
      <c r="S231">
        <f t="shared" ca="1" si="84"/>
        <v>77645.754813378357</v>
      </c>
      <c r="T231">
        <f t="shared" ca="1" si="85"/>
        <v>558340.17225310486</v>
      </c>
      <c r="U231">
        <f t="shared" ca="1" si="86"/>
        <v>99220.432241113551</v>
      </c>
      <c r="V231">
        <f t="shared" ca="1" si="87"/>
        <v>459119.74001199129</v>
      </c>
      <c r="X231" s="7">
        <f>IF(Table2[[#This Row],[gender]]="men",1,0)</f>
        <v>0</v>
      </c>
      <c r="Y231" s="7">
        <f>IF(Table2[[#This Row],[gender]]="women",1,0)</f>
        <v>1</v>
      </c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>
        <f ca="1">Table2[[#This Row],[Cars value]]/Table2[[#This Row],[Cars]]</f>
        <v>22046.208719863236</v>
      </c>
      <c r="AS231" s="7"/>
      <c r="AT231" s="7"/>
      <c r="AU231" s="7">
        <f ca="1">IF(Table2[[#This Row],[Debts]]&gt;$AT$7,1,0)</f>
        <v>0</v>
      </c>
      <c r="AV231" s="7"/>
      <c r="AW231" s="7">
        <f ca="1">Table2[[#This Row],[Mortage left ]]/Table2[[#This Row],[Value of house ]]</f>
        <v>0.17906737143604001</v>
      </c>
      <c r="AZ231" s="7">
        <f ca="1">IF(Table2[[#This Row],[Debts]]&gt;Table2[[#This Row],[Income]],1,0)</f>
        <v>0</v>
      </c>
      <c r="BA231" s="7"/>
      <c r="BB231" s="7"/>
      <c r="BC231" s="7">
        <f ca="1">IF(Table2[[#This Row],[net worth of the person($)]]&gt;BB231,Table2[[#This Row],[age]],0)</f>
        <v>39</v>
      </c>
      <c r="BD231" s="7"/>
    </row>
    <row r="232" spans="3:56" x14ac:dyDescent="0.25">
      <c r="C232" s="1" t="str">
        <f t="shared" si="68"/>
        <v>women</v>
      </c>
      <c r="D232" s="1">
        <f t="shared" ca="1" si="69"/>
        <v>34</v>
      </c>
      <c r="E232" s="1">
        <f t="shared" ca="1" si="70"/>
        <v>5</v>
      </c>
      <c r="F232" s="1" t="str">
        <f t="shared" ca="1" si="71"/>
        <v xml:space="preserve">general work </v>
      </c>
      <c r="G232" s="1">
        <f t="shared" ca="1" si="72"/>
        <v>4</v>
      </c>
      <c r="H232" s="1" t="str">
        <f t="shared" ca="1" si="73"/>
        <v xml:space="preserve">technical </v>
      </c>
      <c r="I232">
        <f t="shared" ca="1" si="74"/>
        <v>4</v>
      </c>
      <c r="J232">
        <f t="shared" ca="1" si="75"/>
        <v>1</v>
      </c>
      <c r="K232">
        <f t="shared" ca="1" si="76"/>
        <v>85165</v>
      </c>
      <c r="L232">
        <f t="shared" ca="1" si="77"/>
        <v>4</v>
      </c>
      <c r="M232" t="str">
        <f t="shared" ca="1" si="78"/>
        <v>Alberta</v>
      </c>
      <c r="N232">
        <f t="shared" ca="1" si="81"/>
        <v>510990</v>
      </c>
      <c r="O232">
        <f t="shared" ca="1" si="79"/>
        <v>200593.38002440936</v>
      </c>
      <c r="P232">
        <f t="shared" ca="1" si="82"/>
        <v>56140.732630101382</v>
      </c>
      <c r="Q232">
        <f t="shared" ca="1" si="80"/>
        <v>25521</v>
      </c>
      <c r="R232">
        <f t="shared" ca="1" si="83"/>
        <v>143464.45650559472</v>
      </c>
      <c r="S232">
        <f t="shared" ca="1" si="84"/>
        <v>3810.4426208440987</v>
      </c>
      <c r="T232">
        <f t="shared" ca="1" si="85"/>
        <v>570941.1752509455</v>
      </c>
      <c r="U232">
        <f t="shared" ca="1" si="86"/>
        <v>369578.83653000405</v>
      </c>
      <c r="V232">
        <f t="shared" ca="1" si="87"/>
        <v>201362.33872094145</v>
      </c>
      <c r="X232" s="7">
        <f>IF(Table2[[#This Row],[gender]]="men",1,0)</f>
        <v>0</v>
      </c>
      <c r="Y232" s="7">
        <f>IF(Table2[[#This Row],[gender]]="women",1,0)</f>
        <v>1</v>
      </c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>
        <f ca="1">Table2[[#This Row],[Cars value]]/Table2[[#This Row],[Cars]]</f>
        <v>56140.732630101382</v>
      </c>
      <c r="AS232" s="7"/>
      <c r="AT232" s="7"/>
      <c r="AU232" s="7">
        <f ca="1">IF(Table2[[#This Row],[Debts]]&gt;$AT$7,1,0)</f>
        <v>1</v>
      </c>
      <c r="AV232" s="7"/>
      <c r="AW232" s="7">
        <f ca="1">Table2[[#This Row],[Mortage left ]]/Table2[[#This Row],[Value of house ]]</f>
        <v>0.39255832799939205</v>
      </c>
      <c r="AZ232" s="7">
        <f ca="1">IF(Table2[[#This Row],[Debts]]&gt;Table2[[#This Row],[Income]],1,0)</f>
        <v>1</v>
      </c>
      <c r="BA232" s="7"/>
      <c r="BB232" s="7"/>
      <c r="BC232" s="7">
        <f ca="1">IF(Table2[[#This Row],[net worth of the person($)]]&gt;BB232,Table2[[#This Row],[age]],0)</f>
        <v>34</v>
      </c>
      <c r="BD232" s="7"/>
    </row>
    <row r="233" spans="3:56" x14ac:dyDescent="0.25">
      <c r="C233" s="1" t="str">
        <f t="shared" si="68"/>
        <v>women</v>
      </c>
      <c r="D233" s="1">
        <f t="shared" ca="1" si="69"/>
        <v>34</v>
      </c>
      <c r="E233" s="1">
        <f t="shared" ca="1" si="70"/>
        <v>2</v>
      </c>
      <c r="F233" s="1" t="str">
        <f t="shared" ca="1" si="71"/>
        <v>construction</v>
      </c>
      <c r="G233" s="1">
        <f t="shared" ca="1" si="72"/>
        <v>1</v>
      </c>
      <c r="H233" s="1" t="str">
        <f t="shared" ca="1" si="73"/>
        <v>high scool</v>
      </c>
      <c r="I233">
        <f t="shared" ca="1" si="74"/>
        <v>2</v>
      </c>
      <c r="J233">
        <f t="shared" ca="1" si="75"/>
        <v>1</v>
      </c>
      <c r="K233">
        <f t="shared" ca="1" si="76"/>
        <v>54436</v>
      </c>
      <c r="L233">
        <f t="shared" ca="1" si="77"/>
        <v>4</v>
      </c>
      <c r="M233" t="str">
        <f t="shared" ca="1" si="78"/>
        <v>Alberta</v>
      </c>
      <c r="N233">
        <f t="shared" ca="1" si="81"/>
        <v>326616</v>
      </c>
      <c r="O233">
        <f t="shared" ca="1" si="79"/>
        <v>105963.99363377635</v>
      </c>
      <c r="P233">
        <f t="shared" ca="1" si="82"/>
        <v>41780.111253990937</v>
      </c>
      <c r="Q233">
        <f t="shared" ca="1" si="80"/>
        <v>5531</v>
      </c>
      <c r="R233">
        <f t="shared" ca="1" si="83"/>
        <v>30037.374805893385</v>
      </c>
      <c r="S233">
        <f t="shared" ca="1" si="84"/>
        <v>21529.850888855028</v>
      </c>
      <c r="T233">
        <f t="shared" ca="1" si="85"/>
        <v>389925.96214284596</v>
      </c>
      <c r="U233">
        <f t="shared" ca="1" si="86"/>
        <v>141532.36843966972</v>
      </c>
      <c r="V233">
        <f t="shared" ca="1" si="87"/>
        <v>248393.59370317624</v>
      </c>
      <c r="X233" s="7">
        <f>IF(Table2[[#This Row],[gender]]="men",1,0)</f>
        <v>0</v>
      </c>
      <c r="Y233" s="7">
        <f>IF(Table2[[#This Row],[gender]]="women",1,0)</f>
        <v>1</v>
      </c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>
        <f ca="1">Table2[[#This Row],[Cars value]]/Table2[[#This Row],[Cars]]</f>
        <v>41780.111253990937</v>
      </c>
      <c r="AS233" s="7"/>
      <c r="AT233" s="7"/>
      <c r="AU233" s="7">
        <f ca="1">IF(Table2[[#This Row],[Debts]]&gt;$AT$7,1,0)</f>
        <v>1</v>
      </c>
      <c r="AV233" s="7"/>
      <c r="AW233" s="7">
        <f ca="1">Table2[[#This Row],[Mortage left ]]/Table2[[#This Row],[Value of house ]]</f>
        <v>0.3244298920866594</v>
      </c>
      <c r="AZ233" s="7">
        <f ca="1">IF(Table2[[#This Row],[Debts]]&gt;Table2[[#This Row],[Income]],1,0)</f>
        <v>0</v>
      </c>
      <c r="BA233" s="7"/>
      <c r="BB233" s="7"/>
      <c r="BC233" s="7">
        <f ca="1">IF(Table2[[#This Row],[net worth of the person($)]]&gt;BB233,Table2[[#This Row],[age]],0)</f>
        <v>34</v>
      </c>
      <c r="BD233" s="7"/>
    </row>
    <row r="234" spans="3:56" x14ac:dyDescent="0.25">
      <c r="C234" s="1" t="str">
        <f t="shared" si="68"/>
        <v>women</v>
      </c>
      <c r="D234" s="1">
        <f t="shared" ca="1" si="69"/>
        <v>29</v>
      </c>
      <c r="E234" s="1">
        <f t="shared" ca="1" si="70"/>
        <v>6</v>
      </c>
      <c r="F234" s="1" t="str">
        <f t="shared" ca="1" si="71"/>
        <v>agriculture</v>
      </c>
      <c r="G234" s="1">
        <f t="shared" ca="1" si="72"/>
        <v>3</v>
      </c>
      <c r="H234" s="1" t="str">
        <f t="shared" ca="1" si="73"/>
        <v xml:space="preserve">university </v>
      </c>
      <c r="I234">
        <f t="shared" ca="1" si="74"/>
        <v>2</v>
      </c>
      <c r="J234">
        <f t="shared" ca="1" si="75"/>
        <v>2</v>
      </c>
      <c r="K234">
        <f t="shared" ca="1" si="76"/>
        <v>28297</v>
      </c>
      <c r="L234">
        <f t="shared" ca="1" si="77"/>
        <v>1</v>
      </c>
      <c r="M234" t="str">
        <f t="shared" ca="1" si="78"/>
        <v xml:space="preserve">yuko </v>
      </c>
      <c r="N234">
        <f t="shared" ca="1" si="81"/>
        <v>84891</v>
      </c>
      <c r="O234">
        <f t="shared" ca="1" si="79"/>
        <v>28752.991797683524</v>
      </c>
      <c r="P234">
        <f t="shared" ca="1" si="82"/>
        <v>3005.5867041471101</v>
      </c>
      <c r="Q234">
        <f t="shared" ca="1" si="80"/>
        <v>2334</v>
      </c>
      <c r="R234">
        <f t="shared" ca="1" si="83"/>
        <v>25136.11044677738</v>
      </c>
      <c r="S234">
        <f t="shared" ca="1" si="84"/>
        <v>6837.8953277016863</v>
      </c>
      <c r="T234">
        <f t="shared" ca="1" si="85"/>
        <v>94734.482031848791</v>
      </c>
      <c r="U234">
        <f t="shared" ca="1" si="86"/>
        <v>56223.102244460904</v>
      </c>
      <c r="V234">
        <f t="shared" ca="1" si="87"/>
        <v>38511.379787387887</v>
      </c>
      <c r="X234" s="7">
        <f>IF(Table2[[#This Row],[gender]]="men",1,0)</f>
        <v>0</v>
      </c>
      <c r="Y234" s="7">
        <f>IF(Table2[[#This Row],[gender]]="women",1,0)</f>
        <v>1</v>
      </c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>
        <f ca="1">Table2[[#This Row],[Cars value]]/Table2[[#This Row],[Cars]]</f>
        <v>1502.7933520735551</v>
      </c>
      <c r="AS234" s="7"/>
      <c r="AT234" s="7"/>
      <c r="AU234" s="7">
        <f ca="1">IF(Table2[[#This Row],[Debts]]&gt;$AT$7,1,0)</f>
        <v>1</v>
      </c>
      <c r="AV234" s="7"/>
      <c r="AW234" s="7">
        <f ca="1">Table2[[#This Row],[Mortage left ]]/Table2[[#This Row],[Value of house ]]</f>
        <v>0.33870483087351455</v>
      </c>
      <c r="AZ234" s="7">
        <f ca="1">IF(Table2[[#This Row],[Debts]]&gt;Table2[[#This Row],[Income]],1,0)</f>
        <v>0</v>
      </c>
      <c r="BA234" s="7"/>
      <c r="BB234" s="7"/>
      <c r="BC234" s="7">
        <f ca="1">IF(Table2[[#This Row],[net worth of the person($)]]&gt;BB234,Table2[[#This Row],[age]],0)</f>
        <v>29</v>
      </c>
      <c r="BD234" s="7"/>
    </row>
    <row r="235" spans="3:56" x14ac:dyDescent="0.25">
      <c r="C235" s="1" t="str">
        <f t="shared" si="68"/>
        <v>women</v>
      </c>
      <c r="D235" s="1">
        <f t="shared" ca="1" si="69"/>
        <v>31</v>
      </c>
      <c r="E235" s="1">
        <f t="shared" ca="1" si="70"/>
        <v>1</v>
      </c>
      <c r="F235" s="1" t="str">
        <f t="shared" ca="1" si="71"/>
        <v>health</v>
      </c>
      <c r="G235" s="1">
        <f t="shared" ca="1" si="72"/>
        <v>3</v>
      </c>
      <c r="H235" s="1" t="str">
        <f t="shared" ca="1" si="73"/>
        <v xml:space="preserve">university </v>
      </c>
      <c r="I235">
        <f t="shared" ca="1" si="74"/>
        <v>3</v>
      </c>
      <c r="J235">
        <f t="shared" ca="1" si="75"/>
        <v>2</v>
      </c>
      <c r="K235">
        <f t="shared" ca="1" si="76"/>
        <v>70818</v>
      </c>
      <c r="L235">
        <f t="shared" ca="1" si="77"/>
        <v>12</v>
      </c>
      <c r="M235" t="str">
        <f t="shared" ca="1" si="78"/>
        <v xml:space="preserve">Nova scotia </v>
      </c>
      <c r="N235">
        <f t="shared" ca="1" si="81"/>
        <v>212454</v>
      </c>
      <c r="O235">
        <f t="shared" ca="1" si="79"/>
        <v>207531.21993399828</v>
      </c>
      <c r="P235">
        <f t="shared" ca="1" si="82"/>
        <v>28085.433578516742</v>
      </c>
      <c r="Q235">
        <f t="shared" ca="1" si="80"/>
        <v>19174</v>
      </c>
      <c r="R235">
        <f t="shared" ca="1" si="83"/>
        <v>80721.812578322933</v>
      </c>
      <c r="S235">
        <f t="shared" ca="1" si="84"/>
        <v>42284.799098615127</v>
      </c>
      <c r="T235">
        <f t="shared" ca="1" si="85"/>
        <v>282824.23267713189</v>
      </c>
      <c r="U235">
        <f t="shared" ca="1" si="86"/>
        <v>307427.0325123212</v>
      </c>
      <c r="V235">
        <f t="shared" ca="1" si="87"/>
        <v>-24602.799835189304</v>
      </c>
      <c r="X235" s="7">
        <f>IF(Table2[[#This Row],[gender]]="men",1,0)</f>
        <v>0</v>
      </c>
      <c r="Y235" s="7">
        <f>IF(Table2[[#This Row],[gender]]="women",1,0)</f>
        <v>1</v>
      </c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>
        <f ca="1">Table2[[#This Row],[Cars value]]/Table2[[#This Row],[Cars]]</f>
        <v>14042.716789258371</v>
      </c>
      <c r="AS235" s="7"/>
      <c r="AT235" s="7"/>
      <c r="AU235" s="7">
        <f ca="1">IF(Table2[[#This Row],[Debts]]&gt;$AT$7,1,0)</f>
        <v>1</v>
      </c>
      <c r="AV235" s="7"/>
      <c r="AW235" s="7">
        <f ca="1">Table2[[#This Row],[Mortage left ]]/Table2[[#This Row],[Value of house ]]</f>
        <v>0.97682896031140043</v>
      </c>
      <c r="AZ235" s="7">
        <f ca="1">IF(Table2[[#This Row],[Debts]]&gt;Table2[[#This Row],[Income]],1,0)</f>
        <v>1</v>
      </c>
      <c r="BA235" s="7"/>
      <c r="BB235" s="7"/>
      <c r="BC235" s="7">
        <f ca="1">IF(Table2[[#This Row],[net worth of the person($)]]&gt;BB235,Table2[[#This Row],[age]],0)</f>
        <v>0</v>
      </c>
      <c r="BD235" s="7"/>
    </row>
    <row r="236" spans="3:56" x14ac:dyDescent="0.25">
      <c r="C236" s="1" t="str">
        <f t="shared" si="68"/>
        <v>women</v>
      </c>
      <c r="D236" s="1">
        <f t="shared" ca="1" si="69"/>
        <v>27</v>
      </c>
      <c r="E236" s="1">
        <f t="shared" ca="1" si="70"/>
        <v>3</v>
      </c>
      <c r="F236" s="1" t="str">
        <f t="shared" ca="1" si="71"/>
        <v xml:space="preserve">teaching </v>
      </c>
      <c r="G236" s="1">
        <f t="shared" ca="1" si="72"/>
        <v>5</v>
      </c>
      <c r="H236" s="1" t="str">
        <f t="shared" ca="1" si="73"/>
        <v>Other</v>
      </c>
      <c r="I236">
        <f t="shared" ca="1" si="74"/>
        <v>4</v>
      </c>
      <c r="J236">
        <f t="shared" ca="1" si="75"/>
        <v>2</v>
      </c>
      <c r="K236">
        <f t="shared" ca="1" si="76"/>
        <v>57718</v>
      </c>
      <c r="L236">
        <f t="shared" ca="1" si="77"/>
        <v>11</v>
      </c>
      <c r="M236" t="str">
        <f t="shared" ca="1" si="78"/>
        <v>New bruncwick</v>
      </c>
      <c r="N236">
        <f t="shared" ca="1" si="81"/>
        <v>173154</v>
      </c>
      <c r="O236">
        <f t="shared" ca="1" si="79"/>
        <v>69543.220240341703</v>
      </c>
      <c r="P236">
        <f t="shared" ca="1" si="82"/>
        <v>53532.067009158149</v>
      </c>
      <c r="Q236">
        <f t="shared" ca="1" si="80"/>
        <v>18845</v>
      </c>
      <c r="R236">
        <f t="shared" ca="1" si="83"/>
        <v>111569.64120597522</v>
      </c>
      <c r="S236">
        <f t="shared" ca="1" si="84"/>
        <v>76536.314534180798</v>
      </c>
      <c r="T236">
        <f t="shared" ca="1" si="85"/>
        <v>303222.38154333894</v>
      </c>
      <c r="U236">
        <f t="shared" ca="1" si="86"/>
        <v>199957.86144631694</v>
      </c>
      <c r="V236">
        <f t="shared" ca="1" si="87"/>
        <v>103264.520097022</v>
      </c>
      <c r="X236" s="7">
        <f>IF(Table2[[#This Row],[gender]]="men",1,0)</f>
        <v>0</v>
      </c>
      <c r="Y236" s="7">
        <f>IF(Table2[[#This Row],[gender]]="women",1,0)</f>
        <v>1</v>
      </c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>
        <f ca="1">Table2[[#This Row],[Cars value]]/Table2[[#This Row],[Cars]]</f>
        <v>26766.033504579074</v>
      </c>
      <c r="AS236" s="7"/>
      <c r="AT236" s="7"/>
      <c r="AU236" s="7">
        <f ca="1">IF(Table2[[#This Row],[Debts]]&gt;$AT$7,1,0)</f>
        <v>1</v>
      </c>
      <c r="AV236" s="7"/>
      <c r="AW236" s="7">
        <f ca="1">Table2[[#This Row],[Mortage left ]]/Table2[[#This Row],[Value of house ]]</f>
        <v>0.40162641486966344</v>
      </c>
      <c r="AZ236" s="7">
        <f ca="1">IF(Table2[[#This Row],[Debts]]&gt;Table2[[#This Row],[Income]],1,0)</f>
        <v>1</v>
      </c>
      <c r="BA236" s="7"/>
      <c r="BB236" s="7"/>
      <c r="BC236" s="7">
        <f ca="1">IF(Table2[[#This Row],[net worth of the person($)]]&gt;BB236,Table2[[#This Row],[age]],0)</f>
        <v>27</v>
      </c>
      <c r="BD236" s="7"/>
    </row>
    <row r="237" spans="3:56" x14ac:dyDescent="0.25">
      <c r="C237" s="1" t="str">
        <f t="shared" si="68"/>
        <v>women</v>
      </c>
      <c r="D237" s="1">
        <f t="shared" ca="1" si="69"/>
        <v>44</v>
      </c>
      <c r="E237" s="1">
        <f t="shared" ca="1" si="70"/>
        <v>1</v>
      </c>
      <c r="F237" s="1" t="str">
        <f t="shared" ca="1" si="71"/>
        <v>health</v>
      </c>
      <c r="G237" s="1">
        <f t="shared" ca="1" si="72"/>
        <v>1</v>
      </c>
      <c r="H237" s="1" t="str">
        <f t="shared" ca="1" si="73"/>
        <v>high scool</v>
      </c>
      <c r="I237">
        <f t="shared" ca="1" si="74"/>
        <v>0</v>
      </c>
      <c r="J237">
        <f t="shared" ca="1" si="75"/>
        <v>1</v>
      </c>
      <c r="K237">
        <f t="shared" ca="1" si="76"/>
        <v>32190</v>
      </c>
      <c r="L237">
        <f t="shared" ca="1" si="77"/>
        <v>7</v>
      </c>
      <c r="M237" t="str">
        <f t="shared" ca="1" si="78"/>
        <v xml:space="preserve">Manitoba </v>
      </c>
      <c r="N237">
        <f t="shared" ca="1" si="81"/>
        <v>96570</v>
      </c>
      <c r="O237">
        <f t="shared" ca="1" si="79"/>
        <v>92297.899838331796</v>
      </c>
      <c r="P237">
        <f t="shared" ca="1" si="82"/>
        <v>21729.337487658038</v>
      </c>
      <c r="Q237">
        <f t="shared" ca="1" si="80"/>
        <v>13817</v>
      </c>
      <c r="R237">
        <f t="shared" ca="1" si="83"/>
        <v>25822.414337521597</v>
      </c>
      <c r="S237">
        <f t="shared" ca="1" si="84"/>
        <v>16925.445656299067</v>
      </c>
      <c r="T237">
        <f t="shared" ca="1" si="85"/>
        <v>135224.78314395709</v>
      </c>
      <c r="U237">
        <f t="shared" ca="1" si="86"/>
        <v>131937.31417585339</v>
      </c>
      <c r="V237">
        <f t="shared" ca="1" si="87"/>
        <v>3287.468968103698</v>
      </c>
      <c r="X237" s="7">
        <f>IF(Table2[[#This Row],[gender]]="men",1,0)</f>
        <v>0</v>
      </c>
      <c r="Y237" s="7">
        <f>IF(Table2[[#This Row],[gender]]="women",1,0)</f>
        <v>1</v>
      </c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>
        <f ca="1">Table2[[#This Row],[Cars value]]/Table2[[#This Row],[Cars]]</f>
        <v>21729.337487658038</v>
      </c>
      <c r="AS237" s="7"/>
      <c r="AT237" s="7"/>
      <c r="AU237" s="7">
        <f ca="1">IF(Table2[[#This Row],[Debts]]&gt;$AT$7,1,0)</f>
        <v>1</v>
      </c>
      <c r="AV237" s="7"/>
      <c r="AW237" s="7">
        <f ca="1">Table2[[#This Row],[Mortage left ]]/Table2[[#This Row],[Value of house ]]</f>
        <v>0.95576162201855441</v>
      </c>
      <c r="AZ237" s="7">
        <f ca="1">IF(Table2[[#This Row],[Debts]]&gt;Table2[[#This Row],[Income]],1,0)</f>
        <v>0</v>
      </c>
      <c r="BA237" s="7"/>
      <c r="BB237" s="7"/>
      <c r="BC237" s="7">
        <f ca="1">IF(Table2[[#This Row],[net worth of the person($)]]&gt;BB237,Table2[[#This Row],[age]],0)</f>
        <v>44</v>
      </c>
      <c r="BD237" s="7"/>
    </row>
    <row r="238" spans="3:56" x14ac:dyDescent="0.25">
      <c r="C238" s="1" t="str">
        <f t="shared" si="68"/>
        <v>women</v>
      </c>
      <c r="D238" s="1">
        <f t="shared" ca="1" si="69"/>
        <v>32</v>
      </c>
      <c r="E238" s="1">
        <f t="shared" ca="1" si="70"/>
        <v>6</v>
      </c>
      <c r="F238" s="1" t="str">
        <f t="shared" ca="1" si="71"/>
        <v>agriculture</v>
      </c>
      <c r="G238" s="1">
        <f t="shared" ca="1" si="72"/>
        <v>5</v>
      </c>
      <c r="H238" s="1" t="str">
        <f t="shared" ca="1" si="73"/>
        <v>Other</v>
      </c>
      <c r="I238">
        <f t="shared" ca="1" si="74"/>
        <v>1</v>
      </c>
      <c r="J238">
        <f t="shared" ca="1" si="75"/>
        <v>2</v>
      </c>
      <c r="K238">
        <f t="shared" ca="1" si="76"/>
        <v>77611</v>
      </c>
      <c r="L238">
        <f t="shared" ca="1" si="77"/>
        <v>5</v>
      </c>
      <c r="M238" t="str">
        <f t="shared" ca="1" si="78"/>
        <v>Nunavut</v>
      </c>
      <c r="N238">
        <f t="shared" ca="1" si="81"/>
        <v>388055</v>
      </c>
      <c r="O238">
        <f t="shared" ca="1" si="79"/>
        <v>211228.00921006306</v>
      </c>
      <c r="P238">
        <f t="shared" ca="1" si="82"/>
        <v>118023.46364998649</v>
      </c>
      <c r="Q238">
        <f t="shared" ca="1" si="80"/>
        <v>35330</v>
      </c>
      <c r="R238">
        <f t="shared" ca="1" si="83"/>
        <v>4903.8446851865119</v>
      </c>
      <c r="S238">
        <f t="shared" ca="1" si="84"/>
        <v>102017.64033693328</v>
      </c>
      <c r="T238">
        <f t="shared" ca="1" si="85"/>
        <v>608096.10398691974</v>
      </c>
      <c r="U238">
        <f t="shared" ca="1" si="86"/>
        <v>251461.85389524957</v>
      </c>
      <c r="V238">
        <f t="shared" ca="1" si="87"/>
        <v>356634.2500916702</v>
      </c>
      <c r="X238" s="7">
        <f>IF(Table2[[#This Row],[gender]]="men",1,0)</f>
        <v>0</v>
      </c>
      <c r="Y238" s="7">
        <f>IF(Table2[[#This Row],[gender]]="women",1,0)</f>
        <v>1</v>
      </c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>
        <f ca="1">Table2[[#This Row],[Cars value]]/Table2[[#This Row],[Cars]]</f>
        <v>59011.731824993243</v>
      </c>
      <c r="AS238" s="7"/>
      <c r="AT238" s="7"/>
      <c r="AU238" s="7">
        <f ca="1">IF(Table2[[#This Row],[Debts]]&gt;$AT$7,1,0)</f>
        <v>0</v>
      </c>
      <c r="AV238" s="7"/>
      <c r="AW238" s="7">
        <f ca="1">Table2[[#This Row],[Mortage left ]]/Table2[[#This Row],[Value of house ]]</f>
        <v>0.54432492613176753</v>
      </c>
      <c r="AZ238" s="7">
        <f ca="1">IF(Table2[[#This Row],[Debts]]&gt;Table2[[#This Row],[Income]],1,0)</f>
        <v>0</v>
      </c>
      <c r="BA238" s="7"/>
      <c r="BB238" s="7"/>
      <c r="BC238" s="7">
        <f ca="1">IF(Table2[[#This Row],[net worth of the person($)]]&gt;BB238,Table2[[#This Row],[age]],0)</f>
        <v>32</v>
      </c>
      <c r="BD238" s="7"/>
    </row>
    <row r="239" spans="3:56" x14ac:dyDescent="0.25">
      <c r="C239" s="1" t="str">
        <f t="shared" si="68"/>
        <v>women</v>
      </c>
      <c r="D239" s="1">
        <f t="shared" ca="1" si="69"/>
        <v>37</v>
      </c>
      <c r="E239" s="1">
        <f t="shared" ca="1" si="70"/>
        <v>3</v>
      </c>
      <c r="F239" s="1" t="str">
        <f t="shared" ca="1" si="71"/>
        <v xml:space="preserve">teaching </v>
      </c>
      <c r="G239" s="1">
        <f t="shared" ca="1" si="72"/>
        <v>2</v>
      </c>
      <c r="H239" s="1" t="str">
        <f t="shared" ca="1" si="73"/>
        <v xml:space="preserve">college </v>
      </c>
      <c r="I239">
        <f t="shared" ca="1" si="74"/>
        <v>2</v>
      </c>
      <c r="J239">
        <f t="shared" ca="1" si="75"/>
        <v>1</v>
      </c>
      <c r="K239">
        <f t="shared" ca="1" si="76"/>
        <v>34489</v>
      </c>
      <c r="L239">
        <f t="shared" ca="1" si="77"/>
        <v>4</v>
      </c>
      <c r="M239" t="str">
        <f t="shared" ca="1" si="78"/>
        <v>Alberta</v>
      </c>
      <c r="N239">
        <f t="shared" ca="1" si="81"/>
        <v>206934</v>
      </c>
      <c r="O239">
        <f t="shared" ca="1" si="79"/>
        <v>181398.54840594908</v>
      </c>
      <c r="P239">
        <f t="shared" ca="1" si="82"/>
        <v>15712.588024439976</v>
      </c>
      <c r="Q239">
        <f t="shared" ca="1" si="80"/>
        <v>3918</v>
      </c>
      <c r="R239">
        <f t="shared" ca="1" si="83"/>
        <v>55230.452824194785</v>
      </c>
      <c r="S239">
        <f t="shared" ca="1" si="84"/>
        <v>12187.139066119307</v>
      </c>
      <c r="T239">
        <f t="shared" ca="1" si="85"/>
        <v>234833.72709055929</v>
      </c>
      <c r="U239">
        <f t="shared" ca="1" si="86"/>
        <v>240547.00123014388</v>
      </c>
      <c r="V239">
        <f t="shared" ca="1" si="87"/>
        <v>-5713.2741395845951</v>
      </c>
      <c r="X239" s="7">
        <f>IF(Table2[[#This Row],[gender]]="men",1,0)</f>
        <v>0</v>
      </c>
      <c r="Y239" s="7">
        <f>IF(Table2[[#This Row],[gender]]="women",1,0)</f>
        <v>1</v>
      </c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>
        <f ca="1">Table2[[#This Row],[Cars value]]/Table2[[#This Row],[Cars]]</f>
        <v>15712.588024439976</v>
      </c>
      <c r="AS239" s="7"/>
      <c r="AT239" s="7"/>
      <c r="AU239" s="7">
        <f ca="1">IF(Table2[[#This Row],[Debts]]&gt;$AT$7,1,0)</f>
        <v>1</v>
      </c>
      <c r="AV239" s="7"/>
      <c r="AW239" s="7">
        <f ca="1">Table2[[#This Row],[Mortage left ]]/Table2[[#This Row],[Value of house ]]</f>
        <v>0.87660098585031498</v>
      </c>
      <c r="AZ239" s="7">
        <f ca="1">IF(Table2[[#This Row],[Debts]]&gt;Table2[[#This Row],[Income]],1,0)</f>
        <v>1</v>
      </c>
      <c r="BA239" s="7"/>
      <c r="BB239" s="7"/>
      <c r="BC239" s="7">
        <f ca="1">IF(Table2[[#This Row],[net worth of the person($)]]&gt;BB239,Table2[[#This Row],[age]],0)</f>
        <v>0</v>
      </c>
      <c r="BD239" s="7"/>
    </row>
    <row r="240" spans="3:56" x14ac:dyDescent="0.25">
      <c r="C240" s="1" t="str">
        <f t="shared" si="68"/>
        <v>women</v>
      </c>
      <c r="D240" s="1">
        <f t="shared" ca="1" si="69"/>
        <v>36</v>
      </c>
      <c r="E240" s="1">
        <f t="shared" ca="1" si="70"/>
        <v>6</v>
      </c>
      <c r="F240" s="1" t="str">
        <f t="shared" ca="1" si="71"/>
        <v>agriculture</v>
      </c>
      <c r="G240" s="1">
        <f t="shared" ca="1" si="72"/>
        <v>4</v>
      </c>
      <c r="H240" s="1" t="str">
        <f t="shared" ca="1" si="73"/>
        <v xml:space="preserve">technical </v>
      </c>
      <c r="I240">
        <f t="shared" ca="1" si="74"/>
        <v>1</v>
      </c>
      <c r="J240">
        <f t="shared" ca="1" si="75"/>
        <v>1</v>
      </c>
      <c r="K240">
        <f t="shared" ca="1" si="76"/>
        <v>80771</v>
      </c>
      <c r="L240">
        <f t="shared" ca="1" si="77"/>
        <v>7</v>
      </c>
      <c r="M240" t="str">
        <f t="shared" ca="1" si="78"/>
        <v xml:space="preserve">Manitoba </v>
      </c>
      <c r="N240">
        <f t="shared" ca="1" si="81"/>
        <v>323084</v>
      </c>
      <c r="O240">
        <f t="shared" ca="1" si="79"/>
        <v>85050.510995756704</v>
      </c>
      <c r="P240">
        <f t="shared" ca="1" si="82"/>
        <v>38764.082271313695</v>
      </c>
      <c r="Q240">
        <f t="shared" ca="1" si="80"/>
        <v>35164</v>
      </c>
      <c r="R240">
        <f t="shared" ca="1" si="83"/>
        <v>129206.76228829479</v>
      </c>
      <c r="S240">
        <f t="shared" ca="1" si="84"/>
        <v>75017.006887965763</v>
      </c>
      <c r="T240">
        <f t="shared" ca="1" si="85"/>
        <v>436865.08915927948</v>
      </c>
      <c r="U240">
        <f t="shared" ca="1" si="86"/>
        <v>249421.27328405151</v>
      </c>
      <c r="V240">
        <f t="shared" ca="1" si="87"/>
        <v>187443.81587522797</v>
      </c>
      <c r="X240" s="7">
        <f>IF(Table2[[#This Row],[gender]]="men",1,0)</f>
        <v>0</v>
      </c>
      <c r="Y240" s="7">
        <f>IF(Table2[[#This Row],[gender]]="women",1,0)</f>
        <v>1</v>
      </c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>
        <f ca="1">Table2[[#This Row],[Cars value]]/Table2[[#This Row],[Cars]]</f>
        <v>38764.082271313695</v>
      </c>
      <c r="AS240" s="7"/>
      <c r="AT240" s="7"/>
      <c r="AU240" s="7">
        <f ca="1">IF(Table2[[#This Row],[Debts]]&gt;$AT$7,1,0)</f>
        <v>1</v>
      </c>
      <c r="AV240" s="7"/>
      <c r="AW240" s="7">
        <f ca="1">Table2[[#This Row],[Mortage left ]]/Table2[[#This Row],[Value of house ]]</f>
        <v>0.26324581531662572</v>
      </c>
      <c r="AZ240" s="7">
        <f ca="1">IF(Table2[[#This Row],[Debts]]&gt;Table2[[#This Row],[Income]],1,0)</f>
        <v>1</v>
      </c>
      <c r="BA240" s="7"/>
      <c r="BB240" s="7"/>
      <c r="BC240" s="7">
        <f ca="1">IF(Table2[[#This Row],[net worth of the person($)]]&gt;BB240,Table2[[#This Row],[age]],0)</f>
        <v>36</v>
      </c>
      <c r="BD240" s="7"/>
    </row>
    <row r="241" spans="3:56" x14ac:dyDescent="0.25">
      <c r="C241" s="1" t="str">
        <f t="shared" si="68"/>
        <v>women</v>
      </c>
      <c r="D241" s="1">
        <f t="shared" ca="1" si="69"/>
        <v>26</v>
      </c>
      <c r="E241" s="1">
        <f t="shared" ca="1" si="70"/>
        <v>1</v>
      </c>
      <c r="F241" s="1" t="str">
        <f t="shared" ca="1" si="71"/>
        <v>health</v>
      </c>
      <c r="G241" s="1">
        <f t="shared" ca="1" si="72"/>
        <v>4</v>
      </c>
      <c r="H241" s="1" t="str">
        <f t="shared" ca="1" si="73"/>
        <v xml:space="preserve">technical </v>
      </c>
      <c r="I241">
        <f t="shared" ca="1" si="74"/>
        <v>1</v>
      </c>
      <c r="J241">
        <f t="shared" ca="1" si="75"/>
        <v>2</v>
      </c>
      <c r="K241">
        <f t="shared" ca="1" si="76"/>
        <v>58344</v>
      </c>
      <c r="L241">
        <f t="shared" ca="1" si="77"/>
        <v>7</v>
      </c>
      <c r="M241" t="str">
        <f t="shared" ca="1" si="78"/>
        <v xml:space="preserve">Manitoba </v>
      </c>
      <c r="N241">
        <f t="shared" ca="1" si="81"/>
        <v>350064</v>
      </c>
      <c r="O241">
        <f t="shared" ca="1" si="79"/>
        <v>172603.03511136057</v>
      </c>
      <c r="P241">
        <f t="shared" ca="1" si="82"/>
        <v>18337.948208771057</v>
      </c>
      <c r="Q241">
        <f t="shared" ca="1" si="80"/>
        <v>15098</v>
      </c>
      <c r="R241">
        <f t="shared" ca="1" si="83"/>
        <v>43080.578160352838</v>
      </c>
      <c r="S241">
        <f t="shared" ca="1" si="84"/>
        <v>8078.0526695553153</v>
      </c>
      <c r="T241">
        <f t="shared" ca="1" si="85"/>
        <v>376480.00087832636</v>
      </c>
      <c r="U241">
        <f t="shared" ca="1" si="86"/>
        <v>230781.6132717134</v>
      </c>
      <c r="V241">
        <f t="shared" ca="1" si="87"/>
        <v>145698.38760661296</v>
      </c>
      <c r="X241" s="7">
        <f>IF(Table2[[#This Row],[gender]]="men",1,0)</f>
        <v>0</v>
      </c>
      <c r="Y241" s="7">
        <f>IF(Table2[[#This Row],[gender]]="women",1,0)</f>
        <v>1</v>
      </c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>
        <f ca="1">Table2[[#This Row],[Cars value]]/Table2[[#This Row],[Cars]]</f>
        <v>9168.9741043855283</v>
      </c>
      <c r="AS241" s="7"/>
      <c r="AT241" s="7"/>
      <c r="AU241" s="7">
        <f ca="1">IF(Table2[[#This Row],[Debts]]&gt;$AT$7,1,0)</f>
        <v>1</v>
      </c>
      <c r="AV241" s="7"/>
      <c r="AW241" s="7">
        <f ca="1">Table2[[#This Row],[Mortage left ]]/Table2[[#This Row],[Value of house ]]</f>
        <v>0.49306136909639542</v>
      </c>
      <c r="AZ241" s="7">
        <f ca="1">IF(Table2[[#This Row],[Debts]]&gt;Table2[[#This Row],[Income]],1,0)</f>
        <v>0</v>
      </c>
      <c r="BA241" s="7"/>
      <c r="BB241" s="7"/>
      <c r="BC241" s="7">
        <f ca="1">IF(Table2[[#This Row],[net worth of the person($)]]&gt;BB241,Table2[[#This Row],[age]],0)</f>
        <v>26</v>
      </c>
      <c r="BD241" s="7"/>
    </row>
    <row r="242" spans="3:56" x14ac:dyDescent="0.25">
      <c r="C242" s="1" t="str">
        <f t="shared" si="68"/>
        <v>women</v>
      </c>
      <c r="D242" s="1">
        <f t="shared" ca="1" si="69"/>
        <v>27</v>
      </c>
      <c r="E242" s="1">
        <f t="shared" ca="1" si="70"/>
        <v>1</v>
      </c>
      <c r="F242" s="1" t="str">
        <f t="shared" ca="1" si="71"/>
        <v>health</v>
      </c>
      <c r="G242" s="1">
        <f t="shared" ca="1" si="72"/>
        <v>1</v>
      </c>
      <c r="H242" s="1" t="str">
        <f t="shared" ca="1" si="73"/>
        <v>high scool</v>
      </c>
      <c r="I242">
        <f t="shared" ca="1" si="74"/>
        <v>3</v>
      </c>
      <c r="J242">
        <f t="shared" ca="1" si="75"/>
        <v>2</v>
      </c>
      <c r="K242">
        <f t="shared" ca="1" si="76"/>
        <v>44799</v>
      </c>
      <c r="L242">
        <f t="shared" ca="1" si="77"/>
        <v>9</v>
      </c>
      <c r="M242" t="str">
        <f t="shared" ca="1" si="78"/>
        <v>Quebec</v>
      </c>
      <c r="N242">
        <f t="shared" ca="1" si="81"/>
        <v>223995</v>
      </c>
      <c r="O242">
        <f t="shared" ca="1" si="79"/>
        <v>191276.60109850398</v>
      </c>
      <c r="P242">
        <f t="shared" ca="1" si="82"/>
        <v>28254.345906576807</v>
      </c>
      <c r="Q242">
        <f t="shared" ca="1" si="80"/>
        <v>10982</v>
      </c>
      <c r="R242">
        <f t="shared" ca="1" si="83"/>
        <v>82168.450869050765</v>
      </c>
      <c r="S242">
        <f t="shared" ca="1" si="84"/>
        <v>30530.337444926299</v>
      </c>
      <c r="T242">
        <f t="shared" ca="1" si="85"/>
        <v>282779.6833515031</v>
      </c>
      <c r="U242">
        <f t="shared" ca="1" si="86"/>
        <v>284427.05196755473</v>
      </c>
      <c r="V242">
        <f t="shared" ca="1" si="87"/>
        <v>-1647.3686160516227</v>
      </c>
      <c r="X242" s="7">
        <f>IF(Table2[[#This Row],[gender]]="men",1,0)</f>
        <v>0</v>
      </c>
      <c r="Y242" s="7">
        <f>IF(Table2[[#This Row],[gender]]="women",1,0)</f>
        <v>1</v>
      </c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>
        <f ca="1">Table2[[#This Row],[Cars value]]/Table2[[#This Row],[Cars]]</f>
        <v>14127.172953288404</v>
      </c>
      <c r="AS242" s="7"/>
      <c r="AT242" s="7"/>
      <c r="AU242" s="7">
        <f ca="1">IF(Table2[[#This Row],[Debts]]&gt;$AT$7,1,0)</f>
        <v>1</v>
      </c>
      <c r="AV242" s="7"/>
      <c r="AW242" s="7">
        <f ca="1">Table2[[#This Row],[Mortage left ]]/Table2[[#This Row],[Value of house ]]</f>
        <v>0.85393245875356139</v>
      </c>
      <c r="AZ242" s="7">
        <f ca="1">IF(Table2[[#This Row],[Debts]]&gt;Table2[[#This Row],[Income]],1,0)</f>
        <v>1</v>
      </c>
      <c r="BA242" s="7"/>
      <c r="BB242" s="7"/>
      <c r="BC242" s="7">
        <f ca="1">IF(Table2[[#This Row],[net worth of the person($)]]&gt;BB242,Table2[[#This Row],[age]],0)</f>
        <v>0</v>
      </c>
      <c r="BD242" s="7"/>
    </row>
    <row r="243" spans="3:56" x14ac:dyDescent="0.25">
      <c r="C243" s="1" t="str">
        <f t="shared" si="68"/>
        <v>women</v>
      </c>
      <c r="D243" s="1">
        <f t="shared" ca="1" si="69"/>
        <v>39</v>
      </c>
      <c r="E243" s="1">
        <f t="shared" ca="1" si="70"/>
        <v>5</v>
      </c>
      <c r="F243" s="1" t="str">
        <f t="shared" ca="1" si="71"/>
        <v xml:space="preserve">general work </v>
      </c>
      <c r="G243" s="1">
        <f t="shared" ca="1" si="72"/>
        <v>5</v>
      </c>
      <c r="H243" s="1" t="str">
        <f t="shared" ca="1" si="73"/>
        <v>Other</v>
      </c>
      <c r="I243">
        <f t="shared" ca="1" si="74"/>
        <v>2</v>
      </c>
      <c r="J243">
        <f t="shared" ca="1" si="75"/>
        <v>1</v>
      </c>
      <c r="K243">
        <f t="shared" ca="1" si="76"/>
        <v>68969</v>
      </c>
      <c r="L243">
        <f t="shared" ca="1" si="77"/>
        <v>4</v>
      </c>
      <c r="M243" t="str">
        <f t="shared" ca="1" si="78"/>
        <v>Alberta</v>
      </c>
      <c r="N243">
        <f t="shared" ca="1" si="81"/>
        <v>413814</v>
      </c>
      <c r="O243">
        <f t="shared" ca="1" si="79"/>
        <v>284323.7756031371</v>
      </c>
      <c r="P243">
        <f t="shared" ca="1" si="82"/>
        <v>38945.921518821735</v>
      </c>
      <c r="Q243">
        <f t="shared" ca="1" si="80"/>
        <v>7421</v>
      </c>
      <c r="R243">
        <f t="shared" ca="1" si="83"/>
        <v>59464.155996487956</v>
      </c>
      <c r="S243">
        <f t="shared" ca="1" si="84"/>
        <v>53081.861201900989</v>
      </c>
      <c r="T243">
        <f t="shared" ca="1" si="85"/>
        <v>505841.78272072272</v>
      </c>
      <c r="U243">
        <f t="shared" ca="1" si="86"/>
        <v>351208.93159962504</v>
      </c>
      <c r="V243">
        <f t="shared" ca="1" si="87"/>
        <v>154632.85112109769</v>
      </c>
      <c r="X243" s="7">
        <f>IF(Table2[[#This Row],[gender]]="men",1,0)</f>
        <v>0</v>
      </c>
      <c r="Y243" s="7">
        <f>IF(Table2[[#This Row],[gender]]="women",1,0)</f>
        <v>1</v>
      </c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>
        <f ca="1">Table2[[#This Row],[Cars value]]/Table2[[#This Row],[Cars]]</f>
        <v>38945.921518821735</v>
      </c>
      <c r="AS243" s="7"/>
      <c r="AT243" s="7"/>
      <c r="AU243" s="7">
        <f ca="1">IF(Table2[[#This Row],[Debts]]&gt;$AT$7,1,0)</f>
        <v>1</v>
      </c>
      <c r="AV243" s="7"/>
      <c r="AW243" s="7">
        <f ca="1">Table2[[#This Row],[Mortage left ]]/Table2[[#This Row],[Value of house ]]</f>
        <v>0.68708109344569568</v>
      </c>
      <c r="AZ243" s="7">
        <f ca="1">IF(Table2[[#This Row],[Debts]]&gt;Table2[[#This Row],[Income]],1,0)</f>
        <v>0</v>
      </c>
      <c r="BA243" s="7"/>
      <c r="BB243" s="7"/>
      <c r="BC243" s="7">
        <f ca="1">IF(Table2[[#This Row],[net worth of the person($)]]&gt;BB243,Table2[[#This Row],[age]],0)</f>
        <v>39</v>
      </c>
      <c r="BD243" s="7"/>
    </row>
    <row r="244" spans="3:56" x14ac:dyDescent="0.25">
      <c r="C244" s="1" t="str">
        <f t="shared" si="68"/>
        <v>women</v>
      </c>
      <c r="D244" s="1">
        <f t="shared" ca="1" si="69"/>
        <v>45</v>
      </c>
      <c r="E244" s="1">
        <f t="shared" ca="1" si="70"/>
        <v>3</v>
      </c>
      <c r="F244" s="1" t="str">
        <f t="shared" ca="1" si="71"/>
        <v xml:space="preserve">teaching </v>
      </c>
      <c r="G244" s="1">
        <f t="shared" ca="1" si="72"/>
        <v>5</v>
      </c>
      <c r="H244" s="1" t="str">
        <f t="shared" ca="1" si="73"/>
        <v>Other</v>
      </c>
      <c r="I244">
        <f t="shared" ca="1" si="74"/>
        <v>1</v>
      </c>
      <c r="J244">
        <f t="shared" ca="1" si="75"/>
        <v>1</v>
      </c>
      <c r="K244">
        <f t="shared" ca="1" si="76"/>
        <v>29814</v>
      </c>
      <c r="L244">
        <f t="shared" ca="1" si="77"/>
        <v>3</v>
      </c>
      <c r="M244" t="str">
        <f t="shared" ca="1" si="78"/>
        <v>Northwest Ter</v>
      </c>
      <c r="N244">
        <f t="shared" ca="1" si="81"/>
        <v>178884</v>
      </c>
      <c r="O244">
        <f t="shared" ca="1" si="79"/>
        <v>35653.255326616265</v>
      </c>
      <c r="P244">
        <f t="shared" ca="1" si="82"/>
        <v>1543.4045759126971</v>
      </c>
      <c r="Q244">
        <f t="shared" ca="1" si="80"/>
        <v>280</v>
      </c>
      <c r="R244">
        <f t="shared" ca="1" si="83"/>
        <v>42654.422900176927</v>
      </c>
      <c r="S244">
        <f t="shared" ca="1" si="84"/>
        <v>30324.24273626443</v>
      </c>
      <c r="T244">
        <f t="shared" ca="1" si="85"/>
        <v>210751.64731217711</v>
      </c>
      <c r="U244">
        <f t="shared" ca="1" si="86"/>
        <v>78587.678226793185</v>
      </c>
      <c r="V244">
        <f t="shared" ca="1" si="87"/>
        <v>132163.96908538393</v>
      </c>
      <c r="X244" s="7">
        <f>IF(Table2[[#This Row],[gender]]="men",1,0)</f>
        <v>0</v>
      </c>
      <c r="Y244" s="7">
        <f>IF(Table2[[#This Row],[gender]]="women",1,0)</f>
        <v>1</v>
      </c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>
        <f ca="1">Table2[[#This Row],[Cars value]]/Table2[[#This Row],[Cars]]</f>
        <v>1543.4045759126971</v>
      </c>
      <c r="AS244" s="7"/>
      <c r="AT244" s="7"/>
      <c r="AU244" s="7">
        <f ca="1">IF(Table2[[#This Row],[Debts]]&gt;$AT$7,1,0)</f>
        <v>1</v>
      </c>
      <c r="AV244" s="7"/>
      <c r="AW244" s="7">
        <f ca="1">Table2[[#This Row],[Mortage left ]]/Table2[[#This Row],[Value of house ]]</f>
        <v>0.19930935872753441</v>
      </c>
      <c r="AZ244" s="7">
        <f ca="1">IF(Table2[[#This Row],[Debts]]&gt;Table2[[#This Row],[Income]],1,0)</f>
        <v>1</v>
      </c>
      <c r="BA244" s="7"/>
      <c r="BB244" s="7"/>
      <c r="BC244" s="7">
        <f ca="1">IF(Table2[[#This Row],[net worth of the person($)]]&gt;BB244,Table2[[#This Row],[age]],0)</f>
        <v>45</v>
      </c>
      <c r="BD244" s="7"/>
    </row>
    <row r="245" spans="3:56" x14ac:dyDescent="0.25">
      <c r="C245" s="1" t="str">
        <f t="shared" si="68"/>
        <v>women</v>
      </c>
      <c r="D245" s="1">
        <f t="shared" ca="1" si="69"/>
        <v>29</v>
      </c>
      <c r="E245" s="1">
        <f t="shared" ca="1" si="70"/>
        <v>3</v>
      </c>
      <c r="F245" s="1" t="str">
        <f t="shared" ca="1" si="71"/>
        <v xml:space="preserve">teaching </v>
      </c>
      <c r="G245" s="1">
        <f t="shared" ca="1" si="72"/>
        <v>1</v>
      </c>
      <c r="H245" s="1" t="str">
        <f t="shared" ca="1" si="73"/>
        <v>high scool</v>
      </c>
      <c r="I245">
        <f t="shared" ca="1" si="74"/>
        <v>0</v>
      </c>
      <c r="J245">
        <f t="shared" ca="1" si="75"/>
        <v>1</v>
      </c>
      <c r="K245">
        <f t="shared" ca="1" si="76"/>
        <v>66599</v>
      </c>
      <c r="L245">
        <f t="shared" ca="1" si="77"/>
        <v>3</v>
      </c>
      <c r="M245" t="str">
        <f t="shared" ca="1" si="78"/>
        <v>Northwest Ter</v>
      </c>
      <c r="N245">
        <f t="shared" ca="1" si="81"/>
        <v>332995</v>
      </c>
      <c r="O245">
        <f t="shared" ca="1" si="79"/>
        <v>255275.21080701647</v>
      </c>
      <c r="P245">
        <f t="shared" ca="1" si="82"/>
        <v>2914.4281381509204</v>
      </c>
      <c r="Q245">
        <f t="shared" ca="1" si="80"/>
        <v>1137</v>
      </c>
      <c r="R245">
        <f t="shared" ca="1" si="83"/>
        <v>44843.631636681079</v>
      </c>
      <c r="S245">
        <f t="shared" ca="1" si="84"/>
        <v>16806.667137738474</v>
      </c>
      <c r="T245">
        <f t="shared" ca="1" si="85"/>
        <v>352716.09527588938</v>
      </c>
      <c r="U245">
        <f t="shared" ca="1" si="86"/>
        <v>301255.84244369756</v>
      </c>
      <c r="V245">
        <f t="shared" ca="1" si="87"/>
        <v>51460.252832191822</v>
      </c>
      <c r="X245" s="7">
        <f>IF(Table2[[#This Row],[gender]]="men",1,0)</f>
        <v>0</v>
      </c>
      <c r="Y245" s="7">
        <f>IF(Table2[[#This Row],[gender]]="women",1,0)</f>
        <v>1</v>
      </c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>
        <f ca="1">Table2[[#This Row],[Cars value]]/Table2[[#This Row],[Cars]]</f>
        <v>2914.4281381509204</v>
      </c>
      <c r="AS245" s="7"/>
      <c r="AT245" s="7"/>
      <c r="AU245" s="7">
        <f ca="1">IF(Table2[[#This Row],[Debts]]&gt;$AT$7,1,0)</f>
        <v>1</v>
      </c>
      <c r="AV245" s="7"/>
      <c r="AW245" s="7">
        <f ca="1">Table2[[#This Row],[Mortage left ]]/Table2[[#This Row],[Value of house ]]</f>
        <v>0.76660373521228986</v>
      </c>
      <c r="AZ245" s="7">
        <f ca="1">IF(Table2[[#This Row],[Debts]]&gt;Table2[[#This Row],[Income]],1,0)</f>
        <v>0</v>
      </c>
      <c r="BA245" s="7"/>
      <c r="BB245" s="7"/>
      <c r="BC245" s="7">
        <f ca="1">IF(Table2[[#This Row],[net worth of the person($)]]&gt;BB245,Table2[[#This Row],[age]],0)</f>
        <v>29</v>
      </c>
      <c r="BD245" s="7"/>
    </row>
    <row r="246" spans="3:56" x14ac:dyDescent="0.25">
      <c r="C246" s="1" t="str">
        <f t="shared" si="68"/>
        <v>women</v>
      </c>
      <c r="D246" s="1">
        <f t="shared" ca="1" si="69"/>
        <v>35</v>
      </c>
      <c r="E246" s="1">
        <f t="shared" ca="1" si="70"/>
        <v>1</v>
      </c>
      <c r="F246" s="1" t="str">
        <f t="shared" ca="1" si="71"/>
        <v>health</v>
      </c>
      <c r="G246" s="1">
        <f t="shared" ca="1" si="72"/>
        <v>2</v>
      </c>
      <c r="H246" s="1" t="str">
        <f t="shared" ca="1" si="73"/>
        <v xml:space="preserve">college </v>
      </c>
      <c r="I246">
        <f t="shared" ca="1" si="74"/>
        <v>2</v>
      </c>
      <c r="J246">
        <f t="shared" ca="1" si="75"/>
        <v>1</v>
      </c>
      <c r="K246">
        <f t="shared" ca="1" si="76"/>
        <v>57073</v>
      </c>
      <c r="L246">
        <f t="shared" ca="1" si="77"/>
        <v>10</v>
      </c>
      <c r="M246" t="str">
        <f t="shared" ca="1" si="78"/>
        <v>Newfounland</v>
      </c>
      <c r="N246">
        <f t="shared" ca="1" si="81"/>
        <v>228292</v>
      </c>
      <c r="O246">
        <f t="shared" ca="1" si="79"/>
        <v>210468.61583607696</v>
      </c>
      <c r="P246">
        <f t="shared" ca="1" si="82"/>
        <v>14654.080834828976</v>
      </c>
      <c r="Q246">
        <f t="shared" ca="1" si="80"/>
        <v>122</v>
      </c>
      <c r="R246">
        <f t="shared" ca="1" si="83"/>
        <v>8263.7392615212048</v>
      </c>
      <c r="S246">
        <f t="shared" ca="1" si="84"/>
        <v>77979.176828633281</v>
      </c>
      <c r="T246">
        <f t="shared" ca="1" si="85"/>
        <v>320925.25766346225</v>
      </c>
      <c r="U246">
        <f t="shared" ca="1" si="86"/>
        <v>218854.35509759816</v>
      </c>
      <c r="V246">
        <f t="shared" ca="1" si="87"/>
        <v>102070.90256586409</v>
      </c>
      <c r="X246" s="7">
        <f>IF(Table2[[#This Row],[gender]]="men",1,0)</f>
        <v>0</v>
      </c>
      <c r="Y246" s="7">
        <f>IF(Table2[[#This Row],[gender]]="women",1,0)</f>
        <v>1</v>
      </c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>
        <f ca="1">Table2[[#This Row],[Cars value]]/Table2[[#This Row],[Cars]]</f>
        <v>14654.080834828976</v>
      </c>
      <c r="AS246" s="7"/>
      <c r="AT246" s="7"/>
      <c r="AU246" s="7">
        <f ca="1">IF(Table2[[#This Row],[Debts]]&gt;$AT$7,1,0)</f>
        <v>0</v>
      </c>
      <c r="AV246" s="7"/>
      <c r="AW246" s="7">
        <f ca="1">Table2[[#This Row],[Mortage left ]]/Table2[[#This Row],[Value of house ]]</f>
        <v>0.92192725034638512</v>
      </c>
      <c r="AZ246" s="7">
        <f ca="1">IF(Table2[[#This Row],[Debts]]&gt;Table2[[#This Row],[Income]],1,0)</f>
        <v>0</v>
      </c>
      <c r="BA246" s="7"/>
      <c r="BB246" s="7"/>
      <c r="BC246" s="7">
        <f ca="1">IF(Table2[[#This Row],[net worth of the person($)]]&gt;BB246,Table2[[#This Row],[age]],0)</f>
        <v>35</v>
      </c>
      <c r="BD246" s="7"/>
    </row>
    <row r="247" spans="3:56" x14ac:dyDescent="0.25">
      <c r="C247" s="1" t="str">
        <f t="shared" si="68"/>
        <v>women</v>
      </c>
      <c r="D247" s="1">
        <f t="shared" ca="1" si="69"/>
        <v>33</v>
      </c>
      <c r="E247" s="1">
        <f t="shared" ca="1" si="70"/>
        <v>2</v>
      </c>
      <c r="F247" s="1" t="str">
        <f t="shared" ca="1" si="71"/>
        <v>construction</v>
      </c>
      <c r="G247" s="1">
        <f t="shared" ca="1" si="72"/>
        <v>4</v>
      </c>
      <c r="H247" s="1" t="str">
        <f t="shared" ca="1" si="73"/>
        <v xml:space="preserve">technical </v>
      </c>
      <c r="I247">
        <f t="shared" ca="1" si="74"/>
        <v>3</v>
      </c>
      <c r="J247">
        <f t="shared" ca="1" si="75"/>
        <v>2</v>
      </c>
      <c r="K247">
        <f t="shared" ca="1" si="76"/>
        <v>83388</v>
      </c>
      <c r="L247">
        <f t="shared" ca="1" si="77"/>
        <v>1</v>
      </c>
      <c r="M247" t="str">
        <f t="shared" ca="1" si="78"/>
        <v xml:space="preserve">yuko </v>
      </c>
      <c r="N247">
        <f t="shared" ca="1" si="81"/>
        <v>500328</v>
      </c>
      <c r="O247">
        <f t="shared" ca="1" si="79"/>
        <v>409438.57244566898</v>
      </c>
      <c r="P247">
        <f t="shared" ca="1" si="82"/>
        <v>77322.631482065393</v>
      </c>
      <c r="Q247">
        <f t="shared" ca="1" si="80"/>
        <v>75401</v>
      </c>
      <c r="R247">
        <f t="shared" ca="1" si="83"/>
        <v>77763.816845685622</v>
      </c>
      <c r="S247">
        <f t="shared" ca="1" si="84"/>
        <v>63277.467895589667</v>
      </c>
      <c r="T247">
        <f t="shared" ca="1" si="85"/>
        <v>640928.09937765507</v>
      </c>
      <c r="U247">
        <f t="shared" ca="1" si="86"/>
        <v>562603.38929135457</v>
      </c>
      <c r="V247">
        <f t="shared" ca="1" si="87"/>
        <v>78324.710086300503</v>
      </c>
      <c r="X247" s="7">
        <f>IF(Table2[[#This Row],[gender]]="men",1,0)</f>
        <v>0</v>
      </c>
      <c r="Y247" s="7">
        <f>IF(Table2[[#This Row],[gender]]="women",1,0)</f>
        <v>1</v>
      </c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>
        <f ca="1">Table2[[#This Row],[Cars value]]/Table2[[#This Row],[Cars]]</f>
        <v>38661.315741032697</v>
      </c>
      <c r="AS247" s="7"/>
      <c r="AT247" s="7"/>
      <c r="AU247" s="7">
        <f ca="1">IF(Table2[[#This Row],[Debts]]&gt;$AT$7,1,0)</f>
        <v>1</v>
      </c>
      <c r="AV247" s="7"/>
      <c r="AW247" s="7">
        <f ca="1">Table2[[#This Row],[Mortage left ]]/Table2[[#This Row],[Value of house ]]</f>
        <v>0.81834031364558646</v>
      </c>
      <c r="AZ247" s="7">
        <f ca="1">IF(Table2[[#This Row],[Debts]]&gt;Table2[[#This Row],[Income]],1,0)</f>
        <v>0</v>
      </c>
      <c r="BA247" s="7"/>
      <c r="BB247" s="7"/>
      <c r="BC247" s="7">
        <f ca="1">IF(Table2[[#This Row],[net worth of the person($)]]&gt;BB247,Table2[[#This Row],[age]],0)</f>
        <v>33</v>
      </c>
      <c r="BD247" s="7"/>
    </row>
    <row r="248" spans="3:56" x14ac:dyDescent="0.25">
      <c r="C248" s="1" t="str">
        <f t="shared" si="68"/>
        <v>women</v>
      </c>
      <c r="D248" s="1">
        <f t="shared" ca="1" si="69"/>
        <v>35</v>
      </c>
      <c r="E248" s="1">
        <f t="shared" ca="1" si="70"/>
        <v>6</v>
      </c>
      <c r="F248" s="1" t="str">
        <f t="shared" ca="1" si="71"/>
        <v>agriculture</v>
      </c>
      <c r="G248" s="1">
        <f t="shared" ca="1" si="72"/>
        <v>2</v>
      </c>
      <c r="H248" s="1" t="str">
        <f t="shared" ca="1" si="73"/>
        <v xml:space="preserve">college </v>
      </c>
      <c r="I248">
        <f t="shared" ca="1" si="74"/>
        <v>3</v>
      </c>
      <c r="J248">
        <f t="shared" ca="1" si="75"/>
        <v>2</v>
      </c>
      <c r="K248">
        <f t="shared" ca="1" si="76"/>
        <v>59729</v>
      </c>
      <c r="L248">
        <f t="shared" ca="1" si="77"/>
        <v>12</v>
      </c>
      <c r="M248" t="str">
        <f t="shared" ca="1" si="78"/>
        <v xml:space="preserve">Nova scotia </v>
      </c>
      <c r="N248">
        <f t="shared" ca="1" si="81"/>
        <v>298645</v>
      </c>
      <c r="O248">
        <f t="shared" ca="1" si="79"/>
        <v>58378.442314837426</v>
      </c>
      <c r="P248">
        <f t="shared" ca="1" si="82"/>
        <v>42152.687587184999</v>
      </c>
      <c r="Q248">
        <f t="shared" ca="1" si="80"/>
        <v>31683</v>
      </c>
      <c r="R248">
        <f t="shared" ca="1" si="83"/>
        <v>19972.357097108659</v>
      </c>
      <c r="S248">
        <f t="shared" ca="1" si="84"/>
        <v>48960.179972093596</v>
      </c>
      <c r="T248">
        <f t="shared" ca="1" si="85"/>
        <v>389757.86755927862</v>
      </c>
      <c r="U248">
        <f t="shared" ca="1" si="86"/>
        <v>110033.79941194608</v>
      </c>
      <c r="V248">
        <f t="shared" ca="1" si="87"/>
        <v>279724.06814733252</v>
      </c>
      <c r="X248" s="7">
        <f>IF(Table2[[#This Row],[gender]]="men",1,0)</f>
        <v>0</v>
      </c>
      <c r="Y248" s="7">
        <f>IF(Table2[[#This Row],[gender]]="women",1,0)</f>
        <v>1</v>
      </c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>
        <f ca="1">Table2[[#This Row],[Cars value]]/Table2[[#This Row],[Cars]]</f>
        <v>21076.343793592499</v>
      </c>
      <c r="AS248" s="7"/>
      <c r="AT248" s="7"/>
      <c r="AU248" s="7">
        <f ca="1">IF(Table2[[#This Row],[Debts]]&gt;$AT$7,1,0)</f>
        <v>0</v>
      </c>
      <c r="AV248" s="7"/>
      <c r="AW248" s="7">
        <f ca="1">Table2[[#This Row],[Mortage left ]]/Table2[[#This Row],[Value of house ]]</f>
        <v>0.19547771539733605</v>
      </c>
      <c r="AZ248" s="7">
        <f ca="1">IF(Table2[[#This Row],[Debts]]&gt;Table2[[#This Row],[Income]],1,0)</f>
        <v>0</v>
      </c>
      <c r="BA248" s="7"/>
      <c r="BB248" s="7"/>
      <c r="BC248" s="7">
        <f ca="1">IF(Table2[[#This Row],[net worth of the person($)]]&gt;BB248,Table2[[#This Row],[age]],0)</f>
        <v>35</v>
      </c>
      <c r="BD248" s="7"/>
    </row>
    <row r="249" spans="3:56" x14ac:dyDescent="0.25">
      <c r="C249" s="1" t="str">
        <f t="shared" si="68"/>
        <v>women</v>
      </c>
      <c r="D249" s="1">
        <f t="shared" ca="1" si="69"/>
        <v>33</v>
      </c>
      <c r="E249" s="1">
        <f t="shared" ca="1" si="70"/>
        <v>4</v>
      </c>
      <c r="F249" s="1" t="str">
        <f t="shared" ca="1" si="71"/>
        <v>IT</v>
      </c>
      <c r="G249" s="1">
        <f t="shared" ca="1" si="72"/>
        <v>2</v>
      </c>
      <c r="H249" s="1" t="str">
        <f t="shared" ca="1" si="73"/>
        <v xml:space="preserve">college </v>
      </c>
      <c r="I249">
        <f t="shared" ca="1" si="74"/>
        <v>0</v>
      </c>
      <c r="J249">
        <f t="shared" ca="1" si="75"/>
        <v>2</v>
      </c>
      <c r="K249">
        <f t="shared" ca="1" si="76"/>
        <v>72761</v>
      </c>
      <c r="L249">
        <f t="shared" ca="1" si="77"/>
        <v>2</v>
      </c>
      <c r="M249" t="str">
        <f t="shared" ca="1" si="78"/>
        <v>BC</v>
      </c>
      <c r="N249">
        <f t="shared" ca="1" si="81"/>
        <v>291044</v>
      </c>
      <c r="O249">
        <f t="shared" ca="1" si="79"/>
        <v>202627.50052109206</v>
      </c>
      <c r="P249">
        <f t="shared" ca="1" si="82"/>
        <v>137874.12275884516</v>
      </c>
      <c r="Q249">
        <f t="shared" ca="1" si="80"/>
        <v>24548</v>
      </c>
      <c r="R249">
        <f t="shared" ca="1" si="83"/>
        <v>63183.603150619849</v>
      </c>
      <c r="S249">
        <f t="shared" ca="1" si="84"/>
        <v>67185.830933279649</v>
      </c>
      <c r="T249">
        <f t="shared" ca="1" si="85"/>
        <v>496103.95369212481</v>
      </c>
      <c r="U249">
        <f t="shared" ca="1" si="86"/>
        <v>290359.10367171193</v>
      </c>
      <c r="V249">
        <f t="shared" ca="1" si="87"/>
        <v>205744.85002041288</v>
      </c>
      <c r="X249" s="7">
        <f>IF(Table2[[#This Row],[gender]]="men",1,0)</f>
        <v>0</v>
      </c>
      <c r="Y249" s="7">
        <f>IF(Table2[[#This Row],[gender]]="women",1,0)</f>
        <v>1</v>
      </c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>
        <f ca="1">Table2[[#This Row],[Cars value]]/Table2[[#This Row],[Cars]]</f>
        <v>68937.061379422579</v>
      </c>
      <c r="AS249" s="7"/>
      <c r="AT249" s="7"/>
      <c r="AU249" s="7">
        <f ca="1">IF(Table2[[#This Row],[Debts]]&gt;$AT$7,1,0)</f>
        <v>1</v>
      </c>
      <c r="AV249" s="7"/>
      <c r="AW249" s="7">
        <f ca="1">Table2[[#This Row],[Mortage left ]]/Table2[[#This Row],[Value of house ]]</f>
        <v>0.69620916604050265</v>
      </c>
      <c r="AZ249" s="7">
        <f ca="1">IF(Table2[[#This Row],[Debts]]&gt;Table2[[#This Row],[Income]],1,0)</f>
        <v>0</v>
      </c>
      <c r="BA249" s="7"/>
      <c r="BB249" s="7"/>
      <c r="BC249" s="7">
        <f ca="1">IF(Table2[[#This Row],[net worth of the person($)]]&gt;BB249,Table2[[#This Row],[age]],0)</f>
        <v>33</v>
      </c>
      <c r="BD249" s="7"/>
    </row>
    <row r="250" spans="3:56" x14ac:dyDescent="0.25">
      <c r="C250" s="1" t="str">
        <f t="shared" si="68"/>
        <v>women</v>
      </c>
      <c r="D250" s="1">
        <f t="shared" ca="1" si="69"/>
        <v>40</v>
      </c>
      <c r="E250" s="1">
        <f t="shared" ca="1" si="70"/>
        <v>1</v>
      </c>
      <c r="F250" s="1" t="str">
        <f t="shared" ca="1" si="71"/>
        <v>health</v>
      </c>
      <c r="G250" s="1">
        <f t="shared" ca="1" si="72"/>
        <v>4</v>
      </c>
      <c r="H250" s="1" t="str">
        <f t="shared" ca="1" si="73"/>
        <v xml:space="preserve">technical </v>
      </c>
      <c r="I250">
        <f t="shared" ca="1" si="74"/>
        <v>4</v>
      </c>
      <c r="J250">
        <f t="shared" ca="1" si="75"/>
        <v>2</v>
      </c>
      <c r="K250">
        <f t="shared" ca="1" si="76"/>
        <v>76040</v>
      </c>
      <c r="L250">
        <f t="shared" ca="1" si="77"/>
        <v>7</v>
      </c>
      <c r="M250" t="str">
        <f t="shared" ca="1" si="78"/>
        <v xml:space="preserve">Manitoba </v>
      </c>
      <c r="N250">
        <f t="shared" ca="1" si="81"/>
        <v>456240</v>
      </c>
      <c r="O250">
        <f t="shared" ca="1" si="79"/>
        <v>373535.06557164004</v>
      </c>
      <c r="P250">
        <f t="shared" ca="1" si="82"/>
        <v>101532.05114855678</v>
      </c>
      <c r="Q250">
        <f t="shared" ca="1" si="80"/>
        <v>9205</v>
      </c>
      <c r="R250">
        <f t="shared" ca="1" si="83"/>
        <v>25003.089194488704</v>
      </c>
      <c r="S250">
        <f t="shared" ca="1" si="84"/>
        <v>67387.092259017532</v>
      </c>
      <c r="T250">
        <f t="shared" ca="1" si="85"/>
        <v>625159.14340757427</v>
      </c>
      <c r="U250">
        <f t="shared" ca="1" si="86"/>
        <v>407743.15476612875</v>
      </c>
      <c r="V250">
        <f t="shared" ca="1" si="87"/>
        <v>217415.98864144552</v>
      </c>
      <c r="X250" s="7">
        <f>IF(Table2[[#This Row],[gender]]="men",1,0)</f>
        <v>0</v>
      </c>
      <c r="Y250" s="7">
        <f>IF(Table2[[#This Row],[gender]]="women",1,0)</f>
        <v>1</v>
      </c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>
        <f ca="1">Table2[[#This Row],[Cars value]]/Table2[[#This Row],[Cars]]</f>
        <v>50766.025574278392</v>
      </c>
      <c r="AS250" s="7"/>
      <c r="AT250" s="7"/>
      <c r="AU250" s="7">
        <f ca="1">IF(Table2[[#This Row],[Debts]]&gt;$AT$7,1,0)</f>
        <v>1</v>
      </c>
      <c r="AV250" s="7"/>
      <c r="AW250" s="7">
        <f ca="1">Table2[[#This Row],[Mortage left ]]/Table2[[#This Row],[Value of house ]]</f>
        <v>0.81872493768990018</v>
      </c>
      <c r="AZ250" s="7">
        <f ca="1">IF(Table2[[#This Row],[Debts]]&gt;Table2[[#This Row],[Income]],1,0)</f>
        <v>0</v>
      </c>
      <c r="BA250" s="7"/>
      <c r="BB250" s="7"/>
      <c r="BC250" s="7">
        <f ca="1">IF(Table2[[#This Row],[net worth of the person($)]]&gt;BB250,Table2[[#This Row],[age]],0)</f>
        <v>40</v>
      </c>
      <c r="BD250" s="7"/>
    </row>
    <row r="251" spans="3:56" x14ac:dyDescent="0.25">
      <c r="C251" s="1" t="str">
        <f t="shared" si="68"/>
        <v>women</v>
      </c>
      <c r="D251" s="1">
        <f t="shared" ca="1" si="69"/>
        <v>30</v>
      </c>
      <c r="E251" s="1">
        <f t="shared" ca="1" si="70"/>
        <v>5</v>
      </c>
      <c r="F251" s="1" t="str">
        <f t="shared" ca="1" si="71"/>
        <v xml:space="preserve">general work </v>
      </c>
      <c r="G251" s="1">
        <f t="shared" ca="1" si="72"/>
        <v>3</v>
      </c>
      <c r="H251" s="1" t="str">
        <f t="shared" ca="1" si="73"/>
        <v xml:space="preserve">university </v>
      </c>
      <c r="I251">
        <f t="shared" ca="1" si="74"/>
        <v>1</v>
      </c>
      <c r="J251">
        <f t="shared" ca="1" si="75"/>
        <v>1</v>
      </c>
      <c r="K251">
        <f t="shared" ca="1" si="76"/>
        <v>66832</v>
      </c>
      <c r="L251">
        <f t="shared" ca="1" si="77"/>
        <v>1</v>
      </c>
      <c r="M251" t="str">
        <f t="shared" ca="1" si="78"/>
        <v xml:space="preserve">yuko </v>
      </c>
      <c r="N251">
        <f t="shared" ca="1" si="81"/>
        <v>334160</v>
      </c>
      <c r="O251">
        <f t="shared" ca="1" si="79"/>
        <v>219802.12825138328</v>
      </c>
      <c r="P251">
        <f t="shared" ca="1" si="82"/>
        <v>3462.7484676336867</v>
      </c>
      <c r="Q251">
        <f t="shared" ca="1" si="80"/>
        <v>1758</v>
      </c>
      <c r="R251">
        <f t="shared" ca="1" si="83"/>
        <v>63226.115666099322</v>
      </c>
      <c r="S251">
        <f t="shared" ca="1" si="84"/>
        <v>74275.222659150095</v>
      </c>
      <c r="T251">
        <f t="shared" ca="1" si="85"/>
        <v>411897.97112678376</v>
      </c>
      <c r="U251">
        <f t="shared" ca="1" si="86"/>
        <v>284786.24391748261</v>
      </c>
      <c r="V251">
        <f t="shared" ca="1" si="87"/>
        <v>127111.72720930114</v>
      </c>
      <c r="X251" s="7">
        <f>IF(Table2[[#This Row],[gender]]="men",1,0)</f>
        <v>0</v>
      </c>
      <c r="Y251" s="7">
        <f>IF(Table2[[#This Row],[gender]]="women",1,0)</f>
        <v>1</v>
      </c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>
        <f ca="1">Table2[[#This Row],[Cars value]]/Table2[[#This Row],[Cars]]</f>
        <v>3462.7484676336867</v>
      </c>
      <c r="AS251" s="7"/>
      <c r="AT251" s="7"/>
      <c r="AU251" s="7">
        <f ca="1">IF(Table2[[#This Row],[Debts]]&gt;$AT$7,1,0)</f>
        <v>1</v>
      </c>
      <c r="AV251" s="7"/>
      <c r="AW251" s="7">
        <f ca="1">Table2[[#This Row],[Mortage left ]]/Table2[[#This Row],[Value of house ]]</f>
        <v>0.65777510249994997</v>
      </c>
      <c r="AZ251" s="7">
        <f ca="1">IF(Table2[[#This Row],[Debts]]&gt;Table2[[#This Row],[Income]],1,0)</f>
        <v>0</v>
      </c>
      <c r="BA251" s="7"/>
      <c r="BB251" s="7"/>
      <c r="BC251" s="7">
        <f ca="1">IF(Table2[[#This Row],[net worth of the person($)]]&gt;BB251,Table2[[#This Row],[age]],0)</f>
        <v>30</v>
      </c>
      <c r="BD251" s="7"/>
    </row>
    <row r="252" spans="3:56" x14ac:dyDescent="0.25">
      <c r="C252" s="1" t="str">
        <f t="shared" si="68"/>
        <v>women</v>
      </c>
      <c r="D252" s="1">
        <f t="shared" ca="1" si="69"/>
        <v>26</v>
      </c>
      <c r="E252" s="1">
        <f t="shared" ca="1" si="70"/>
        <v>3</v>
      </c>
      <c r="F252" s="1" t="str">
        <f t="shared" ca="1" si="71"/>
        <v xml:space="preserve">teaching </v>
      </c>
      <c r="G252" s="1">
        <f t="shared" ca="1" si="72"/>
        <v>3</v>
      </c>
      <c r="H252" s="1" t="str">
        <f t="shared" ca="1" si="73"/>
        <v xml:space="preserve">university </v>
      </c>
      <c r="I252">
        <f t="shared" ca="1" si="74"/>
        <v>4</v>
      </c>
      <c r="J252">
        <f t="shared" ca="1" si="75"/>
        <v>1</v>
      </c>
      <c r="K252">
        <f t="shared" ca="1" si="76"/>
        <v>68639</v>
      </c>
      <c r="L252">
        <f t="shared" ca="1" si="77"/>
        <v>7</v>
      </c>
      <c r="M252" t="str">
        <f t="shared" ca="1" si="78"/>
        <v xml:space="preserve">Manitoba </v>
      </c>
      <c r="N252">
        <f t="shared" ca="1" si="81"/>
        <v>205917</v>
      </c>
      <c r="O252">
        <f t="shared" ca="1" si="79"/>
        <v>201255.05395929865</v>
      </c>
      <c r="P252">
        <f t="shared" ca="1" si="82"/>
        <v>8570.0514999592888</v>
      </c>
      <c r="Q252">
        <f t="shared" ca="1" si="80"/>
        <v>3672</v>
      </c>
      <c r="R252">
        <f t="shared" ca="1" si="83"/>
        <v>79607.648175287701</v>
      </c>
      <c r="S252">
        <f t="shared" ca="1" si="84"/>
        <v>29203.380088438833</v>
      </c>
      <c r="T252">
        <f t="shared" ca="1" si="85"/>
        <v>243690.43158839812</v>
      </c>
      <c r="U252">
        <f t="shared" ca="1" si="86"/>
        <v>284534.70213458635</v>
      </c>
      <c r="V252">
        <f t="shared" ca="1" si="87"/>
        <v>-40844.270546188229</v>
      </c>
      <c r="X252" s="7">
        <f>IF(Table2[[#This Row],[gender]]="men",1,0)</f>
        <v>0</v>
      </c>
      <c r="Y252" s="7">
        <f>IF(Table2[[#This Row],[gender]]="women",1,0)</f>
        <v>1</v>
      </c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>
        <f ca="1">Table2[[#This Row],[Cars value]]/Table2[[#This Row],[Cars]]</f>
        <v>8570.0514999592888</v>
      </c>
      <c r="AS252" s="7"/>
      <c r="AT252" s="7"/>
      <c r="AU252" s="7">
        <f ca="1">IF(Table2[[#This Row],[Debts]]&gt;$AT$7,1,0)</f>
        <v>1</v>
      </c>
      <c r="AV252" s="7"/>
      <c r="AW252" s="7">
        <f ca="1">Table2[[#This Row],[Mortage left ]]/Table2[[#This Row],[Value of house ]]</f>
        <v>0.97736007206446596</v>
      </c>
      <c r="AZ252" s="7">
        <f ca="1">IF(Table2[[#This Row],[Debts]]&gt;Table2[[#This Row],[Income]],1,0)</f>
        <v>1</v>
      </c>
      <c r="BA252" s="7"/>
      <c r="BB252" s="7"/>
      <c r="BC252" s="7">
        <f ca="1">IF(Table2[[#This Row],[net worth of the person($)]]&gt;BB252,Table2[[#This Row],[age]],0)</f>
        <v>0</v>
      </c>
      <c r="BD252" s="7"/>
    </row>
    <row r="253" spans="3:56" x14ac:dyDescent="0.25">
      <c r="C253" s="1" t="str">
        <f t="shared" si="68"/>
        <v>women</v>
      </c>
      <c r="D253" s="1">
        <f t="shared" ca="1" si="69"/>
        <v>43</v>
      </c>
      <c r="E253" s="1">
        <f t="shared" ca="1" si="70"/>
        <v>2</v>
      </c>
      <c r="F253" s="1" t="str">
        <f t="shared" ca="1" si="71"/>
        <v>construction</v>
      </c>
      <c r="G253" s="1">
        <f t="shared" ca="1" si="72"/>
        <v>5</v>
      </c>
      <c r="H253" s="1" t="str">
        <f t="shared" ca="1" si="73"/>
        <v>Other</v>
      </c>
      <c r="I253">
        <f t="shared" ca="1" si="74"/>
        <v>4</v>
      </c>
      <c r="J253">
        <f t="shared" ca="1" si="75"/>
        <v>2</v>
      </c>
      <c r="K253">
        <f t="shared" ca="1" si="76"/>
        <v>33530</v>
      </c>
      <c r="L253">
        <f t="shared" ca="1" si="77"/>
        <v>4</v>
      </c>
      <c r="M253" t="str">
        <f t="shared" ca="1" si="78"/>
        <v>Alberta</v>
      </c>
      <c r="N253">
        <f t="shared" ca="1" si="81"/>
        <v>167650</v>
      </c>
      <c r="O253">
        <f t="shared" ca="1" si="79"/>
        <v>92976.825084177646</v>
      </c>
      <c r="P253">
        <f t="shared" ca="1" si="82"/>
        <v>16885.385161358248</v>
      </c>
      <c r="Q253">
        <f t="shared" ca="1" si="80"/>
        <v>7034</v>
      </c>
      <c r="R253">
        <f t="shared" ca="1" si="83"/>
        <v>49070.214524710202</v>
      </c>
      <c r="S253">
        <f t="shared" ca="1" si="84"/>
        <v>11464.610978187382</v>
      </c>
      <c r="T253">
        <f t="shared" ca="1" si="85"/>
        <v>195999.99613954563</v>
      </c>
      <c r="U253">
        <f t="shared" ca="1" si="86"/>
        <v>149081.03960888786</v>
      </c>
      <c r="V253">
        <f t="shared" ca="1" si="87"/>
        <v>46918.956530657772</v>
      </c>
      <c r="X253" s="7">
        <f>IF(Table2[[#This Row],[gender]]="men",1,0)</f>
        <v>0</v>
      </c>
      <c r="Y253" s="7">
        <f>IF(Table2[[#This Row],[gender]]="women",1,0)</f>
        <v>1</v>
      </c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>
        <f ca="1">Table2[[#This Row],[Cars value]]/Table2[[#This Row],[Cars]]</f>
        <v>8442.6925806791241</v>
      </c>
      <c r="AS253" s="7"/>
      <c r="AT253" s="7"/>
      <c r="AU253" s="7">
        <f ca="1">IF(Table2[[#This Row],[Debts]]&gt;$AT$7,1,0)</f>
        <v>1</v>
      </c>
      <c r="AV253" s="7"/>
      <c r="AW253" s="7">
        <f ca="1">Table2[[#This Row],[Mortage left ]]/Table2[[#This Row],[Value of house ]]</f>
        <v>0.55458887613586427</v>
      </c>
      <c r="AZ253" s="7">
        <f ca="1">IF(Table2[[#This Row],[Debts]]&gt;Table2[[#This Row],[Income]],1,0)</f>
        <v>1</v>
      </c>
      <c r="BA253" s="7"/>
      <c r="BB253" s="7"/>
      <c r="BC253" s="7">
        <f ca="1">IF(Table2[[#This Row],[net worth of the person($)]]&gt;BB253,Table2[[#This Row],[age]],0)</f>
        <v>43</v>
      </c>
      <c r="BD253" s="7"/>
    </row>
    <row r="254" spans="3:56" x14ac:dyDescent="0.25">
      <c r="C254" s="1" t="str">
        <f t="shared" si="68"/>
        <v>women</v>
      </c>
      <c r="D254" s="1">
        <f t="shared" ca="1" si="69"/>
        <v>44</v>
      </c>
      <c r="E254" s="1">
        <f t="shared" ca="1" si="70"/>
        <v>4</v>
      </c>
      <c r="F254" s="1" t="str">
        <f t="shared" ca="1" si="71"/>
        <v>IT</v>
      </c>
      <c r="G254" s="1">
        <f t="shared" ca="1" si="72"/>
        <v>2</v>
      </c>
      <c r="H254" s="1" t="str">
        <f t="shared" ca="1" si="73"/>
        <v xml:space="preserve">college </v>
      </c>
      <c r="I254">
        <f t="shared" ca="1" si="74"/>
        <v>3</v>
      </c>
      <c r="J254">
        <f t="shared" ca="1" si="75"/>
        <v>2</v>
      </c>
      <c r="K254">
        <f t="shared" ca="1" si="76"/>
        <v>49274</v>
      </c>
      <c r="L254">
        <f t="shared" ca="1" si="77"/>
        <v>10</v>
      </c>
      <c r="M254" t="str">
        <f t="shared" ca="1" si="78"/>
        <v>Newfounland</v>
      </c>
      <c r="N254">
        <f t="shared" ca="1" si="81"/>
        <v>197096</v>
      </c>
      <c r="O254">
        <f t="shared" ca="1" si="79"/>
        <v>33008.553663053724</v>
      </c>
      <c r="P254">
        <f t="shared" ca="1" si="82"/>
        <v>72011.780026859735</v>
      </c>
      <c r="Q254">
        <f t="shared" ca="1" si="80"/>
        <v>17978</v>
      </c>
      <c r="R254">
        <f t="shared" ca="1" si="83"/>
        <v>62829.467572397465</v>
      </c>
      <c r="S254">
        <f t="shared" ca="1" si="84"/>
        <v>70994.482928836223</v>
      </c>
      <c r="T254">
        <f t="shared" ca="1" si="85"/>
        <v>340102.26295569597</v>
      </c>
      <c r="U254">
        <f t="shared" ca="1" si="86"/>
        <v>113816.02123545119</v>
      </c>
      <c r="V254">
        <f t="shared" ca="1" si="87"/>
        <v>226286.24172024478</v>
      </c>
      <c r="X254" s="7">
        <f>IF(Table2[[#This Row],[gender]]="men",1,0)</f>
        <v>0</v>
      </c>
      <c r="Y254" s="7">
        <f>IF(Table2[[#This Row],[gender]]="women",1,0)</f>
        <v>1</v>
      </c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>
        <f ca="1">Table2[[#This Row],[Cars value]]/Table2[[#This Row],[Cars]]</f>
        <v>36005.890013429867</v>
      </c>
      <c r="AS254" s="7"/>
      <c r="AT254" s="7"/>
      <c r="AU254" s="7">
        <f ca="1">IF(Table2[[#This Row],[Debts]]&gt;$AT$7,1,0)</f>
        <v>1</v>
      </c>
      <c r="AV254" s="7"/>
      <c r="AW254" s="7">
        <f ca="1">Table2[[#This Row],[Mortage left ]]/Table2[[#This Row],[Value of house ]]</f>
        <v>0.16747449802661507</v>
      </c>
      <c r="AZ254" s="7">
        <f ca="1">IF(Table2[[#This Row],[Debts]]&gt;Table2[[#This Row],[Income]],1,0)</f>
        <v>1</v>
      </c>
      <c r="BA254" s="7"/>
      <c r="BB254" s="7"/>
      <c r="BC254" s="7">
        <f ca="1">IF(Table2[[#This Row],[net worth of the person($)]]&gt;BB254,Table2[[#This Row],[age]],0)</f>
        <v>44</v>
      </c>
      <c r="BD254" s="7"/>
    </row>
    <row r="255" spans="3:56" x14ac:dyDescent="0.25">
      <c r="C255" s="1" t="str">
        <f t="shared" si="68"/>
        <v>women</v>
      </c>
      <c r="D255" s="1">
        <f t="shared" ca="1" si="69"/>
        <v>28</v>
      </c>
      <c r="E255" s="1">
        <f t="shared" ca="1" si="70"/>
        <v>3</v>
      </c>
      <c r="F255" s="1" t="str">
        <f t="shared" ca="1" si="71"/>
        <v xml:space="preserve">teaching </v>
      </c>
      <c r="G255" s="1">
        <f t="shared" ca="1" si="72"/>
        <v>4</v>
      </c>
      <c r="H255" s="1" t="str">
        <f t="shared" ca="1" si="73"/>
        <v xml:space="preserve">technical </v>
      </c>
      <c r="I255">
        <f t="shared" ca="1" si="74"/>
        <v>4</v>
      </c>
      <c r="J255">
        <f t="shared" ca="1" si="75"/>
        <v>1</v>
      </c>
      <c r="K255">
        <f t="shared" ca="1" si="76"/>
        <v>25172</v>
      </c>
      <c r="L255">
        <f t="shared" ca="1" si="77"/>
        <v>1</v>
      </c>
      <c r="M255" t="str">
        <f t="shared" ca="1" si="78"/>
        <v xml:space="preserve">yuko </v>
      </c>
      <c r="N255">
        <f t="shared" ca="1" si="81"/>
        <v>100688</v>
      </c>
      <c r="O255">
        <f t="shared" ca="1" si="79"/>
        <v>54828.979077072298</v>
      </c>
      <c r="P255">
        <f t="shared" ca="1" si="82"/>
        <v>17392.236008463769</v>
      </c>
      <c r="Q255">
        <f t="shared" ca="1" si="80"/>
        <v>5937</v>
      </c>
      <c r="R255">
        <f t="shared" ca="1" si="83"/>
        <v>11758.254378192722</v>
      </c>
      <c r="S255">
        <f t="shared" ca="1" si="84"/>
        <v>22836.311027670428</v>
      </c>
      <c r="T255">
        <f t="shared" ca="1" si="85"/>
        <v>140916.5470361342</v>
      </c>
      <c r="U255">
        <f t="shared" ca="1" si="86"/>
        <v>72524.233455265014</v>
      </c>
      <c r="V255">
        <f t="shared" ca="1" si="87"/>
        <v>68392.313580869188</v>
      </c>
      <c r="X255" s="7">
        <f>IF(Table2[[#This Row],[gender]]="men",1,0)</f>
        <v>0</v>
      </c>
      <c r="Y255" s="7">
        <f>IF(Table2[[#This Row],[gender]]="women",1,0)</f>
        <v>1</v>
      </c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>
        <f ca="1">Table2[[#This Row],[Cars value]]/Table2[[#This Row],[Cars]]</f>
        <v>17392.236008463769</v>
      </c>
      <c r="AS255" s="7"/>
      <c r="AT255" s="7"/>
      <c r="AU255" s="7">
        <f ca="1">IF(Table2[[#This Row],[Debts]]&gt;$AT$7,1,0)</f>
        <v>0</v>
      </c>
      <c r="AV255" s="7"/>
      <c r="AW255" s="7">
        <f ca="1">Table2[[#This Row],[Mortage left ]]/Table2[[#This Row],[Value of house ]]</f>
        <v>0.54454333264214505</v>
      </c>
      <c r="AZ255" s="7">
        <f ca="1">IF(Table2[[#This Row],[Debts]]&gt;Table2[[#This Row],[Income]],1,0)</f>
        <v>0</v>
      </c>
      <c r="BA255" s="7"/>
      <c r="BB255" s="7"/>
      <c r="BC255" s="7">
        <f ca="1">IF(Table2[[#This Row],[net worth of the person($)]]&gt;BB255,Table2[[#This Row],[age]],0)</f>
        <v>28</v>
      </c>
      <c r="BD255" s="7"/>
    </row>
    <row r="256" spans="3:56" x14ac:dyDescent="0.25">
      <c r="C256" s="1" t="str">
        <f t="shared" si="68"/>
        <v>women</v>
      </c>
      <c r="D256" s="1">
        <f t="shared" ca="1" si="69"/>
        <v>40</v>
      </c>
      <c r="E256" s="1">
        <f t="shared" ca="1" si="70"/>
        <v>3</v>
      </c>
      <c r="F256" s="1" t="str">
        <f t="shared" ca="1" si="71"/>
        <v xml:space="preserve">teaching </v>
      </c>
      <c r="G256" s="1">
        <f t="shared" ca="1" si="72"/>
        <v>4</v>
      </c>
      <c r="H256" s="1" t="str">
        <f t="shared" ca="1" si="73"/>
        <v xml:space="preserve">technical </v>
      </c>
      <c r="I256">
        <f t="shared" ca="1" si="74"/>
        <v>3</v>
      </c>
      <c r="J256">
        <f t="shared" ca="1" si="75"/>
        <v>1</v>
      </c>
      <c r="K256">
        <f t="shared" ca="1" si="76"/>
        <v>52090</v>
      </c>
      <c r="L256">
        <f t="shared" ca="1" si="77"/>
        <v>3</v>
      </c>
      <c r="M256" t="str">
        <f t="shared" ca="1" si="78"/>
        <v>Northwest Ter</v>
      </c>
      <c r="N256">
        <f t="shared" ca="1" si="81"/>
        <v>260450</v>
      </c>
      <c r="O256">
        <f t="shared" ca="1" si="79"/>
        <v>52029.47895999474</v>
      </c>
      <c r="P256">
        <f t="shared" ca="1" si="82"/>
        <v>18298.185235753892</v>
      </c>
      <c r="Q256">
        <f t="shared" ca="1" si="80"/>
        <v>14291</v>
      </c>
      <c r="R256">
        <f t="shared" ca="1" si="83"/>
        <v>54817.246348276996</v>
      </c>
      <c r="S256">
        <f t="shared" ca="1" si="84"/>
        <v>61522.213821032099</v>
      </c>
      <c r="T256">
        <f t="shared" ca="1" si="85"/>
        <v>340270.39905678597</v>
      </c>
      <c r="U256">
        <f t="shared" ca="1" si="86"/>
        <v>121137.72530827174</v>
      </c>
      <c r="V256">
        <f t="shared" ca="1" si="87"/>
        <v>219132.67374851424</v>
      </c>
      <c r="X256" s="7">
        <f>IF(Table2[[#This Row],[gender]]="men",1,0)</f>
        <v>0</v>
      </c>
      <c r="Y256" s="7">
        <f>IF(Table2[[#This Row],[gender]]="women",1,0)</f>
        <v>1</v>
      </c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>
        <f ca="1">Table2[[#This Row],[Cars value]]/Table2[[#This Row],[Cars]]</f>
        <v>18298.185235753892</v>
      </c>
      <c r="AS256" s="7"/>
      <c r="AT256" s="7"/>
      <c r="AU256" s="7">
        <f ca="1">IF(Table2[[#This Row],[Debts]]&gt;$AT$7,1,0)</f>
        <v>1</v>
      </c>
      <c r="AV256" s="7"/>
      <c r="AW256" s="7">
        <f ca="1">Table2[[#This Row],[Mortage left ]]/Table2[[#This Row],[Value of house ]]</f>
        <v>0.19976762894987421</v>
      </c>
      <c r="AZ256" s="7">
        <f ca="1">IF(Table2[[#This Row],[Debts]]&gt;Table2[[#This Row],[Income]],1,0)</f>
        <v>1</v>
      </c>
      <c r="BA256" s="7"/>
      <c r="BB256" s="7"/>
      <c r="BC256" s="7">
        <f ca="1">IF(Table2[[#This Row],[net worth of the person($)]]&gt;BB256,Table2[[#This Row],[age]],0)</f>
        <v>40</v>
      </c>
      <c r="BD256" s="7"/>
    </row>
    <row r="257" spans="3:56" x14ac:dyDescent="0.25">
      <c r="C257" s="1" t="str">
        <f t="shared" si="68"/>
        <v>women</v>
      </c>
      <c r="D257" s="1">
        <f t="shared" ca="1" si="69"/>
        <v>35</v>
      </c>
      <c r="E257" s="1">
        <f t="shared" ca="1" si="70"/>
        <v>3</v>
      </c>
      <c r="F257" s="1" t="str">
        <f t="shared" ca="1" si="71"/>
        <v xml:space="preserve">teaching </v>
      </c>
      <c r="G257" s="1">
        <f t="shared" ca="1" si="72"/>
        <v>4</v>
      </c>
      <c r="H257" s="1" t="str">
        <f t="shared" ca="1" si="73"/>
        <v xml:space="preserve">technical </v>
      </c>
      <c r="I257">
        <f t="shared" ca="1" si="74"/>
        <v>4</v>
      </c>
      <c r="J257">
        <f t="shared" ca="1" si="75"/>
        <v>1</v>
      </c>
      <c r="K257">
        <f t="shared" ca="1" si="76"/>
        <v>76653</v>
      </c>
      <c r="L257">
        <f t="shared" ca="1" si="77"/>
        <v>2</v>
      </c>
      <c r="M257" t="str">
        <f t="shared" ca="1" si="78"/>
        <v>BC</v>
      </c>
      <c r="N257">
        <f t="shared" ca="1" si="81"/>
        <v>229959</v>
      </c>
      <c r="O257">
        <f t="shared" ca="1" si="79"/>
        <v>218165.08579886294</v>
      </c>
      <c r="P257">
        <f t="shared" ca="1" si="82"/>
        <v>62238.322498449379</v>
      </c>
      <c r="Q257">
        <f t="shared" ca="1" si="80"/>
        <v>43869</v>
      </c>
      <c r="R257">
        <f t="shared" ca="1" si="83"/>
        <v>129771.45112813644</v>
      </c>
      <c r="S257">
        <f t="shared" ca="1" si="84"/>
        <v>64426.870205211417</v>
      </c>
      <c r="T257">
        <f t="shared" ca="1" si="85"/>
        <v>356624.19270366075</v>
      </c>
      <c r="U257">
        <f t="shared" ca="1" si="86"/>
        <v>391805.5369269994</v>
      </c>
      <c r="V257">
        <f t="shared" ca="1" si="87"/>
        <v>-35181.344223338645</v>
      </c>
      <c r="X257" s="7">
        <f>IF(Table2[[#This Row],[gender]]="men",1,0)</f>
        <v>0</v>
      </c>
      <c r="Y257" s="7">
        <f>IF(Table2[[#This Row],[gender]]="women",1,0)</f>
        <v>1</v>
      </c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>
        <f ca="1">Table2[[#This Row],[Cars value]]/Table2[[#This Row],[Cars]]</f>
        <v>62238.322498449379</v>
      </c>
      <c r="AS257" s="7"/>
      <c r="AT257" s="7"/>
      <c r="AU257" s="7">
        <f ca="1">IF(Table2[[#This Row],[Debts]]&gt;$AT$7,1,0)</f>
        <v>1</v>
      </c>
      <c r="AV257" s="7"/>
      <c r="AW257" s="7">
        <f ca="1">Table2[[#This Row],[Mortage left ]]/Table2[[#This Row],[Value of house ]]</f>
        <v>0.94871296969835028</v>
      </c>
      <c r="AZ257" s="7">
        <f ca="1">IF(Table2[[#This Row],[Debts]]&gt;Table2[[#This Row],[Income]],1,0)</f>
        <v>1</v>
      </c>
      <c r="BA257" s="7"/>
      <c r="BB257" s="7"/>
      <c r="BC257" s="7">
        <f ca="1">IF(Table2[[#This Row],[net worth of the person($)]]&gt;BB257,Table2[[#This Row],[age]],0)</f>
        <v>0</v>
      </c>
      <c r="BD257" s="7"/>
    </row>
    <row r="258" spans="3:56" x14ac:dyDescent="0.25">
      <c r="C258" s="1" t="str">
        <f t="shared" si="68"/>
        <v>women</v>
      </c>
      <c r="D258" s="1">
        <f t="shared" ca="1" si="69"/>
        <v>30</v>
      </c>
      <c r="E258" s="1">
        <f t="shared" ca="1" si="70"/>
        <v>3</v>
      </c>
      <c r="F258" s="1" t="str">
        <f t="shared" ca="1" si="71"/>
        <v xml:space="preserve">teaching </v>
      </c>
      <c r="G258" s="1">
        <f t="shared" ca="1" si="72"/>
        <v>4</v>
      </c>
      <c r="H258" s="1" t="str">
        <f t="shared" ca="1" si="73"/>
        <v xml:space="preserve">technical </v>
      </c>
      <c r="I258">
        <f t="shared" ca="1" si="74"/>
        <v>2</v>
      </c>
      <c r="J258">
        <f t="shared" ca="1" si="75"/>
        <v>2</v>
      </c>
      <c r="K258">
        <f t="shared" ca="1" si="76"/>
        <v>49825</v>
      </c>
      <c r="L258">
        <f t="shared" ca="1" si="77"/>
        <v>8</v>
      </c>
      <c r="M258" t="str">
        <f t="shared" ca="1" si="78"/>
        <v xml:space="preserve">Ontario </v>
      </c>
      <c r="N258">
        <f t="shared" ca="1" si="81"/>
        <v>249125</v>
      </c>
      <c r="O258">
        <f t="shared" ca="1" si="79"/>
        <v>194278.36701132098</v>
      </c>
      <c r="P258">
        <f t="shared" ca="1" si="82"/>
        <v>6078.8088997549339</v>
      </c>
      <c r="Q258">
        <f t="shared" ca="1" si="80"/>
        <v>5033</v>
      </c>
      <c r="R258">
        <f t="shared" ca="1" si="83"/>
        <v>83088.188971419208</v>
      </c>
      <c r="S258">
        <f t="shared" ca="1" si="84"/>
        <v>67562.301603228727</v>
      </c>
      <c r="T258">
        <f t="shared" ca="1" si="85"/>
        <v>322766.11050298368</v>
      </c>
      <c r="U258">
        <f t="shared" ca="1" si="86"/>
        <v>282399.55598274019</v>
      </c>
      <c r="V258">
        <f t="shared" ca="1" si="87"/>
        <v>40366.554520243488</v>
      </c>
      <c r="X258" s="7">
        <f>IF(Table2[[#This Row],[gender]]="men",1,0)</f>
        <v>0</v>
      </c>
      <c r="Y258" s="7">
        <f>IF(Table2[[#This Row],[gender]]="women",1,0)</f>
        <v>1</v>
      </c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>
        <f ca="1">Table2[[#This Row],[Cars value]]/Table2[[#This Row],[Cars]]</f>
        <v>3039.404449877467</v>
      </c>
      <c r="AS258" s="7"/>
      <c r="AT258" s="7"/>
      <c r="AU258" s="7">
        <f ca="1">IF(Table2[[#This Row],[Debts]]&gt;$AT$7,1,0)</f>
        <v>1</v>
      </c>
      <c r="AV258" s="7"/>
      <c r="AW258" s="7">
        <f ca="1">Table2[[#This Row],[Mortage left ]]/Table2[[#This Row],[Value of house ]]</f>
        <v>0.77984291825919105</v>
      </c>
      <c r="AZ258" s="7">
        <f ca="1">IF(Table2[[#This Row],[Debts]]&gt;Table2[[#This Row],[Income]],1,0)</f>
        <v>1</v>
      </c>
      <c r="BA258" s="7"/>
      <c r="BB258" s="7"/>
      <c r="BC258" s="7">
        <f ca="1">IF(Table2[[#This Row],[net worth of the person($)]]&gt;BB258,Table2[[#This Row],[age]],0)</f>
        <v>30</v>
      </c>
      <c r="BD258" s="7"/>
    </row>
    <row r="259" spans="3:56" x14ac:dyDescent="0.25">
      <c r="C259" s="1" t="str">
        <f t="shared" si="68"/>
        <v>women</v>
      </c>
      <c r="D259" s="1">
        <f t="shared" ca="1" si="69"/>
        <v>43</v>
      </c>
      <c r="E259" s="1">
        <f t="shared" ca="1" si="70"/>
        <v>5</v>
      </c>
      <c r="F259" s="1" t="str">
        <f t="shared" ca="1" si="71"/>
        <v xml:space="preserve">general work </v>
      </c>
      <c r="G259" s="1">
        <f t="shared" ca="1" si="72"/>
        <v>4</v>
      </c>
      <c r="H259" s="1" t="str">
        <f t="shared" ca="1" si="73"/>
        <v xml:space="preserve">technical </v>
      </c>
      <c r="I259">
        <f t="shared" ca="1" si="74"/>
        <v>1</v>
      </c>
      <c r="J259">
        <f t="shared" ca="1" si="75"/>
        <v>1</v>
      </c>
      <c r="K259">
        <f t="shared" ca="1" si="76"/>
        <v>27429</v>
      </c>
      <c r="L259">
        <f t="shared" ca="1" si="77"/>
        <v>4</v>
      </c>
      <c r="M259" t="str">
        <f t="shared" ca="1" si="78"/>
        <v>Alberta</v>
      </c>
      <c r="N259">
        <f t="shared" ca="1" si="81"/>
        <v>137145</v>
      </c>
      <c r="O259">
        <f t="shared" ca="1" si="79"/>
        <v>50535.795111372972</v>
      </c>
      <c r="P259">
        <f t="shared" ca="1" si="82"/>
        <v>19878.462388790882</v>
      </c>
      <c r="Q259">
        <f t="shared" ca="1" si="80"/>
        <v>1495</v>
      </c>
      <c r="R259">
        <f t="shared" ca="1" si="83"/>
        <v>20862.394612602373</v>
      </c>
      <c r="S259">
        <f t="shared" ca="1" si="84"/>
        <v>40206.511746313459</v>
      </c>
      <c r="T259">
        <f t="shared" ca="1" si="85"/>
        <v>197229.97413510433</v>
      </c>
      <c r="U259">
        <f t="shared" ca="1" si="86"/>
        <v>72893.189723975345</v>
      </c>
      <c r="V259">
        <f t="shared" ca="1" si="87"/>
        <v>124336.78441112899</v>
      </c>
      <c r="X259" s="7">
        <f>IF(Table2[[#This Row],[gender]]="men",1,0)</f>
        <v>0</v>
      </c>
      <c r="Y259" s="7">
        <f>IF(Table2[[#This Row],[gender]]="women",1,0)</f>
        <v>1</v>
      </c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>
        <f ca="1">Table2[[#This Row],[Cars value]]/Table2[[#This Row],[Cars]]</f>
        <v>19878.462388790882</v>
      </c>
      <c r="AS259" s="7"/>
      <c r="AT259" s="7"/>
      <c r="AU259" s="7">
        <f ca="1">IF(Table2[[#This Row],[Debts]]&gt;$AT$7,1,0)</f>
        <v>1</v>
      </c>
      <c r="AV259" s="7"/>
      <c r="AW259" s="7">
        <f ca="1">Table2[[#This Row],[Mortage left ]]/Table2[[#This Row],[Value of house ]]</f>
        <v>0.36848441511810837</v>
      </c>
      <c r="AZ259" s="7">
        <f ca="1">IF(Table2[[#This Row],[Debts]]&gt;Table2[[#This Row],[Income]],1,0)</f>
        <v>0</v>
      </c>
      <c r="BA259" s="7"/>
      <c r="BB259" s="7"/>
      <c r="BC259" s="7">
        <f ca="1">IF(Table2[[#This Row],[net worth of the person($)]]&gt;BB259,Table2[[#This Row],[age]],0)</f>
        <v>43</v>
      </c>
      <c r="BD259" s="7"/>
    </row>
    <row r="260" spans="3:56" x14ac:dyDescent="0.25">
      <c r="C260" s="1" t="str">
        <f t="shared" si="68"/>
        <v>women</v>
      </c>
      <c r="D260" s="1">
        <f t="shared" ca="1" si="69"/>
        <v>45</v>
      </c>
      <c r="E260" s="1">
        <f t="shared" ca="1" si="70"/>
        <v>6</v>
      </c>
      <c r="F260" s="1" t="str">
        <f t="shared" ca="1" si="71"/>
        <v>agriculture</v>
      </c>
      <c r="G260" s="1">
        <f t="shared" ca="1" si="72"/>
        <v>5</v>
      </c>
      <c r="H260" s="1" t="str">
        <f t="shared" ca="1" si="73"/>
        <v>Other</v>
      </c>
      <c r="I260">
        <f t="shared" ca="1" si="74"/>
        <v>0</v>
      </c>
      <c r="J260">
        <f t="shared" ca="1" si="75"/>
        <v>1</v>
      </c>
      <c r="K260">
        <f t="shared" ca="1" si="76"/>
        <v>52561</v>
      </c>
      <c r="L260">
        <f t="shared" ca="1" si="77"/>
        <v>12</v>
      </c>
      <c r="M260" t="str">
        <f t="shared" ca="1" si="78"/>
        <v xml:space="preserve">Nova scotia </v>
      </c>
      <c r="N260">
        <f t="shared" ca="1" si="81"/>
        <v>315366</v>
      </c>
      <c r="O260">
        <f t="shared" ca="1" si="79"/>
        <v>238282.94057155013</v>
      </c>
      <c r="P260">
        <f t="shared" ca="1" si="82"/>
        <v>17790.348629290336</v>
      </c>
      <c r="Q260">
        <f t="shared" ca="1" si="80"/>
        <v>16422</v>
      </c>
      <c r="R260">
        <f t="shared" ca="1" si="83"/>
        <v>19111.842400956164</v>
      </c>
      <c r="S260">
        <f t="shared" ca="1" si="84"/>
        <v>13063.37210109481</v>
      </c>
      <c r="T260">
        <f t="shared" ca="1" si="85"/>
        <v>346219.72073038516</v>
      </c>
      <c r="U260">
        <f t="shared" ca="1" si="86"/>
        <v>273816.78297250631</v>
      </c>
      <c r="V260">
        <f t="shared" ca="1" si="87"/>
        <v>72402.937757878855</v>
      </c>
      <c r="X260" s="7">
        <f>IF(Table2[[#This Row],[gender]]="men",1,0)</f>
        <v>0</v>
      </c>
      <c r="Y260" s="7">
        <f>IF(Table2[[#This Row],[gender]]="women",1,0)</f>
        <v>1</v>
      </c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>
        <f ca="1">Table2[[#This Row],[Cars value]]/Table2[[#This Row],[Cars]]</f>
        <v>17790.348629290336</v>
      </c>
      <c r="AS260" s="7"/>
      <c r="AT260" s="7"/>
      <c r="AU260" s="7">
        <f ca="1">IF(Table2[[#This Row],[Debts]]&gt;$AT$7,1,0)</f>
        <v>0</v>
      </c>
      <c r="AV260" s="7"/>
      <c r="AW260" s="7">
        <f ca="1">Table2[[#This Row],[Mortage left ]]/Table2[[#This Row],[Value of house ]]</f>
        <v>0.75557587238811452</v>
      </c>
      <c r="AZ260" s="7">
        <f ca="1">IF(Table2[[#This Row],[Debts]]&gt;Table2[[#This Row],[Income]],1,0)</f>
        <v>0</v>
      </c>
      <c r="BA260" s="7"/>
      <c r="BB260" s="7"/>
      <c r="BC260" s="7">
        <f ca="1">IF(Table2[[#This Row],[net worth of the person($)]]&gt;BB260,Table2[[#This Row],[age]],0)</f>
        <v>45</v>
      </c>
      <c r="BD260" s="7"/>
    </row>
    <row r="261" spans="3:56" x14ac:dyDescent="0.25">
      <c r="C261" s="1" t="str">
        <f t="shared" si="68"/>
        <v>women</v>
      </c>
      <c r="D261" s="1">
        <f t="shared" ca="1" si="69"/>
        <v>37</v>
      </c>
      <c r="E261" s="1">
        <f t="shared" ca="1" si="70"/>
        <v>1</v>
      </c>
      <c r="F261" s="1" t="str">
        <f t="shared" ca="1" si="71"/>
        <v>health</v>
      </c>
      <c r="G261" s="1">
        <f t="shared" ca="1" si="72"/>
        <v>4</v>
      </c>
      <c r="H261" s="1" t="str">
        <f t="shared" ca="1" si="73"/>
        <v xml:space="preserve">technical </v>
      </c>
      <c r="I261">
        <f t="shared" ca="1" si="74"/>
        <v>2</v>
      </c>
      <c r="J261">
        <f t="shared" ca="1" si="75"/>
        <v>2</v>
      </c>
      <c r="K261">
        <f t="shared" ca="1" si="76"/>
        <v>65719</v>
      </c>
      <c r="L261">
        <f t="shared" ca="1" si="77"/>
        <v>11</v>
      </c>
      <c r="M261" t="str">
        <f t="shared" ca="1" si="78"/>
        <v>New bruncwick</v>
      </c>
      <c r="N261">
        <f t="shared" ca="1" si="81"/>
        <v>394314</v>
      </c>
      <c r="O261">
        <f t="shared" ca="1" si="79"/>
        <v>200145.26048388713</v>
      </c>
      <c r="P261">
        <f t="shared" ca="1" si="82"/>
        <v>112035.92249209768</v>
      </c>
      <c r="Q261">
        <f t="shared" ca="1" si="80"/>
        <v>48947</v>
      </c>
      <c r="R261">
        <f t="shared" ca="1" si="83"/>
        <v>44519.81638594898</v>
      </c>
      <c r="S261">
        <f t="shared" ca="1" si="84"/>
        <v>24861.71627710537</v>
      </c>
      <c r="T261">
        <f t="shared" ca="1" si="85"/>
        <v>531211.6387692031</v>
      </c>
      <c r="U261">
        <f t="shared" ca="1" si="86"/>
        <v>293612.07686983614</v>
      </c>
      <c r="V261">
        <f t="shared" ca="1" si="87"/>
        <v>237599.56189936696</v>
      </c>
      <c r="X261" s="7">
        <f>IF(Table2[[#This Row],[gender]]="men",1,0)</f>
        <v>0</v>
      </c>
      <c r="Y261" s="7">
        <f>IF(Table2[[#This Row],[gender]]="women",1,0)</f>
        <v>1</v>
      </c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>
        <f ca="1">Table2[[#This Row],[Cars value]]/Table2[[#This Row],[Cars]]</f>
        <v>56017.961246048842</v>
      </c>
      <c r="AS261" s="7"/>
      <c r="AT261" s="7"/>
      <c r="AU261" s="7">
        <f ca="1">IF(Table2[[#This Row],[Debts]]&gt;$AT$7,1,0)</f>
        <v>1</v>
      </c>
      <c r="AV261" s="7"/>
      <c r="AW261" s="7">
        <f ca="1">Table2[[#This Row],[Mortage left ]]/Table2[[#This Row],[Value of house ]]</f>
        <v>0.5075783778508679</v>
      </c>
      <c r="AZ261" s="7">
        <f ca="1">IF(Table2[[#This Row],[Debts]]&gt;Table2[[#This Row],[Income]],1,0)</f>
        <v>0</v>
      </c>
      <c r="BA261" s="7"/>
      <c r="BB261" s="7"/>
      <c r="BC261" s="7">
        <f ca="1">IF(Table2[[#This Row],[net worth of the person($)]]&gt;BB261,Table2[[#This Row],[age]],0)</f>
        <v>37</v>
      </c>
      <c r="BD261" s="7"/>
    </row>
    <row r="262" spans="3:56" x14ac:dyDescent="0.25">
      <c r="C262" s="1" t="str">
        <f t="shared" si="68"/>
        <v>women</v>
      </c>
      <c r="D262" s="1">
        <f t="shared" ca="1" si="69"/>
        <v>32</v>
      </c>
      <c r="E262" s="1">
        <f t="shared" ca="1" si="70"/>
        <v>4</v>
      </c>
      <c r="F262" s="1" t="str">
        <f t="shared" ca="1" si="71"/>
        <v>IT</v>
      </c>
      <c r="G262" s="1">
        <f t="shared" ca="1" si="72"/>
        <v>4</v>
      </c>
      <c r="H262" s="1" t="str">
        <f t="shared" ca="1" si="73"/>
        <v xml:space="preserve">technical </v>
      </c>
      <c r="I262">
        <f t="shared" ca="1" si="74"/>
        <v>4</v>
      </c>
      <c r="J262">
        <f t="shared" ca="1" si="75"/>
        <v>2</v>
      </c>
      <c r="K262">
        <f t="shared" ca="1" si="76"/>
        <v>76188</v>
      </c>
      <c r="L262">
        <f t="shared" ca="1" si="77"/>
        <v>11</v>
      </c>
      <c r="M262" t="str">
        <f t="shared" ca="1" si="78"/>
        <v>New bruncwick</v>
      </c>
      <c r="N262">
        <f t="shared" ca="1" si="81"/>
        <v>228564</v>
      </c>
      <c r="O262">
        <f t="shared" ca="1" si="79"/>
        <v>158400.12298405854</v>
      </c>
      <c r="P262">
        <f t="shared" ca="1" si="82"/>
        <v>45522.054327167978</v>
      </c>
      <c r="Q262">
        <f t="shared" ca="1" si="80"/>
        <v>12167</v>
      </c>
      <c r="R262">
        <f t="shared" ca="1" si="83"/>
        <v>9522.4641680363384</v>
      </c>
      <c r="S262">
        <f t="shared" ca="1" si="84"/>
        <v>22859.946093665716</v>
      </c>
      <c r="T262">
        <f t="shared" ca="1" si="85"/>
        <v>296946.0004208337</v>
      </c>
      <c r="U262">
        <f t="shared" ca="1" si="86"/>
        <v>180089.58715209487</v>
      </c>
      <c r="V262">
        <f t="shared" ca="1" si="87"/>
        <v>116856.41326873883</v>
      </c>
      <c r="X262" s="7">
        <f>IF(Table2[[#This Row],[gender]]="men",1,0)</f>
        <v>0</v>
      </c>
      <c r="Y262" s="7">
        <f>IF(Table2[[#This Row],[gender]]="women",1,0)</f>
        <v>1</v>
      </c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>
        <f ca="1">Table2[[#This Row],[Cars value]]/Table2[[#This Row],[Cars]]</f>
        <v>22761.027163583989</v>
      </c>
      <c r="AS262" s="7"/>
      <c r="AT262" s="7"/>
      <c r="AU262" s="7">
        <f ca="1">IF(Table2[[#This Row],[Debts]]&gt;$AT$7,1,0)</f>
        <v>0</v>
      </c>
      <c r="AV262" s="7"/>
      <c r="AW262" s="7">
        <f ca="1">Table2[[#This Row],[Mortage left ]]/Table2[[#This Row],[Value of house ]]</f>
        <v>0.69302306130474856</v>
      </c>
      <c r="AZ262" s="7">
        <f ca="1">IF(Table2[[#This Row],[Debts]]&gt;Table2[[#This Row],[Income]],1,0)</f>
        <v>0</v>
      </c>
      <c r="BA262" s="7"/>
      <c r="BB262" s="7"/>
      <c r="BC262" s="7">
        <f ca="1">IF(Table2[[#This Row],[net worth of the person($)]]&gt;BB262,Table2[[#This Row],[age]],0)</f>
        <v>32</v>
      </c>
      <c r="BD262" s="7"/>
    </row>
    <row r="263" spans="3:56" x14ac:dyDescent="0.25">
      <c r="C263" s="1" t="str">
        <f t="shared" si="68"/>
        <v>women</v>
      </c>
      <c r="D263" s="1">
        <f t="shared" ca="1" si="69"/>
        <v>37</v>
      </c>
      <c r="E263" s="1">
        <f t="shared" ca="1" si="70"/>
        <v>2</v>
      </c>
      <c r="F263" s="1" t="str">
        <f t="shared" ca="1" si="71"/>
        <v>construction</v>
      </c>
      <c r="G263" s="1">
        <f t="shared" ca="1" si="72"/>
        <v>1</v>
      </c>
      <c r="H263" s="1" t="str">
        <f t="shared" ca="1" si="73"/>
        <v>high scool</v>
      </c>
      <c r="I263">
        <f t="shared" ca="1" si="74"/>
        <v>1</v>
      </c>
      <c r="J263">
        <f t="shared" ca="1" si="75"/>
        <v>1</v>
      </c>
      <c r="K263">
        <f t="shared" ca="1" si="76"/>
        <v>53178</v>
      </c>
      <c r="L263">
        <f t="shared" ca="1" si="77"/>
        <v>8</v>
      </c>
      <c r="M263" t="str">
        <f t="shared" ca="1" si="78"/>
        <v xml:space="preserve">Ontario </v>
      </c>
      <c r="N263">
        <f t="shared" ca="1" si="81"/>
        <v>319068</v>
      </c>
      <c r="O263">
        <f t="shared" ca="1" si="79"/>
        <v>181263.4303820846</v>
      </c>
      <c r="P263">
        <f t="shared" ca="1" si="82"/>
        <v>43966.054664175521</v>
      </c>
      <c r="Q263">
        <f t="shared" ca="1" si="80"/>
        <v>41431</v>
      </c>
      <c r="R263">
        <f t="shared" ca="1" si="83"/>
        <v>51734.030570003975</v>
      </c>
      <c r="S263">
        <f t="shared" ca="1" si="84"/>
        <v>11889.159021213476</v>
      </c>
      <c r="T263">
        <f t="shared" ca="1" si="85"/>
        <v>374923.21368538897</v>
      </c>
      <c r="U263">
        <f t="shared" ca="1" si="86"/>
        <v>274428.46095208859</v>
      </c>
      <c r="V263">
        <f t="shared" ca="1" si="87"/>
        <v>100494.75273330038</v>
      </c>
      <c r="X263" s="7">
        <f>IF(Table2[[#This Row],[gender]]="men",1,0)</f>
        <v>0</v>
      </c>
      <c r="Y263" s="7">
        <f>IF(Table2[[#This Row],[gender]]="women",1,0)</f>
        <v>1</v>
      </c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>
        <f ca="1">Table2[[#This Row],[Cars value]]/Table2[[#This Row],[Cars]]</f>
        <v>43966.054664175521</v>
      </c>
      <c r="AS263" s="7"/>
      <c r="AT263" s="7"/>
      <c r="AU263" s="7">
        <f ca="1">IF(Table2[[#This Row],[Debts]]&gt;$AT$7,1,0)</f>
        <v>1</v>
      </c>
      <c r="AV263" s="7"/>
      <c r="AW263" s="7">
        <f ca="1">Table2[[#This Row],[Mortage left ]]/Table2[[#This Row],[Value of house ]]</f>
        <v>0.56810281940553298</v>
      </c>
      <c r="AZ263" s="7">
        <f ca="1">IF(Table2[[#This Row],[Debts]]&gt;Table2[[#This Row],[Income]],1,0)</f>
        <v>0</v>
      </c>
      <c r="BA263" s="7"/>
      <c r="BB263" s="7"/>
      <c r="BC263" s="7">
        <f ca="1">IF(Table2[[#This Row],[net worth of the person($)]]&gt;BB263,Table2[[#This Row],[age]],0)</f>
        <v>37</v>
      </c>
      <c r="BD263" s="7"/>
    </row>
    <row r="264" spans="3:56" x14ac:dyDescent="0.25">
      <c r="C264" s="1" t="str">
        <f t="shared" ref="C264:C327" si="88">IF(B264=1,"men","women")</f>
        <v>women</v>
      </c>
      <c r="D264" s="1">
        <f t="shared" ref="D264:D327" ca="1" si="89">RANDBETWEEN(25,45)</f>
        <v>30</v>
      </c>
      <c r="E264" s="1">
        <f t="shared" ref="E264:E327" ca="1" si="90">RANDBETWEEN(1,6)</f>
        <v>2</v>
      </c>
      <c r="F264" s="1" t="str">
        <f t="shared" ref="F264:F327" ca="1" si="91">VLOOKUP(E264,$Z$6:$AA$11,2)</f>
        <v>construction</v>
      </c>
      <c r="G264" s="1">
        <f t="shared" ref="G264:G327" ca="1" si="92">RANDBETWEEN(1,5)</f>
        <v>3</v>
      </c>
      <c r="H264" s="1" t="str">
        <f t="shared" ref="H264:H327" ca="1" si="93">VLOOKUP(G264,$AB$6:$AC$10,2)</f>
        <v xml:space="preserve">university </v>
      </c>
      <c r="I264">
        <f t="shared" ref="I264:I327" ca="1" si="94">RANDBETWEEN(0,4)</f>
        <v>4</v>
      </c>
      <c r="J264">
        <f t="shared" ref="J264:J327" ca="1" si="95">RANDBETWEEN(1,2)</f>
        <v>1</v>
      </c>
      <c r="K264">
        <f t="shared" ref="K264:K327" ca="1" si="96">RANDBETWEEN(25000,90000)</f>
        <v>61062</v>
      </c>
      <c r="L264">
        <f t="shared" ref="L264:L327" ca="1" si="97">RANDBETWEEN(1,13)</f>
        <v>1</v>
      </c>
      <c r="M264" t="str">
        <f t="shared" ref="M264:M327" ca="1" si="98">VLOOKUP(L264,$AE$6:$AF$18,2)</f>
        <v xml:space="preserve">yuko </v>
      </c>
      <c r="N264">
        <f t="shared" ca="1" si="81"/>
        <v>366372</v>
      </c>
      <c r="O264">
        <f t="shared" ref="O264:O327" ca="1" si="99">RAND()*N264</f>
        <v>286209.08026093058</v>
      </c>
      <c r="P264">
        <f t="shared" ca="1" si="82"/>
        <v>22884.986965134245</v>
      </c>
      <c r="Q264">
        <f t="shared" ref="Q264:Q327" ca="1" si="100">RANDBETWEEN(0,P264)</f>
        <v>6232</v>
      </c>
      <c r="R264">
        <f t="shared" ca="1" si="83"/>
        <v>83170.507041598452</v>
      </c>
      <c r="S264">
        <f t="shared" ca="1" si="84"/>
        <v>57712.411251329504</v>
      </c>
      <c r="T264">
        <f t="shared" ca="1" si="85"/>
        <v>446969.3982164638</v>
      </c>
      <c r="U264">
        <f t="shared" ca="1" si="86"/>
        <v>375611.58730252902</v>
      </c>
      <c r="V264">
        <f t="shared" ca="1" si="87"/>
        <v>71357.81091393478</v>
      </c>
      <c r="X264" s="7">
        <f>IF(Table2[[#This Row],[gender]]="men",1,0)</f>
        <v>0</v>
      </c>
      <c r="Y264" s="7">
        <f>IF(Table2[[#This Row],[gender]]="women",1,0)</f>
        <v>1</v>
      </c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>
        <f ca="1">Table2[[#This Row],[Cars value]]/Table2[[#This Row],[Cars]]</f>
        <v>22884.986965134245</v>
      </c>
      <c r="AS264" s="7"/>
      <c r="AT264" s="7"/>
      <c r="AU264" s="7">
        <f ca="1">IF(Table2[[#This Row],[Debts]]&gt;$AT$7,1,0)</f>
        <v>1</v>
      </c>
      <c r="AV264" s="7"/>
      <c r="AW264" s="7">
        <f ca="1">Table2[[#This Row],[Mortage left ]]/Table2[[#This Row],[Value of house ]]</f>
        <v>0.78119801802793498</v>
      </c>
      <c r="AZ264" s="7">
        <f ca="1">IF(Table2[[#This Row],[Debts]]&gt;Table2[[#This Row],[Income]],1,0)</f>
        <v>1</v>
      </c>
      <c r="BA264" s="7"/>
      <c r="BB264" s="7"/>
      <c r="BC264" s="7">
        <f ca="1">IF(Table2[[#This Row],[net worth of the person($)]]&gt;BB264,Table2[[#This Row],[age]],0)</f>
        <v>30</v>
      </c>
      <c r="BD264" s="7"/>
    </row>
    <row r="265" spans="3:56" x14ac:dyDescent="0.25">
      <c r="C265" s="1" t="str">
        <f t="shared" si="88"/>
        <v>women</v>
      </c>
      <c r="D265" s="1">
        <f t="shared" ca="1" si="89"/>
        <v>38</v>
      </c>
      <c r="E265" s="1">
        <f t="shared" ca="1" si="90"/>
        <v>2</v>
      </c>
      <c r="F265" s="1" t="str">
        <f t="shared" ca="1" si="91"/>
        <v>construction</v>
      </c>
      <c r="G265" s="1">
        <f t="shared" ca="1" si="92"/>
        <v>5</v>
      </c>
      <c r="H265" s="1" t="str">
        <f t="shared" ca="1" si="93"/>
        <v>Other</v>
      </c>
      <c r="I265">
        <f t="shared" ca="1" si="94"/>
        <v>4</v>
      </c>
      <c r="J265">
        <f t="shared" ca="1" si="95"/>
        <v>1</v>
      </c>
      <c r="K265">
        <f t="shared" ca="1" si="96"/>
        <v>83856</v>
      </c>
      <c r="L265">
        <f t="shared" ca="1" si="97"/>
        <v>7</v>
      </c>
      <c r="M265" t="str">
        <f t="shared" ca="1" si="98"/>
        <v xml:space="preserve">Manitoba </v>
      </c>
      <c r="N265">
        <f t="shared" ca="1" si="81"/>
        <v>335424</v>
      </c>
      <c r="O265">
        <f t="shared" ca="1" si="99"/>
        <v>268881.91802547965</v>
      </c>
      <c r="P265">
        <f t="shared" ca="1" si="82"/>
        <v>4639.9911355428394</v>
      </c>
      <c r="Q265">
        <f t="shared" ca="1" si="100"/>
        <v>2195</v>
      </c>
      <c r="R265">
        <f t="shared" ca="1" si="83"/>
        <v>17890.663712262423</v>
      </c>
      <c r="S265">
        <f t="shared" ca="1" si="84"/>
        <v>80534.374810452864</v>
      </c>
      <c r="T265">
        <f t="shared" ca="1" si="85"/>
        <v>420598.36594599573</v>
      </c>
      <c r="U265">
        <f t="shared" ca="1" si="86"/>
        <v>288967.58173774206</v>
      </c>
      <c r="V265">
        <f t="shared" ca="1" si="87"/>
        <v>131630.78420825367</v>
      </c>
      <c r="X265" s="7">
        <f>IF(Table2[[#This Row],[gender]]="men",1,0)</f>
        <v>0</v>
      </c>
      <c r="Y265" s="7">
        <f>IF(Table2[[#This Row],[gender]]="women",1,0)</f>
        <v>1</v>
      </c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>
        <f ca="1">Table2[[#This Row],[Cars value]]/Table2[[#This Row],[Cars]]</f>
        <v>4639.9911355428394</v>
      </c>
      <c r="AS265" s="7"/>
      <c r="AT265" s="7"/>
      <c r="AU265" s="7">
        <f ca="1">IF(Table2[[#This Row],[Debts]]&gt;$AT$7,1,0)</f>
        <v>0</v>
      </c>
      <c r="AV265" s="7"/>
      <c r="AW265" s="7">
        <f ca="1">Table2[[#This Row],[Mortage left ]]/Table2[[#This Row],[Value of house ]]</f>
        <v>0.80161800594316346</v>
      </c>
      <c r="AZ265" s="7">
        <f ca="1">IF(Table2[[#This Row],[Debts]]&gt;Table2[[#This Row],[Income]],1,0)</f>
        <v>0</v>
      </c>
      <c r="BA265" s="7"/>
      <c r="BB265" s="7"/>
      <c r="BC265" s="7">
        <f ca="1">IF(Table2[[#This Row],[net worth of the person($)]]&gt;BB265,Table2[[#This Row],[age]],0)</f>
        <v>38</v>
      </c>
      <c r="BD265" s="7"/>
    </row>
    <row r="266" spans="3:56" x14ac:dyDescent="0.25">
      <c r="C266" s="1" t="str">
        <f t="shared" si="88"/>
        <v>women</v>
      </c>
      <c r="D266" s="1">
        <f t="shared" ca="1" si="89"/>
        <v>42</v>
      </c>
      <c r="E266" s="1">
        <f t="shared" ca="1" si="90"/>
        <v>1</v>
      </c>
      <c r="F266" s="1" t="str">
        <f t="shared" ca="1" si="91"/>
        <v>health</v>
      </c>
      <c r="G266" s="1">
        <f t="shared" ca="1" si="92"/>
        <v>2</v>
      </c>
      <c r="H266" s="1" t="str">
        <f t="shared" ca="1" si="93"/>
        <v xml:space="preserve">college </v>
      </c>
      <c r="I266">
        <f t="shared" ca="1" si="94"/>
        <v>3</v>
      </c>
      <c r="J266">
        <f t="shared" ca="1" si="95"/>
        <v>1</v>
      </c>
      <c r="K266">
        <f t="shared" ca="1" si="96"/>
        <v>48543</v>
      </c>
      <c r="L266">
        <f t="shared" ca="1" si="97"/>
        <v>3</v>
      </c>
      <c r="M266" t="str">
        <f t="shared" ca="1" si="98"/>
        <v>Northwest Ter</v>
      </c>
      <c r="N266">
        <f t="shared" ca="1" si="81"/>
        <v>194172</v>
      </c>
      <c r="O266">
        <f t="shared" ca="1" si="99"/>
        <v>159757.05319287439</v>
      </c>
      <c r="P266">
        <f t="shared" ca="1" si="82"/>
        <v>39902.778672170913</v>
      </c>
      <c r="Q266">
        <f t="shared" ca="1" si="100"/>
        <v>1142</v>
      </c>
      <c r="R266">
        <f t="shared" ca="1" si="83"/>
        <v>70144.692949358825</v>
      </c>
      <c r="S266">
        <f t="shared" ca="1" si="84"/>
        <v>5070.3902286129887</v>
      </c>
      <c r="T266">
        <f t="shared" ca="1" si="85"/>
        <v>239145.1689007839</v>
      </c>
      <c r="U266">
        <f t="shared" ca="1" si="86"/>
        <v>231043.7461422332</v>
      </c>
      <c r="V266">
        <f t="shared" ca="1" si="87"/>
        <v>8101.4227585507033</v>
      </c>
      <c r="X266" s="7">
        <f>IF(Table2[[#This Row],[gender]]="men",1,0)</f>
        <v>0</v>
      </c>
      <c r="Y266" s="7">
        <f>IF(Table2[[#This Row],[gender]]="women",1,0)</f>
        <v>1</v>
      </c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>
        <f ca="1">Table2[[#This Row],[Cars value]]/Table2[[#This Row],[Cars]]</f>
        <v>39902.778672170913</v>
      </c>
      <c r="AS266" s="7"/>
      <c r="AT266" s="7"/>
      <c r="AU266" s="7">
        <f ca="1">IF(Table2[[#This Row],[Debts]]&gt;$AT$7,1,0)</f>
        <v>1</v>
      </c>
      <c r="AV266" s="7"/>
      <c r="AW266" s="7">
        <f ca="1">Table2[[#This Row],[Mortage left ]]/Table2[[#This Row],[Value of house ]]</f>
        <v>0.82276050714250448</v>
      </c>
      <c r="AZ266" s="7">
        <f ca="1">IF(Table2[[#This Row],[Debts]]&gt;Table2[[#This Row],[Income]],1,0)</f>
        <v>1</v>
      </c>
      <c r="BA266" s="7"/>
      <c r="BB266" s="7"/>
      <c r="BC266" s="7">
        <f ca="1">IF(Table2[[#This Row],[net worth of the person($)]]&gt;BB266,Table2[[#This Row],[age]],0)</f>
        <v>42</v>
      </c>
      <c r="BD266" s="7"/>
    </row>
    <row r="267" spans="3:56" x14ac:dyDescent="0.25">
      <c r="C267" s="1" t="str">
        <f t="shared" si="88"/>
        <v>women</v>
      </c>
      <c r="D267" s="1">
        <f t="shared" ca="1" si="89"/>
        <v>30</v>
      </c>
      <c r="E267" s="1">
        <f t="shared" ca="1" si="90"/>
        <v>1</v>
      </c>
      <c r="F267" s="1" t="str">
        <f t="shared" ca="1" si="91"/>
        <v>health</v>
      </c>
      <c r="G267" s="1">
        <f t="shared" ca="1" si="92"/>
        <v>2</v>
      </c>
      <c r="H267" s="1" t="str">
        <f t="shared" ca="1" si="93"/>
        <v xml:space="preserve">college </v>
      </c>
      <c r="I267">
        <f t="shared" ca="1" si="94"/>
        <v>0</v>
      </c>
      <c r="J267">
        <f t="shared" ca="1" si="95"/>
        <v>1</v>
      </c>
      <c r="K267">
        <f t="shared" ca="1" si="96"/>
        <v>32477</v>
      </c>
      <c r="L267">
        <f t="shared" ca="1" si="97"/>
        <v>2</v>
      </c>
      <c r="M267" t="str">
        <f t="shared" ca="1" si="98"/>
        <v>BC</v>
      </c>
      <c r="N267">
        <f t="shared" ca="1" si="81"/>
        <v>97431</v>
      </c>
      <c r="O267">
        <f t="shared" ca="1" si="99"/>
        <v>57377.450399260924</v>
      </c>
      <c r="P267">
        <f t="shared" ca="1" si="82"/>
        <v>27745.312295112864</v>
      </c>
      <c r="Q267">
        <f t="shared" ca="1" si="100"/>
        <v>9341</v>
      </c>
      <c r="R267">
        <f t="shared" ca="1" si="83"/>
        <v>42999.418248267961</v>
      </c>
      <c r="S267">
        <f t="shared" ca="1" si="84"/>
        <v>4164.8764762810642</v>
      </c>
      <c r="T267">
        <f t="shared" ca="1" si="85"/>
        <v>129341.18877139392</v>
      </c>
      <c r="U267">
        <f t="shared" ca="1" si="86"/>
        <v>109717.86864752889</v>
      </c>
      <c r="V267">
        <f t="shared" ca="1" si="87"/>
        <v>19623.320123865036</v>
      </c>
      <c r="X267" s="7">
        <f>IF(Table2[[#This Row],[gender]]="men",1,0)</f>
        <v>0</v>
      </c>
      <c r="Y267" s="7">
        <f>IF(Table2[[#This Row],[gender]]="women",1,0)</f>
        <v>1</v>
      </c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>
        <f ca="1">Table2[[#This Row],[Cars value]]/Table2[[#This Row],[Cars]]</f>
        <v>27745.312295112864</v>
      </c>
      <c r="AS267" s="7"/>
      <c r="AT267" s="7"/>
      <c r="AU267" s="7">
        <f ca="1">IF(Table2[[#This Row],[Debts]]&gt;$AT$7,1,0)</f>
        <v>1</v>
      </c>
      <c r="AV267" s="7"/>
      <c r="AW267" s="7">
        <f ca="1">Table2[[#This Row],[Mortage left ]]/Table2[[#This Row],[Value of house ]]</f>
        <v>0.58890343319129357</v>
      </c>
      <c r="AZ267" s="7">
        <f ca="1">IF(Table2[[#This Row],[Debts]]&gt;Table2[[#This Row],[Income]],1,0)</f>
        <v>1</v>
      </c>
      <c r="BA267" s="7"/>
      <c r="BB267" s="7"/>
      <c r="BC267" s="7">
        <f ca="1">IF(Table2[[#This Row],[net worth of the person($)]]&gt;BB267,Table2[[#This Row],[age]],0)</f>
        <v>30</v>
      </c>
      <c r="BD267" s="7"/>
    </row>
    <row r="268" spans="3:56" x14ac:dyDescent="0.25">
      <c r="C268" s="1" t="str">
        <f t="shared" si="88"/>
        <v>women</v>
      </c>
      <c r="D268" s="1">
        <f t="shared" ca="1" si="89"/>
        <v>26</v>
      </c>
      <c r="E268" s="1">
        <f t="shared" ca="1" si="90"/>
        <v>1</v>
      </c>
      <c r="F268" s="1" t="str">
        <f t="shared" ca="1" si="91"/>
        <v>health</v>
      </c>
      <c r="G268" s="1">
        <f t="shared" ca="1" si="92"/>
        <v>1</v>
      </c>
      <c r="H268" s="1" t="str">
        <f t="shared" ca="1" si="93"/>
        <v>high scool</v>
      </c>
      <c r="I268">
        <f t="shared" ca="1" si="94"/>
        <v>3</v>
      </c>
      <c r="J268">
        <f t="shared" ca="1" si="95"/>
        <v>1</v>
      </c>
      <c r="K268">
        <f t="shared" ca="1" si="96"/>
        <v>71071</v>
      </c>
      <c r="L268">
        <f t="shared" ca="1" si="97"/>
        <v>6</v>
      </c>
      <c r="M268" t="str">
        <f t="shared" ca="1" si="98"/>
        <v>Saskatchewan</v>
      </c>
      <c r="N268">
        <f t="shared" ca="1" si="81"/>
        <v>284284</v>
      </c>
      <c r="O268">
        <f t="shared" ca="1" si="99"/>
        <v>34055.827114254491</v>
      </c>
      <c r="P268">
        <f t="shared" ca="1" si="82"/>
        <v>24506.662995897859</v>
      </c>
      <c r="Q268">
        <f t="shared" ca="1" si="100"/>
        <v>4435</v>
      </c>
      <c r="R268">
        <f t="shared" ca="1" si="83"/>
        <v>124154.38620514923</v>
      </c>
      <c r="S268">
        <f t="shared" ca="1" si="84"/>
        <v>37528.33821579106</v>
      </c>
      <c r="T268">
        <f t="shared" ca="1" si="85"/>
        <v>346319.00121168891</v>
      </c>
      <c r="U268">
        <f t="shared" ca="1" si="86"/>
        <v>162645.21331940373</v>
      </c>
      <c r="V268">
        <f t="shared" ca="1" si="87"/>
        <v>183673.78789228518</v>
      </c>
      <c r="X268" s="7">
        <f>IF(Table2[[#This Row],[gender]]="men",1,0)</f>
        <v>0</v>
      </c>
      <c r="Y268" s="7">
        <f>IF(Table2[[#This Row],[gender]]="women",1,0)</f>
        <v>1</v>
      </c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>
        <f ca="1">Table2[[#This Row],[Cars value]]/Table2[[#This Row],[Cars]]</f>
        <v>24506.662995897859</v>
      </c>
      <c r="AS268" s="7"/>
      <c r="AT268" s="7"/>
      <c r="AU268" s="7">
        <f ca="1">IF(Table2[[#This Row],[Debts]]&gt;$AT$7,1,0)</f>
        <v>1</v>
      </c>
      <c r="AV268" s="7"/>
      <c r="AW268" s="7">
        <f ca="1">Table2[[#This Row],[Mortage left ]]/Table2[[#This Row],[Value of house ]]</f>
        <v>0.11979508911600543</v>
      </c>
      <c r="AZ268" s="7">
        <f ca="1">IF(Table2[[#This Row],[Debts]]&gt;Table2[[#This Row],[Income]],1,0)</f>
        <v>1</v>
      </c>
      <c r="BA268" s="7"/>
      <c r="BB268" s="7"/>
      <c r="BC268" s="7">
        <f ca="1">IF(Table2[[#This Row],[net worth of the person($)]]&gt;BB268,Table2[[#This Row],[age]],0)</f>
        <v>26</v>
      </c>
      <c r="BD268" s="7"/>
    </row>
    <row r="269" spans="3:56" x14ac:dyDescent="0.25">
      <c r="C269" s="1" t="str">
        <f t="shared" si="88"/>
        <v>women</v>
      </c>
      <c r="D269" s="1">
        <f t="shared" ca="1" si="89"/>
        <v>27</v>
      </c>
      <c r="E269" s="1">
        <f t="shared" ca="1" si="90"/>
        <v>3</v>
      </c>
      <c r="F269" s="1" t="str">
        <f t="shared" ca="1" si="91"/>
        <v xml:space="preserve">teaching </v>
      </c>
      <c r="G269" s="1">
        <f t="shared" ca="1" si="92"/>
        <v>3</v>
      </c>
      <c r="H269" s="1" t="str">
        <f t="shared" ca="1" si="93"/>
        <v xml:space="preserve">university </v>
      </c>
      <c r="I269">
        <f t="shared" ca="1" si="94"/>
        <v>4</v>
      </c>
      <c r="J269">
        <f t="shared" ca="1" si="95"/>
        <v>1</v>
      </c>
      <c r="K269">
        <f t="shared" ca="1" si="96"/>
        <v>86659</v>
      </c>
      <c r="L269">
        <f t="shared" ca="1" si="97"/>
        <v>7</v>
      </c>
      <c r="M269" t="str">
        <f t="shared" ca="1" si="98"/>
        <v xml:space="preserve">Manitoba </v>
      </c>
      <c r="N269">
        <f t="shared" ca="1" si="81"/>
        <v>519954</v>
      </c>
      <c r="O269">
        <f t="shared" ca="1" si="99"/>
        <v>511115.07721437403</v>
      </c>
      <c r="P269">
        <f t="shared" ca="1" si="82"/>
        <v>75797.330915507206</v>
      </c>
      <c r="Q269">
        <f t="shared" ca="1" si="100"/>
        <v>27405</v>
      </c>
      <c r="R269">
        <f t="shared" ca="1" si="83"/>
        <v>122744.34880064745</v>
      </c>
      <c r="S269">
        <f t="shared" ca="1" si="84"/>
        <v>49344.474943649693</v>
      </c>
      <c r="T269">
        <f t="shared" ca="1" si="85"/>
        <v>645095.80585915688</v>
      </c>
      <c r="U269">
        <f t="shared" ca="1" si="86"/>
        <v>661264.4260150214</v>
      </c>
      <c r="V269">
        <f t="shared" ca="1" si="87"/>
        <v>-16168.620155864512</v>
      </c>
      <c r="X269" s="7">
        <f>IF(Table2[[#This Row],[gender]]="men",1,0)</f>
        <v>0</v>
      </c>
      <c r="Y269" s="7">
        <f>IF(Table2[[#This Row],[gender]]="women",1,0)</f>
        <v>1</v>
      </c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>
        <f ca="1">Table2[[#This Row],[Cars value]]/Table2[[#This Row],[Cars]]</f>
        <v>75797.330915507206</v>
      </c>
      <c r="AS269" s="7"/>
      <c r="AT269" s="7"/>
      <c r="AU269" s="7">
        <f ca="1">IF(Table2[[#This Row],[Debts]]&gt;$AT$7,1,0)</f>
        <v>1</v>
      </c>
      <c r="AV269" s="7"/>
      <c r="AW269" s="7">
        <f ca="1">Table2[[#This Row],[Mortage left ]]/Table2[[#This Row],[Value of house ]]</f>
        <v>0.98300056777017586</v>
      </c>
      <c r="AZ269" s="7">
        <f ca="1">IF(Table2[[#This Row],[Debts]]&gt;Table2[[#This Row],[Income]],1,0)</f>
        <v>1</v>
      </c>
      <c r="BA269" s="7"/>
      <c r="BB269" s="7"/>
      <c r="BC269" s="7">
        <f ca="1">IF(Table2[[#This Row],[net worth of the person($)]]&gt;BB269,Table2[[#This Row],[age]],0)</f>
        <v>0</v>
      </c>
      <c r="BD269" s="7"/>
    </row>
    <row r="270" spans="3:56" x14ac:dyDescent="0.25">
      <c r="C270" s="1" t="str">
        <f t="shared" si="88"/>
        <v>women</v>
      </c>
      <c r="D270" s="1">
        <f t="shared" ca="1" si="89"/>
        <v>31</v>
      </c>
      <c r="E270" s="1">
        <f t="shared" ca="1" si="90"/>
        <v>2</v>
      </c>
      <c r="F270" s="1" t="str">
        <f t="shared" ca="1" si="91"/>
        <v>construction</v>
      </c>
      <c r="G270" s="1">
        <f t="shared" ca="1" si="92"/>
        <v>5</v>
      </c>
      <c r="H270" s="1" t="str">
        <f t="shared" ca="1" si="93"/>
        <v>Other</v>
      </c>
      <c r="I270">
        <f t="shared" ca="1" si="94"/>
        <v>1</v>
      </c>
      <c r="J270">
        <f t="shared" ca="1" si="95"/>
        <v>2</v>
      </c>
      <c r="K270">
        <f t="shared" ca="1" si="96"/>
        <v>40468</v>
      </c>
      <c r="L270">
        <f t="shared" ca="1" si="97"/>
        <v>5</v>
      </c>
      <c r="M270" t="str">
        <f t="shared" ca="1" si="98"/>
        <v>Nunavut</v>
      </c>
      <c r="N270">
        <f t="shared" ca="1" si="81"/>
        <v>121404</v>
      </c>
      <c r="O270">
        <f t="shared" ca="1" si="99"/>
        <v>101943.43194338781</v>
      </c>
      <c r="P270">
        <f t="shared" ca="1" si="82"/>
        <v>78394.156941490757</v>
      </c>
      <c r="Q270">
        <f t="shared" ca="1" si="100"/>
        <v>31400</v>
      </c>
      <c r="R270">
        <f t="shared" ca="1" si="83"/>
        <v>53141.953092047246</v>
      </c>
      <c r="S270">
        <f t="shared" ca="1" si="84"/>
        <v>1310.1043276404025</v>
      </c>
      <c r="T270">
        <f t="shared" ca="1" si="85"/>
        <v>201108.26126913118</v>
      </c>
      <c r="U270">
        <f t="shared" ca="1" si="86"/>
        <v>186485.38503543506</v>
      </c>
      <c r="V270">
        <f t="shared" ca="1" si="87"/>
        <v>14622.876233696123</v>
      </c>
      <c r="X270" s="7">
        <f>IF(Table2[[#This Row],[gender]]="men",1,0)</f>
        <v>0</v>
      </c>
      <c r="Y270" s="7">
        <f>IF(Table2[[#This Row],[gender]]="women",1,0)</f>
        <v>1</v>
      </c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>
        <f ca="1">Table2[[#This Row],[Cars value]]/Table2[[#This Row],[Cars]]</f>
        <v>39197.078470745379</v>
      </c>
      <c r="AS270" s="7"/>
      <c r="AT270" s="7"/>
      <c r="AU270" s="7">
        <f ca="1">IF(Table2[[#This Row],[Debts]]&gt;$AT$7,1,0)</f>
        <v>1</v>
      </c>
      <c r="AV270" s="7"/>
      <c r="AW270" s="7">
        <f ca="1">Table2[[#This Row],[Mortage left ]]/Table2[[#This Row],[Value of house ]]</f>
        <v>0.83970406200279901</v>
      </c>
      <c r="AZ270" s="7">
        <f ca="1">IF(Table2[[#This Row],[Debts]]&gt;Table2[[#This Row],[Income]],1,0)</f>
        <v>1</v>
      </c>
      <c r="BA270" s="7"/>
      <c r="BB270" s="7"/>
      <c r="BC270" s="7">
        <f ca="1">IF(Table2[[#This Row],[net worth of the person($)]]&gt;BB270,Table2[[#This Row],[age]],0)</f>
        <v>31</v>
      </c>
      <c r="BD270" s="7"/>
    </row>
    <row r="271" spans="3:56" x14ac:dyDescent="0.25">
      <c r="C271" s="1" t="str">
        <f t="shared" si="88"/>
        <v>women</v>
      </c>
      <c r="D271" s="1">
        <f t="shared" ca="1" si="89"/>
        <v>43</v>
      </c>
      <c r="E271" s="1">
        <f t="shared" ca="1" si="90"/>
        <v>3</v>
      </c>
      <c r="F271" s="1" t="str">
        <f t="shared" ca="1" si="91"/>
        <v xml:space="preserve">teaching </v>
      </c>
      <c r="G271" s="1">
        <f t="shared" ca="1" si="92"/>
        <v>3</v>
      </c>
      <c r="H271" s="1" t="str">
        <f t="shared" ca="1" si="93"/>
        <v xml:space="preserve">university </v>
      </c>
      <c r="I271">
        <f t="shared" ca="1" si="94"/>
        <v>3</v>
      </c>
      <c r="J271">
        <f t="shared" ca="1" si="95"/>
        <v>1</v>
      </c>
      <c r="K271">
        <f t="shared" ca="1" si="96"/>
        <v>43035</v>
      </c>
      <c r="L271">
        <f t="shared" ca="1" si="97"/>
        <v>9</v>
      </c>
      <c r="M271" t="str">
        <f t="shared" ca="1" si="98"/>
        <v>Quebec</v>
      </c>
      <c r="N271">
        <f t="shared" ca="1" si="81"/>
        <v>172140</v>
      </c>
      <c r="O271">
        <f t="shared" ca="1" si="99"/>
        <v>48155.508477702686</v>
      </c>
      <c r="P271">
        <f t="shared" ca="1" si="82"/>
        <v>30046.016403989797</v>
      </c>
      <c r="Q271">
        <f t="shared" ca="1" si="100"/>
        <v>10361</v>
      </c>
      <c r="R271">
        <f t="shared" ca="1" si="83"/>
        <v>61192.763557972008</v>
      </c>
      <c r="S271">
        <f t="shared" ca="1" si="84"/>
        <v>3078.5882436156676</v>
      </c>
      <c r="T271">
        <f t="shared" ca="1" si="85"/>
        <v>205264.60464760548</v>
      </c>
      <c r="U271">
        <f t="shared" ca="1" si="86"/>
        <v>119709.27203567469</v>
      </c>
      <c r="V271">
        <f t="shared" ca="1" si="87"/>
        <v>85555.332611930789</v>
      </c>
      <c r="X271" s="7">
        <f>IF(Table2[[#This Row],[gender]]="men",1,0)</f>
        <v>0</v>
      </c>
      <c r="Y271" s="7">
        <f>IF(Table2[[#This Row],[gender]]="women",1,0)</f>
        <v>1</v>
      </c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>
        <f ca="1">Table2[[#This Row],[Cars value]]/Table2[[#This Row],[Cars]]</f>
        <v>30046.016403989797</v>
      </c>
      <c r="AS271" s="7"/>
      <c r="AT271" s="7"/>
      <c r="AU271" s="7">
        <f ca="1">IF(Table2[[#This Row],[Debts]]&gt;$AT$7,1,0)</f>
        <v>1</v>
      </c>
      <c r="AV271" s="7"/>
      <c r="AW271" s="7">
        <f ca="1">Table2[[#This Row],[Mortage left ]]/Table2[[#This Row],[Value of house ]]</f>
        <v>0.27974618611422497</v>
      </c>
      <c r="AZ271" s="7">
        <f ca="1">IF(Table2[[#This Row],[Debts]]&gt;Table2[[#This Row],[Income]],1,0)</f>
        <v>1</v>
      </c>
      <c r="BA271" s="7"/>
      <c r="BB271" s="7"/>
      <c r="BC271" s="7">
        <f ca="1">IF(Table2[[#This Row],[net worth of the person($)]]&gt;BB271,Table2[[#This Row],[age]],0)</f>
        <v>43</v>
      </c>
      <c r="BD271" s="7"/>
    </row>
    <row r="272" spans="3:56" x14ac:dyDescent="0.25">
      <c r="C272" s="1" t="str">
        <f t="shared" si="88"/>
        <v>women</v>
      </c>
      <c r="D272" s="1">
        <f t="shared" ca="1" si="89"/>
        <v>43</v>
      </c>
      <c r="E272" s="1">
        <f t="shared" ca="1" si="90"/>
        <v>5</v>
      </c>
      <c r="F272" s="1" t="str">
        <f t="shared" ca="1" si="91"/>
        <v xml:space="preserve">general work </v>
      </c>
      <c r="G272" s="1">
        <f t="shared" ca="1" si="92"/>
        <v>1</v>
      </c>
      <c r="H272" s="1" t="str">
        <f t="shared" ca="1" si="93"/>
        <v>high scool</v>
      </c>
      <c r="I272">
        <f t="shared" ca="1" si="94"/>
        <v>3</v>
      </c>
      <c r="J272">
        <f t="shared" ca="1" si="95"/>
        <v>2</v>
      </c>
      <c r="K272">
        <f t="shared" ca="1" si="96"/>
        <v>54169</v>
      </c>
      <c r="L272">
        <f t="shared" ca="1" si="97"/>
        <v>1</v>
      </c>
      <c r="M272" t="str">
        <f t="shared" ca="1" si="98"/>
        <v xml:space="preserve">yuko </v>
      </c>
      <c r="N272">
        <f t="shared" ca="1" si="81"/>
        <v>270845</v>
      </c>
      <c r="O272">
        <f t="shared" ca="1" si="99"/>
        <v>248265.31454177271</v>
      </c>
      <c r="P272">
        <f t="shared" ca="1" si="82"/>
        <v>43966.293187925476</v>
      </c>
      <c r="Q272">
        <f t="shared" ca="1" si="100"/>
        <v>36385</v>
      </c>
      <c r="R272">
        <f t="shared" ca="1" si="83"/>
        <v>38867.617721550618</v>
      </c>
      <c r="S272">
        <f t="shared" ca="1" si="84"/>
        <v>36518.250454075467</v>
      </c>
      <c r="T272">
        <f t="shared" ca="1" si="85"/>
        <v>351329.54364200094</v>
      </c>
      <c r="U272">
        <f t="shared" ca="1" si="86"/>
        <v>323517.93226332334</v>
      </c>
      <c r="V272">
        <f t="shared" ca="1" si="87"/>
        <v>27811.611378677597</v>
      </c>
      <c r="X272" s="7">
        <f>IF(Table2[[#This Row],[gender]]="men",1,0)</f>
        <v>0</v>
      </c>
      <c r="Y272" s="7">
        <f>IF(Table2[[#This Row],[gender]]="women",1,0)</f>
        <v>1</v>
      </c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>
        <f ca="1">Table2[[#This Row],[Cars value]]/Table2[[#This Row],[Cars]]</f>
        <v>21983.146593962738</v>
      </c>
      <c r="AS272" s="7"/>
      <c r="AT272" s="7"/>
      <c r="AU272" s="7">
        <f ca="1">IF(Table2[[#This Row],[Debts]]&gt;$AT$7,1,0)</f>
        <v>1</v>
      </c>
      <c r="AV272" s="7"/>
      <c r="AW272" s="7">
        <f ca="1">Table2[[#This Row],[Mortage left ]]/Table2[[#This Row],[Value of house ]]</f>
        <v>0.91663244491045692</v>
      </c>
      <c r="AZ272" s="7">
        <f ca="1">IF(Table2[[#This Row],[Debts]]&gt;Table2[[#This Row],[Income]],1,0)</f>
        <v>0</v>
      </c>
      <c r="BA272" s="7"/>
      <c r="BB272" s="7"/>
      <c r="BC272" s="7">
        <f ca="1">IF(Table2[[#This Row],[net worth of the person($)]]&gt;BB272,Table2[[#This Row],[age]],0)</f>
        <v>43</v>
      </c>
      <c r="BD272" s="7"/>
    </row>
    <row r="273" spans="3:56" x14ac:dyDescent="0.25">
      <c r="C273" s="1" t="str">
        <f t="shared" si="88"/>
        <v>women</v>
      </c>
      <c r="D273" s="1">
        <f t="shared" ca="1" si="89"/>
        <v>25</v>
      </c>
      <c r="E273" s="1">
        <f t="shared" ca="1" si="90"/>
        <v>5</v>
      </c>
      <c r="F273" s="1" t="str">
        <f t="shared" ca="1" si="91"/>
        <v xml:space="preserve">general work </v>
      </c>
      <c r="G273" s="1">
        <f t="shared" ca="1" si="92"/>
        <v>4</v>
      </c>
      <c r="H273" s="1" t="str">
        <f t="shared" ca="1" si="93"/>
        <v xml:space="preserve">technical </v>
      </c>
      <c r="I273">
        <f t="shared" ca="1" si="94"/>
        <v>4</v>
      </c>
      <c r="J273">
        <f t="shared" ca="1" si="95"/>
        <v>2</v>
      </c>
      <c r="K273">
        <f t="shared" ca="1" si="96"/>
        <v>28085</v>
      </c>
      <c r="L273">
        <f t="shared" ca="1" si="97"/>
        <v>10</v>
      </c>
      <c r="M273" t="str">
        <f t="shared" ca="1" si="98"/>
        <v>Newfounland</v>
      </c>
      <c r="N273">
        <f t="shared" ca="1" si="81"/>
        <v>168510</v>
      </c>
      <c r="O273">
        <f t="shared" ca="1" si="99"/>
        <v>64384.285882960467</v>
      </c>
      <c r="P273">
        <f t="shared" ca="1" si="82"/>
        <v>32077.416172818106</v>
      </c>
      <c r="Q273">
        <f t="shared" ca="1" si="100"/>
        <v>10336</v>
      </c>
      <c r="R273">
        <f t="shared" ca="1" si="83"/>
        <v>4658.2140569550056</v>
      </c>
      <c r="S273">
        <f t="shared" ca="1" si="84"/>
        <v>40206.938238877759</v>
      </c>
      <c r="T273">
        <f t="shared" ca="1" si="85"/>
        <v>240794.35441169585</v>
      </c>
      <c r="U273">
        <f t="shared" ca="1" si="86"/>
        <v>79378.499939915477</v>
      </c>
      <c r="V273">
        <f t="shared" ca="1" si="87"/>
        <v>161415.85447178036</v>
      </c>
      <c r="X273" s="7">
        <f>IF(Table2[[#This Row],[gender]]="men",1,0)</f>
        <v>0</v>
      </c>
      <c r="Y273" s="7">
        <f>IF(Table2[[#This Row],[gender]]="women",1,0)</f>
        <v>1</v>
      </c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>
        <f ca="1">Table2[[#This Row],[Cars value]]/Table2[[#This Row],[Cars]]</f>
        <v>16038.708086409053</v>
      </c>
      <c r="AS273" s="7"/>
      <c r="AT273" s="7"/>
      <c r="AU273" s="7">
        <f ca="1">IF(Table2[[#This Row],[Debts]]&gt;$AT$7,1,0)</f>
        <v>0</v>
      </c>
      <c r="AV273" s="7"/>
      <c r="AW273" s="7">
        <f ca="1">Table2[[#This Row],[Mortage left ]]/Table2[[#This Row],[Value of house ]]</f>
        <v>0.38207991147682907</v>
      </c>
      <c r="AZ273" s="7">
        <f ca="1">IF(Table2[[#This Row],[Debts]]&gt;Table2[[#This Row],[Income]],1,0)</f>
        <v>0</v>
      </c>
      <c r="BA273" s="7"/>
      <c r="BB273" s="7"/>
      <c r="BC273" s="7">
        <f ca="1">IF(Table2[[#This Row],[net worth of the person($)]]&gt;BB273,Table2[[#This Row],[age]],0)</f>
        <v>25</v>
      </c>
      <c r="BD273" s="7"/>
    </row>
    <row r="274" spans="3:56" x14ac:dyDescent="0.25">
      <c r="C274" s="1" t="str">
        <f t="shared" si="88"/>
        <v>women</v>
      </c>
      <c r="D274" s="1">
        <f t="shared" ca="1" si="89"/>
        <v>39</v>
      </c>
      <c r="E274" s="1">
        <f t="shared" ca="1" si="90"/>
        <v>2</v>
      </c>
      <c r="F274" s="1" t="str">
        <f t="shared" ca="1" si="91"/>
        <v>construction</v>
      </c>
      <c r="G274" s="1">
        <f t="shared" ca="1" si="92"/>
        <v>2</v>
      </c>
      <c r="H274" s="1" t="str">
        <f t="shared" ca="1" si="93"/>
        <v xml:space="preserve">college </v>
      </c>
      <c r="I274">
        <f t="shared" ca="1" si="94"/>
        <v>1</v>
      </c>
      <c r="J274">
        <f t="shared" ca="1" si="95"/>
        <v>2</v>
      </c>
      <c r="K274">
        <f t="shared" ca="1" si="96"/>
        <v>41621</v>
      </c>
      <c r="L274">
        <f t="shared" ca="1" si="97"/>
        <v>12</v>
      </c>
      <c r="M274" t="str">
        <f t="shared" ca="1" si="98"/>
        <v xml:space="preserve">Nova scotia </v>
      </c>
      <c r="N274">
        <f t="shared" ca="1" si="81"/>
        <v>124863</v>
      </c>
      <c r="O274">
        <f t="shared" ca="1" si="99"/>
        <v>97510.470665016401</v>
      </c>
      <c r="P274">
        <f t="shared" ca="1" si="82"/>
        <v>70845.017073514202</v>
      </c>
      <c r="Q274">
        <f t="shared" ca="1" si="100"/>
        <v>31324</v>
      </c>
      <c r="R274">
        <f t="shared" ca="1" si="83"/>
        <v>46885.848622409969</v>
      </c>
      <c r="S274">
        <f t="shared" ca="1" si="84"/>
        <v>1479.6256776243881</v>
      </c>
      <c r="T274">
        <f t="shared" ca="1" si="85"/>
        <v>197187.6427511386</v>
      </c>
      <c r="U274">
        <f t="shared" ca="1" si="86"/>
        <v>175720.31928742636</v>
      </c>
      <c r="V274">
        <f t="shared" ca="1" si="87"/>
        <v>21467.323463712237</v>
      </c>
      <c r="X274" s="7">
        <f>IF(Table2[[#This Row],[gender]]="men",1,0)</f>
        <v>0</v>
      </c>
      <c r="Y274" s="7">
        <f>IF(Table2[[#This Row],[gender]]="women",1,0)</f>
        <v>1</v>
      </c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>
        <f ca="1">Table2[[#This Row],[Cars value]]/Table2[[#This Row],[Cars]]</f>
        <v>35422.508536757101</v>
      </c>
      <c r="AS274" s="7"/>
      <c r="AT274" s="7"/>
      <c r="AU274" s="7">
        <f ca="1">IF(Table2[[#This Row],[Debts]]&gt;$AT$7,1,0)</f>
        <v>1</v>
      </c>
      <c r="AV274" s="7"/>
      <c r="AW274" s="7">
        <f ca="1">Table2[[#This Row],[Mortage left ]]/Table2[[#This Row],[Value of house ]]</f>
        <v>0.78093967520415497</v>
      </c>
      <c r="AZ274" s="7">
        <f ca="1">IF(Table2[[#This Row],[Debts]]&gt;Table2[[#This Row],[Income]],1,0)</f>
        <v>1</v>
      </c>
      <c r="BA274" s="7"/>
      <c r="BB274" s="7"/>
      <c r="BC274" s="7">
        <f ca="1">IF(Table2[[#This Row],[net worth of the person($)]]&gt;BB274,Table2[[#This Row],[age]],0)</f>
        <v>39</v>
      </c>
      <c r="BD274" s="7"/>
    </row>
    <row r="275" spans="3:56" x14ac:dyDescent="0.25">
      <c r="C275" s="1" t="str">
        <f t="shared" si="88"/>
        <v>women</v>
      </c>
      <c r="D275" s="1">
        <f t="shared" ca="1" si="89"/>
        <v>36</v>
      </c>
      <c r="E275" s="1">
        <f t="shared" ca="1" si="90"/>
        <v>6</v>
      </c>
      <c r="F275" s="1" t="str">
        <f t="shared" ca="1" si="91"/>
        <v>agriculture</v>
      </c>
      <c r="G275" s="1">
        <f t="shared" ca="1" si="92"/>
        <v>1</v>
      </c>
      <c r="H275" s="1" t="str">
        <f t="shared" ca="1" si="93"/>
        <v>high scool</v>
      </c>
      <c r="I275">
        <f t="shared" ca="1" si="94"/>
        <v>0</v>
      </c>
      <c r="J275">
        <f t="shared" ca="1" si="95"/>
        <v>1</v>
      </c>
      <c r="K275">
        <f t="shared" ca="1" si="96"/>
        <v>66672</v>
      </c>
      <c r="L275">
        <f t="shared" ca="1" si="97"/>
        <v>11</v>
      </c>
      <c r="M275" t="str">
        <f t="shared" ca="1" si="98"/>
        <v>New bruncwick</v>
      </c>
      <c r="N275">
        <f t="shared" ca="1" si="81"/>
        <v>400032</v>
      </c>
      <c r="O275">
        <f t="shared" ca="1" si="99"/>
        <v>311385.78326327982</v>
      </c>
      <c r="P275">
        <f t="shared" ca="1" si="82"/>
        <v>33831.102797432191</v>
      </c>
      <c r="Q275">
        <f t="shared" ca="1" si="100"/>
        <v>20629</v>
      </c>
      <c r="R275">
        <f t="shared" ca="1" si="83"/>
        <v>56983.349081775683</v>
      </c>
      <c r="S275">
        <f t="shared" ca="1" si="84"/>
        <v>9513.1915459305583</v>
      </c>
      <c r="T275">
        <f t="shared" ca="1" si="85"/>
        <v>443376.2943433628</v>
      </c>
      <c r="U275">
        <f t="shared" ca="1" si="86"/>
        <v>388998.13234505552</v>
      </c>
      <c r="V275">
        <f t="shared" ca="1" si="87"/>
        <v>54378.161998307274</v>
      </c>
      <c r="X275" s="7">
        <f>IF(Table2[[#This Row],[gender]]="men",1,0)</f>
        <v>0</v>
      </c>
      <c r="Y275" s="7">
        <f>IF(Table2[[#This Row],[gender]]="women",1,0)</f>
        <v>1</v>
      </c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>
        <f ca="1">Table2[[#This Row],[Cars value]]/Table2[[#This Row],[Cars]]</f>
        <v>33831.102797432191</v>
      </c>
      <c r="AS275" s="7"/>
      <c r="AT275" s="7"/>
      <c r="AU275" s="7">
        <f ca="1">IF(Table2[[#This Row],[Debts]]&gt;$AT$7,1,0)</f>
        <v>1</v>
      </c>
      <c r="AV275" s="7"/>
      <c r="AW275" s="7">
        <f ca="1">Table2[[#This Row],[Mortage left ]]/Table2[[#This Row],[Value of house ]]</f>
        <v>0.77840218598332089</v>
      </c>
      <c r="AZ275" s="7">
        <f ca="1">IF(Table2[[#This Row],[Debts]]&gt;Table2[[#This Row],[Income]],1,0)</f>
        <v>0</v>
      </c>
      <c r="BA275" s="7"/>
      <c r="BB275" s="7"/>
      <c r="BC275" s="7">
        <f ca="1">IF(Table2[[#This Row],[net worth of the person($)]]&gt;BB275,Table2[[#This Row],[age]],0)</f>
        <v>36</v>
      </c>
      <c r="BD275" s="7"/>
    </row>
    <row r="276" spans="3:56" x14ac:dyDescent="0.25">
      <c r="C276" s="1" t="str">
        <f t="shared" si="88"/>
        <v>women</v>
      </c>
      <c r="D276" s="1">
        <f t="shared" ca="1" si="89"/>
        <v>28</v>
      </c>
      <c r="E276" s="1">
        <f t="shared" ca="1" si="90"/>
        <v>3</v>
      </c>
      <c r="F276" s="1" t="str">
        <f t="shared" ca="1" si="91"/>
        <v xml:space="preserve">teaching </v>
      </c>
      <c r="G276" s="1">
        <f t="shared" ca="1" si="92"/>
        <v>5</v>
      </c>
      <c r="H276" s="1" t="str">
        <f t="shared" ca="1" si="93"/>
        <v>Other</v>
      </c>
      <c r="I276">
        <f t="shared" ca="1" si="94"/>
        <v>2</v>
      </c>
      <c r="J276">
        <f t="shared" ca="1" si="95"/>
        <v>2</v>
      </c>
      <c r="K276">
        <f t="shared" ca="1" si="96"/>
        <v>62395</v>
      </c>
      <c r="L276">
        <f t="shared" ca="1" si="97"/>
        <v>9</v>
      </c>
      <c r="M276" t="str">
        <f t="shared" ca="1" si="98"/>
        <v>Quebec</v>
      </c>
      <c r="N276">
        <f t="shared" ca="1" si="81"/>
        <v>311975</v>
      </c>
      <c r="O276">
        <f t="shared" ca="1" si="99"/>
        <v>121566.98428613502</v>
      </c>
      <c r="P276">
        <f t="shared" ca="1" si="82"/>
        <v>104835.483044601</v>
      </c>
      <c r="Q276">
        <f t="shared" ca="1" si="100"/>
        <v>85108</v>
      </c>
      <c r="R276">
        <f t="shared" ca="1" si="83"/>
        <v>34679.084470239126</v>
      </c>
      <c r="S276">
        <f t="shared" ca="1" si="84"/>
        <v>25903.872744142493</v>
      </c>
      <c r="T276">
        <f t="shared" ca="1" si="85"/>
        <v>442714.35578874347</v>
      </c>
      <c r="U276">
        <f t="shared" ca="1" si="86"/>
        <v>241354.06875637412</v>
      </c>
      <c r="V276">
        <f t="shared" ca="1" si="87"/>
        <v>201360.28703236935</v>
      </c>
      <c r="X276" s="7">
        <f>IF(Table2[[#This Row],[gender]]="men",1,0)</f>
        <v>0</v>
      </c>
      <c r="Y276" s="7">
        <f>IF(Table2[[#This Row],[gender]]="women",1,0)</f>
        <v>1</v>
      </c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>
        <f ca="1">Table2[[#This Row],[Cars value]]/Table2[[#This Row],[Cars]]</f>
        <v>52417.741522300501</v>
      </c>
      <c r="AS276" s="7"/>
      <c r="AT276" s="7"/>
      <c r="AU276" s="7">
        <f ca="1">IF(Table2[[#This Row],[Debts]]&gt;$AT$7,1,0)</f>
        <v>1</v>
      </c>
      <c r="AV276" s="7"/>
      <c r="AW276" s="7">
        <f ca="1">Table2[[#This Row],[Mortage left ]]/Table2[[#This Row],[Value of house ]]</f>
        <v>0.38966899362492191</v>
      </c>
      <c r="AZ276" s="7">
        <f ca="1">IF(Table2[[#This Row],[Debts]]&gt;Table2[[#This Row],[Income]],1,0)</f>
        <v>0</v>
      </c>
      <c r="BA276" s="7"/>
      <c r="BB276" s="7"/>
      <c r="BC276" s="7">
        <f ca="1">IF(Table2[[#This Row],[net worth of the person($)]]&gt;BB276,Table2[[#This Row],[age]],0)</f>
        <v>28</v>
      </c>
      <c r="BD276" s="7"/>
    </row>
    <row r="277" spans="3:56" x14ac:dyDescent="0.25">
      <c r="C277" s="1" t="str">
        <f t="shared" si="88"/>
        <v>women</v>
      </c>
      <c r="D277" s="1">
        <f t="shared" ca="1" si="89"/>
        <v>35</v>
      </c>
      <c r="E277" s="1">
        <f t="shared" ca="1" si="90"/>
        <v>1</v>
      </c>
      <c r="F277" s="1" t="str">
        <f t="shared" ca="1" si="91"/>
        <v>health</v>
      </c>
      <c r="G277" s="1">
        <f t="shared" ca="1" si="92"/>
        <v>4</v>
      </c>
      <c r="H277" s="1" t="str">
        <f t="shared" ca="1" si="93"/>
        <v xml:space="preserve">technical </v>
      </c>
      <c r="I277">
        <f t="shared" ca="1" si="94"/>
        <v>2</v>
      </c>
      <c r="J277">
        <f t="shared" ca="1" si="95"/>
        <v>2</v>
      </c>
      <c r="K277">
        <f t="shared" ca="1" si="96"/>
        <v>72137</v>
      </c>
      <c r="L277">
        <f t="shared" ca="1" si="97"/>
        <v>13</v>
      </c>
      <c r="M277" t="str">
        <f t="shared" ca="1" si="98"/>
        <v>Prince edward Island</v>
      </c>
      <c r="N277">
        <f t="shared" ca="1" si="81"/>
        <v>360685</v>
      </c>
      <c r="O277">
        <f t="shared" ca="1" si="99"/>
        <v>203980.05635149978</v>
      </c>
      <c r="P277">
        <f t="shared" ca="1" si="82"/>
        <v>98908.465607379869</v>
      </c>
      <c r="Q277">
        <f t="shared" ca="1" si="100"/>
        <v>26648</v>
      </c>
      <c r="R277">
        <f t="shared" ca="1" si="83"/>
        <v>116179.43186334345</v>
      </c>
      <c r="S277">
        <f t="shared" ca="1" si="84"/>
        <v>33530.720038775216</v>
      </c>
      <c r="T277">
        <f t="shared" ca="1" si="85"/>
        <v>493124.18564615509</v>
      </c>
      <c r="U277">
        <f t="shared" ca="1" si="86"/>
        <v>346807.48821484321</v>
      </c>
      <c r="V277">
        <f t="shared" ca="1" si="87"/>
        <v>146316.69743131188</v>
      </c>
      <c r="X277" s="7">
        <f>IF(Table2[[#This Row],[gender]]="men",1,0)</f>
        <v>0</v>
      </c>
      <c r="Y277" s="7">
        <f>IF(Table2[[#This Row],[gender]]="women",1,0)</f>
        <v>1</v>
      </c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>
        <f ca="1">Table2[[#This Row],[Cars value]]/Table2[[#This Row],[Cars]]</f>
        <v>49454.232803689934</v>
      </c>
      <c r="AS277" s="7"/>
      <c r="AT277" s="7"/>
      <c r="AU277" s="7">
        <f ca="1">IF(Table2[[#This Row],[Debts]]&gt;$AT$7,1,0)</f>
        <v>1</v>
      </c>
      <c r="AV277" s="7"/>
      <c r="AW277" s="7">
        <f ca="1">Table2[[#This Row],[Mortage left ]]/Table2[[#This Row],[Value of house ]]</f>
        <v>0.56553517987024626</v>
      </c>
      <c r="AZ277" s="7">
        <f ca="1">IF(Table2[[#This Row],[Debts]]&gt;Table2[[#This Row],[Income]],1,0)</f>
        <v>1</v>
      </c>
      <c r="BA277" s="7"/>
      <c r="BB277" s="7"/>
      <c r="BC277" s="7">
        <f ca="1">IF(Table2[[#This Row],[net worth of the person($)]]&gt;BB277,Table2[[#This Row],[age]],0)</f>
        <v>35</v>
      </c>
      <c r="BD277" s="7"/>
    </row>
    <row r="278" spans="3:56" x14ac:dyDescent="0.25">
      <c r="C278" s="1" t="str">
        <f t="shared" si="88"/>
        <v>women</v>
      </c>
      <c r="D278" s="1">
        <f t="shared" ca="1" si="89"/>
        <v>40</v>
      </c>
      <c r="E278" s="1">
        <f t="shared" ca="1" si="90"/>
        <v>5</v>
      </c>
      <c r="F278" s="1" t="str">
        <f t="shared" ca="1" si="91"/>
        <v xml:space="preserve">general work </v>
      </c>
      <c r="G278" s="1">
        <f t="shared" ca="1" si="92"/>
        <v>3</v>
      </c>
      <c r="H278" s="1" t="str">
        <f t="shared" ca="1" si="93"/>
        <v xml:space="preserve">university </v>
      </c>
      <c r="I278">
        <f t="shared" ca="1" si="94"/>
        <v>2</v>
      </c>
      <c r="J278">
        <f t="shared" ca="1" si="95"/>
        <v>1</v>
      </c>
      <c r="K278">
        <f t="shared" ca="1" si="96"/>
        <v>84980</v>
      </c>
      <c r="L278">
        <f t="shared" ca="1" si="97"/>
        <v>9</v>
      </c>
      <c r="M278" t="str">
        <f t="shared" ca="1" si="98"/>
        <v>Quebec</v>
      </c>
      <c r="N278">
        <f t="shared" ca="1" si="81"/>
        <v>339920</v>
      </c>
      <c r="O278">
        <f t="shared" ca="1" si="99"/>
        <v>310663.01296322647</v>
      </c>
      <c r="P278">
        <f t="shared" ca="1" si="82"/>
        <v>58833.831278867052</v>
      </c>
      <c r="Q278">
        <f t="shared" ca="1" si="100"/>
        <v>24399</v>
      </c>
      <c r="R278">
        <f t="shared" ca="1" si="83"/>
        <v>141400.04972111687</v>
      </c>
      <c r="S278">
        <f t="shared" ca="1" si="84"/>
        <v>55956.328159327451</v>
      </c>
      <c r="T278">
        <f t="shared" ca="1" si="85"/>
        <v>454710.15943819447</v>
      </c>
      <c r="U278">
        <f t="shared" ca="1" si="86"/>
        <v>476462.06268434331</v>
      </c>
      <c r="V278">
        <f t="shared" ca="1" si="87"/>
        <v>-21751.903246148839</v>
      </c>
      <c r="X278" s="7">
        <f>IF(Table2[[#This Row],[gender]]="men",1,0)</f>
        <v>0</v>
      </c>
      <c r="Y278" s="7">
        <f>IF(Table2[[#This Row],[gender]]="women",1,0)</f>
        <v>1</v>
      </c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>
        <f ca="1">Table2[[#This Row],[Cars value]]/Table2[[#This Row],[Cars]]</f>
        <v>58833.831278867052</v>
      </c>
      <c r="AS278" s="7"/>
      <c r="AT278" s="7"/>
      <c r="AU278" s="7">
        <f ca="1">IF(Table2[[#This Row],[Debts]]&gt;$AT$7,1,0)</f>
        <v>1</v>
      </c>
      <c r="AV278" s="7"/>
      <c r="AW278" s="7">
        <f ca="1">Table2[[#This Row],[Mortage left ]]/Table2[[#This Row],[Value of house ]]</f>
        <v>0.91392978631215127</v>
      </c>
      <c r="AZ278" s="7">
        <f ca="1">IF(Table2[[#This Row],[Debts]]&gt;Table2[[#This Row],[Income]],1,0)</f>
        <v>1</v>
      </c>
      <c r="BA278" s="7"/>
      <c r="BB278" s="7"/>
      <c r="BC278" s="7">
        <f ca="1">IF(Table2[[#This Row],[net worth of the person($)]]&gt;BB278,Table2[[#This Row],[age]],0)</f>
        <v>0</v>
      </c>
      <c r="BD278" s="7"/>
    </row>
    <row r="279" spans="3:56" x14ac:dyDescent="0.25">
      <c r="C279" s="1" t="str">
        <f t="shared" si="88"/>
        <v>women</v>
      </c>
      <c r="D279" s="1">
        <f t="shared" ca="1" si="89"/>
        <v>45</v>
      </c>
      <c r="E279" s="1">
        <f t="shared" ca="1" si="90"/>
        <v>1</v>
      </c>
      <c r="F279" s="1" t="str">
        <f t="shared" ca="1" si="91"/>
        <v>health</v>
      </c>
      <c r="G279" s="1">
        <f t="shared" ca="1" si="92"/>
        <v>4</v>
      </c>
      <c r="H279" s="1" t="str">
        <f t="shared" ca="1" si="93"/>
        <v xml:space="preserve">technical </v>
      </c>
      <c r="I279">
        <f t="shared" ca="1" si="94"/>
        <v>4</v>
      </c>
      <c r="J279">
        <f t="shared" ca="1" si="95"/>
        <v>2</v>
      </c>
      <c r="K279">
        <f t="shared" ca="1" si="96"/>
        <v>64517</v>
      </c>
      <c r="L279">
        <f t="shared" ca="1" si="97"/>
        <v>10</v>
      </c>
      <c r="M279" t="str">
        <f t="shared" ca="1" si="98"/>
        <v>Newfounland</v>
      </c>
      <c r="N279">
        <f t="shared" ca="1" si="81"/>
        <v>322585</v>
      </c>
      <c r="O279">
        <f t="shared" ca="1" si="99"/>
        <v>251912.07293355546</v>
      </c>
      <c r="P279">
        <f t="shared" ca="1" si="82"/>
        <v>42217.893314052468</v>
      </c>
      <c r="Q279">
        <f t="shared" ca="1" si="100"/>
        <v>15953</v>
      </c>
      <c r="R279">
        <f t="shared" ca="1" si="83"/>
        <v>75127.547687598417</v>
      </c>
      <c r="S279">
        <f t="shared" ca="1" si="84"/>
        <v>53014.135185571926</v>
      </c>
      <c r="T279">
        <f t="shared" ca="1" si="85"/>
        <v>417817.0284996244</v>
      </c>
      <c r="U279">
        <f t="shared" ca="1" si="86"/>
        <v>342992.62062115385</v>
      </c>
      <c r="V279">
        <f t="shared" ca="1" si="87"/>
        <v>74824.407878470549</v>
      </c>
      <c r="X279" s="7">
        <f>IF(Table2[[#This Row],[gender]]="men",1,0)</f>
        <v>0</v>
      </c>
      <c r="Y279" s="7">
        <f>IF(Table2[[#This Row],[gender]]="women",1,0)</f>
        <v>1</v>
      </c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>
        <f ca="1">Table2[[#This Row],[Cars value]]/Table2[[#This Row],[Cars]]</f>
        <v>21108.946657026234</v>
      </c>
      <c r="AS279" s="7"/>
      <c r="AT279" s="7"/>
      <c r="AU279" s="7">
        <f ca="1">IF(Table2[[#This Row],[Debts]]&gt;$AT$7,1,0)</f>
        <v>1</v>
      </c>
      <c r="AV279" s="7"/>
      <c r="AW279" s="7">
        <f ca="1">Table2[[#This Row],[Mortage left ]]/Table2[[#This Row],[Value of house ]]</f>
        <v>0.7809168837160918</v>
      </c>
      <c r="AZ279" s="7">
        <f ca="1">IF(Table2[[#This Row],[Debts]]&gt;Table2[[#This Row],[Income]],1,0)</f>
        <v>1</v>
      </c>
      <c r="BA279" s="7"/>
      <c r="BB279" s="7"/>
      <c r="BC279" s="7">
        <f ca="1">IF(Table2[[#This Row],[net worth of the person($)]]&gt;BB279,Table2[[#This Row],[age]],0)</f>
        <v>45</v>
      </c>
      <c r="BD279" s="7"/>
    </row>
    <row r="280" spans="3:56" x14ac:dyDescent="0.25">
      <c r="C280" s="1" t="str">
        <f t="shared" si="88"/>
        <v>women</v>
      </c>
      <c r="D280" s="1">
        <f t="shared" ca="1" si="89"/>
        <v>29</v>
      </c>
      <c r="E280" s="1">
        <f t="shared" ca="1" si="90"/>
        <v>1</v>
      </c>
      <c r="F280" s="1" t="str">
        <f t="shared" ca="1" si="91"/>
        <v>health</v>
      </c>
      <c r="G280" s="1">
        <f t="shared" ca="1" si="92"/>
        <v>4</v>
      </c>
      <c r="H280" s="1" t="str">
        <f t="shared" ca="1" si="93"/>
        <v xml:space="preserve">technical </v>
      </c>
      <c r="I280">
        <f t="shared" ca="1" si="94"/>
        <v>2</v>
      </c>
      <c r="J280">
        <f t="shared" ca="1" si="95"/>
        <v>1</v>
      </c>
      <c r="K280">
        <f t="shared" ca="1" si="96"/>
        <v>55642</v>
      </c>
      <c r="L280">
        <f t="shared" ca="1" si="97"/>
        <v>6</v>
      </c>
      <c r="M280" t="str">
        <f t="shared" ca="1" si="98"/>
        <v>Saskatchewan</v>
      </c>
      <c r="N280">
        <f t="shared" ca="1" si="81"/>
        <v>278210</v>
      </c>
      <c r="O280">
        <f t="shared" ca="1" si="99"/>
        <v>272388.14900498395</v>
      </c>
      <c r="P280">
        <f t="shared" ca="1" si="82"/>
        <v>13926.254603391393</v>
      </c>
      <c r="Q280">
        <f t="shared" ca="1" si="100"/>
        <v>4387</v>
      </c>
      <c r="R280">
        <f t="shared" ca="1" si="83"/>
        <v>73646.09113185067</v>
      </c>
      <c r="S280">
        <f t="shared" ca="1" si="84"/>
        <v>69311.985347018694</v>
      </c>
      <c r="T280">
        <f t="shared" ca="1" si="85"/>
        <v>361448.23995041009</v>
      </c>
      <c r="U280">
        <f t="shared" ca="1" si="86"/>
        <v>350421.24013683462</v>
      </c>
      <c r="V280">
        <f t="shared" ca="1" si="87"/>
        <v>11026.999813575472</v>
      </c>
      <c r="X280" s="7">
        <f>IF(Table2[[#This Row],[gender]]="men",1,0)</f>
        <v>0</v>
      </c>
      <c r="Y280" s="7">
        <f>IF(Table2[[#This Row],[gender]]="women",1,0)</f>
        <v>1</v>
      </c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>
        <f ca="1">Table2[[#This Row],[Cars value]]/Table2[[#This Row],[Cars]]</f>
        <v>13926.254603391393</v>
      </c>
      <c r="AS280" s="7"/>
      <c r="AT280" s="7"/>
      <c r="AU280" s="7">
        <f ca="1">IF(Table2[[#This Row],[Debts]]&gt;$AT$7,1,0)</f>
        <v>1</v>
      </c>
      <c r="AV280" s="7"/>
      <c r="AW280" s="7">
        <f ca="1">Table2[[#This Row],[Mortage left ]]/Table2[[#This Row],[Value of house ]]</f>
        <v>0.97907389743353568</v>
      </c>
      <c r="AZ280" s="7">
        <f ca="1">IF(Table2[[#This Row],[Debts]]&gt;Table2[[#This Row],[Income]],1,0)</f>
        <v>1</v>
      </c>
      <c r="BA280" s="7"/>
      <c r="BB280" s="7"/>
      <c r="BC280" s="7">
        <f ca="1">IF(Table2[[#This Row],[net worth of the person($)]]&gt;BB280,Table2[[#This Row],[age]],0)</f>
        <v>29</v>
      </c>
      <c r="BD280" s="7"/>
    </row>
    <row r="281" spans="3:56" x14ac:dyDescent="0.25">
      <c r="C281" s="1" t="str">
        <f t="shared" si="88"/>
        <v>women</v>
      </c>
      <c r="D281" s="1">
        <f t="shared" ca="1" si="89"/>
        <v>29</v>
      </c>
      <c r="E281" s="1">
        <f t="shared" ca="1" si="90"/>
        <v>4</v>
      </c>
      <c r="F281" s="1" t="str">
        <f t="shared" ca="1" si="91"/>
        <v>IT</v>
      </c>
      <c r="G281" s="1">
        <f t="shared" ca="1" si="92"/>
        <v>1</v>
      </c>
      <c r="H281" s="1" t="str">
        <f t="shared" ca="1" si="93"/>
        <v>high scool</v>
      </c>
      <c r="I281">
        <f t="shared" ca="1" si="94"/>
        <v>3</v>
      </c>
      <c r="J281">
        <f t="shared" ca="1" si="95"/>
        <v>1</v>
      </c>
      <c r="K281">
        <f t="shared" ca="1" si="96"/>
        <v>86643</v>
      </c>
      <c r="L281">
        <f t="shared" ca="1" si="97"/>
        <v>10</v>
      </c>
      <c r="M281" t="str">
        <f t="shared" ca="1" si="98"/>
        <v>Newfounland</v>
      </c>
      <c r="N281">
        <f t="shared" ca="1" si="81"/>
        <v>433215</v>
      </c>
      <c r="O281">
        <f t="shared" ca="1" si="99"/>
        <v>178811.14946574025</v>
      </c>
      <c r="P281">
        <f t="shared" ca="1" si="82"/>
        <v>62051.560908112442</v>
      </c>
      <c r="Q281">
        <f t="shared" ca="1" si="100"/>
        <v>10506</v>
      </c>
      <c r="R281">
        <f t="shared" ca="1" si="83"/>
        <v>98951.37511176453</v>
      </c>
      <c r="S281">
        <f t="shared" ca="1" si="84"/>
        <v>126334.70817701585</v>
      </c>
      <c r="T281">
        <f t="shared" ca="1" si="85"/>
        <v>621601.26908512833</v>
      </c>
      <c r="U281">
        <f t="shared" ca="1" si="86"/>
        <v>288268.52457750478</v>
      </c>
      <c r="V281">
        <f t="shared" ca="1" si="87"/>
        <v>333332.74450762355</v>
      </c>
      <c r="X281" s="7">
        <f>IF(Table2[[#This Row],[gender]]="men",1,0)</f>
        <v>0</v>
      </c>
      <c r="Y281" s="7">
        <f>IF(Table2[[#This Row],[gender]]="women",1,0)</f>
        <v>1</v>
      </c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>
        <f ca="1">Table2[[#This Row],[Cars value]]/Table2[[#This Row],[Cars]]</f>
        <v>62051.560908112442</v>
      </c>
      <c r="AS281" s="7"/>
      <c r="AT281" s="7"/>
      <c r="AU281" s="7">
        <f ca="1">IF(Table2[[#This Row],[Debts]]&gt;$AT$7,1,0)</f>
        <v>1</v>
      </c>
      <c r="AV281" s="7"/>
      <c r="AW281" s="7">
        <f ca="1">Table2[[#This Row],[Mortage left ]]/Table2[[#This Row],[Value of house ]]</f>
        <v>0.412753827696964</v>
      </c>
      <c r="AZ281" s="7">
        <f ca="1">IF(Table2[[#This Row],[Debts]]&gt;Table2[[#This Row],[Income]],1,0)</f>
        <v>1</v>
      </c>
      <c r="BA281" s="7"/>
      <c r="BB281" s="7"/>
      <c r="BC281" s="7">
        <f ca="1">IF(Table2[[#This Row],[net worth of the person($)]]&gt;BB281,Table2[[#This Row],[age]],0)</f>
        <v>29</v>
      </c>
      <c r="BD281" s="7"/>
    </row>
    <row r="282" spans="3:56" x14ac:dyDescent="0.25">
      <c r="C282" s="1" t="str">
        <f t="shared" si="88"/>
        <v>women</v>
      </c>
      <c r="D282" s="1">
        <f t="shared" ca="1" si="89"/>
        <v>32</v>
      </c>
      <c r="E282" s="1">
        <f t="shared" ca="1" si="90"/>
        <v>3</v>
      </c>
      <c r="F282" s="1" t="str">
        <f t="shared" ca="1" si="91"/>
        <v xml:space="preserve">teaching </v>
      </c>
      <c r="G282" s="1">
        <f t="shared" ca="1" si="92"/>
        <v>5</v>
      </c>
      <c r="H282" s="1" t="str">
        <f t="shared" ca="1" si="93"/>
        <v>Other</v>
      </c>
      <c r="I282">
        <f t="shared" ca="1" si="94"/>
        <v>0</v>
      </c>
      <c r="J282">
        <f t="shared" ca="1" si="95"/>
        <v>1</v>
      </c>
      <c r="K282">
        <f t="shared" ca="1" si="96"/>
        <v>28513</v>
      </c>
      <c r="L282">
        <f t="shared" ca="1" si="97"/>
        <v>9</v>
      </c>
      <c r="M282" t="str">
        <f t="shared" ca="1" si="98"/>
        <v>Quebec</v>
      </c>
      <c r="N282">
        <f t="shared" ca="1" si="81"/>
        <v>85539</v>
      </c>
      <c r="O282">
        <f t="shared" ca="1" si="99"/>
        <v>71044.675990300108</v>
      </c>
      <c r="P282">
        <f t="shared" ca="1" si="82"/>
        <v>11852.956074769865</v>
      </c>
      <c r="Q282">
        <f t="shared" ca="1" si="100"/>
        <v>1326</v>
      </c>
      <c r="R282">
        <f t="shared" ca="1" si="83"/>
        <v>41840.836979504253</v>
      </c>
      <c r="S282">
        <f t="shared" ca="1" si="84"/>
        <v>19720.139251957713</v>
      </c>
      <c r="T282">
        <f t="shared" ca="1" si="85"/>
        <v>117112.09532672758</v>
      </c>
      <c r="U282">
        <f t="shared" ca="1" si="86"/>
        <v>114211.51296980436</v>
      </c>
      <c r="V282">
        <f t="shared" ca="1" si="87"/>
        <v>2900.5823569232161</v>
      </c>
      <c r="X282" s="7">
        <f>IF(Table2[[#This Row],[gender]]="men",1,0)</f>
        <v>0</v>
      </c>
      <c r="Y282" s="7">
        <f>IF(Table2[[#This Row],[gender]]="women",1,0)</f>
        <v>1</v>
      </c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>
        <f ca="1">Table2[[#This Row],[Cars value]]/Table2[[#This Row],[Cars]]</f>
        <v>11852.956074769865</v>
      </c>
      <c r="AS282" s="7"/>
      <c r="AT282" s="7"/>
      <c r="AU282" s="7">
        <f ca="1">IF(Table2[[#This Row],[Debts]]&gt;$AT$7,1,0)</f>
        <v>1</v>
      </c>
      <c r="AV282" s="7"/>
      <c r="AW282" s="7">
        <f ca="1">Table2[[#This Row],[Mortage left ]]/Table2[[#This Row],[Value of house ]]</f>
        <v>0.83055303417505588</v>
      </c>
      <c r="AZ282" s="7">
        <f ca="1">IF(Table2[[#This Row],[Debts]]&gt;Table2[[#This Row],[Income]],1,0)</f>
        <v>1</v>
      </c>
      <c r="BA282" s="7"/>
      <c r="BB282" s="7"/>
      <c r="BC282" s="7">
        <f ca="1">IF(Table2[[#This Row],[net worth of the person($)]]&gt;BB282,Table2[[#This Row],[age]],0)</f>
        <v>32</v>
      </c>
      <c r="BD282" s="7"/>
    </row>
    <row r="283" spans="3:56" x14ac:dyDescent="0.25">
      <c r="C283" s="1" t="str">
        <f t="shared" si="88"/>
        <v>women</v>
      </c>
      <c r="D283" s="1">
        <f t="shared" ca="1" si="89"/>
        <v>31</v>
      </c>
      <c r="E283" s="1">
        <f t="shared" ca="1" si="90"/>
        <v>5</v>
      </c>
      <c r="F283" s="1" t="str">
        <f t="shared" ca="1" si="91"/>
        <v xml:space="preserve">general work </v>
      </c>
      <c r="G283" s="1">
        <f t="shared" ca="1" si="92"/>
        <v>2</v>
      </c>
      <c r="H283" s="1" t="str">
        <f t="shared" ca="1" si="93"/>
        <v xml:space="preserve">college </v>
      </c>
      <c r="I283">
        <f t="shared" ca="1" si="94"/>
        <v>2</v>
      </c>
      <c r="J283">
        <f t="shared" ca="1" si="95"/>
        <v>2</v>
      </c>
      <c r="K283">
        <f t="shared" ca="1" si="96"/>
        <v>53605</v>
      </c>
      <c r="L283">
        <f t="shared" ca="1" si="97"/>
        <v>11</v>
      </c>
      <c r="M283" t="str">
        <f t="shared" ca="1" si="98"/>
        <v>New bruncwick</v>
      </c>
      <c r="N283">
        <f t="shared" ca="1" si="81"/>
        <v>268025</v>
      </c>
      <c r="O283">
        <f t="shared" ca="1" si="99"/>
        <v>85053.458193619183</v>
      </c>
      <c r="P283">
        <f t="shared" ca="1" si="82"/>
        <v>9912.8865140699418</v>
      </c>
      <c r="Q283">
        <f t="shared" ca="1" si="100"/>
        <v>6442</v>
      </c>
      <c r="R283">
        <f t="shared" ca="1" si="83"/>
        <v>42437.261691018452</v>
      </c>
      <c r="S283">
        <f t="shared" ca="1" si="84"/>
        <v>42406.270695978586</v>
      </c>
      <c r="T283">
        <f t="shared" ca="1" si="85"/>
        <v>320344.15721004852</v>
      </c>
      <c r="U283">
        <f t="shared" ca="1" si="86"/>
        <v>133932.71988463763</v>
      </c>
      <c r="V283">
        <f t="shared" ca="1" si="87"/>
        <v>186411.43732541089</v>
      </c>
      <c r="X283" s="7">
        <f>IF(Table2[[#This Row],[gender]]="men",1,0)</f>
        <v>0</v>
      </c>
      <c r="Y283" s="7">
        <f>IF(Table2[[#This Row],[gender]]="women",1,0)</f>
        <v>1</v>
      </c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>
        <f ca="1">Table2[[#This Row],[Cars value]]/Table2[[#This Row],[Cars]]</f>
        <v>4956.4432570349709</v>
      </c>
      <c r="AS283" s="7"/>
      <c r="AT283" s="7"/>
      <c r="AU283" s="7">
        <f ca="1">IF(Table2[[#This Row],[Debts]]&gt;$AT$7,1,0)</f>
        <v>1</v>
      </c>
      <c r="AV283" s="7"/>
      <c r="AW283" s="7">
        <f ca="1">Table2[[#This Row],[Mortage left ]]/Table2[[#This Row],[Value of house ]]</f>
        <v>0.31733404791948205</v>
      </c>
      <c r="AZ283" s="7">
        <f ca="1">IF(Table2[[#This Row],[Debts]]&gt;Table2[[#This Row],[Income]],1,0)</f>
        <v>0</v>
      </c>
      <c r="BA283" s="7"/>
      <c r="BB283" s="7"/>
      <c r="BC283" s="7">
        <f ca="1">IF(Table2[[#This Row],[net worth of the person($)]]&gt;BB283,Table2[[#This Row],[age]],0)</f>
        <v>31</v>
      </c>
      <c r="BD283" s="7"/>
    </row>
    <row r="284" spans="3:56" x14ac:dyDescent="0.25">
      <c r="C284" s="1" t="str">
        <f t="shared" si="88"/>
        <v>women</v>
      </c>
      <c r="D284" s="1">
        <f t="shared" ca="1" si="89"/>
        <v>36</v>
      </c>
      <c r="E284" s="1">
        <f t="shared" ca="1" si="90"/>
        <v>2</v>
      </c>
      <c r="F284" s="1" t="str">
        <f t="shared" ca="1" si="91"/>
        <v>construction</v>
      </c>
      <c r="G284" s="1">
        <f t="shared" ca="1" si="92"/>
        <v>2</v>
      </c>
      <c r="H284" s="1" t="str">
        <f t="shared" ca="1" si="93"/>
        <v xml:space="preserve">college </v>
      </c>
      <c r="I284">
        <f t="shared" ca="1" si="94"/>
        <v>1</v>
      </c>
      <c r="J284">
        <f t="shared" ca="1" si="95"/>
        <v>2</v>
      </c>
      <c r="K284">
        <f t="shared" ca="1" si="96"/>
        <v>84781</v>
      </c>
      <c r="L284">
        <f t="shared" ca="1" si="97"/>
        <v>4</v>
      </c>
      <c r="M284" t="str">
        <f t="shared" ca="1" si="98"/>
        <v>Alberta</v>
      </c>
      <c r="N284">
        <f t="shared" ca="1" si="81"/>
        <v>339124</v>
      </c>
      <c r="O284">
        <f t="shared" ca="1" si="99"/>
        <v>63761.551531099896</v>
      </c>
      <c r="P284">
        <f t="shared" ca="1" si="82"/>
        <v>21166.836937385855</v>
      </c>
      <c r="Q284">
        <f t="shared" ca="1" si="100"/>
        <v>10753</v>
      </c>
      <c r="R284">
        <f t="shared" ca="1" si="83"/>
        <v>106959.80716519817</v>
      </c>
      <c r="S284">
        <f t="shared" ca="1" si="84"/>
        <v>55736.068487794677</v>
      </c>
      <c r="T284">
        <f t="shared" ca="1" si="85"/>
        <v>416026.90542518051</v>
      </c>
      <c r="U284">
        <f t="shared" ca="1" si="86"/>
        <v>181474.35869629806</v>
      </c>
      <c r="V284">
        <f t="shared" ca="1" si="87"/>
        <v>234552.54672888244</v>
      </c>
      <c r="X284" s="7">
        <f>IF(Table2[[#This Row],[gender]]="men",1,0)</f>
        <v>0</v>
      </c>
      <c r="Y284" s="7">
        <f>IF(Table2[[#This Row],[gender]]="women",1,0)</f>
        <v>1</v>
      </c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>
        <f ca="1">Table2[[#This Row],[Cars value]]/Table2[[#This Row],[Cars]]</f>
        <v>10583.418468692927</v>
      </c>
      <c r="AS284" s="7"/>
      <c r="AT284" s="7"/>
      <c r="AU284" s="7">
        <f ca="1">IF(Table2[[#This Row],[Debts]]&gt;$AT$7,1,0)</f>
        <v>1</v>
      </c>
      <c r="AV284" s="7"/>
      <c r="AW284" s="7">
        <f ca="1">Table2[[#This Row],[Mortage left ]]/Table2[[#This Row],[Value of house ]]</f>
        <v>0.18801839896645445</v>
      </c>
      <c r="AZ284" s="7">
        <f ca="1">IF(Table2[[#This Row],[Debts]]&gt;Table2[[#This Row],[Income]],1,0)</f>
        <v>1</v>
      </c>
      <c r="BA284" s="7"/>
      <c r="BB284" s="7"/>
      <c r="BC284" s="7">
        <f ca="1">IF(Table2[[#This Row],[net worth of the person($)]]&gt;BB284,Table2[[#This Row],[age]],0)</f>
        <v>36</v>
      </c>
      <c r="BD284" s="7"/>
    </row>
    <row r="285" spans="3:56" x14ac:dyDescent="0.25">
      <c r="C285" s="1" t="str">
        <f t="shared" si="88"/>
        <v>women</v>
      </c>
      <c r="D285" s="1">
        <f t="shared" ca="1" si="89"/>
        <v>44</v>
      </c>
      <c r="E285" s="1">
        <f t="shared" ca="1" si="90"/>
        <v>5</v>
      </c>
      <c r="F285" s="1" t="str">
        <f t="shared" ca="1" si="91"/>
        <v xml:space="preserve">general work </v>
      </c>
      <c r="G285" s="1">
        <f t="shared" ca="1" si="92"/>
        <v>2</v>
      </c>
      <c r="H285" s="1" t="str">
        <f t="shared" ca="1" si="93"/>
        <v xml:space="preserve">college </v>
      </c>
      <c r="I285">
        <f t="shared" ca="1" si="94"/>
        <v>3</v>
      </c>
      <c r="J285">
        <f t="shared" ca="1" si="95"/>
        <v>1</v>
      </c>
      <c r="K285">
        <f t="shared" ca="1" si="96"/>
        <v>68761</v>
      </c>
      <c r="L285">
        <f t="shared" ca="1" si="97"/>
        <v>5</v>
      </c>
      <c r="M285" t="str">
        <f t="shared" ca="1" si="98"/>
        <v>Nunavut</v>
      </c>
      <c r="N285">
        <f t="shared" ca="1" si="81"/>
        <v>206283</v>
      </c>
      <c r="O285">
        <f t="shared" ca="1" si="99"/>
        <v>65732.35044667589</v>
      </c>
      <c r="P285">
        <f t="shared" ca="1" si="82"/>
        <v>28079.670992677555</v>
      </c>
      <c r="Q285">
        <f t="shared" ca="1" si="100"/>
        <v>20439</v>
      </c>
      <c r="R285">
        <f t="shared" ca="1" si="83"/>
        <v>10924.189067612373</v>
      </c>
      <c r="S285">
        <f t="shared" ca="1" si="84"/>
        <v>40382.627986648069</v>
      </c>
      <c r="T285">
        <f t="shared" ca="1" si="85"/>
        <v>274745.29897932563</v>
      </c>
      <c r="U285">
        <f t="shared" ca="1" si="86"/>
        <v>97095.539514288263</v>
      </c>
      <c r="V285">
        <f t="shared" ca="1" si="87"/>
        <v>177649.75946503738</v>
      </c>
      <c r="X285" s="7">
        <f>IF(Table2[[#This Row],[gender]]="men",1,0)</f>
        <v>0</v>
      </c>
      <c r="Y285" s="7">
        <f>IF(Table2[[#This Row],[gender]]="women",1,0)</f>
        <v>1</v>
      </c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>
        <f ca="1">Table2[[#This Row],[Cars value]]/Table2[[#This Row],[Cars]]</f>
        <v>28079.670992677555</v>
      </c>
      <c r="AS285" s="7"/>
      <c r="AT285" s="7"/>
      <c r="AU285" s="7">
        <f ca="1">IF(Table2[[#This Row],[Debts]]&gt;$AT$7,1,0)</f>
        <v>0</v>
      </c>
      <c r="AV285" s="7"/>
      <c r="AW285" s="7">
        <f ca="1">Table2[[#This Row],[Mortage left ]]/Table2[[#This Row],[Value of house ]]</f>
        <v>0.31865132098464677</v>
      </c>
      <c r="AZ285" s="7">
        <f ca="1">IF(Table2[[#This Row],[Debts]]&gt;Table2[[#This Row],[Income]],1,0)</f>
        <v>0</v>
      </c>
      <c r="BA285" s="7"/>
      <c r="BB285" s="7"/>
      <c r="BC285" s="7">
        <f ca="1">IF(Table2[[#This Row],[net worth of the person($)]]&gt;BB285,Table2[[#This Row],[age]],0)</f>
        <v>44</v>
      </c>
      <c r="BD285" s="7"/>
    </row>
    <row r="286" spans="3:56" x14ac:dyDescent="0.25">
      <c r="C286" s="1" t="str">
        <f t="shared" si="88"/>
        <v>women</v>
      </c>
      <c r="D286" s="1">
        <f t="shared" ca="1" si="89"/>
        <v>26</v>
      </c>
      <c r="E286" s="1">
        <f t="shared" ca="1" si="90"/>
        <v>2</v>
      </c>
      <c r="F286" s="1" t="str">
        <f t="shared" ca="1" si="91"/>
        <v>construction</v>
      </c>
      <c r="G286" s="1">
        <f t="shared" ca="1" si="92"/>
        <v>2</v>
      </c>
      <c r="H286" s="1" t="str">
        <f t="shared" ca="1" si="93"/>
        <v xml:space="preserve">college </v>
      </c>
      <c r="I286">
        <f t="shared" ca="1" si="94"/>
        <v>3</v>
      </c>
      <c r="J286">
        <f t="shared" ca="1" si="95"/>
        <v>2</v>
      </c>
      <c r="K286">
        <f t="shared" ca="1" si="96"/>
        <v>85881</v>
      </c>
      <c r="L286">
        <f t="shared" ca="1" si="97"/>
        <v>10</v>
      </c>
      <c r="M286" t="str">
        <f t="shared" ca="1" si="98"/>
        <v>Newfounland</v>
      </c>
      <c r="N286">
        <f t="shared" ca="1" si="81"/>
        <v>343524</v>
      </c>
      <c r="O286">
        <f t="shared" ca="1" si="99"/>
        <v>242578.4652278625</v>
      </c>
      <c r="P286">
        <f t="shared" ca="1" si="82"/>
        <v>5867.6517143439778</v>
      </c>
      <c r="Q286">
        <f t="shared" ca="1" si="100"/>
        <v>4179</v>
      </c>
      <c r="R286">
        <f t="shared" ca="1" si="83"/>
        <v>128623.10421639033</v>
      </c>
      <c r="S286">
        <f t="shared" ca="1" si="84"/>
        <v>11534.189567166002</v>
      </c>
      <c r="T286">
        <f t="shared" ca="1" si="85"/>
        <v>360925.84128150996</v>
      </c>
      <c r="U286">
        <f t="shared" ca="1" si="86"/>
        <v>375380.56944425282</v>
      </c>
      <c r="V286">
        <f t="shared" ca="1" si="87"/>
        <v>-14454.72816274286</v>
      </c>
      <c r="X286" s="7">
        <f>IF(Table2[[#This Row],[gender]]="men",1,0)</f>
        <v>0</v>
      </c>
      <c r="Y286" s="7">
        <f>IF(Table2[[#This Row],[gender]]="women",1,0)</f>
        <v>1</v>
      </c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>
        <f ca="1">Table2[[#This Row],[Cars value]]/Table2[[#This Row],[Cars]]</f>
        <v>2933.8258571719889</v>
      </c>
      <c r="AS286" s="7"/>
      <c r="AT286" s="7"/>
      <c r="AU286" s="7">
        <f ca="1">IF(Table2[[#This Row],[Debts]]&gt;$AT$7,1,0)</f>
        <v>1</v>
      </c>
      <c r="AV286" s="7"/>
      <c r="AW286" s="7">
        <f ca="1">Table2[[#This Row],[Mortage left ]]/Table2[[#This Row],[Value of house ]]</f>
        <v>0.70614706753491019</v>
      </c>
      <c r="AZ286" s="7">
        <f ca="1">IF(Table2[[#This Row],[Debts]]&gt;Table2[[#This Row],[Income]],1,0)</f>
        <v>1</v>
      </c>
      <c r="BA286" s="7"/>
      <c r="BB286" s="7"/>
      <c r="BC286" s="7">
        <f ca="1">IF(Table2[[#This Row],[net worth of the person($)]]&gt;BB286,Table2[[#This Row],[age]],0)</f>
        <v>0</v>
      </c>
      <c r="BD286" s="7"/>
    </row>
    <row r="287" spans="3:56" x14ac:dyDescent="0.25">
      <c r="C287" s="1" t="str">
        <f t="shared" si="88"/>
        <v>women</v>
      </c>
      <c r="D287" s="1">
        <f t="shared" ca="1" si="89"/>
        <v>32</v>
      </c>
      <c r="E287" s="1">
        <f t="shared" ca="1" si="90"/>
        <v>2</v>
      </c>
      <c r="F287" s="1" t="str">
        <f t="shared" ca="1" si="91"/>
        <v>construction</v>
      </c>
      <c r="G287" s="1">
        <f t="shared" ca="1" si="92"/>
        <v>5</v>
      </c>
      <c r="H287" s="1" t="str">
        <f t="shared" ca="1" si="93"/>
        <v>Other</v>
      </c>
      <c r="I287">
        <f t="shared" ca="1" si="94"/>
        <v>2</v>
      </c>
      <c r="J287">
        <f t="shared" ca="1" si="95"/>
        <v>2</v>
      </c>
      <c r="K287">
        <f t="shared" ca="1" si="96"/>
        <v>38768</v>
      </c>
      <c r="L287">
        <f t="shared" ca="1" si="97"/>
        <v>6</v>
      </c>
      <c r="M287" t="str">
        <f t="shared" ca="1" si="98"/>
        <v>Saskatchewan</v>
      </c>
      <c r="N287">
        <f t="shared" ca="1" si="81"/>
        <v>116304</v>
      </c>
      <c r="O287">
        <f t="shared" ca="1" si="99"/>
        <v>46864.168098905742</v>
      </c>
      <c r="P287">
        <f t="shared" ca="1" si="82"/>
        <v>63183.096763004934</v>
      </c>
      <c r="Q287">
        <f t="shared" ca="1" si="100"/>
        <v>33617</v>
      </c>
      <c r="R287">
        <f t="shared" ca="1" si="83"/>
        <v>46527.151525588182</v>
      </c>
      <c r="S287">
        <f t="shared" ca="1" si="84"/>
        <v>53810.775265045202</v>
      </c>
      <c r="T287">
        <f t="shared" ca="1" si="85"/>
        <v>233297.87202805013</v>
      </c>
      <c r="U287">
        <f t="shared" ca="1" si="86"/>
        <v>127008.31962449392</v>
      </c>
      <c r="V287">
        <f t="shared" ca="1" si="87"/>
        <v>106289.55240355621</v>
      </c>
      <c r="X287" s="7">
        <f>IF(Table2[[#This Row],[gender]]="men",1,0)</f>
        <v>0</v>
      </c>
      <c r="Y287" s="7">
        <f>IF(Table2[[#This Row],[gender]]="women",1,0)</f>
        <v>1</v>
      </c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>
        <f ca="1">Table2[[#This Row],[Cars value]]/Table2[[#This Row],[Cars]]</f>
        <v>31591.548381502467</v>
      </c>
      <c r="AS287" s="7"/>
      <c r="AT287" s="7"/>
      <c r="AU287" s="7">
        <f ca="1">IF(Table2[[#This Row],[Debts]]&gt;$AT$7,1,0)</f>
        <v>1</v>
      </c>
      <c r="AV287" s="7"/>
      <c r="AW287" s="7">
        <f ca="1">Table2[[#This Row],[Mortage left ]]/Table2[[#This Row],[Value of house ]]</f>
        <v>0.40294545414522065</v>
      </c>
      <c r="AZ287" s="7">
        <f ca="1">IF(Table2[[#This Row],[Debts]]&gt;Table2[[#This Row],[Income]],1,0)</f>
        <v>1</v>
      </c>
      <c r="BA287" s="7"/>
      <c r="BB287" s="7"/>
      <c r="BC287" s="7">
        <f ca="1">IF(Table2[[#This Row],[net worth of the person($)]]&gt;BB287,Table2[[#This Row],[age]],0)</f>
        <v>32</v>
      </c>
      <c r="BD287" s="7"/>
    </row>
    <row r="288" spans="3:56" x14ac:dyDescent="0.25">
      <c r="C288" s="1" t="str">
        <f t="shared" si="88"/>
        <v>women</v>
      </c>
      <c r="D288" s="1">
        <f t="shared" ca="1" si="89"/>
        <v>45</v>
      </c>
      <c r="E288" s="1">
        <f t="shared" ca="1" si="90"/>
        <v>3</v>
      </c>
      <c r="F288" s="1" t="str">
        <f t="shared" ca="1" si="91"/>
        <v xml:space="preserve">teaching </v>
      </c>
      <c r="G288" s="1">
        <f t="shared" ca="1" si="92"/>
        <v>4</v>
      </c>
      <c r="H288" s="1" t="str">
        <f t="shared" ca="1" si="93"/>
        <v xml:space="preserve">technical </v>
      </c>
      <c r="I288">
        <f t="shared" ca="1" si="94"/>
        <v>4</v>
      </c>
      <c r="J288">
        <f t="shared" ca="1" si="95"/>
        <v>1</v>
      </c>
      <c r="K288">
        <f t="shared" ca="1" si="96"/>
        <v>86360</v>
      </c>
      <c r="L288">
        <f t="shared" ca="1" si="97"/>
        <v>5</v>
      </c>
      <c r="M288" t="str">
        <f t="shared" ca="1" si="98"/>
        <v>Nunavut</v>
      </c>
      <c r="N288">
        <f t="shared" ca="1" si="81"/>
        <v>259080</v>
      </c>
      <c r="O288">
        <f t="shared" ca="1" si="99"/>
        <v>188825.60279491401</v>
      </c>
      <c r="P288">
        <f t="shared" ca="1" si="82"/>
        <v>25494.743830453117</v>
      </c>
      <c r="Q288">
        <f t="shared" ca="1" si="100"/>
        <v>7706</v>
      </c>
      <c r="R288">
        <f t="shared" ca="1" si="83"/>
        <v>172265.27042015217</v>
      </c>
      <c r="S288">
        <f t="shared" ca="1" si="84"/>
        <v>90753.789511358584</v>
      </c>
      <c r="T288">
        <f t="shared" ca="1" si="85"/>
        <v>375328.53334181174</v>
      </c>
      <c r="U288">
        <f t="shared" ca="1" si="86"/>
        <v>368796.87321506615</v>
      </c>
      <c r="V288">
        <f t="shared" ca="1" si="87"/>
        <v>6531.6601267455844</v>
      </c>
      <c r="X288" s="7">
        <f>IF(Table2[[#This Row],[gender]]="men",1,0)</f>
        <v>0</v>
      </c>
      <c r="Y288" s="7">
        <f>IF(Table2[[#This Row],[gender]]="women",1,0)</f>
        <v>1</v>
      </c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>
        <f ca="1">Table2[[#This Row],[Cars value]]/Table2[[#This Row],[Cars]]</f>
        <v>25494.743830453117</v>
      </c>
      <c r="AS288" s="7"/>
      <c r="AT288" s="7"/>
      <c r="AU288" s="7">
        <f ca="1">IF(Table2[[#This Row],[Debts]]&gt;$AT$7,1,0)</f>
        <v>1</v>
      </c>
      <c r="AV288" s="7"/>
      <c r="AW288" s="7">
        <f ca="1">Table2[[#This Row],[Mortage left ]]/Table2[[#This Row],[Value of house ]]</f>
        <v>0.72883125982288877</v>
      </c>
      <c r="AZ288" s="7">
        <f ca="1">IF(Table2[[#This Row],[Debts]]&gt;Table2[[#This Row],[Income]],1,0)</f>
        <v>1</v>
      </c>
      <c r="BA288" s="7"/>
      <c r="BB288" s="7"/>
      <c r="BC288" s="7">
        <f ca="1">IF(Table2[[#This Row],[net worth of the person($)]]&gt;BB288,Table2[[#This Row],[age]],0)</f>
        <v>45</v>
      </c>
      <c r="BD288" s="7"/>
    </row>
    <row r="289" spans="3:56" x14ac:dyDescent="0.25">
      <c r="C289" s="1" t="str">
        <f t="shared" si="88"/>
        <v>women</v>
      </c>
      <c r="D289" s="1">
        <f t="shared" ca="1" si="89"/>
        <v>42</v>
      </c>
      <c r="E289" s="1">
        <f t="shared" ca="1" si="90"/>
        <v>1</v>
      </c>
      <c r="F289" s="1" t="str">
        <f t="shared" ca="1" si="91"/>
        <v>health</v>
      </c>
      <c r="G289" s="1">
        <f t="shared" ca="1" si="92"/>
        <v>3</v>
      </c>
      <c r="H289" s="1" t="str">
        <f t="shared" ca="1" si="93"/>
        <v xml:space="preserve">university </v>
      </c>
      <c r="I289">
        <f t="shared" ca="1" si="94"/>
        <v>2</v>
      </c>
      <c r="J289">
        <f t="shared" ca="1" si="95"/>
        <v>1</v>
      </c>
      <c r="K289">
        <f t="shared" ca="1" si="96"/>
        <v>60451</v>
      </c>
      <c r="L289">
        <f t="shared" ca="1" si="97"/>
        <v>2</v>
      </c>
      <c r="M289" t="str">
        <f t="shared" ca="1" si="98"/>
        <v>BC</v>
      </c>
      <c r="N289">
        <f t="shared" ca="1" si="81"/>
        <v>241804</v>
      </c>
      <c r="O289">
        <f t="shared" ca="1" si="99"/>
        <v>205902.52817334584</v>
      </c>
      <c r="P289">
        <f t="shared" ca="1" si="82"/>
        <v>56803.245114457241</v>
      </c>
      <c r="Q289">
        <f t="shared" ca="1" si="100"/>
        <v>408</v>
      </c>
      <c r="R289">
        <f t="shared" ca="1" si="83"/>
        <v>35895.461633515952</v>
      </c>
      <c r="S289">
        <f t="shared" ca="1" si="84"/>
        <v>44771.097901287852</v>
      </c>
      <c r="T289">
        <f t="shared" ca="1" si="85"/>
        <v>343378.34301574505</v>
      </c>
      <c r="U289">
        <f t="shared" ca="1" si="86"/>
        <v>242205.98980686179</v>
      </c>
      <c r="V289">
        <f t="shared" ca="1" si="87"/>
        <v>101172.35320888326</v>
      </c>
      <c r="X289" s="7">
        <f>IF(Table2[[#This Row],[gender]]="men",1,0)</f>
        <v>0</v>
      </c>
      <c r="Y289" s="7">
        <f>IF(Table2[[#This Row],[gender]]="women",1,0)</f>
        <v>1</v>
      </c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>
        <f ca="1">Table2[[#This Row],[Cars value]]/Table2[[#This Row],[Cars]]</f>
        <v>56803.245114457241</v>
      </c>
      <c r="AS289" s="7"/>
      <c r="AT289" s="7"/>
      <c r="AU289" s="7">
        <f ca="1">IF(Table2[[#This Row],[Debts]]&gt;$AT$7,1,0)</f>
        <v>1</v>
      </c>
      <c r="AV289" s="7"/>
      <c r="AW289" s="7">
        <f ca="1">Table2[[#This Row],[Mortage left ]]/Table2[[#This Row],[Value of house ]]</f>
        <v>0.85152655941732081</v>
      </c>
      <c r="AZ289" s="7">
        <f ca="1">IF(Table2[[#This Row],[Debts]]&gt;Table2[[#This Row],[Income]],1,0)</f>
        <v>0</v>
      </c>
      <c r="BA289" s="7"/>
      <c r="BB289" s="7"/>
      <c r="BC289" s="7">
        <f ca="1">IF(Table2[[#This Row],[net worth of the person($)]]&gt;BB289,Table2[[#This Row],[age]],0)</f>
        <v>42</v>
      </c>
      <c r="BD289" s="7"/>
    </row>
    <row r="290" spans="3:56" x14ac:dyDescent="0.25">
      <c r="C290" s="1" t="str">
        <f t="shared" si="88"/>
        <v>women</v>
      </c>
      <c r="D290" s="1">
        <f t="shared" ca="1" si="89"/>
        <v>36</v>
      </c>
      <c r="E290" s="1">
        <f t="shared" ca="1" si="90"/>
        <v>4</v>
      </c>
      <c r="F290" s="1" t="str">
        <f t="shared" ca="1" si="91"/>
        <v>IT</v>
      </c>
      <c r="G290" s="1">
        <f t="shared" ca="1" si="92"/>
        <v>4</v>
      </c>
      <c r="H290" s="1" t="str">
        <f t="shared" ca="1" si="93"/>
        <v xml:space="preserve">technical </v>
      </c>
      <c r="I290">
        <f t="shared" ca="1" si="94"/>
        <v>3</v>
      </c>
      <c r="J290">
        <f t="shared" ca="1" si="95"/>
        <v>2</v>
      </c>
      <c r="K290">
        <f t="shared" ca="1" si="96"/>
        <v>25311</v>
      </c>
      <c r="L290">
        <f t="shared" ca="1" si="97"/>
        <v>3</v>
      </c>
      <c r="M290" t="str">
        <f t="shared" ca="1" si="98"/>
        <v>Northwest Ter</v>
      </c>
      <c r="N290">
        <f t="shared" ref="N290:N353" ca="1" si="101">K290*RANDBETWEEN(3,6)</f>
        <v>126555</v>
      </c>
      <c r="O290">
        <f t="shared" ca="1" si="99"/>
        <v>60079.07871567292</v>
      </c>
      <c r="P290">
        <f t="shared" ref="P290:P353" ca="1" si="102">J290*RAND()*K290</f>
        <v>37383.528907144457</v>
      </c>
      <c r="Q290">
        <f t="shared" ca="1" si="100"/>
        <v>10958</v>
      </c>
      <c r="R290">
        <f t="shared" ref="R290:R353" ca="1" si="103">RAND()*K290*2</f>
        <v>34861.638089306995</v>
      </c>
      <c r="S290">
        <f t="shared" ref="S290:S353" ca="1" si="104">RAND()*K290*1.5</f>
        <v>29643.09893857006</v>
      </c>
      <c r="T290">
        <f t="shared" ref="T290:T353" ca="1" si="105">N290+P290+S290</f>
        <v>193581.62784571451</v>
      </c>
      <c r="U290">
        <f t="shared" ref="U290:U353" ca="1" si="106">O290+Q290+R290</f>
        <v>105898.71680497992</v>
      </c>
      <c r="V290">
        <f t="shared" ref="V290:V353" ca="1" si="107">T290-U290</f>
        <v>87682.911040734587</v>
      </c>
      <c r="X290" s="7">
        <f>IF(Table2[[#This Row],[gender]]="men",1,0)</f>
        <v>0</v>
      </c>
      <c r="Y290" s="7">
        <f>IF(Table2[[#This Row],[gender]]="women",1,0)</f>
        <v>1</v>
      </c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>
        <f ca="1">Table2[[#This Row],[Cars value]]/Table2[[#This Row],[Cars]]</f>
        <v>18691.764453572228</v>
      </c>
      <c r="AS290" s="7"/>
      <c r="AT290" s="7"/>
      <c r="AU290" s="7">
        <f ca="1">IF(Table2[[#This Row],[Debts]]&gt;$AT$7,1,0)</f>
        <v>1</v>
      </c>
      <c r="AV290" s="7"/>
      <c r="AW290" s="7">
        <f ca="1">Table2[[#This Row],[Mortage left ]]/Table2[[#This Row],[Value of house ]]</f>
        <v>0.47472702552781731</v>
      </c>
      <c r="AZ290" s="7">
        <f ca="1">IF(Table2[[#This Row],[Debts]]&gt;Table2[[#This Row],[Income]],1,0)</f>
        <v>1</v>
      </c>
      <c r="BA290" s="7"/>
      <c r="BB290" s="7"/>
      <c r="BC290" s="7">
        <f ca="1">IF(Table2[[#This Row],[net worth of the person($)]]&gt;BB290,Table2[[#This Row],[age]],0)</f>
        <v>36</v>
      </c>
      <c r="BD290" s="7"/>
    </row>
    <row r="291" spans="3:56" x14ac:dyDescent="0.25">
      <c r="C291" s="1" t="str">
        <f t="shared" si="88"/>
        <v>women</v>
      </c>
      <c r="D291" s="1">
        <f t="shared" ca="1" si="89"/>
        <v>40</v>
      </c>
      <c r="E291" s="1">
        <f t="shared" ca="1" si="90"/>
        <v>1</v>
      </c>
      <c r="F291" s="1" t="str">
        <f t="shared" ca="1" si="91"/>
        <v>health</v>
      </c>
      <c r="G291" s="1">
        <f t="shared" ca="1" si="92"/>
        <v>1</v>
      </c>
      <c r="H291" s="1" t="str">
        <f t="shared" ca="1" si="93"/>
        <v>high scool</v>
      </c>
      <c r="I291">
        <f t="shared" ca="1" si="94"/>
        <v>4</v>
      </c>
      <c r="J291">
        <f t="shared" ca="1" si="95"/>
        <v>2</v>
      </c>
      <c r="K291">
        <f t="shared" ca="1" si="96"/>
        <v>42137</v>
      </c>
      <c r="L291">
        <f t="shared" ca="1" si="97"/>
        <v>7</v>
      </c>
      <c r="M291" t="str">
        <f t="shared" ca="1" si="98"/>
        <v xml:space="preserve">Manitoba </v>
      </c>
      <c r="N291">
        <f t="shared" ca="1" si="101"/>
        <v>252822</v>
      </c>
      <c r="O291">
        <f t="shared" ca="1" si="99"/>
        <v>155166.56995041241</v>
      </c>
      <c r="P291">
        <f t="shared" ca="1" si="102"/>
        <v>68491.987298717562</v>
      </c>
      <c r="Q291">
        <f t="shared" ca="1" si="100"/>
        <v>53556</v>
      </c>
      <c r="R291">
        <f t="shared" ca="1" si="103"/>
        <v>13436.847125336126</v>
      </c>
      <c r="S291">
        <f t="shared" ca="1" si="104"/>
        <v>21499.770870057153</v>
      </c>
      <c r="T291">
        <f t="shared" ca="1" si="105"/>
        <v>342813.75816877472</v>
      </c>
      <c r="U291">
        <f t="shared" ca="1" si="106"/>
        <v>222159.41707574853</v>
      </c>
      <c r="V291">
        <f t="shared" ca="1" si="107"/>
        <v>120654.34109302619</v>
      </c>
      <c r="X291" s="7">
        <f>IF(Table2[[#This Row],[gender]]="men",1,0)</f>
        <v>0</v>
      </c>
      <c r="Y291" s="7">
        <f>IF(Table2[[#This Row],[gender]]="women",1,0)</f>
        <v>1</v>
      </c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>
        <f ca="1">Table2[[#This Row],[Cars value]]/Table2[[#This Row],[Cars]]</f>
        <v>34245.993649358781</v>
      </c>
      <c r="AS291" s="7"/>
      <c r="AT291" s="7"/>
      <c r="AU291" s="7">
        <f ca="1">IF(Table2[[#This Row],[Debts]]&gt;$AT$7,1,0)</f>
        <v>0</v>
      </c>
      <c r="AV291" s="7"/>
      <c r="AW291" s="7">
        <f ca="1">Table2[[#This Row],[Mortage left ]]/Table2[[#This Row],[Value of house ]]</f>
        <v>0.61373840073416241</v>
      </c>
      <c r="AZ291" s="7">
        <f ca="1">IF(Table2[[#This Row],[Debts]]&gt;Table2[[#This Row],[Income]],1,0)</f>
        <v>0</v>
      </c>
      <c r="BA291" s="7"/>
      <c r="BB291" s="7"/>
      <c r="BC291" s="7">
        <f ca="1">IF(Table2[[#This Row],[net worth of the person($)]]&gt;BB291,Table2[[#This Row],[age]],0)</f>
        <v>40</v>
      </c>
      <c r="BD291" s="7"/>
    </row>
    <row r="292" spans="3:56" x14ac:dyDescent="0.25">
      <c r="C292" s="1" t="str">
        <f t="shared" si="88"/>
        <v>women</v>
      </c>
      <c r="D292" s="1">
        <f t="shared" ca="1" si="89"/>
        <v>41</v>
      </c>
      <c r="E292" s="1">
        <f t="shared" ca="1" si="90"/>
        <v>6</v>
      </c>
      <c r="F292" s="1" t="str">
        <f t="shared" ca="1" si="91"/>
        <v>agriculture</v>
      </c>
      <c r="G292" s="1">
        <f t="shared" ca="1" si="92"/>
        <v>3</v>
      </c>
      <c r="H292" s="1" t="str">
        <f t="shared" ca="1" si="93"/>
        <v xml:space="preserve">university </v>
      </c>
      <c r="I292">
        <f t="shared" ca="1" si="94"/>
        <v>3</v>
      </c>
      <c r="J292">
        <f t="shared" ca="1" si="95"/>
        <v>2</v>
      </c>
      <c r="K292">
        <f t="shared" ca="1" si="96"/>
        <v>32083</v>
      </c>
      <c r="L292">
        <f t="shared" ca="1" si="97"/>
        <v>8</v>
      </c>
      <c r="M292" t="str">
        <f t="shared" ca="1" si="98"/>
        <v xml:space="preserve">Ontario </v>
      </c>
      <c r="N292">
        <f t="shared" ca="1" si="101"/>
        <v>128332</v>
      </c>
      <c r="O292">
        <f t="shared" ca="1" si="99"/>
        <v>94540.429186941736</v>
      </c>
      <c r="P292">
        <f t="shared" ca="1" si="102"/>
        <v>49257.999493688825</v>
      </c>
      <c r="Q292">
        <f t="shared" ca="1" si="100"/>
        <v>23653</v>
      </c>
      <c r="R292">
        <f t="shared" ca="1" si="103"/>
        <v>48518.484312113491</v>
      </c>
      <c r="S292">
        <f t="shared" ca="1" si="104"/>
        <v>2298.7352828333983</v>
      </c>
      <c r="T292">
        <f t="shared" ca="1" si="105"/>
        <v>179888.73477652221</v>
      </c>
      <c r="U292">
        <f t="shared" ca="1" si="106"/>
        <v>166711.91349905523</v>
      </c>
      <c r="V292">
        <f t="shared" ca="1" si="107"/>
        <v>13176.821277466981</v>
      </c>
      <c r="X292" s="7">
        <f>IF(Table2[[#This Row],[gender]]="men",1,0)</f>
        <v>0</v>
      </c>
      <c r="Y292" s="7">
        <f>IF(Table2[[#This Row],[gender]]="women",1,0)</f>
        <v>1</v>
      </c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>
        <f ca="1">Table2[[#This Row],[Cars value]]/Table2[[#This Row],[Cars]]</f>
        <v>24628.999746844413</v>
      </c>
      <c r="AS292" s="7"/>
      <c r="AT292" s="7"/>
      <c r="AU292" s="7">
        <f ca="1">IF(Table2[[#This Row],[Debts]]&gt;$AT$7,1,0)</f>
        <v>1</v>
      </c>
      <c r="AV292" s="7"/>
      <c r="AW292" s="7">
        <f ca="1">Table2[[#This Row],[Mortage left ]]/Table2[[#This Row],[Value of house ]]</f>
        <v>0.73668632287303037</v>
      </c>
      <c r="AZ292" s="7">
        <f ca="1">IF(Table2[[#This Row],[Debts]]&gt;Table2[[#This Row],[Income]],1,0)</f>
        <v>1</v>
      </c>
      <c r="BA292" s="7"/>
      <c r="BB292" s="7"/>
      <c r="BC292" s="7">
        <f ca="1">IF(Table2[[#This Row],[net worth of the person($)]]&gt;BB292,Table2[[#This Row],[age]],0)</f>
        <v>41</v>
      </c>
      <c r="BD292" s="7"/>
    </row>
    <row r="293" spans="3:56" x14ac:dyDescent="0.25">
      <c r="C293" s="1" t="str">
        <f t="shared" si="88"/>
        <v>women</v>
      </c>
      <c r="D293" s="1">
        <f t="shared" ca="1" si="89"/>
        <v>29</v>
      </c>
      <c r="E293" s="1">
        <f t="shared" ca="1" si="90"/>
        <v>1</v>
      </c>
      <c r="F293" s="1" t="str">
        <f t="shared" ca="1" si="91"/>
        <v>health</v>
      </c>
      <c r="G293" s="1">
        <f t="shared" ca="1" si="92"/>
        <v>2</v>
      </c>
      <c r="H293" s="1" t="str">
        <f t="shared" ca="1" si="93"/>
        <v xml:space="preserve">college </v>
      </c>
      <c r="I293">
        <f t="shared" ca="1" si="94"/>
        <v>2</v>
      </c>
      <c r="J293">
        <f t="shared" ca="1" si="95"/>
        <v>1</v>
      </c>
      <c r="K293">
        <f t="shared" ca="1" si="96"/>
        <v>57223</v>
      </c>
      <c r="L293">
        <f t="shared" ca="1" si="97"/>
        <v>5</v>
      </c>
      <c r="M293" t="str">
        <f t="shared" ca="1" si="98"/>
        <v>Nunavut</v>
      </c>
      <c r="N293">
        <f t="shared" ca="1" si="101"/>
        <v>228892</v>
      </c>
      <c r="O293">
        <f t="shared" ca="1" si="99"/>
        <v>197400.32739948455</v>
      </c>
      <c r="P293">
        <f t="shared" ca="1" si="102"/>
        <v>9100.0095434043087</v>
      </c>
      <c r="Q293">
        <f t="shared" ca="1" si="100"/>
        <v>7606</v>
      </c>
      <c r="R293">
        <f t="shared" ca="1" si="103"/>
        <v>42297.911407195381</v>
      </c>
      <c r="S293">
        <f t="shared" ca="1" si="104"/>
        <v>18579.678036307821</v>
      </c>
      <c r="T293">
        <f t="shared" ca="1" si="105"/>
        <v>256571.68757971213</v>
      </c>
      <c r="U293">
        <f t="shared" ca="1" si="106"/>
        <v>247304.23880667993</v>
      </c>
      <c r="V293">
        <f t="shared" ca="1" si="107"/>
        <v>9267.4487730321998</v>
      </c>
      <c r="X293" s="7">
        <f>IF(Table2[[#This Row],[gender]]="men",1,0)</f>
        <v>0</v>
      </c>
      <c r="Y293" s="7">
        <f>IF(Table2[[#This Row],[gender]]="women",1,0)</f>
        <v>1</v>
      </c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>
        <f ca="1">Table2[[#This Row],[Cars value]]/Table2[[#This Row],[Cars]]</f>
        <v>9100.0095434043087</v>
      </c>
      <c r="AS293" s="7"/>
      <c r="AT293" s="7"/>
      <c r="AU293" s="7">
        <f ca="1">IF(Table2[[#This Row],[Debts]]&gt;$AT$7,1,0)</f>
        <v>1</v>
      </c>
      <c r="AV293" s="7"/>
      <c r="AW293" s="7">
        <f ca="1">Table2[[#This Row],[Mortage left ]]/Table2[[#This Row],[Value of house ]]</f>
        <v>0.86241689268076016</v>
      </c>
      <c r="AZ293" s="7">
        <f ca="1">IF(Table2[[#This Row],[Debts]]&gt;Table2[[#This Row],[Income]],1,0)</f>
        <v>0</v>
      </c>
      <c r="BA293" s="7"/>
      <c r="BB293" s="7"/>
      <c r="BC293" s="7">
        <f ca="1">IF(Table2[[#This Row],[net worth of the person($)]]&gt;BB293,Table2[[#This Row],[age]],0)</f>
        <v>29</v>
      </c>
      <c r="BD293" s="7"/>
    </row>
    <row r="294" spans="3:56" x14ac:dyDescent="0.25">
      <c r="C294" s="1" t="str">
        <f t="shared" si="88"/>
        <v>women</v>
      </c>
      <c r="D294" s="1">
        <f t="shared" ca="1" si="89"/>
        <v>41</v>
      </c>
      <c r="E294" s="1">
        <f t="shared" ca="1" si="90"/>
        <v>6</v>
      </c>
      <c r="F294" s="1" t="str">
        <f t="shared" ca="1" si="91"/>
        <v>agriculture</v>
      </c>
      <c r="G294" s="1">
        <f t="shared" ca="1" si="92"/>
        <v>4</v>
      </c>
      <c r="H294" s="1" t="str">
        <f t="shared" ca="1" si="93"/>
        <v xml:space="preserve">technical </v>
      </c>
      <c r="I294">
        <f t="shared" ca="1" si="94"/>
        <v>2</v>
      </c>
      <c r="J294">
        <f t="shared" ca="1" si="95"/>
        <v>2</v>
      </c>
      <c r="K294">
        <f t="shared" ca="1" si="96"/>
        <v>64592</v>
      </c>
      <c r="L294">
        <f t="shared" ca="1" si="97"/>
        <v>13</v>
      </c>
      <c r="M294" t="str">
        <f t="shared" ca="1" si="98"/>
        <v>Prince edward Island</v>
      </c>
      <c r="N294">
        <f t="shared" ca="1" si="101"/>
        <v>193776</v>
      </c>
      <c r="O294">
        <f t="shared" ca="1" si="99"/>
        <v>11386.974624271006</v>
      </c>
      <c r="P294">
        <f t="shared" ca="1" si="102"/>
        <v>29335.054228387562</v>
      </c>
      <c r="Q294">
        <f t="shared" ca="1" si="100"/>
        <v>8488</v>
      </c>
      <c r="R294">
        <f t="shared" ca="1" si="103"/>
        <v>77647.680859068249</v>
      </c>
      <c r="S294">
        <f t="shared" ca="1" si="104"/>
        <v>19096.162212895546</v>
      </c>
      <c r="T294">
        <f t="shared" ca="1" si="105"/>
        <v>242207.21644128312</v>
      </c>
      <c r="U294">
        <f t="shared" ca="1" si="106"/>
        <v>97522.655483339258</v>
      </c>
      <c r="V294">
        <f t="shared" ca="1" si="107"/>
        <v>144684.56095794385</v>
      </c>
      <c r="X294" s="7">
        <f>IF(Table2[[#This Row],[gender]]="men",1,0)</f>
        <v>0</v>
      </c>
      <c r="Y294" s="7">
        <f>IF(Table2[[#This Row],[gender]]="women",1,0)</f>
        <v>1</v>
      </c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>
        <f ca="1">Table2[[#This Row],[Cars value]]/Table2[[#This Row],[Cars]]</f>
        <v>14667.527114193781</v>
      </c>
      <c r="AS294" s="7"/>
      <c r="AT294" s="7"/>
      <c r="AU294" s="7">
        <f ca="1">IF(Table2[[#This Row],[Debts]]&gt;$AT$7,1,0)</f>
        <v>1</v>
      </c>
      <c r="AV294" s="7"/>
      <c r="AW294" s="7">
        <f ca="1">Table2[[#This Row],[Mortage left ]]/Table2[[#This Row],[Value of house ]]</f>
        <v>5.8763596236226394E-2</v>
      </c>
      <c r="AZ294" s="7">
        <f ca="1">IF(Table2[[#This Row],[Debts]]&gt;Table2[[#This Row],[Income]],1,0)</f>
        <v>1</v>
      </c>
      <c r="BA294" s="7"/>
      <c r="BB294" s="7"/>
      <c r="BC294" s="7">
        <f ca="1">IF(Table2[[#This Row],[net worth of the person($)]]&gt;BB294,Table2[[#This Row],[age]],0)</f>
        <v>41</v>
      </c>
      <c r="BD294" s="7"/>
    </row>
    <row r="295" spans="3:56" x14ac:dyDescent="0.25">
      <c r="C295" s="1" t="str">
        <f t="shared" si="88"/>
        <v>women</v>
      </c>
      <c r="D295" s="1">
        <f t="shared" ca="1" si="89"/>
        <v>34</v>
      </c>
      <c r="E295" s="1">
        <f t="shared" ca="1" si="90"/>
        <v>5</v>
      </c>
      <c r="F295" s="1" t="str">
        <f t="shared" ca="1" si="91"/>
        <v xml:space="preserve">general work </v>
      </c>
      <c r="G295" s="1">
        <f t="shared" ca="1" si="92"/>
        <v>5</v>
      </c>
      <c r="H295" s="1" t="str">
        <f t="shared" ca="1" si="93"/>
        <v>Other</v>
      </c>
      <c r="I295">
        <f t="shared" ca="1" si="94"/>
        <v>1</v>
      </c>
      <c r="J295">
        <f t="shared" ca="1" si="95"/>
        <v>1</v>
      </c>
      <c r="K295">
        <f t="shared" ca="1" si="96"/>
        <v>70093</v>
      </c>
      <c r="L295">
        <f t="shared" ca="1" si="97"/>
        <v>11</v>
      </c>
      <c r="M295" t="str">
        <f t="shared" ca="1" si="98"/>
        <v>New bruncwick</v>
      </c>
      <c r="N295">
        <f t="shared" ca="1" si="101"/>
        <v>210279</v>
      </c>
      <c r="O295">
        <f t="shared" ca="1" si="99"/>
        <v>140162.9395311166</v>
      </c>
      <c r="P295">
        <f t="shared" ca="1" si="102"/>
        <v>65056.76570378786</v>
      </c>
      <c r="Q295">
        <f t="shared" ca="1" si="100"/>
        <v>52553</v>
      </c>
      <c r="R295">
        <f t="shared" ca="1" si="103"/>
        <v>113672.85403960827</v>
      </c>
      <c r="S295">
        <f t="shared" ca="1" si="104"/>
        <v>61913.36670107492</v>
      </c>
      <c r="T295">
        <f t="shared" ca="1" si="105"/>
        <v>337249.13240486279</v>
      </c>
      <c r="U295">
        <f t="shared" ca="1" si="106"/>
        <v>306388.7935707249</v>
      </c>
      <c r="V295">
        <f t="shared" ca="1" si="107"/>
        <v>30860.338834137889</v>
      </c>
      <c r="X295" s="7">
        <f>IF(Table2[[#This Row],[gender]]="men",1,0)</f>
        <v>0</v>
      </c>
      <c r="Y295" s="7">
        <f>IF(Table2[[#This Row],[gender]]="women",1,0)</f>
        <v>1</v>
      </c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>
        <f ca="1">Table2[[#This Row],[Cars value]]/Table2[[#This Row],[Cars]]</f>
        <v>65056.76570378786</v>
      </c>
      <c r="AS295" s="7"/>
      <c r="AT295" s="7"/>
      <c r="AU295" s="7">
        <f ca="1">IF(Table2[[#This Row],[Debts]]&gt;$AT$7,1,0)</f>
        <v>1</v>
      </c>
      <c r="AV295" s="7"/>
      <c r="AW295" s="7">
        <f ca="1">Table2[[#This Row],[Mortage left ]]/Table2[[#This Row],[Value of house ]]</f>
        <v>0.66655700060926959</v>
      </c>
      <c r="AZ295" s="7">
        <f ca="1">IF(Table2[[#This Row],[Debts]]&gt;Table2[[#This Row],[Income]],1,0)</f>
        <v>1</v>
      </c>
      <c r="BA295" s="7"/>
      <c r="BB295" s="7"/>
      <c r="BC295" s="7">
        <f ca="1">IF(Table2[[#This Row],[net worth of the person($)]]&gt;BB295,Table2[[#This Row],[age]],0)</f>
        <v>34</v>
      </c>
      <c r="BD295" s="7"/>
    </row>
    <row r="296" spans="3:56" x14ac:dyDescent="0.25">
      <c r="C296" s="1" t="str">
        <f t="shared" si="88"/>
        <v>women</v>
      </c>
      <c r="D296" s="1">
        <f t="shared" ca="1" si="89"/>
        <v>25</v>
      </c>
      <c r="E296" s="1">
        <f t="shared" ca="1" si="90"/>
        <v>3</v>
      </c>
      <c r="F296" s="1" t="str">
        <f t="shared" ca="1" si="91"/>
        <v xml:space="preserve">teaching </v>
      </c>
      <c r="G296" s="1">
        <f t="shared" ca="1" si="92"/>
        <v>4</v>
      </c>
      <c r="H296" s="1" t="str">
        <f t="shared" ca="1" si="93"/>
        <v xml:space="preserve">technical </v>
      </c>
      <c r="I296">
        <f t="shared" ca="1" si="94"/>
        <v>2</v>
      </c>
      <c r="J296">
        <f t="shared" ca="1" si="95"/>
        <v>1</v>
      </c>
      <c r="K296">
        <f t="shared" ca="1" si="96"/>
        <v>52900</v>
      </c>
      <c r="L296">
        <f t="shared" ca="1" si="97"/>
        <v>8</v>
      </c>
      <c r="M296" t="str">
        <f t="shared" ca="1" si="98"/>
        <v xml:space="preserve">Ontario </v>
      </c>
      <c r="N296">
        <f t="shared" ca="1" si="101"/>
        <v>317400</v>
      </c>
      <c r="O296">
        <f t="shared" ca="1" si="99"/>
        <v>111514.76357054566</v>
      </c>
      <c r="P296">
        <f t="shared" ca="1" si="102"/>
        <v>51830.619701227806</v>
      </c>
      <c r="Q296">
        <f t="shared" ca="1" si="100"/>
        <v>32659</v>
      </c>
      <c r="R296">
        <f t="shared" ca="1" si="103"/>
        <v>50411.454056739574</v>
      </c>
      <c r="S296">
        <f t="shared" ca="1" si="104"/>
        <v>30450.313237225972</v>
      </c>
      <c r="T296">
        <f t="shared" ca="1" si="105"/>
        <v>399680.9329384538</v>
      </c>
      <c r="U296">
        <f t="shared" ca="1" si="106"/>
        <v>194585.21762728522</v>
      </c>
      <c r="V296">
        <f t="shared" ca="1" si="107"/>
        <v>205095.71531116858</v>
      </c>
      <c r="X296" s="7">
        <f>IF(Table2[[#This Row],[gender]]="men",1,0)</f>
        <v>0</v>
      </c>
      <c r="Y296" s="7">
        <f>IF(Table2[[#This Row],[gender]]="women",1,0)</f>
        <v>1</v>
      </c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>
        <f ca="1">Table2[[#This Row],[Cars value]]/Table2[[#This Row],[Cars]]</f>
        <v>51830.619701227806</v>
      </c>
      <c r="AS296" s="7"/>
      <c r="AT296" s="7"/>
      <c r="AU296" s="7">
        <f ca="1">IF(Table2[[#This Row],[Debts]]&gt;$AT$7,1,0)</f>
        <v>1</v>
      </c>
      <c r="AV296" s="7"/>
      <c r="AW296" s="7">
        <f ca="1">Table2[[#This Row],[Mortage left ]]/Table2[[#This Row],[Value of house ]]</f>
        <v>0.35133825951652697</v>
      </c>
      <c r="AZ296" s="7">
        <f ca="1">IF(Table2[[#This Row],[Debts]]&gt;Table2[[#This Row],[Income]],1,0)</f>
        <v>0</v>
      </c>
      <c r="BA296" s="7"/>
      <c r="BB296" s="7"/>
      <c r="BC296" s="7">
        <f ca="1">IF(Table2[[#This Row],[net worth of the person($)]]&gt;BB296,Table2[[#This Row],[age]],0)</f>
        <v>25</v>
      </c>
      <c r="BD296" s="7"/>
    </row>
    <row r="297" spans="3:56" x14ac:dyDescent="0.25">
      <c r="C297" s="1" t="str">
        <f t="shared" si="88"/>
        <v>women</v>
      </c>
      <c r="D297" s="1">
        <f t="shared" ca="1" si="89"/>
        <v>28</v>
      </c>
      <c r="E297" s="1">
        <f t="shared" ca="1" si="90"/>
        <v>6</v>
      </c>
      <c r="F297" s="1" t="str">
        <f t="shared" ca="1" si="91"/>
        <v>agriculture</v>
      </c>
      <c r="G297" s="1">
        <f t="shared" ca="1" si="92"/>
        <v>5</v>
      </c>
      <c r="H297" s="1" t="str">
        <f t="shared" ca="1" si="93"/>
        <v>Other</v>
      </c>
      <c r="I297">
        <f t="shared" ca="1" si="94"/>
        <v>3</v>
      </c>
      <c r="J297">
        <f t="shared" ca="1" si="95"/>
        <v>2</v>
      </c>
      <c r="K297">
        <f t="shared" ca="1" si="96"/>
        <v>62915</v>
      </c>
      <c r="L297">
        <f t="shared" ca="1" si="97"/>
        <v>3</v>
      </c>
      <c r="M297" t="str">
        <f t="shared" ca="1" si="98"/>
        <v>Northwest Ter</v>
      </c>
      <c r="N297">
        <f t="shared" ca="1" si="101"/>
        <v>188745</v>
      </c>
      <c r="O297">
        <f t="shared" ca="1" si="99"/>
        <v>187308.55061681065</v>
      </c>
      <c r="P297">
        <f t="shared" ca="1" si="102"/>
        <v>94593.719885781204</v>
      </c>
      <c r="Q297">
        <f t="shared" ca="1" si="100"/>
        <v>24584</v>
      </c>
      <c r="R297">
        <f t="shared" ca="1" si="103"/>
        <v>14427.015045562142</v>
      </c>
      <c r="S297">
        <f t="shared" ca="1" si="104"/>
        <v>4198.3356631608176</v>
      </c>
      <c r="T297">
        <f t="shared" ca="1" si="105"/>
        <v>287537.05554894201</v>
      </c>
      <c r="U297">
        <f t="shared" ca="1" si="106"/>
        <v>226319.5656623728</v>
      </c>
      <c r="V297">
        <f t="shared" ca="1" si="107"/>
        <v>61217.489886569208</v>
      </c>
      <c r="X297" s="7">
        <f>IF(Table2[[#This Row],[gender]]="men",1,0)</f>
        <v>0</v>
      </c>
      <c r="Y297" s="7">
        <f>IF(Table2[[#This Row],[gender]]="women",1,0)</f>
        <v>1</v>
      </c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>
        <f ca="1">Table2[[#This Row],[Cars value]]/Table2[[#This Row],[Cars]]</f>
        <v>47296.859942890602</v>
      </c>
      <c r="AS297" s="7"/>
      <c r="AT297" s="7"/>
      <c r="AU297" s="7">
        <f ca="1">IF(Table2[[#This Row],[Debts]]&gt;$AT$7,1,0)</f>
        <v>0</v>
      </c>
      <c r="AV297" s="7"/>
      <c r="AW297" s="7">
        <f ca="1">Table2[[#This Row],[Mortage left ]]/Table2[[#This Row],[Value of house ]]</f>
        <v>0.9923894705386137</v>
      </c>
      <c r="AZ297" s="7">
        <f ca="1">IF(Table2[[#This Row],[Debts]]&gt;Table2[[#This Row],[Income]],1,0)</f>
        <v>0</v>
      </c>
      <c r="BA297" s="7"/>
      <c r="BB297" s="7"/>
      <c r="BC297" s="7">
        <f ca="1">IF(Table2[[#This Row],[net worth of the person($)]]&gt;BB297,Table2[[#This Row],[age]],0)</f>
        <v>28</v>
      </c>
      <c r="BD297" s="7"/>
    </row>
    <row r="298" spans="3:56" x14ac:dyDescent="0.25">
      <c r="C298" s="1" t="str">
        <f t="shared" si="88"/>
        <v>women</v>
      </c>
      <c r="D298" s="1">
        <f t="shared" ca="1" si="89"/>
        <v>45</v>
      </c>
      <c r="E298" s="1">
        <f t="shared" ca="1" si="90"/>
        <v>1</v>
      </c>
      <c r="F298" s="1" t="str">
        <f t="shared" ca="1" si="91"/>
        <v>health</v>
      </c>
      <c r="G298" s="1">
        <f t="shared" ca="1" si="92"/>
        <v>1</v>
      </c>
      <c r="H298" s="1" t="str">
        <f t="shared" ca="1" si="93"/>
        <v>high scool</v>
      </c>
      <c r="I298">
        <f t="shared" ca="1" si="94"/>
        <v>4</v>
      </c>
      <c r="J298">
        <f t="shared" ca="1" si="95"/>
        <v>1</v>
      </c>
      <c r="K298">
        <f t="shared" ca="1" si="96"/>
        <v>63872</v>
      </c>
      <c r="L298">
        <f t="shared" ca="1" si="97"/>
        <v>11</v>
      </c>
      <c r="M298" t="str">
        <f t="shared" ca="1" si="98"/>
        <v>New bruncwick</v>
      </c>
      <c r="N298">
        <f t="shared" ca="1" si="101"/>
        <v>191616</v>
      </c>
      <c r="O298">
        <f t="shared" ca="1" si="99"/>
        <v>54397.002418707059</v>
      </c>
      <c r="P298">
        <f t="shared" ca="1" si="102"/>
        <v>24364.574156616676</v>
      </c>
      <c r="Q298">
        <f t="shared" ca="1" si="100"/>
        <v>21757</v>
      </c>
      <c r="R298">
        <f t="shared" ca="1" si="103"/>
        <v>111571.22242431628</v>
      </c>
      <c r="S298">
        <f t="shared" ca="1" si="104"/>
        <v>82253.047504201808</v>
      </c>
      <c r="T298">
        <f t="shared" ca="1" si="105"/>
        <v>298233.62166081846</v>
      </c>
      <c r="U298">
        <f t="shared" ca="1" si="106"/>
        <v>187725.22484302334</v>
      </c>
      <c r="V298">
        <f t="shared" ca="1" si="107"/>
        <v>110508.39681779512</v>
      </c>
      <c r="X298" s="7">
        <f>IF(Table2[[#This Row],[gender]]="men",1,0)</f>
        <v>0</v>
      </c>
      <c r="Y298" s="7">
        <f>IF(Table2[[#This Row],[gender]]="women",1,0)</f>
        <v>1</v>
      </c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>
        <f ca="1">Table2[[#This Row],[Cars value]]/Table2[[#This Row],[Cars]]</f>
        <v>24364.574156616676</v>
      </c>
      <c r="AS298" s="7"/>
      <c r="AT298" s="7"/>
      <c r="AU298" s="7">
        <f ca="1">IF(Table2[[#This Row],[Debts]]&gt;$AT$7,1,0)</f>
        <v>1</v>
      </c>
      <c r="AV298" s="7"/>
      <c r="AW298" s="7">
        <f ca="1">Table2[[#This Row],[Mortage left ]]/Table2[[#This Row],[Value of house ]]</f>
        <v>0.28388549191459511</v>
      </c>
      <c r="AZ298" s="7">
        <f ca="1">IF(Table2[[#This Row],[Debts]]&gt;Table2[[#This Row],[Income]],1,0)</f>
        <v>1</v>
      </c>
      <c r="BA298" s="7"/>
      <c r="BB298" s="7"/>
      <c r="BC298" s="7">
        <f ca="1">IF(Table2[[#This Row],[net worth of the person($)]]&gt;BB298,Table2[[#This Row],[age]],0)</f>
        <v>45</v>
      </c>
      <c r="BD298" s="7"/>
    </row>
    <row r="299" spans="3:56" x14ac:dyDescent="0.25">
      <c r="C299" s="1" t="str">
        <f t="shared" si="88"/>
        <v>women</v>
      </c>
      <c r="D299" s="1">
        <f t="shared" ca="1" si="89"/>
        <v>45</v>
      </c>
      <c r="E299" s="1">
        <f t="shared" ca="1" si="90"/>
        <v>1</v>
      </c>
      <c r="F299" s="1" t="str">
        <f t="shared" ca="1" si="91"/>
        <v>health</v>
      </c>
      <c r="G299" s="1">
        <f t="shared" ca="1" si="92"/>
        <v>1</v>
      </c>
      <c r="H299" s="1" t="str">
        <f t="shared" ca="1" si="93"/>
        <v>high scool</v>
      </c>
      <c r="I299">
        <f t="shared" ca="1" si="94"/>
        <v>4</v>
      </c>
      <c r="J299">
        <f t="shared" ca="1" si="95"/>
        <v>1</v>
      </c>
      <c r="K299">
        <f t="shared" ca="1" si="96"/>
        <v>60595</v>
      </c>
      <c r="L299">
        <f t="shared" ca="1" si="97"/>
        <v>9</v>
      </c>
      <c r="M299" t="str">
        <f t="shared" ca="1" si="98"/>
        <v>Quebec</v>
      </c>
      <c r="N299">
        <f t="shared" ca="1" si="101"/>
        <v>302975</v>
      </c>
      <c r="O299">
        <f t="shared" ca="1" si="99"/>
        <v>256196.61546297537</v>
      </c>
      <c r="P299">
        <f t="shared" ca="1" si="102"/>
        <v>28030.520845538642</v>
      </c>
      <c r="Q299">
        <f t="shared" ca="1" si="100"/>
        <v>10409</v>
      </c>
      <c r="R299">
        <f t="shared" ca="1" si="103"/>
        <v>60189.206635444578</v>
      </c>
      <c r="S299">
        <f t="shared" ca="1" si="104"/>
        <v>12157.279855301756</v>
      </c>
      <c r="T299">
        <f t="shared" ca="1" si="105"/>
        <v>343162.80070084042</v>
      </c>
      <c r="U299">
        <f t="shared" ca="1" si="106"/>
        <v>326794.82209841994</v>
      </c>
      <c r="V299">
        <f t="shared" ca="1" si="107"/>
        <v>16367.97860242048</v>
      </c>
      <c r="X299" s="7">
        <f>IF(Table2[[#This Row],[gender]]="men",1,0)</f>
        <v>0</v>
      </c>
      <c r="Y299" s="7">
        <f>IF(Table2[[#This Row],[gender]]="women",1,0)</f>
        <v>1</v>
      </c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>
        <f ca="1">Table2[[#This Row],[Cars value]]/Table2[[#This Row],[Cars]]</f>
        <v>28030.520845538642</v>
      </c>
      <c r="AS299" s="7"/>
      <c r="AT299" s="7"/>
      <c r="AU299" s="7">
        <f ca="1">IF(Table2[[#This Row],[Debts]]&gt;$AT$7,1,0)</f>
        <v>1</v>
      </c>
      <c r="AV299" s="7"/>
      <c r="AW299" s="7">
        <f ca="1">Table2[[#This Row],[Mortage left ]]/Table2[[#This Row],[Value of house ]]</f>
        <v>0.84560315360335137</v>
      </c>
      <c r="AZ299" s="7">
        <f ca="1">IF(Table2[[#This Row],[Debts]]&gt;Table2[[#This Row],[Income]],1,0)</f>
        <v>0</v>
      </c>
      <c r="BA299" s="7"/>
      <c r="BB299" s="7"/>
      <c r="BC299" s="7">
        <f ca="1">IF(Table2[[#This Row],[net worth of the person($)]]&gt;BB299,Table2[[#This Row],[age]],0)</f>
        <v>45</v>
      </c>
      <c r="BD299" s="7"/>
    </row>
    <row r="300" spans="3:56" x14ac:dyDescent="0.25">
      <c r="C300" s="1" t="str">
        <f t="shared" si="88"/>
        <v>women</v>
      </c>
      <c r="D300" s="1">
        <f t="shared" ca="1" si="89"/>
        <v>37</v>
      </c>
      <c r="E300" s="1">
        <f t="shared" ca="1" si="90"/>
        <v>2</v>
      </c>
      <c r="F300" s="1" t="str">
        <f t="shared" ca="1" si="91"/>
        <v>construction</v>
      </c>
      <c r="G300" s="1">
        <f t="shared" ca="1" si="92"/>
        <v>4</v>
      </c>
      <c r="H300" s="1" t="str">
        <f t="shared" ca="1" si="93"/>
        <v xml:space="preserve">technical </v>
      </c>
      <c r="I300">
        <f t="shared" ca="1" si="94"/>
        <v>2</v>
      </c>
      <c r="J300">
        <f t="shared" ca="1" si="95"/>
        <v>1</v>
      </c>
      <c r="K300">
        <f t="shared" ca="1" si="96"/>
        <v>59007</v>
      </c>
      <c r="L300">
        <f t="shared" ca="1" si="97"/>
        <v>6</v>
      </c>
      <c r="M300" t="str">
        <f t="shared" ca="1" si="98"/>
        <v>Saskatchewan</v>
      </c>
      <c r="N300">
        <f t="shared" ca="1" si="101"/>
        <v>354042</v>
      </c>
      <c r="O300">
        <f t="shared" ca="1" si="99"/>
        <v>189846.91880300574</v>
      </c>
      <c r="P300">
        <f t="shared" ca="1" si="102"/>
        <v>38498.333338930512</v>
      </c>
      <c r="Q300">
        <f t="shared" ca="1" si="100"/>
        <v>36526</v>
      </c>
      <c r="R300">
        <f t="shared" ca="1" si="103"/>
        <v>35703.646600093016</v>
      </c>
      <c r="S300">
        <f t="shared" ca="1" si="104"/>
        <v>86429.745274915156</v>
      </c>
      <c r="T300">
        <f t="shared" ca="1" si="105"/>
        <v>478970.07861384563</v>
      </c>
      <c r="U300">
        <f t="shared" ca="1" si="106"/>
        <v>262076.56540309876</v>
      </c>
      <c r="V300">
        <f t="shared" ca="1" si="107"/>
        <v>216893.51321074687</v>
      </c>
      <c r="X300" s="7">
        <f>IF(Table2[[#This Row],[gender]]="men",1,0)</f>
        <v>0</v>
      </c>
      <c r="Y300" s="7">
        <f>IF(Table2[[#This Row],[gender]]="women",1,0)</f>
        <v>1</v>
      </c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>
        <f ca="1">Table2[[#This Row],[Cars value]]/Table2[[#This Row],[Cars]]</f>
        <v>38498.333338930512</v>
      </c>
      <c r="AS300" s="7"/>
      <c r="AT300" s="7"/>
      <c r="AU300" s="7">
        <f ca="1">IF(Table2[[#This Row],[Debts]]&gt;$AT$7,1,0)</f>
        <v>1</v>
      </c>
      <c r="AV300" s="7"/>
      <c r="AW300" s="7">
        <f ca="1">Table2[[#This Row],[Mortage left ]]/Table2[[#This Row],[Value of house ]]</f>
        <v>0.53622711091623521</v>
      </c>
      <c r="AZ300" s="7">
        <f ca="1">IF(Table2[[#This Row],[Debts]]&gt;Table2[[#This Row],[Income]],1,0)</f>
        <v>0</v>
      </c>
      <c r="BA300" s="7"/>
      <c r="BB300" s="7"/>
      <c r="BC300" s="7">
        <f ca="1">IF(Table2[[#This Row],[net worth of the person($)]]&gt;BB300,Table2[[#This Row],[age]],0)</f>
        <v>37</v>
      </c>
      <c r="BD300" s="7"/>
    </row>
    <row r="301" spans="3:56" x14ac:dyDescent="0.25">
      <c r="C301" s="1" t="str">
        <f t="shared" si="88"/>
        <v>women</v>
      </c>
      <c r="D301" s="1">
        <f t="shared" ca="1" si="89"/>
        <v>40</v>
      </c>
      <c r="E301" s="1">
        <f t="shared" ca="1" si="90"/>
        <v>3</v>
      </c>
      <c r="F301" s="1" t="str">
        <f t="shared" ca="1" si="91"/>
        <v xml:space="preserve">teaching </v>
      </c>
      <c r="G301" s="1">
        <f t="shared" ca="1" si="92"/>
        <v>3</v>
      </c>
      <c r="H301" s="1" t="str">
        <f t="shared" ca="1" si="93"/>
        <v xml:space="preserve">university </v>
      </c>
      <c r="I301">
        <f t="shared" ca="1" si="94"/>
        <v>4</v>
      </c>
      <c r="J301">
        <f t="shared" ca="1" si="95"/>
        <v>2</v>
      </c>
      <c r="K301">
        <f t="shared" ca="1" si="96"/>
        <v>88115</v>
      </c>
      <c r="L301">
        <f t="shared" ca="1" si="97"/>
        <v>1</v>
      </c>
      <c r="M301" t="str">
        <f t="shared" ca="1" si="98"/>
        <v xml:space="preserve">yuko </v>
      </c>
      <c r="N301">
        <f t="shared" ca="1" si="101"/>
        <v>352460</v>
      </c>
      <c r="O301">
        <f t="shared" ca="1" si="99"/>
        <v>55068.064361493518</v>
      </c>
      <c r="P301">
        <f t="shared" ca="1" si="102"/>
        <v>35960.293202637651</v>
      </c>
      <c r="Q301">
        <f t="shared" ca="1" si="100"/>
        <v>32427</v>
      </c>
      <c r="R301">
        <f t="shared" ca="1" si="103"/>
        <v>28071.059872964754</v>
      </c>
      <c r="S301">
        <f t="shared" ca="1" si="104"/>
        <v>59016.633482889738</v>
      </c>
      <c r="T301">
        <f t="shared" ca="1" si="105"/>
        <v>447436.92668552737</v>
      </c>
      <c r="U301">
        <f t="shared" ca="1" si="106"/>
        <v>115566.12423445826</v>
      </c>
      <c r="V301">
        <f t="shared" ca="1" si="107"/>
        <v>331870.80245106912</v>
      </c>
      <c r="X301" s="7">
        <f>IF(Table2[[#This Row],[gender]]="men",1,0)</f>
        <v>0</v>
      </c>
      <c r="Y301" s="7">
        <f>IF(Table2[[#This Row],[gender]]="women",1,0)</f>
        <v>1</v>
      </c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>
        <f ca="1">Table2[[#This Row],[Cars value]]/Table2[[#This Row],[Cars]]</f>
        <v>17980.146601318826</v>
      </c>
      <c r="AS301" s="7"/>
      <c r="AT301" s="7"/>
      <c r="AU301" s="7">
        <f ca="1">IF(Table2[[#This Row],[Debts]]&gt;$AT$7,1,0)</f>
        <v>1</v>
      </c>
      <c r="AV301" s="7"/>
      <c r="AW301" s="7">
        <f ca="1">Table2[[#This Row],[Mortage left ]]/Table2[[#This Row],[Value of house ]]</f>
        <v>0.15623918845115337</v>
      </c>
      <c r="AZ301" s="7">
        <f ca="1">IF(Table2[[#This Row],[Debts]]&gt;Table2[[#This Row],[Income]],1,0)</f>
        <v>0</v>
      </c>
      <c r="BA301" s="7"/>
      <c r="BB301" s="7"/>
      <c r="BC301" s="7">
        <f ca="1">IF(Table2[[#This Row],[net worth of the person($)]]&gt;BB301,Table2[[#This Row],[age]],0)</f>
        <v>40</v>
      </c>
      <c r="BD301" s="7"/>
    </row>
    <row r="302" spans="3:56" x14ac:dyDescent="0.25">
      <c r="C302" s="1" t="str">
        <f t="shared" si="88"/>
        <v>women</v>
      </c>
      <c r="D302" s="1">
        <f t="shared" ca="1" si="89"/>
        <v>27</v>
      </c>
      <c r="E302" s="1">
        <f t="shared" ca="1" si="90"/>
        <v>5</v>
      </c>
      <c r="F302" s="1" t="str">
        <f t="shared" ca="1" si="91"/>
        <v xml:space="preserve">general work </v>
      </c>
      <c r="G302" s="1">
        <f t="shared" ca="1" si="92"/>
        <v>2</v>
      </c>
      <c r="H302" s="1" t="str">
        <f t="shared" ca="1" si="93"/>
        <v xml:space="preserve">college </v>
      </c>
      <c r="I302">
        <f t="shared" ca="1" si="94"/>
        <v>4</v>
      </c>
      <c r="J302">
        <f t="shared" ca="1" si="95"/>
        <v>2</v>
      </c>
      <c r="K302">
        <f t="shared" ca="1" si="96"/>
        <v>27951</v>
      </c>
      <c r="L302">
        <f t="shared" ca="1" si="97"/>
        <v>5</v>
      </c>
      <c r="M302" t="str">
        <f t="shared" ca="1" si="98"/>
        <v>Nunavut</v>
      </c>
      <c r="N302">
        <f t="shared" ca="1" si="101"/>
        <v>167706</v>
      </c>
      <c r="O302">
        <f t="shared" ca="1" si="99"/>
        <v>88681.592905378915</v>
      </c>
      <c r="P302">
        <f t="shared" ca="1" si="102"/>
        <v>37640.16285371194</v>
      </c>
      <c r="Q302">
        <f t="shared" ca="1" si="100"/>
        <v>16413</v>
      </c>
      <c r="R302">
        <f t="shared" ca="1" si="103"/>
        <v>35835.131944998015</v>
      </c>
      <c r="S302">
        <f t="shared" ca="1" si="104"/>
        <v>31116.179597246504</v>
      </c>
      <c r="T302">
        <f t="shared" ca="1" si="105"/>
        <v>236462.34245095844</v>
      </c>
      <c r="U302">
        <f t="shared" ca="1" si="106"/>
        <v>140929.72485037692</v>
      </c>
      <c r="V302">
        <f t="shared" ca="1" si="107"/>
        <v>95532.617600581521</v>
      </c>
      <c r="X302" s="7">
        <f>IF(Table2[[#This Row],[gender]]="men",1,0)</f>
        <v>0</v>
      </c>
      <c r="Y302" s="7">
        <f>IF(Table2[[#This Row],[gender]]="women",1,0)</f>
        <v>1</v>
      </c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>
        <f ca="1">Table2[[#This Row],[Cars value]]/Table2[[#This Row],[Cars]]</f>
        <v>18820.08142685597</v>
      </c>
      <c r="AS302" s="7"/>
      <c r="AT302" s="7"/>
      <c r="AU302" s="7">
        <f ca="1">IF(Table2[[#This Row],[Debts]]&gt;$AT$7,1,0)</f>
        <v>1</v>
      </c>
      <c r="AV302" s="7"/>
      <c r="AW302" s="7">
        <f ca="1">Table2[[#This Row],[Mortage left ]]/Table2[[#This Row],[Value of house ]]</f>
        <v>0.52879201045507562</v>
      </c>
      <c r="AZ302" s="7">
        <f ca="1">IF(Table2[[#This Row],[Debts]]&gt;Table2[[#This Row],[Income]],1,0)</f>
        <v>1</v>
      </c>
      <c r="BA302" s="7"/>
      <c r="BB302" s="7"/>
      <c r="BC302" s="7">
        <f ca="1">IF(Table2[[#This Row],[net worth of the person($)]]&gt;BB302,Table2[[#This Row],[age]],0)</f>
        <v>27</v>
      </c>
      <c r="BD302" s="7"/>
    </row>
    <row r="303" spans="3:56" x14ac:dyDescent="0.25">
      <c r="C303" s="1" t="str">
        <f t="shared" si="88"/>
        <v>women</v>
      </c>
      <c r="D303" s="1">
        <f t="shared" ca="1" si="89"/>
        <v>42</v>
      </c>
      <c r="E303" s="1">
        <f t="shared" ca="1" si="90"/>
        <v>3</v>
      </c>
      <c r="F303" s="1" t="str">
        <f t="shared" ca="1" si="91"/>
        <v xml:space="preserve">teaching </v>
      </c>
      <c r="G303" s="1">
        <f t="shared" ca="1" si="92"/>
        <v>5</v>
      </c>
      <c r="H303" s="1" t="str">
        <f t="shared" ca="1" si="93"/>
        <v>Other</v>
      </c>
      <c r="I303">
        <f t="shared" ca="1" si="94"/>
        <v>0</v>
      </c>
      <c r="J303">
        <f t="shared" ca="1" si="95"/>
        <v>2</v>
      </c>
      <c r="K303">
        <f t="shared" ca="1" si="96"/>
        <v>59149</v>
      </c>
      <c r="L303">
        <f t="shared" ca="1" si="97"/>
        <v>4</v>
      </c>
      <c r="M303" t="str">
        <f t="shared" ca="1" si="98"/>
        <v>Alberta</v>
      </c>
      <c r="N303">
        <f t="shared" ca="1" si="101"/>
        <v>236596</v>
      </c>
      <c r="O303">
        <f t="shared" ca="1" si="99"/>
        <v>145131.66734985425</v>
      </c>
      <c r="P303">
        <f t="shared" ca="1" si="102"/>
        <v>33495.125629002541</v>
      </c>
      <c r="Q303">
        <f t="shared" ca="1" si="100"/>
        <v>6749</v>
      </c>
      <c r="R303">
        <f t="shared" ca="1" si="103"/>
        <v>5044.130119198835</v>
      </c>
      <c r="S303">
        <f t="shared" ca="1" si="104"/>
        <v>19583.615547799163</v>
      </c>
      <c r="T303">
        <f t="shared" ca="1" si="105"/>
        <v>289674.74117680168</v>
      </c>
      <c r="U303">
        <f t="shared" ca="1" si="106"/>
        <v>156924.7974690531</v>
      </c>
      <c r="V303">
        <f t="shared" ca="1" si="107"/>
        <v>132749.94370774858</v>
      </c>
      <c r="X303" s="7">
        <f>IF(Table2[[#This Row],[gender]]="men",1,0)</f>
        <v>0</v>
      </c>
      <c r="Y303" s="7">
        <f>IF(Table2[[#This Row],[gender]]="women",1,0)</f>
        <v>1</v>
      </c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>
        <f ca="1">Table2[[#This Row],[Cars value]]/Table2[[#This Row],[Cars]]</f>
        <v>16747.562814501271</v>
      </c>
      <c r="AS303" s="7"/>
      <c r="AT303" s="7"/>
      <c r="AU303" s="7">
        <f ca="1">IF(Table2[[#This Row],[Debts]]&gt;$AT$7,1,0)</f>
        <v>0</v>
      </c>
      <c r="AV303" s="7"/>
      <c r="AW303" s="7">
        <f ca="1">Table2[[#This Row],[Mortage left ]]/Table2[[#This Row],[Value of house ]]</f>
        <v>0.61341555795471714</v>
      </c>
      <c r="AZ303" s="7">
        <f ca="1">IF(Table2[[#This Row],[Debts]]&gt;Table2[[#This Row],[Income]],1,0)</f>
        <v>0</v>
      </c>
      <c r="BA303" s="7"/>
      <c r="BB303" s="7"/>
      <c r="BC303" s="7">
        <f ca="1">IF(Table2[[#This Row],[net worth of the person($)]]&gt;BB303,Table2[[#This Row],[age]],0)</f>
        <v>42</v>
      </c>
      <c r="BD303" s="7"/>
    </row>
    <row r="304" spans="3:56" x14ac:dyDescent="0.25">
      <c r="C304" s="1" t="str">
        <f t="shared" si="88"/>
        <v>women</v>
      </c>
      <c r="D304" s="1">
        <f t="shared" ca="1" si="89"/>
        <v>26</v>
      </c>
      <c r="E304" s="1">
        <f t="shared" ca="1" si="90"/>
        <v>4</v>
      </c>
      <c r="F304" s="1" t="str">
        <f t="shared" ca="1" si="91"/>
        <v>IT</v>
      </c>
      <c r="G304" s="1">
        <f t="shared" ca="1" si="92"/>
        <v>3</v>
      </c>
      <c r="H304" s="1" t="str">
        <f t="shared" ca="1" si="93"/>
        <v xml:space="preserve">university </v>
      </c>
      <c r="I304">
        <f t="shared" ca="1" si="94"/>
        <v>3</v>
      </c>
      <c r="J304">
        <f t="shared" ca="1" si="95"/>
        <v>1</v>
      </c>
      <c r="K304">
        <f t="shared" ca="1" si="96"/>
        <v>79055</v>
      </c>
      <c r="L304">
        <f t="shared" ca="1" si="97"/>
        <v>3</v>
      </c>
      <c r="M304" t="str">
        <f t="shared" ca="1" si="98"/>
        <v>Northwest Ter</v>
      </c>
      <c r="N304">
        <f t="shared" ca="1" si="101"/>
        <v>316220</v>
      </c>
      <c r="O304">
        <f t="shared" ca="1" si="99"/>
        <v>282065.85480718268</v>
      </c>
      <c r="P304">
        <f t="shared" ca="1" si="102"/>
        <v>36196.806726137875</v>
      </c>
      <c r="Q304">
        <f t="shared" ca="1" si="100"/>
        <v>33903</v>
      </c>
      <c r="R304">
        <f t="shared" ca="1" si="103"/>
        <v>84450.408261320292</v>
      </c>
      <c r="S304">
        <f t="shared" ca="1" si="104"/>
        <v>71599.383935103673</v>
      </c>
      <c r="T304">
        <f t="shared" ca="1" si="105"/>
        <v>424016.19066124153</v>
      </c>
      <c r="U304">
        <f t="shared" ca="1" si="106"/>
        <v>400419.263068503</v>
      </c>
      <c r="V304">
        <f t="shared" ca="1" si="107"/>
        <v>23596.927592738532</v>
      </c>
      <c r="X304" s="7">
        <f>IF(Table2[[#This Row],[gender]]="men",1,0)</f>
        <v>0</v>
      </c>
      <c r="Y304" s="7">
        <f>IF(Table2[[#This Row],[gender]]="women",1,0)</f>
        <v>1</v>
      </c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>
        <f ca="1">Table2[[#This Row],[Cars value]]/Table2[[#This Row],[Cars]]</f>
        <v>36196.806726137875</v>
      </c>
      <c r="AS304" s="7"/>
      <c r="AT304" s="7"/>
      <c r="AU304" s="7">
        <f ca="1">IF(Table2[[#This Row],[Debts]]&gt;$AT$7,1,0)</f>
        <v>1</v>
      </c>
      <c r="AV304" s="7"/>
      <c r="AW304" s="7">
        <f ca="1">Table2[[#This Row],[Mortage left ]]/Table2[[#This Row],[Value of house ]]</f>
        <v>0.89199245717279962</v>
      </c>
      <c r="AZ304" s="7">
        <f ca="1">IF(Table2[[#This Row],[Debts]]&gt;Table2[[#This Row],[Income]],1,0)</f>
        <v>1</v>
      </c>
      <c r="BA304" s="7"/>
      <c r="BB304" s="7"/>
      <c r="BC304" s="7">
        <f ca="1">IF(Table2[[#This Row],[net worth of the person($)]]&gt;BB304,Table2[[#This Row],[age]],0)</f>
        <v>26</v>
      </c>
      <c r="BD304" s="7"/>
    </row>
    <row r="305" spans="3:56" x14ac:dyDescent="0.25">
      <c r="C305" s="1" t="str">
        <f t="shared" si="88"/>
        <v>women</v>
      </c>
      <c r="D305" s="1">
        <f t="shared" ca="1" si="89"/>
        <v>32</v>
      </c>
      <c r="E305" s="1">
        <f t="shared" ca="1" si="90"/>
        <v>4</v>
      </c>
      <c r="F305" s="1" t="str">
        <f t="shared" ca="1" si="91"/>
        <v>IT</v>
      </c>
      <c r="G305" s="1">
        <f t="shared" ca="1" si="92"/>
        <v>3</v>
      </c>
      <c r="H305" s="1" t="str">
        <f t="shared" ca="1" si="93"/>
        <v xml:space="preserve">university </v>
      </c>
      <c r="I305">
        <f t="shared" ca="1" si="94"/>
        <v>2</v>
      </c>
      <c r="J305">
        <f t="shared" ca="1" si="95"/>
        <v>1</v>
      </c>
      <c r="K305">
        <f t="shared" ca="1" si="96"/>
        <v>58866</v>
      </c>
      <c r="L305">
        <f t="shared" ca="1" si="97"/>
        <v>13</v>
      </c>
      <c r="M305" t="str">
        <f t="shared" ca="1" si="98"/>
        <v>Prince edward Island</v>
      </c>
      <c r="N305">
        <f t="shared" ca="1" si="101"/>
        <v>235464</v>
      </c>
      <c r="O305">
        <f t="shared" ca="1" si="99"/>
        <v>12679.836585121386</v>
      </c>
      <c r="P305">
        <f t="shared" ca="1" si="102"/>
        <v>44966.884358522984</v>
      </c>
      <c r="Q305">
        <f t="shared" ca="1" si="100"/>
        <v>9637</v>
      </c>
      <c r="R305">
        <f t="shared" ca="1" si="103"/>
        <v>20507.472736298536</v>
      </c>
      <c r="S305">
        <f t="shared" ca="1" si="104"/>
        <v>35886.366435834025</v>
      </c>
      <c r="T305">
        <f t="shared" ca="1" si="105"/>
        <v>316317.25079435704</v>
      </c>
      <c r="U305">
        <f t="shared" ca="1" si="106"/>
        <v>42824.309321419918</v>
      </c>
      <c r="V305">
        <f t="shared" ca="1" si="107"/>
        <v>273492.94147293712</v>
      </c>
      <c r="X305" s="7">
        <f>IF(Table2[[#This Row],[gender]]="men",1,0)</f>
        <v>0</v>
      </c>
      <c r="Y305" s="7">
        <f>IF(Table2[[#This Row],[gender]]="women",1,0)</f>
        <v>1</v>
      </c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>
        <f ca="1">Table2[[#This Row],[Cars value]]/Table2[[#This Row],[Cars]]</f>
        <v>44966.884358522984</v>
      </c>
      <c r="AS305" s="7"/>
      <c r="AT305" s="7"/>
      <c r="AU305" s="7">
        <f ca="1">IF(Table2[[#This Row],[Debts]]&gt;$AT$7,1,0)</f>
        <v>1</v>
      </c>
      <c r="AV305" s="7"/>
      <c r="AW305" s="7">
        <f ca="1">Table2[[#This Row],[Mortage left ]]/Table2[[#This Row],[Value of house ]]</f>
        <v>5.3850425479569641E-2</v>
      </c>
      <c r="AZ305" s="7">
        <f ca="1">IF(Table2[[#This Row],[Debts]]&gt;Table2[[#This Row],[Income]],1,0)</f>
        <v>0</v>
      </c>
      <c r="BA305" s="7"/>
      <c r="BB305" s="7"/>
      <c r="BC305" s="7">
        <f ca="1">IF(Table2[[#This Row],[net worth of the person($)]]&gt;BB305,Table2[[#This Row],[age]],0)</f>
        <v>32</v>
      </c>
      <c r="BD305" s="7"/>
    </row>
    <row r="306" spans="3:56" x14ac:dyDescent="0.25">
      <c r="C306" s="1" t="str">
        <f t="shared" si="88"/>
        <v>women</v>
      </c>
      <c r="D306" s="1">
        <f t="shared" ca="1" si="89"/>
        <v>29</v>
      </c>
      <c r="E306" s="1">
        <f t="shared" ca="1" si="90"/>
        <v>4</v>
      </c>
      <c r="F306" s="1" t="str">
        <f t="shared" ca="1" si="91"/>
        <v>IT</v>
      </c>
      <c r="G306" s="1">
        <f t="shared" ca="1" si="92"/>
        <v>4</v>
      </c>
      <c r="H306" s="1" t="str">
        <f t="shared" ca="1" si="93"/>
        <v xml:space="preserve">technical </v>
      </c>
      <c r="I306">
        <f t="shared" ca="1" si="94"/>
        <v>1</v>
      </c>
      <c r="J306">
        <f t="shared" ca="1" si="95"/>
        <v>1</v>
      </c>
      <c r="K306">
        <f t="shared" ca="1" si="96"/>
        <v>47047</v>
      </c>
      <c r="L306">
        <f t="shared" ca="1" si="97"/>
        <v>6</v>
      </c>
      <c r="M306" t="str">
        <f t="shared" ca="1" si="98"/>
        <v>Saskatchewan</v>
      </c>
      <c r="N306">
        <f t="shared" ca="1" si="101"/>
        <v>188188</v>
      </c>
      <c r="O306">
        <f t="shared" ca="1" si="99"/>
        <v>29204.817920179074</v>
      </c>
      <c r="P306">
        <f t="shared" ca="1" si="102"/>
        <v>9343.9855347124176</v>
      </c>
      <c r="Q306">
        <f t="shared" ca="1" si="100"/>
        <v>3352</v>
      </c>
      <c r="R306">
        <f t="shared" ca="1" si="103"/>
        <v>44364.093325582042</v>
      </c>
      <c r="S306">
        <f t="shared" ca="1" si="104"/>
        <v>42626.842904699406</v>
      </c>
      <c r="T306">
        <f t="shared" ca="1" si="105"/>
        <v>240158.82843941182</v>
      </c>
      <c r="U306">
        <f t="shared" ca="1" si="106"/>
        <v>76920.911245761119</v>
      </c>
      <c r="V306">
        <f t="shared" ca="1" si="107"/>
        <v>163237.9171936507</v>
      </c>
      <c r="X306" s="7">
        <f>IF(Table2[[#This Row],[gender]]="men",1,0)</f>
        <v>0</v>
      </c>
      <c r="Y306" s="7">
        <f>IF(Table2[[#This Row],[gender]]="women",1,0)</f>
        <v>1</v>
      </c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>
        <f ca="1">Table2[[#This Row],[Cars value]]/Table2[[#This Row],[Cars]]</f>
        <v>9343.9855347124176</v>
      </c>
      <c r="AS306" s="7"/>
      <c r="AT306" s="7"/>
      <c r="AU306" s="7">
        <f ca="1">IF(Table2[[#This Row],[Debts]]&gt;$AT$7,1,0)</f>
        <v>1</v>
      </c>
      <c r="AV306" s="7"/>
      <c r="AW306" s="7">
        <f ca="1">Table2[[#This Row],[Mortage left ]]/Table2[[#This Row],[Value of house ]]</f>
        <v>0.15518958658458071</v>
      </c>
      <c r="AZ306" s="7">
        <f ca="1">IF(Table2[[#This Row],[Debts]]&gt;Table2[[#This Row],[Income]],1,0)</f>
        <v>0</v>
      </c>
      <c r="BA306" s="7"/>
      <c r="BB306" s="7"/>
      <c r="BC306" s="7">
        <f ca="1">IF(Table2[[#This Row],[net worth of the person($)]]&gt;BB306,Table2[[#This Row],[age]],0)</f>
        <v>29</v>
      </c>
      <c r="BD306" s="7"/>
    </row>
    <row r="307" spans="3:56" x14ac:dyDescent="0.25">
      <c r="C307" s="1" t="str">
        <f t="shared" si="88"/>
        <v>women</v>
      </c>
      <c r="D307" s="1">
        <f t="shared" ca="1" si="89"/>
        <v>28</v>
      </c>
      <c r="E307" s="1">
        <f t="shared" ca="1" si="90"/>
        <v>3</v>
      </c>
      <c r="F307" s="1" t="str">
        <f t="shared" ca="1" si="91"/>
        <v xml:space="preserve">teaching </v>
      </c>
      <c r="G307" s="1">
        <f t="shared" ca="1" si="92"/>
        <v>5</v>
      </c>
      <c r="H307" s="1" t="str">
        <f t="shared" ca="1" si="93"/>
        <v>Other</v>
      </c>
      <c r="I307">
        <f t="shared" ca="1" si="94"/>
        <v>4</v>
      </c>
      <c r="J307">
        <f t="shared" ca="1" si="95"/>
        <v>1</v>
      </c>
      <c r="K307">
        <f t="shared" ca="1" si="96"/>
        <v>87996</v>
      </c>
      <c r="L307">
        <f t="shared" ca="1" si="97"/>
        <v>5</v>
      </c>
      <c r="M307" t="str">
        <f t="shared" ca="1" si="98"/>
        <v>Nunavut</v>
      </c>
      <c r="N307">
        <f t="shared" ca="1" si="101"/>
        <v>527976</v>
      </c>
      <c r="O307">
        <f t="shared" ca="1" si="99"/>
        <v>355491.58072509721</v>
      </c>
      <c r="P307">
        <f t="shared" ca="1" si="102"/>
        <v>48015.623978314725</v>
      </c>
      <c r="Q307">
        <f t="shared" ca="1" si="100"/>
        <v>24978</v>
      </c>
      <c r="R307">
        <f t="shared" ca="1" si="103"/>
        <v>144151.89553772859</v>
      </c>
      <c r="S307">
        <f t="shared" ca="1" si="104"/>
        <v>50419.7001215942</v>
      </c>
      <c r="T307">
        <f t="shared" ca="1" si="105"/>
        <v>626411.32409990893</v>
      </c>
      <c r="U307">
        <f t="shared" ca="1" si="106"/>
        <v>524621.47626282577</v>
      </c>
      <c r="V307">
        <f t="shared" ca="1" si="107"/>
        <v>101789.84783708316</v>
      </c>
      <c r="X307" s="7">
        <f>IF(Table2[[#This Row],[gender]]="men",1,0)</f>
        <v>0</v>
      </c>
      <c r="Y307" s="7">
        <f>IF(Table2[[#This Row],[gender]]="women",1,0)</f>
        <v>1</v>
      </c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>
        <f ca="1">Table2[[#This Row],[Cars value]]/Table2[[#This Row],[Cars]]</f>
        <v>48015.623978314725</v>
      </c>
      <c r="AS307" s="7"/>
      <c r="AT307" s="7"/>
      <c r="AU307" s="7">
        <f ca="1">IF(Table2[[#This Row],[Debts]]&gt;$AT$7,1,0)</f>
        <v>1</v>
      </c>
      <c r="AV307" s="7"/>
      <c r="AW307" s="7">
        <f ca="1">Table2[[#This Row],[Mortage left ]]/Table2[[#This Row],[Value of house ]]</f>
        <v>0.67331011395422746</v>
      </c>
      <c r="AZ307" s="7">
        <f ca="1">IF(Table2[[#This Row],[Debts]]&gt;Table2[[#This Row],[Income]],1,0)</f>
        <v>1</v>
      </c>
      <c r="BA307" s="7"/>
      <c r="BB307" s="7"/>
      <c r="BC307" s="7">
        <f ca="1">IF(Table2[[#This Row],[net worth of the person($)]]&gt;BB307,Table2[[#This Row],[age]],0)</f>
        <v>28</v>
      </c>
      <c r="BD307" s="7"/>
    </row>
    <row r="308" spans="3:56" x14ac:dyDescent="0.25">
      <c r="C308" s="1" t="str">
        <f t="shared" si="88"/>
        <v>women</v>
      </c>
      <c r="D308" s="1">
        <f t="shared" ca="1" si="89"/>
        <v>34</v>
      </c>
      <c r="E308" s="1">
        <f t="shared" ca="1" si="90"/>
        <v>3</v>
      </c>
      <c r="F308" s="1" t="str">
        <f t="shared" ca="1" si="91"/>
        <v xml:space="preserve">teaching </v>
      </c>
      <c r="G308" s="1">
        <f t="shared" ca="1" si="92"/>
        <v>1</v>
      </c>
      <c r="H308" s="1" t="str">
        <f t="shared" ca="1" si="93"/>
        <v>high scool</v>
      </c>
      <c r="I308">
        <f t="shared" ca="1" si="94"/>
        <v>3</v>
      </c>
      <c r="J308">
        <f t="shared" ca="1" si="95"/>
        <v>1</v>
      </c>
      <c r="K308">
        <f t="shared" ca="1" si="96"/>
        <v>81368</v>
      </c>
      <c r="L308">
        <f t="shared" ca="1" si="97"/>
        <v>3</v>
      </c>
      <c r="M308" t="str">
        <f t="shared" ca="1" si="98"/>
        <v>Northwest Ter</v>
      </c>
      <c r="N308">
        <f t="shared" ca="1" si="101"/>
        <v>325472</v>
      </c>
      <c r="O308">
        <f t="shared" ca="1" si="99"/>
        <v>53892.249356683897</v>
      </c>
      <c r="P308">
        <f t="shared" ca="1" si="102"/>
        <v>40081.755940644718</v>
      </c>
      <c r="Q308">
        <f t="shared" ca="1" si="100"/>
        <v>4969</v>
      </c>
      <c r="R308">
        <f t="shared" ca="1" si="103"/>
        <v>75301.31690076628</v>
      </c>
      <c r="S308">
        <f t="shared" ca="1" si="104"/>
        <v>3537.4078685714121</v>
      </c>
      <c r="T308">
        <f t="shared" ca="1" si="105"/>
        <v>369091.16380921612</v>
      </c>
      <c r="U308">
        <f t="shared" ca="1" si="106"/>
        <v>134162.56625745018</v>
      </c>
      <c r="V308">
        <f t="shared" ca="1" si="107"/>
        <v>234928.59755176594</v>
      </c>
      <c r="X308" s="7">
        <f>IF(Table2[[#This Row],[gender]]="men",1,0)</f>
        <v>0</v>
      </c>
      <c r="Y308" s="7">
        <f>IF(Table2[[#This Row],[gender]]="women",1,0)</f>
        <v>1</v>
      </c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>
        <f ca="1">Table2[[#This Row],[Cars value]]/Table2[[#This Row],[Cars]]</f>
        <v>40081.755940644718</v>
      </c>
      <c r="AS308" s="7"/>
      <c r="AT308" s="7"/>
      <c r="AU308" s="7">
        <f ca="1">IF(Table2[[#This Row],[Debts]]&gt;$AT$7,1,0)</f>
        <v>1</v>
      </c>
      <c r="AV308" s="7"/>
      <c r="AW308" s="7">
        <f ca="1">Table2[[#This Row],[Mortage left ]]/Table2[[#This Row],[Value of house ]]</f>
        <v>0.16558182994753434</v>
      </c>
      <c r="AZ308" s="7">
        <f ca="1">IF(Table2[[#This Row],[Debts]]&gt;Table2[[#This Row],[Income]],1,0)</f>
        <v>0</v>
      </c>
      <c r="BA308" s="7"/>
      <c r="BB308" s="7"/>
      <c r="BC308" s="7">
        <f ca="1">IF(Table2[[#This Row],[net worth of the person($)]]&gt;BB308,Table2[[#This Row],[age]],0)</f>
        <v>34</v>
      </c>
      <c r="BD308" s="7"/>
    </row>
    <row r="309" spans="3:56" x14ac:dyDescent="0.25">
      <c r="C309" s="1" t="str">
        <f t="shared" si="88"/>
        <v>women</v>
      </c>
      <c r="D309" s="1">
        <f t="shared" ca="1" si="89"/>
        <v>33</v>
      </c>
      <c r="E309" s="1">
        <f t="shared" ca="1" si="90"/>
        <v>5</v>
      </c>
      <c r="F309" s="1" t="str">
        <f t="shared" ca="1" si="91"/>
        <v xml:space="preserve">general work </v>
      </c>
      <c r="G309" s="1">
        <f t="shared" ca="1" si="92"/>
        <v>4</v>
      </c>
      <c r="H309" s="1" t="str">
        <f t="shared" ca="1" si="93"/>
        <v xml:space="preserve">technical </v>
      </c>
      <c r="I309">
        <f t="shared" ca="1" si="94"/>
        <v>2</v>
      </c>
      <c r="J309">
        <f t="shared" ca="1" si="95"/>
        <v>2</v>
      </c>
      <c r="K309">
        <f t="shared" ca="1" si="96"/>
        <v>30054</v>
      </c>
      <c r="L309">
        <f t="shared" ca="1" si="97"/>
        <v>1</v>
      </c>
      <c r="M309" t="str">
        <f t="shared" ca="1" si="98"/>
        <v xml:space="preserve">yuko </v>
      </c>
      <c r="N309">
        <f t="shared" ca="1" si="101"/>
        <v>120216</v>
      </c>
      <c r="O309">
        <f t="shared" ca="1" si="99"/>
        <v>110920.46998748151</v>
      </c>
      <c r="P309">
        <f t="shared" ca="1" si="102"/>
        <v>45533.666992992905</v>
      </c>
      <c r="Q309">
        <f t="shared" ca="1" si="100"/>
        <v>31690</v>
      </c>
      <c r="R309">
        <f t="shared" ca="1" si="103"/>
        <v>52096.912652767562</v>
      </c>
      <c r="S309">
        <f t="shared" ca="1" si="104"/>
        <v>2081.7712045544513</v>
      </c>
      <c r="T309">
        <f t="shared" ca="1" si="105"/>
        <v>167831.43819754737</v>
      </c>
      <c r="U309">
        <f t="shared" ca="1" si="106"/>
        <v>194707.38264024907</v>
      </c>
      <c r="V309">
        <f t="shared" ca="1" si="107"/>
        <v>-26875.944442701701</v>
      </c>
      <c r="X309" s="7">
        <f>IF(Table2[[#This Row],[gender]]="men",1,0)</f>
        <v>0</v>
      </c>
      <c r="Y309" s="7">
        <f>IF(Table2[[#This Row],[gender]]="women",1,0)</f>
        <v>1</v>
      </c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>
        <f ca="1">Table2[[#This Row],[Cars value]]/Table2[[#This Row],[Cars]]</f>
        <v>22766.833496496452</v>
      </c>
      <c r="AS309" s="7"/>
      <c r="AT309" s="7"/>
      <c r="AU309" s="7">
        <f ca="1">IF(Table2[[#This Row],[Debts]]&gt;$AT$7,1,0)</f>
        <v>1</v>
      </c>
      <c r="AV309" s="7"/>
      <c r="AW309" s="7">
        <f ca="1">Table2[[#This Row],[Mortage left ]]/Table2[[#This Row],[Value of house ]]</f>
        <v>0.92267643231750773</v>
      </c>
      <c r="AZ309" s="7">
        <f ca="1">IF(Table2[[#This Row],[Debts]]&gt;Table2[[#This Row],[Income]],1,0)</f>
        <v>1</v>
      </c>
      <c r="BA309" s="7"/>
      <c r="BB309" s="7"/>
      <c r="BC309" s="7">
        <f ca="1">IF(Table2[[#This Row],[net worth of the person($)]]&gt;BB309,Table2[[#This Row],[age]],0)</f>
        <v>0</v>
      </c>
      <c r="BD309" s="7"/>
    </row>
    <row r="310" spans="3:56" x14ac:dyDescent="0.25">
      <c r="C310" s="1" t="str">
        <f t="shared" si="88"/>
        <v>women</v>
      </c>
      <c r="D310" s="1">
        <f t="shared" ca="1" si="89"/>
        <v>34</v>
      </c>
      <c r="E310" s="1">
        <f t="shared" ca="1" si="90"/>
        <v>4</v>
      </c>
      <c r="F310" s="1" t="str">
        <f t="shared" ca="1" si="91"/>
        <v>IT</v>
      </c>
      <c r="G310" s="1">
        <f t="shared" ca="1" si="92"/>
        <v>3</v>
      </c>
      <c r="H310" s="1" t="str">
        <f t="shared" ca="1" si="93"/>
        <v xml:space="preserve">university </v>
      </c>
      <c r="I310">
        <f t="shared" ca="1" si="94"/>
        <v>3</v>
      </c>
      <c r="J310">
        <f t="shared" ca="1" si="95"/>
        <v>1</v>
      </c>
      <c r="K310">
        <f t="shared" ca="1" si="96"/>
        <v>37964</v>
      </c>
      <c r="L310">
        <f t="shared" ca="1" si="97"/>
        <v>7</v>
      </c>
      <c r="M310" t="str">
        <f t="shared" ca="1" si="98"/>
        <v xml:space="preserve">Manitoba </v>
      </c>
      <c r="N310">
        <f t="shared" ca="1" si="101"/>
        <v>151856</v>
      </c>
      <c r="O310">
        <f t="shared" ca="1" si="99"/>
        <v>124336.81920678048</v>
      </c>
      <c r="P310">
        <f t="shared" ca="1" si="102"/>
        <v>33595.771957579353</v>
      </c>
      <c r="Q310">
        <f t="shared" ca="1" si="100"/>
        <v>25928</v>
      </c>
      <c r="R310">
        <f t="shared" ca="1" si="103"/>
        <v>32055.882737783162</v>
      </c>
      <c r="S310">
        <f t="shared" ca="1" si="104"/>
        <v>8884.1640830221731</v>
      </c>
      <c r="T310">
        <f t="shared" ca="1" si="105"/>
        <v>194335.93604060152</v>
      </c>
      <c r="U310">
        <f t="shared" ca="1" si="106"/>
        <v>182320.70194456363</v>
      </c>
      <c r="V310">
        <f t="shared" ca="1" si="107"/>
        <v>12015.234096037893</v>
      </c>
      <c r="X310" s="7">
        <f>IF(Table2[[#This Row],[gender]]="men",1,0)</f>
        <v>0</v>
      </c>
      <c r="Y310" s="7">
        <f>IF(Table2[[#This Row],[gender]]="women",1,0)</f>
        <v>1</v>
      </c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>
        <f ca="1">Table2[[#This Row],[Cars value]]/Table2[[#This Row],[Cars]]</f>
        <v>33595.771957579353</v>
      </c>
      <c r="AS310" s="7"/>
      <c r="AT310" s="7"/>
      <c r="AU310" s="7">
        <f ca="1">IF(Table2[[#This Row],[Debts]]&gt;$AT$7,1,0)</f>
        <v>1</v>
      </c>
      <c r="AV310" s="7"/>
      <c r="AW310" s="7">
        <f ca="1">Table2[[#This Row],[Mortage left ]]/Table2[[#This Row],[Value of house ]]</f>
        <v>0.81878107685425983</v>
      </c>
      <c r="AZ310" s="7">
        <f ca="1">IF(Table2[[#This Row],[Debts]]&gt;Table2[[#This Row],[Income]],1,0)</f>
        <v>0</v>
      </c>
      <c r="BA310" s="7"/>
      <c r="BB310" s="7"/>
      <c r="BC310" s="7">
        <f ca="1">IF(Table2[[#This Row],[net worth of the person($)]]&gt;BB310,Table2[[#This Row],[age]],0)</f>
        <v>34</v>
      </c>
      <c r="BD310" s="7"/>
    </row>
    <row r="311" spans="3:56" x14ac:dyDescent="0.25">
      <c r="C311" s="1" t="str">
        <f t="shared" si="88"/>
        <v>women</v>
      </c>
      <c r="D311" s="1">
        <f t="shared" ca="1" si="89"/>
        <v>30</v>
      </c>
      <c r="E311" s="1">
        <f t="shared" ca="1" si="90"/>
        <v>3</v>
      </c>
      <c r="F311" s="1" t="str">
        <f t="shared" ca="1" si="91"/>
        <v xml:space="preserve">teaching </v>
      </c>
      <c r="G311" s="1">
        <f t="shared" ca="1" si="92"/>
        <v>2</v>
      </c>
      <c r="H311" s="1" t="str">
        <f t="shared" ca="1" si="93"/>
        <v xml:space="preserve">college </v>
      </c>
      <c r="I311">
        <f t="shared" ca="1" si="94"/>
        <v>0</v>
      </c>
      <c r="J311">
        <f t="shared" ca="1" si="95"/>
        <v>1</v>
      </c>
      <c r="K311">
        <f t="shared" ca="1" si="96"/>
        <v>41936</v>
      </c>
      <c r="L311">
        <f t="shared" ca="1" si="97"/>
        <v>7</v>
      </c>
      <c r="M311" t="str">
        <f t="shared" ca="1" si="98"/>
        <v xml:space="preserve">Manitoba </v>
      </c>
      <c r="N311">
        <f t="shared" ca="1" si="101"/>
        <v>167744</v>
      </c>
      <c r="O311">
        <f t="shared" ca="1" si="99"/>
        <v>46363.053582675981</v>
      </c>
      <c r="P311">
        <f t="shared" ca="1" si="102"/>
        <v>32109.772905151392</v>
      </c>
      <c r="Q311">
        <f t="shared" ca="1" si="100"/>
        <v>9080</v>
      </c>
      <c r="R311">
        <f t="shared" ca="1" si="103"/>
        <v>76510.953024906252</v>
      </c>
      <c r="S311">
        <f t="shared" ca="1" si="104"/>
        <v>53063.389998950872</v>
      </c>
      <c r="T311">
        <f t="shared" ca="1" si="105"/>
        <v>252917.16290410227</v>
      </c>
      <c r="U311">
        <f t="shared" ca="1" si="106"/>
        <v>131954.00660758224</v>
      </c>
      <c r="V311">
        <f t="shared" ca="1" si="107"/>
        <v>120963.15629652003</v>
      </c>
      <c r="X311" s="7">
        <f>IF(Table2[[#This Row],[gender]]="men",1,0)</f>
        <v>0</v>
      </c>
      <c r="Y311" s="7">
        <f>IF(Table2[[#This Row],[gender]]="women",1,0)</f>
        <v>1</v>
      </c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>
        <f ca="1">Table2[[#This Row],[Cars value]]/Table2[[#This Row],[Cars]]</f>
        <v>32109.772905151392</v>
      </c>
      <c r="AS311" s="7"/>
      <c r="AT311" s="7"/>
      <c r="AU311" s="7">
        <f ca="1">IF(Table2[[#This Row],[Debts]]&gt;$AT$7,1,0)</f>
        <v>1</v>
      </c>
      <c r="AV311" s="7"/>
      <c r="AW311" s="7">
        <f ca="1">Table2[[#This Row],[Mortage left ]]/Table2[[#This Row],[Value of house ]]</f>
        <v>0.27639172538317902</v>
      </c>
      <c r="AZ311" s="7">
        <f ca="1">IF(Table2[[#This Row],[Debts]]&gt;Table2[[#This Row],[Income]],1,0)</f>
        <v>1</v>
      </c>
      <c r="BA311" s="7"/>
      <c r="BB311" s="7"/>
      <c r="BC311" s="7">
        <f ca="1">IF(Table2[[#This Row],[net worth of the person($)]]&gt;BB311,Table2[[#This Row],[age]],0)</f>
        <v>30</v>
      </c>
      <c r="BD311" s="7"/>
    </row>
    <row r="312" spans="3:56" x14ac:dyDescent="0.25">
      <c r="C312" s="1" t="str">
        <f t="shared" si="88"/>
        <v>women</v>
      </c>
      <c r="D312" s="1">
        <f t="shared" ca="1" si="89"/>
        <v>39</v>
      </c>
      <c r="E312" s="1">
        <f t="shared" ca="1" si="90"/>
        <v>5</v>
      </c>
      <c r="F312" s="1" t="str">
        <f t="shared" ca="1" si="91"/>
        <v xml:space="preserve">general work </v>
      </c>
      <c r="G312" s="1">
        <f t="shared" ca="1" si="92"/>
        <v>5</v>
      </c>
      <c r="H312" s="1" t="str">
        <f t="shared" ca="1" si="93"/>
        <v>Other</v>
      </c>
      <c r="I312">
        <f t="shared" ca="1" si="94"/>
        <v>2</v>
      </c>
      <c r="J312">
        <f t="shared" ca="1" si="95"/>
        <v>1</v>
      </c>
      <c r="K312">
        <f t="shared" ca="1" si="96"/>
        <v>29650</v>
      </c>
      <c r="L312">
        <f t="shared" ca="1" si="97"/>
        <v>1</v>
      </c>
      <c r="M312" t="str">
        <f t="shared" ca="1" si="98"/>
        <v xml:space="preserve">yuko </v>
      </c>
      <c r="N312">
        <f t="shared" ca="1" si="101"/>
        <v>88950</v>
      </c>
      <c r="O312">
        <f t="shared" ca="1" si="99"/>
        <v>29840.748516250776</v>
      </c>
      <c r="P312">
        <f t="shared" ca="1" si="102"/>
        <v>29265.737520855189</v>
      </c>
      <c r="Q312">
        <f t="shared" ca="1" si="100"/>
        <v>26614</v>
      </c>
      <c r="R312">
        <f t="shared" ca="1" si="103"/>
        <v>5610.5031741340681</v>
      </c>
      <c r="S312">
        <f t="shared" ca="1" si="104"/>
        <v>5546.6899688174135</v>
      </c>
      <c r="T312">
        <f t="shared" ca="1" si="105"/>
        <v>123762.4274896726</v>
      </c>
      <c r="U312">
        <f t="shared" ca="1" si="106"/>
        <v>62065.251690384845</v>
      </c>
      <c r="V312">
        <f t="shared" ca="1" si="107"/>
        <v>61697.175799287754</v>
      </c>
      <c r="X312" s="7">
        <f>IF(Table2[[#This Row],[gender]]="men",1,0)</f>
        <v>0</v>
      </c>
      <c r="Y312" s="7">
        <f>IF(Table2[[#This Row],[gender]]="women",1,0)</f>
        <v>1</v>
      </c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>
        <f ca="1">Table2[[#This Row],[Cars value]]/Table2[[#This Row],[Cars]]</f>
        <v>29265.737520855189</v>
      </c>
      <c r="AS312" s="7"/>
      <c r="AT312" s="7"/>
      <c r="AU312" s="7">
        <f ca="1">IF(Table2[[#This Row],[Debts]]&gt;$AT$7,1,0)</f>
        <v>0</v>
      </c>
      <c r="AV312" s="7"/>
      <c r="AW312" s="7">
        <f ca="1">Table2[[#This Row],[Mortage left ]]/Table2[[#This Row],[Value of house ]]</f>
        <v>0.33547777983418525</v>
      </c>
      <c r="AZ312" s="7">
        <f ca="1">IF(Table2[[#This Row],[Debts]]&gt;Table2[[#This Row],[Income]],1,0)</f>
        <v>0</v>
      </c>
      <c r="BA312" s="7"/>
      <c r="BB312" s="7"/>
      <c r="BC312" s="7">
        <f ca="1">IF(Table2[[#This Row],[net worth of the person($)]]&gt;BB312,Table2[[#This Row],[age]],0)</f>
        <v>39</v>
      </c>
      <c r="BD312" s="7"/>
    </row>
    <row r="313" spans="3:56" x14ac:dyDescent="0.25">
      <c r="C313" s="1" t="str">
        <f t="shared" si="88"/>
        <v>women</v>
      </c>
      <c r="D313" s="1">
        <f t="shared" ca="1" si="89"/>
        <v>37</v>
      </c>
      <c r="E313" s="1">
        <f t="shared" ca="1" si="90"/>
        <v>1</v>
      </c>
      <c r="F313" s="1" t="str">
        <f t="shared" ca="1" si="91"/>
        <v>health</v>
      </c>
      <c r="G313" s="1">
        <f t="shared" ca="1" si="92"/>
        <v>3</v>
      </c>
      <c r="H313" s="1" t="str">
        <f t="shared" ca="1" si="93"/>
        <v xml:space="preserve">university </v>
      </c>
      <c r="I313">
        <f t="shared" ca="1" si="94"/>
        <v>3</v>
      </c>
      <c r="J313">
        <f t="shared" ca="1" si="95"/>
        <v>1</v>
      </c>
      <c r="K313">
        <f t="shared" ca="1" si="96"/>
        <v>68673</v>
      </c>
      <c r="L313">
        <f t="shared" ca="1" si="97"/>
        <v>3</v>
      </c>
      <c r="M313" t="str">
        <f t="shared" ca="1" si="98"/>
        <v>Northwest Ter</v>
      </c>
      <c r="N313">
        <f t="shared" ca="1" si="101"/>
        <v>343365</v>
      </c>
      <c r="O313">
        <f t="shared" ca="1" si="99"/>
        <v>210778.21141924243</v>
      </c>
      <c r="P313">
        <f t="shared" ca="1" si="102"/>
        <v>12501.295178476299</v>
      </c>
      <c r="Q313">
        <f t="shared" ca="1" si="100"/>
        <v>6220</v>
      </c>
      <c r="R313">
        <f t="shared" ca="1" si="103"/>
        <v>88389.185619106822</v>
      </c>
      <c r="S313">
        <f t="shared" ca="1" si="104"/>
        <v>12186.431484806302</v>
      </c>
      <c r="T313">
        <f t="shared" ca="1" si="105"/>
        <v>368052.72666328261</v>
      </c>
      <c r="U313">
        <f t="shared" ca="1" si="106"/>
        <v>305387.39703834924</v>
      </c>
      <c r="V313">
        <f t="shared" ca="1" si="107"/>
        <v>62665.329624933365</v>
      </c>
      <c r="X313" s="7">
        <f>IF(Table2[[#This Row],[gender]]="men",1,0)</f>
        <v>0</v>
      </c>
      <c r="Y313" s="7">
        <f>IF(Table2[[#This Row],[gender]]="women",1,0)</f>
        <v>1</v>
      </c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>
        <f ca="1">Table2[[#This Row],[Cars value]]/Table2[[#This Row],[Cars]]</f>
        <v>12501.295178476299</v>
      </c>
      <c r="AS313" s="7"/>
      <c r="AT313" s="7"/>
      <c r="AU313" s="7">
        <f ca="1">IF(Table2[[#This Row],[Debts]]&gt;$AT$7,1,0)</f>
        <v>1</v>
      </c>
      <c r="AV313" s="7"/>
      <c r="AW313" s="7">
        <f ca="1">Table2[[#This Row],[Mortage left ]]/Table2[[#This Row],[Value of house ]]</f>
        <v>0.61386050243688917</v>
      </c>
      <c r="AZ313" s="7">
        <f ca="1">IF(Table2[[#This Row],[Debts]]&gt;Table2[[#This Row],[Income]],1,0)</f>
        <v>1</v>
      </c>
      <c r="BA313" s="7"/>
      <c r="BB313" s="7"/>
      <c r="BC313" s="7">
        <f ca="1">IF(Table2[[#This Row],[net worth of the person($)]]&gt;BB313,Table2[[#This Row],[age]],0)</f>
        <v>37</v>
      </c>
      <c r="BD313" s="7"/>
    </row>
    <row r="314" spans="3:56" x14ac:dyDescent="0.25">
      <c r="C314" s="1" t="str">
        <f t="shared" si="88"/>
        <v>women</v>
      </c>
      <c r="D314" s="1">
        <f t="shared" ca="1" si="89"/>
        <v>40</v>
      </c>
      <c r="E314" s="1">
        <f t="shared" ca="1" si="90"/>
        <v>4</v>
      </c>
      <c r="F314" s="1" t="str">
        <f t="shared" ca="1" si="91"/>
        <v>IT</v>
      </c>
      <c r="G314" s="1">
        <f t="shared" ca="1" si="92"/>
        <v>3</v>
      </c>
      <c r="H314" s="1" t="str">
        <f t="shared" ca="1" si="93"/>
        <v xml:space="preserve">university </v>
      </c>
      <c r="I314">
        <f t="shared" ca="1" si="94"/>
        <v>3</v>
      </c>
      <c r="J314">
        <f t="shared" ca="1" si="95"/>
        <v>1</v>
      </c>
      <c r="K314">
        <f t="shared" ca="1" si="96"/>
        <v>39711</v>
      </c>
      <c r="L314">
        <f t="shared" ca="1" si="97"/>
        <v>2</v>
      </c>
      <c r="M314" t="str">
        <f t="shared" ca="1" si="98"/>
        <v>BC</v>
      </c>
      <c r="N314">
        <f t="shared" ca="1" si="101"/>
        <v>158844</v>
      </c>
      <c r="O314">
        <f t="shared" ca="1" si="99"/>
        <v>112678.23026909033</v>
      </c>
      <c r="P314">
        <f t="shared" ca="1" si="102"/>
        <v>2853.9434917055501</v>
      </c>
      <c r="Q314">
        <f t="shared" ca="1" si="100"/>
        <v>1618</v>
      </c>
      <c r="R314">
        <f t="shared" ca="1" si="103"/>
        <v>42260.580338879881</v>
      </c>
      <c r="S314">
        <f t="shared" ca="1" si="104"/>
        <v>13274.886606003092</v>
      </c>
      <c r="T314">
        <f t="shared" ca="1" si="105"/>
        <v>174972.83009770865</v>
      </c>
      <c r="U314">
        <f t="shared" ca="1" si="106"/>
        <v>156556.81060797023</v>
      </c>
      <c r="V314">
        <f t="shared" ca="1" si="107"/>
        <v>18416.019489738421</v>
      </c>
      <c r="X314" s="7">
        <f>IF(Table2[[#This Row],[gender]]="men",1,0)</f>
        <v>0</v>
      </c>
      <c r="Y314" s="7">
        <f>IF(Table2[[#This Row],[gender]]="women",1,0)</f>
        <v>1</v>
      </c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>
        <f ca="1">Table2[[#This Row],[Cars value]]/Table2[[#This Row],[Cars]]</f>
        <v>2853.9434917055501</v>
      </c>
      <c r="AS314" s="7"/>
      <c r="AT314" s="7"/>
      <c r="AU314" s="7">
        <f ca="1">IF(Table2[[#This Row],[Debts]]&gt;$AT$7,1,0)</f>
        <v>1</v>
      </c>
      <c r="AV314" s="7"/>
      <c r="AW314" s="7">
        <f ca="1">Table2[[#This Row],[Mortage left ]]/Table2[[#This Row],[Value of house ]]</f>
        <v>0.70936409476650253</v>
      </c>
      <c r="AZ314" s="7">
        <f ca="1">IF(Table2[[#This Row],[Debts]]&gt;Table2[[#This Row],[Income]],1,0)</f>
        <v>1</v>
      </c>
      <c r="BA314" s="7"/>
      <c r="BB314" s="7"/>
      <c r="BC314" s="7">
        <f ca="1">IF(Table2[[#This Row],[net worth of the person($)]]&gt;BB314,Table2[[#This Row],[age]],0)</f>
        <v>40</v>
      </c>
      <c r="BD314" s="7"/>
    </row>
    <row r="315" spans="3:56" x14ac:dyDescent="0.25">
      <c r="C315" s="1" t="str">
        <f t="shared" si="88"/>
        <v>women</v>
      </c>
      <c r="D315" s="1">
        <f t="shared" ca="1" si="89"/>
        <v>27</v>
      </c>
      <c r="E315" s="1">
        <f t="shared" ca="1" si="90"/>
        <v>4</v>
      </c>
      <c r="F315" s="1" t="str">
        <f t="shared" ca="1" si="91"/>
        <v>IT</v>
      </c>
      <c r="G315" s="1">
        <f t="shared" ca="1" si="92"/>
        <v>4</v>
      </c>
      <c r="H315" s="1" t="str">
        <f t="shared" ca="1" si="93"/>
        <v xml:space="preserve">technical </v>
      </c>
      <c r="I315">
        <f t="shared" ca="1" si="94"/>
        <v>4</v>
      </c>
      <c r="J315">
        <f t="shared" ca="1" si="95"/>
        <v>2</v>
      </c>
      <c r="K315">
        <f t="shared" ca="1" si="96"/>
        <v>73427</v>
      </c>
      <c r="L315">
        <f t="shared" ca="1" si="97"/>
        <v>13</v>
      </c>
      <c r="M315" t="str">
        <f t="shared" ca="1" si="98"/>
        <v>Prince edward Island</v>
      </c>
      <c r="N315">
        <f t="shared" ca="1" si="101"/>
        <v>367135</v>
      </c>
      <c r="O315">
        <f t="shared" ca="1" si="99"/>
        <v>226779.84145224668</v>
      </c>
      <c r="P315">
        <f t="shared" ca="1" si="102"/>
        <v>68845.343977897312</v>
      </c>
      <c r="Q315">
        <f t="shared" ca="1" si="100"/>
        <v>19279</v>
      </c>
      <c r="R315">
        <f t="shared" ca="1" si="103"/>
        <v>98523.529576031113</v>
      </c>
      <c r="S315">
        <f t="shared" ca="1" si="104"/>
        <v>94984.086464357126</v>
      </c>
      <c r="T315">
        <f t="shared" ca="1" si="105"/>
        <v>530964.43044225441</v>
      </c>
      <c r="U315">
        <f t="shared" ca="1" si="106"/>
        <v>344582.37102827779</v>
      </c>
      <c r="V315">
        <f t="shared" ca="1" si="107"/>
        <v>186382.05941397662</v>
      </c>
      <c r="X315" s="7">
        <f>IF(Table2[[#This Row],[gender]]="men",1,0)</f>
        <v>0</v>
      </c>
      <c r="Y315" s="7">
        <f>IF(Table2[[#This Row],[gender]]="women",1,0)</f>
        <v>1</v>
      </c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>
        <f ca="1">Table2[[#This Row],[Cars value]]/Table2[[#This Row],[Cars]]</f>
        <v>34422.671988948656</v>
      </c>
      <c r="AS315" s="7"/>
      <c r="AT315" s="7"/>
      <c r="AU315" s="7">
        <f ca="1">IF(Table2[[#This Row],[Debts]]&gt;$AT$7,1,0)</f>
        <v>1</v>
      </c>
      <c r="AV315" s="7"/>
      <c r="AW315" s="7">
        <f ca="1">Table2[[#This Row],[Mortage left ]]/Table2[[#This Row],[Value of house ]]</f>
        <v>0.61770150340405217</v>
      </c>
      <c r="AZ315" s="7">
        <f ca="1">IF(Table2[[#This Row],[Debts]]&gt;Table2[[#This Row],[Income]],1,0)</f>
        <v>1</v>
      </c>
      <c r="BA315" s="7"/>
      <c r="BB315" s="7"/>
      <c r="BC315" s="7">
        <f ca="1">IF(Table2[[#This Row],[net worth of the person($)]]&gt;BB315,Table2[[#This Row],[age]],0)</f>
        <v>27</v>
      </c>
      <c r="BD315" s="7"/>
    </row>
    <row r="316" spans="3:56" x14ac:dyDescent="0.25">
      <c r="C316" s="1" t="str">
        <f t="shared" si="88"/>
        <v>women</v>
      </c>
      <c r="D316" s="1">
        <f t="shared" ca="1" si="89"/>
        <v>43</v>
      </c>
      <c r="E316" s="1">
        <f t="shared" ca="1" si="90"/>
        <v>4</v>
      </c>
      <c r="F316" s="1" t="str">
        <f t="shared" ca="1" si="91"/>
        <v>IT</v>
      </c>
      <c r="G316" s="1">
        <f t="shared" ca="1" si="92"/>
        <v>2</v>
      </c>
      <c r="H316" s="1" t="str">
        <f t="shared" ca="1" si="93"/>
        <v xml:space="preserve">college </v>
      </c>
      <c r="I316">
        <f t="shared" ca="1" si="94"/>
        <v>2</v>
      </c>
      <c r="J316">
        <f t="shared" ca="1" si="95"/>
        <v>1</v>
      </c>
      <c r="K316">
        <f t="shared" ca="1" si="96"/>
        <v>31050</v>
      </c>
      <c r="L316">
        <f t="shared" ca="1" si="97"/>
        <v>2</v>
      </c>
      <c r="M316" t="str">
        <f t="shared" ca="1" si="98"/>
        <v>BC</v>
      </c>
      <c r="N316">
        <f t="shared" ca="1" si="101"/>
        <v>124200</v>
      </c>
      <c r="O316">
        <f t="shared" ca="1" si="99"/>
        <v>98560.752216254317</v>
      </c>
      <c r="P316">
        <f t="shared" ca="1" si="102"/>
        <v>4109.6698847917678</v>
      </c>
      <c r="Q316">
        <f t="shared" ca="1" si="100"/>
        <v>402</v>
      </c>
      <c r="R316">
        <f t="shared" ca="1" si="103"/>
        <v>60607.318152226268</v>
      </c>
      <c r="S316">
        <f t="shared" ca="1" si="104"/>
        <v>26694.462693722744</v>
      </c>
      <c r="T316">
        <f t="shared" ca="1" si="105"/>
        <v>155004.13257851452</v>
      </c>
      <c r="U316">
        <f t="shared" ca="1" si="106"/>
        <v>159570.07036848058</v>
      </c>
      <c r="V316">
        <f t="shared" ca="1" si="107"/>
        <v>-4565.9377899660612</v>
      </c>
      <c r="X316" s="7">
        <f>IF(Table2[[#This Row],[gender]]="men",1,0)</f>
        <v>0</v>
      </c>
      <c r="Y316" s="7">
        <f>IF(Table2[[#This Row],[gender]]="women",1,0)</f>
        <v>1</v>
      </c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>
        <f ca="1">Table2[[#This Row],[Cars value]]/Table2[[#This Row],[Cars]]</f>
        <v>4109.6698847917678</v>
      </c>
      <c r="AS316" s="7"/>
      <c r="AT316" s="7"/>
      <c r="AU316" s="7">
        <f ca="1">IF(Table2[[#This Row],[Debts]]&gt;$AT$7,1,0)</f>
        <v>1</v>
      </c>
      <c r="AV316" s="7"/>
      <c r="AW316" s="7">
        <f ca="1">Table2[[#This Row],[Mortage left ]]/Table2[[#This Row],[Value of house ]]</f>
        <v>0.79356483265905242</v>
      </c>
      <c r="AZ316" s="7">
        <f ca="1">IF(Table2[[#This Row],[Debts]]&gt;Table2[[#This Row],[Income]],1,0)</f>
        <v>1</v>
      </c>
      <c r="BA316" s="7"/>
      <c r="BB316" s="7"/>
      <c r="BC316" s="7">
        <f ca="1">IF(Table2[[#This Row],[net worth of the person($)]]&gt;BB316,Table2[[#This Row],[age]],0)</f>
        <v>0</v>
      </c>
      <c r="BD316" s="7"/>
    </row>
    <row r="317" spans="3:56" x14ac:dyDescent="0.25">
      <c r="C317" s="1" t="str">
        <f t="shared" si="88"/>
        <v>women</v>
      </c>
      <c r="D317" s="1">
        <f t="shared" ca="1" si="89"/>
        <v>29</v>
      </c>
      <c r="E317" s="1">
        <f t="shared" ca="1" si="90"/>
        <v>5</v>
      </c>
      <c r="F317" s="1" t="str">
        <f t="shared" ca="1" si="91"/>
        <v xml:space="preserve">general work </v>
      </c>
      <c r="G317" s="1">
        <f t="shared" ca="1" si="92"/>
        <v>4</v>
      </c>
      <c r="H317" s="1" t="str">
        <f t="shared" ca="1" si="93"/>
        <v xml:space="preserve">technical </v>
      </c>
      <c r="I317">
        <f t="shared" ca="1" si="94"/>
        <v>3</v>
      </c>
      <c r="J317">
        <f t="shared" ca="1" si="95"/>
        <v>1</v>
      </c>
      <c r="K317">
        <f t="shared" ca="1" si="96"/>
        <v>61012</v>
      </c>
      <c r="L317">
        <f t="shared" ca="1" si="97"/>
        <v>11</v>
      </c>
      <c r="M317" t="str">
        <f t="shared" ca="1" si="98"/>
        <v>New bruncwick</v>
      </c>
      <c r="N317">
        <f t="shared" ca="1" si="101"/>
        <v>183036</v>
      </c>
      <c r="O317">
        <f t="shared" ca="1" si="99"/>
        <v>170081.17559544911</v>
      </c>
      <c r="P317">
        <f t="shared" ca="1" si="102"/>
        <v>23801.208558525701</v>
      </c>
      <c r="Q317">
        <f t="shared" ca="1" si="100"/>
        <v>16166</v>
      </c>
      <c r="R317">
        <f t="shared" ca="1" si="103"/>
        <v>92492.070999717631</v>
      </c>
      <c r="S317">
        <f t="shared" ca="1" si="104"/>
        <v>78952.18925438002</v>
      </c>
      <c r="T317">
        <f t="shared" ca="1" si="105"/>
        <v>285789.39781290572</v>
      </c>
      <c r="U317">
        <f t="shared" ca="1" si="106"/>
        <v>278739.24659516674</v>
      </c>
      <c r="V317">
        <f t="shared" ca="1" si="107"/>
        <v>7050.1512177389814</v>
      </c>
      <c r="X317" s="7">
        <f>IF(Table2[[#This Row],[gender]]="men",1,0)</f>
        <v>0</v>
      </c>
      <c r="Y317" s="7">
        <f>IF(Table2[[#This Row],[gender]]="women",1,0)</f>
        <v>1</v>
      </c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>
        <f ca="1">Table2[[#This Row],[Cars value]]/Table2[[#This Row],[Cars]]</f>
        <v>23801.208558525701</v>
      </c>
      <c r="AS317" s="7"/>
      <c r="AT317" s="7"/>
      <c r="AU317" s="7">
        <f ca="1">IF(Table2[[#This Row],[Debts]]&gt;$AT$7,1,0)</f>
        <v>1</v>
      </c>
      <c r="AV317" s="7"/>
      <c r="AW317" s="7">
        <f ca="1">Table2[[#This Row],[Mortage left ]]/Table2[[#This Row],[Value of house ]]</f>
        <v>0.92922253324727977</v>
      </c>
      <c r="AZ317" s="7">
        <f ca="1">IF(Table2[[#This Row],[Debts]]&gt;Table2[[#This Row],[Income]],1,0)</f>
        <v>1</v>
      </c>
      <c r="BA317" s="7"/>
      <c r="BB317" s="7"/>
      <c r="BC317" s="7">
        <f ca="1">IF(Table2[[#This Row],[net worth of the person($)]]&gt;BB317,Table2[[#This Row],[age]],0)</f>
        <v>29</v>
      </c>
      <c r="BD317" s="7"/>
    </row>
    <row r="318" spans="3:56" x14ac:dyDescent="0.25">
      <c r="C318" s="1" t="str">
        <f t="shared" si="88"/>
        <v>women</v>
      </c>
      <c r="D318" s="1">
        <f t="shared" ca="1" si="89"/>
        <v>37</v>
      </c>
      <c r="E318" s="1">
        <f t="shared" ca="1" si="90"/>
        <v>5</v>
      </c>
      <c r="F318" s="1" t="str">
        <f t="shared" ca="1" si="91"/>
        <v xml:space="preserve">general work </v>
      </c>
      <c r="G318" s="1">
        <f t="shared" ca="1" si="92"/>
        <v>3</v>
      </c>
      <c r="H318" s="1" t="str">
        <f t="shared" ca="1" si="93"/>
        <v xml:space="preserve">university </v>
      </c>
      <c r="I318">
        <f t="shared" ca="1" si="94"/>
        <v>4</v>
      </c>
      <c r="J318">
        <f t="shared" ca="1" si="95"/>
        <v>1</v>
      </c>
      <c r="K318">
        <f t="shared" ca="1" si="96"/>
        <v>45547</v>
      </c>
      <c r="L318">
        <f t="shared" ca="1" si="97"/>
        <v>8</v>
      </c>
      <c r="M318" t="str">
        <f t="shared" ca="1" si="98"/>
        <v xml:space="preserve">Ontario </v>
      </c>
      <c r="N318">
        <f t="shared" ca="1" si="101"/>
        <v>227735</v>
      </c>
      <c r="O318">
        <f t="shared" ca="1" si="99"/>
        <v>20114.308063299723</v>
      </c>
      <c r="P318">
        <f t="shared" ca="1" si="102"/>
        <v>34542.177422879315</v>
      </c>
      <c r="Q318">
        <f t="shared" ca="1" si="100"/>
        <v>33652</v>
      </c>
      <c r="R318">
        <f t="shared" ca="1" si="103"/>
        <v>3304.389440540886</v>
      </c>
      <c r="S318">
        <f t="shared" ca="1" si="104"/>
        <v>40984.430224845011</v>
      </c>
      <c r="T318">
        <f t="shared" ca="1" si="105"/>
        <v>303261.60764772433</v>
      </c>
      <c r="U318">
        <f t="shared" ca="1" si="106"/>
        <v>57070.697503840609</v>
      </c>
      <c r="V318">
        <f t="shared" ca="1" si="107"/>
        <v>246190.91014388372</v>
      </c>
      <c r="X318" s="7">
        <f>IF(Table2[[#This Row],[gender]]="men",1,0)</f>
        <v>0</v>
      </c>
      <c r="Y318" s="7">
        <f>IF(Table2[[#This Row],[gender]]="women",1,0)</f>
        <v>1</v>
      </c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>
        <f ca="1">Table2[[#This Row],[Cars value]]/Table2[[#This Row],[Cars]]</f>
        <v>34542.177422879315</v>
      </c>
      <c r="AS318" s="7"/>
      <c r="AT318" s="7"/>
      <c r="AU318" s="7">
        <f ca="1">IF(Table2[[#This Row],[Debts]]&gt;$AT$7,1,0)</f>
        <v>0</v>
      </c>
      <c r="AV318" s="7"/>
      <c r="AW318" s="7">
        <f ca="1">Table2[[#This Row],[Mortage left ]]/Table2[[#This Row],[Value of house ]]</f>
        <v>8.8323305874370317E-2</v>
      </c>
      <c r="AZ318" s="7">
        <f ca="1">IF(Table2[[#This Row],[Debts]]&gt;Table2[[#This Row],[Income]],1,0)</f>
        <v>0</v>
      </c>
      <c r="BA318" s="7"/>
      <c r="BB318" s="7"/>
      <c r="BC318" s="7">
        <f ca="1">IF(Table2[[#This Row],[net worth of the person($)]]&gt;BB318,Table2[[#This Row],[age]],0)</f>
        <v>37</v>
      </c>
      <c r="BD318" s="7"/>
    </row>
    <row r="319" spans="3:56" x14ac:dyDescent="0.25">
      <c r="C319" s="1" t="str">
        <f t="shared" si="88"/>
        <v>women</v>
      </c>
      <c r="D319" s="1">
        <f t="shared" ca="1" si="89"/>
        <v>29</v>
      </c>
      <c r="E319" s="1">
        <f t="shared" ca="1" si="90"/>
        <v>5</v>
      </c>
      <c r="F319" s="1" t="str">
        <f t="shared" ca="1" si="91"/>
        <v xml:space="preserve">general work </v>
      </c>
      <c r="G319" s="1">
        <f t="shared" ca="1" si="92"/>
        <v>2</v>
      </c>
      <c r="H319" s="1" t="str">
        <f t="shared" ca="1" si="93"/>
        <v xml:space="preserve">college </v>
      </c>
      <c r="I319">
        <f t="shared" ca="1" si="94"/>
        <v>2</v>
      </c>
      <c r="J319">
        <f t="shared" ca="1" si="95"/>
        <v>1</v>
      </c>
      <c r="K319">
        <f t="shared" ca="1" si="96"/>
        <v>32540</v>
      </c>
      <c r="L319">
        <f t="shared" ca="1" si="97"/>
        <v>4</v>
      </c>
      <c r="M319" t="str">
        <f t="shared" ca="1" si="98"/>
        <v>Alberta</v>
      </c>
      <c r="N319">
        <f t="shared" ca="1" si="101"/>
        <v>97620</v>
      </c>
      <c r="O319">
        <f t="shared" ca="1" si="99"/>
        <v>74301.244081298733</v>
      </c>
      <c r="P319">
        <f t="shared" ca="1" si="102"/>
        <v>20361.099616115993</v>
      </c>
      <c r="Q319">
        <f t="shared" ca="1" si="100"/>
        <v>10631</v>
      </c>
      <c r="R319">
        <f t="shared" ca="1" si="103"/>
        <v>20108.751665973272</v>
      </c>
      <c r="S319">
        <f t="shared" ca="1" si="104"/>
        <v>1863.0724167911567</v>
      </c>
      <c r="T319">
        <f t="shared" ca="1" si="105"/>
        <v>119844.17203290715</v>
      </c>
      <c r="U319">
        <f t="shared" ca="1" si="106"/>
        <v>105040.99574727201</v>
      </c>
      <c r="V319">
        <f t="shared" ca="1" si="107"/>
        <v>14803.176285635142</v>
      </c>
      <c r="X319" s="7">
        <f>IF(Table2[[#This Row],[gender]]="men",1,0)</f>
        <v>0</v>
      </c>
      <c r="Y319" s="7">
        <f>IF(Table2[[#This Row],[gender]]="women",1,0)</f>
        <v>1</v>
      </c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>
        <f ca="1">Table2[[#This Row],[Cars value]]/Table2[[#This Row],[Cars]]</f>
        <v>20361.099616115993</v>
      </c>
      <c r="AS319" s="7"/>
      <c r="AT319" s="7"/>
      <c r="AU319" s="7">
        <f ca="1">IF(Table2[[#This Row],[Debts]]&gt;$AT$7,1,0)</f>
        <v>1</v>
      </c>
      <c r="AV319" s="7"/>
      <c r="AW319" s="7">
        <f ca="1">Table2[[#This Row],[Mortage left ]]/Table2[[#This Row],[Value of house ]]</f>
        <v>0.76112726983506185</v>
      </c>
      <c r="AZ319" s="7">
        <f ca="1">IF(Table2[[#This Row],[Debts]]&gt;Table2[[#This Row],[Income]],1,0)</f>
        <v>0</v>
      </c>
      <c r="BA319" s="7"/>
      <c r="BB319" s="7"/>
      <c r="BC319" s="7">
        <f ca="1">IF(Table2[[#This Row],[net worth of the person($)]]&gt;BB319,Table2[[#This Row],[age]],0)</f>
        <v>29</v>
      </c>
      <c r="BD319" s="7"/>
    </row>
    <row r="320" spans="3:56" x14ac:dyDescent="0.25">
      <c r="C320" s="1" t="str">
        <f t="shared" si="88"/>
        <v>women</v>
      </c>
      <c r="D320" s="1">
        <f t="shared" ca="1" si="89"/>
        <v>32</v>
      </c>
      <c r="E320" s="1">
        <f t="shared" ca="1" si="90"/>
        <v>3</v>
      </c>
      <c r="F320" s="1" t="str">
        <f t="shared" ca="1" si="91"/>
        <v xml:space="preserve">teaching </v>
      </c>
      <c r="G320" s="1">
        <f t="shared" ca="1" si="92"/>
        <v>1</v>
      </c>
      <c r="H320" s="1" t="str">
        <f t="shared" ca="1" si="93"/>
        <v>high scool</v>
      </c>
      <c r="I320">
        <f t="shared" ca="1" si="94"/>
        <v>3</v>
      </c>
      <c r="J320">
        <f t="shared" ca="1" si="95"/>
        <v>1</v>
      </c>
      <c r="K320">
        <f t="shared" ca="1" si="96"/>
        <v>70730</v>
      </c>
      <c r="L320">
        <f t="shared" ca="1" si="97"/>
        <v>10</v>
      </c>
      <c r="M320" t="str">
        <f t="shared" ca="1" si="98"/>
        <v>Newfounland</v>
      </c>
      <c r="N320">
        <f t="shared" ca="1" si="101"/>
        <v>282920</v>
      </c>
      <c r="O320">
        <f t="shared" ca="1" si="99"/>
        <v>32681.802386220006</v>
      </c>
      <c r="P320">
        <f t="shared" ca="1" si="102"/>
        <v>57473.438318416571</v>
      </c>
      <c r="Q320">
        <f t="shared" ca="1" si="100"/>
        <v>44510</v>
      </c>
      <c r="R320">
        <f t="shared" ca="1" si="103"/>
        <v>7677.1705193952475</v>
      </c>
      <c r="S320">
        <f t="shared" ca="1" si="104"/>
        <v>80195.559177310759</v>
      </c>
      <c r="T320">
        <f t="shared" ca="1" si="105"/>
        <v>420588.99749572738</v>
      </c>
      <c r="U320">
        <f t="shared" ca="1" si="106"/>
        <v>84868.972905615257</v>
      </c>
      <c r="V320">
        <f t="shared" ca="1" si="107"/>
        <v>335720.02459011215</v>
      </c>
      <c r="X320" s="7">
        <f>IF(Table2[[#This Row],[gender]]="men",1,0)</f>
        <v>0</v>
      </c>
      <c r="Y320" s="7">
        <f>IF(Table2[[#This Row],[gender]]="women",1,0)</f>
        <v>1</v>
      </c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>
        <f ca="1">Table2[[#This Row],[Cars value]]/Table2[[#This Row],[Cars]]</f>
        <v>57473.438318416571</v>
      </c>
      <c r="AS320" s="7"/>
      <c r="AT320" s="7"/>
      <c r="AU320" s="7">
        <f ca="1">IF(Table2[[#This Row],[Debts]]&gt;$AT$7,1,0)</f>
        <v>0</v>
      </c>
      <c r="AV320" s="7"/>
      <c r="AW320" s="7">
        <f ca="1">Table2[[#This Row],[Mortage left ]]/Table2[[#This Row],[Value of house ]]</f>
        <v>0.1155160553733211</v>
      </c>
      <c r="AZ320" s="7">
        <f ca="1">IF(Table2[[#This Row],[Debts]]&gt;Table2[[#This Row],[Income]],1,0)</f>
        <v>0</v>
      </c>
      <c r="BA320" s="7"/>
      <c r="BB320" s="7"/>
      <c r="BC320" s="7">
        <f ca="1">IF(Table2[[#This Row],[net worth of the person($)]]&gt;BB320,Table2[[#This Row],[age]],0)</f>
        <v>32</v>
      </c>
      <c r="BD320" s="7"/>
    </row>
    <row r="321" spans="3:56" x14ac:dyDescent="0.25">
      <c r="C321" s="1" t="str">
        <f t="shared" si="88"/>
        <v>women</v>
      </c>
      <c r="D321" s="1">
        <f t="shared" ca="1" si="89"/>
        <v>42</v>
      </c>
      <c r="E321" s="1">
        <f t="shared" ca="1" si="90"/>
        <v>3</v>
      </c>
      <c r="F321" s="1" t="str">
        <f t="shared" ca="1" si="91"/>
        <v xml:space="preserve">teaching </v>
      </c>
      <c r="G321" s="1">
        <f t="shared" ca="1" si="92"/>
        <v>1</v>
      </c>
      <c r="H321" s="1" t="str">
        <f t="shared" ca="1" si="93"/>
        <v>high scool</v>
      </c>
      <c r="I321">
        <f t="shared" ca="1" si="94"/>
        <v>1</v>
      </c>
      <c r="J321">
        <f t="shared" ca="1" si="95"/>
        <v>2</v>
      </c>
      <c r="K321">
        <f t="shared" ca="1" si="96"/>
        <v>60199</v>
      </c>
      <c r="L321">
        <f t="shared" ca="1" si="97"/>
        <v>13</v>
      </c>
      <c r="M321" t="str">
        <f t="shared" ca="1" si="98"/>
        <v>Prince edward Island</v>
      </c>
      <c r="N321">
        <f t="shared" ca="1" si="101"/>
        <v>180597</v>
      </c>
      <c r="O321">
        <f t="shared" ca="1" si="99"/>
        <v>56637.592134193095</v>
      </c>
      <c r="P321">
        <f t="shared" ca="1" si="102"/>
        <v>111210.16968326818</v>
      </c>
      <c r="Q321">
        <f t="shared" ca="1" si="100"/>
        <v>106766</v>
      </c>
      <c r="R321">
        <f t="shared" ca="1" si="103"/>
        <v>60969.209054120809</v>
      </c>
      <c r="S321">
        <f t="shared" ca="1" si="104"/>
        <v>66147.068022173829</v>
      </c>
      <c r="T321">
        <f t="shared" ca="1" si="105"/>
        <v>357954.23770544201</v>
      </c>
      <c r="U321">
        <f t="shared" ca="1" si="106"/>
        <v>224372.80118831393</v>
      </c>
      <c r="V321">
        <f t="shared" ca="1" si="107"/>
        <v>133581.43651712808</v>
      </c>
      <c r="X321" s="7">
        <f>IF(Table2[[#This Row],[gender]]="men",1,0)</f>
        <v>0</v>
      </c>
      <c r="Y321" s="7">
        <f>IF(Table2[[#This Row],[gender]]="women",1,0)</f>
        <v>1</v>
      </c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>
        <f ca="1">Table2[[#This Row],[Cars value]]/Table2[[#This Row],[Cars]]</f>
        <v>55605.084841634089</v>
      </c>
      <c r="AS321" s="7"/>
      <c r="AT321" s="7"/>
      <c r="AU321" s="7">
        <f ca="1">IF(Table2[[#This Row],[Debts]]&gt;$AT$7,1,0)</f>
        <v>1</v>
      </c>
      <c r="AV321" s="7"/>
      <c r="AW321" s="7">
        <f ca="1">Table2[[#This Row],[Mortage left ]]/Table2[[#This Row],[Value of house ]]</f>
        <v>0.31361313938876667</v>
      </c>
      <c r="AZ321" s="7">
        <f ca="1">IF(Table2[[#This Row],[Debts]]&gt;Table2[[#This Row],[Income]],1,0)</f>
        <v>1</v>
      </c>
      <c r="BA321" s="7"/>
      <c r="BB321" s="7"/>
      <c r="BC321" s="7">
        <f ca="1">IF(Table2[[#This Row],[net worth of the person($)]]&gt;BB321,Table2[[#This Row],[age]],0)</f>
        <v>42</v>
      </c>
      <c r="BD321" s="7"/>
    </row>
    <row r="322" spans="3:56" x14ac:dyDescent="0.25">
      <c r="C322" s="1" t="str">
        <f t="shared" si="88"/>
        <v>women</v>
      </c>
      <c r="D322" s="1">
        <f t="shared" ca="1" si="89"/>
        <v>36</v>
      </c>
      <c r="E322" s="1">
        <f t="shared" ca="1" si="90"/>
        <v>1</v>
      </c>
      <c r="F322" s="1" t="str">
        <f t="shared" ca="1" si="91"/>
        <v>health</v>
      </c>
      <c r="G322" s="1">
        <f t="shared" ca="1" si="92"/>
        <v>1</v>
      </c>
      <c r="H322" s="1" t="str">
        <f t="shared" ca="1" si="93"/>
        <v>high scool</v>
      </c>
      <c r="I322">
        <f t="shared" ca="1" si="94"/>
        <v>0</v>
      </c>
      <c r="J322">
        <f t="shared" ca="1" si="95"/>
        <v>2</v>
      </c>
      <c r="K322">
        <f t="shared" ca="1" si="96"/>
        <v>84477</v>
      </c>
      <c r="L322">
        <f t="shared" ca="1" si="97"/>
        <v>11</v>
      </c>
      <c r="M322" t="str">
        <f t="shared" ca="1" si="98"/>
        <v>New bruncwick</v>
      </c>
      <c r="N322">
        <f t="shared" ca="1" si="101"/>
        <v>253431</v>
      </c>
      <c r="O322">
        <f t="shared" ca="1" si="99"/>
        <v>58744.615934864152</v>
      </c>
      <c r="P322">
        <f t="shared" ca="1" si="102"/>
        <v>19958.743748421461</v>
      </c>
      <c r="Q322">
        <f t="shared" ca="1" si="100"/>
        <v>10054</v>
      </c>
      <c r="R322">
        <f t="shared" ca="1" si="103"/>
        <v>126665.53148779523</v>
      </c>
      <c r="S322">
        <f t="shared" ca="1" si="104"/>
        <v>91125.337776090601</v>
      </c>
      <c r="T322">
        <f t="shared" ca="1" si="105"/>
        <v>364515.08152451203</v>
      </c>
      <c r="U322">
        <f t="shared" ca="1" si="106"/>
        <v>195464.14742265939</v>
      </c>
      <c r="V322">
        <f t="shared" ca="1" si="107"/>
        <v>169050.93410185265</v>
      </c>
      <c r="X322" s="7">
        <f>IF(Table2[[#This Row],[gender]]="men",1,0)</f>
        <v>0</v>
      </c>
      <c r="Y322" s="7">
        <f>IF(Table2[[#This Row],[gender]]="women",1,0)</f>
        <v>1</v>
      </c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>
        <f ca="1">Table2[[#This Row],[Cars value]]/Table2[[#This Row],[Cars]]</f>
        <v>9979.3718742107303</v>
      </c>
      <c r="AS322" s="7"/>
      <c r="AT322" s="7"/>
      <c r="AU322" s="7">
        <f ca="1">IF(Table2[[#This Row],[Debts]]&gt;$AT$7,1,0)</f>
        <v>1</v>
      </c>
      <c r="AV322" s="7"/>
      <c r="AW322" s="7">
        <f ca="1">Table2[[#This Row],[Mortage left ]]/Table2[[#This Row],[Value of house ]]</f>
        <v>0.23179727789759008</v>
      </c>
      <c r="AZ322" s="7">
        <f ca="1">IF(Table2[[#This Row],[Debts]]&gt;Table2[[#This Row],[Income]],1,0)</f>
        <v>1</v>
      </c>
      <c r="BA322" s="7"/>
      <c r="BB322" s="7"/>
      <c r="BC322" s="7">
        <f ca="1">IF(Table2[[#This Row],[net worth of the person($)]]&gt;BB322,Table2[[#This Row],[age]],0)</f>
        <v>36</v>
      </c>
      <c r="BD322" s="7"/>
    </row>
    <row r="323" spans="3:56" x14ac:dyDescent="0.25">
      <c r="C323" s="1" t="str">
        <f t="shared" si="88"/>
        <v>women</v>
      </c>
      <c r="D323" s="1">
        <f t="shared" ca="1" si="89"/>
        <v>43</v>
      </c>
      <c r="E323" s="1">
        <f t="shared" ca="1" si="90"/>
        <v>3</v>
      </c>
      <c r="F323" s="1" t="str">
        <f t="shared" ca="1" si="91"/>
        <v xml:space="preserve">teaching </v>
      </c>
      <c r="G323" s="1">
        <f t="shared" ca="1" si="92"/>
        <v>3</v>
      </c>
      <c r="H323" s="1" t="str">
        <f t="shared" ca="1" si="93"/>
        <v xml:space="preserve">university </v>
      </c>
      <c r="I323">
        <f t="shared" ca="1" si="94"/>
        <v>2</v>
      </c>
      <c r="J323">
        <f t="shared" ca="1" si="95"/>
        <v>2</v>
      </c>
      <c r="K323">
        <f t="shared" ca="1" si="96"/>
        <v>87133</v>
      </c>
      <c r="L323">
        <f t="shared" ca="1" si="97"/>
        <v>10</v>
      </c>
      <c r="M323" t="str">
        <f t="shared" ca="1" si="98"/>
        <v>Newfounland</v>
      </c>
      <c r="N323">
        <f t="shared" ca="1" si="101"/>
        <v>522798</v>
      </c>
      <c r="O323">
        <f t="shared" ca="1" si="99"/>
        <v>488928.72678977996</v>
      </c>
      <c r="P323">
        <f t="shared" ca="1" si="102"/>
        <v>155917.55426763985</v>
      </c>
      <c r="Q323">
        <f t="shared" ca="1" si="100"/>
        <v>104711</v>
      </c>
      <c r="R323">
        <f t="shared" ca="1" si="103"/>
        <v>31792.216300361531</v>
      </c>
      <c r="S323">
        <f t="shared" ca="1" si="104"/>
        <v>103794.53235331125</v>
      </c>
      <c r="T323">
        <f t="shared" ca="1" si="105"/>
        <v>782510.08662095107</v>
      </c>
      <c r="U323">
        <f t="shared" ca="1" si="106"/>
        <v>625431.94309014152</v>
      </c>
      <c r="V323">
        <f t="shared" ca="1" si="107"/>
        <v>157078.14353080955</v>
      </c>
      <c r="X323" s="7">
        <f>IF(Table2[[#This Row],[gender]]="men",1,0)</f>
        <v>0</v>
      </c>
      <c r="Y323" s="7">
        <f>IF(Table2[[#This Row],[gender]]="women",1,0)</f>
        <v>1</v>
      </c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>
        <f ca="1">Table2[[#This Row],[Cars value]]/Table2[[#This Row],[Cars]]</f>
        <v>77958.777133819924</v>
      </c>
      <c r="AS323" s="7"/>
      <c r="AT323" s="7"/>
      <c r="AU323" s="7">
        <f ca="1">IF(Table2[[#This Row],[Debts]]&gt;$AT$7,1,0)</f>
        <v>1</v>
      </c>
      <c r="AV323" s="7"/>
      <c r="AW323" s="7">
        <f ca="1">Table2[[#This Row],[Mortage left ]]/Table2[[#This Row],[Value of house ]]</f>
        <v>0.93521537341340244</v>
      </c>
      <c r="AZ323" s="7">
        <f ca="1">IF(Table2[[#This Row],[Debts]]&gt;Table2[[#This Row],[Income]],1,0)</f>
        <v>0</v>
      </c>
      <c r="BA323" s="7"/>
      <c r="BB323" s="7"/>
      <c r="BC323" s="7">
        <f ca="1">IF(Table2[[#This Row],[net worth of the person($)]]&gt;BB323,Table2[[#This Row],[age]],0)</f>
        <v>43</v>
      </c>
      <c r="BD323" s="7"/>
    </row>
    <row r="324" spans="3:56" x14ac:dyDescent="0.25">
      <c r="C324" s="1" t="str">
        <f t="shared" si="88"/>
        <v>women</v>
      </c>
      <c r="D324" s="1">
        <f t="shared" ca="1" si="89"/>
        <v>34</v>
      </c>
      <c r="E324" s="1">
        <f t="shared" ca="1" si="90"/>
        <v>4</v>
      </c>
      <c r="F324" s="1" t="str">
        <f t="shared" ca="1" si="91"/>
        <v>IT</v>
      </c>
      <c r="G324" s="1">
        <f t="shared" ca="1" si="92"/>
        <v>2</v>
      </c>
      <c r="H324" s="1" t="str">
        <f t="shared" ca="1" si="93"/>
        <v xml:space="preserve">college </v>
      </c>
      <c r="I324">
        <f t="shared" ca="1" si="94"/>
        <v>0</v>
      </c>
      <c r="J324">
        <f t="shared" ca="1" si="95"/>
        <v>2</v>
      </c>
      <c r="K324">
        <f t="shared" ca="1" si="96"/>
        <v>85825</v>
      </c>
      <c r="L324">
        <f t="shared" ca="1" si="97"/>
        <v>13</v>
      </c>
      <c r="M324" t="str">
        <f t="shared" ca="1" si="98"/>
        <v>Prince edward Island</v>
      </c>
      <c r="N324">
        <f t="shared" ca="1" si="101"/>
        <v>257475</v>
      </c>
      <c r="O324">
        <f t="shared" ca="1" si="99"/>
        <v>44056.813148591071</v>
      </c>
      <c r="P324">
        <f t="shared" ca="1" si="102"/>
        <v>140379.0063594587</v>
      </c>
      <c r="Q324">
        <f t="shared" ca="1" si="100"/>
        <v>9668</v>
      </c>
      <c r="R324">
        <f t="shared" ca="1" si="103"/>
        <v>38950.28586285701</v>
      </c>
      <c r="S324">
        <f t="shared" ca="1" si="104"/>
        <v>114411.17786208545</v>
      </c>
      <c r="T324">
        <f t="shared" ca="1" si="105"/>
        <v>512265.18422154413</v>
      </c>
      <c r="U324">
        <f t="shared" ca="1" si="106"/>
        <v>92675.099011448081</v>
      </c>
      <c r="V324">
        <f t="shared" ca="1" si="107"/>
        <v>419590.08521009603</v>
      </c>
      <c r="X324" s="7">
        <f>IF(Table2[[#This Row],[gender]]="men",1,0)</f>
        <v>0</v>
      </c>
      <c r="Y324" s="7">
        <f>IF(Table2[[#This Row],[gender]]="women",1,0)</f>
        <v>1</v>
      </c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>
        <f ca="1">Table2[[#This Row],[Cars value]]/Table2[[#This Row],[Cars]]</f>
        <v>70189.503179729349</v>
      </c>
      <c r="AS324" s="7"/>
      <c r="AT324" s="7"/>
      <c r="AU324" s="7">
        <f ca="1">IF(Table2[[#This Row],[Debts]]&gt;$AT$7,1,0)</f>
        <v>1</v>
      </c>
      <c r="AV324" s="7"/>
      <c r="AW324" s="7">
        <f ca="1">Table2[[#This Row],[Mortage left ]]/Table2[[#This Row],[Value of house ]]</f>
        <v>0.17111103271615136</v>
      </c>
      <c r="AZ324" s="7">
        <f ca="1">IF(Table2[[#This Row],[Debts]]&gt;Table2[[#This Row],[Income]],1,0)</f>
        <v>0</v>
      </c>
      <c r="BA324" s="7"/>
      <c r="BB324" s="7"/>
      <c r="BC324" s="7">
        <f ca="1">IF(Table2[[#This Row],[net worth of the person($)]]&gt;BB324,Table2[[#This Row],[age]],0)</f>
        <v>34</v>
      </c>
      <c r="BD324" s="7"/>
    </row>
    <row r="325" spans="3:56" x14ac:dyDescent="0.25">
      <c r="C325" s="1" t="str">
        <f t="shared" si="88"/>
        <v>women</v>
      </c>
      <c r="D325" s="1">
        <f t="shared" ca="1" si="89"/>
        <v>43</v>
      </c>
      <c r="E325" s="1">
        <f t="shared" ca="1" si="90"/>
        <v>5</v>
      </c>
      <c r="F325" s="1" t="str">
        <f t="shared" ca="1" si="91"/>
        <v xml:space="preserve">general work </v>
      </c>
      <c r="G325" s="1">
        <f t="shared" ca="1" si="92"/>
        <v>3</v>
      </c>
      <c r="H325" s="1" t="str">
        <f t="shared" ca="1" si="93"/>
        <v xml:space="preserve">university </v>
      </c>
      <c r="I325">
        <f t="shared" ca="1" si="94"/>
        <v>1</v>
      </c>
      <c r="J325">
        <f t="shared" ca="1" si="95"/>
        <v>1</v>
      </c>
      <c r="K325">
        <f t="shared" ca="1" si="96"/>
        <v>54843</v>
      </c>
      <c r="L325">
        <f t="shared" ca="1" si="97"/>
        <v>7</v>
      </c>
      <c r="M325" t="str">
        <f t="shared" ca="1" si="98"/>
        <v xml:space="preserve">Manitoba </v>
      </c>
      <c r="N325">
        <f t="shared" ca="1" si="101"/>
        <v>274215</v>
      </c>
      <c r="O325">
        <f t="shared" ca="1" si="99"/>
        <v>255239.09365821572</v>
      </c>
      <c r="P325">
        <f t="shared" ca="1" si="102"/>
        <v>8870.1803044617573</v>
      </c>
      <c r="Q325">
        <f t="shared" ca="1" si="100"/>
        <v>8410</v>
      </c>
      <c r="R325">
        <f t="shared" ca="1" si="103"/>
        <v>66713.9253335588</v>
      </c>
      <c r="S325">
        <f t="shared" ca="1" si="104"/>
        <v>21402.822295876598</v>
      </c>
      <c r="T325">
        <f t="shared" ca="1" si="105"/>
        <v>304488.00260033831</v>
      </c>
      <c r="U325">
        <f t="shared" ca="1" si="106"/>
        <v>330363.01899177453</v>
      </c>
      <c r="V325">
        <f t="shared" ca="1" si="107"/>
        <v>-25875.01639143622</v>
      </c>
      <c r="X325" s="7">
        <f>IF(Table2[[#This Row],[gender]]="men",1,0)</f>
        <v>0</v>
      </c>
      <c r="Y325" s="7">
        <f>IF(Table2[[#This Row],[gender]]="women",1,0)</f>
        <v>1</v>
      </c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>
        <f ca="1">Table2[[#This Row],[Cars value]]/Table2[[#This Row],[Cars]]</f>
        <v>8870.1803044617573</v>
      </c>
      <c r="AS325" s="7"/>
      <c r="AT325" s="7"/>
      <c r="AU325" s="7">
        <f ca="1">IF(Table2[[#This Row],[Debts]]&gt;$AT$7,1,0)</f>
        <v>1</v>
      </c>
      <c r="AV325" s="7"/>
      <c r="AW325" s="7">
        <f ca="1">Table2[[#This Row],[Mortage left ]]/Table2[[#This Row],[Value of house ]]</f>
        <v>0.93079916728922818</v>
      </c>
      <c r="AZ325" s="7">
        <f ca="1">IF(Table2[[#This Row],[Debts]]&gt;Table2[[#This Row],[Income]],1,0)</f>
        <v>1</v>
      </c>
      <c r="BA325" s="7"/>
      <c r="BB325" s="7"/>
      <c r="BC325" s="7">
        <f ca="1">IF(Table2[[#This Row],[net worth of the person($)]]&gt;BB325,Table2[[#This Row],[age]],0)</f>
        <v>0</v>
      </c>
      <c r="BD325" s="7"/>
    </row>
    <row r="326" spans="3:56" x14ac:dyDescent="0.25">
      <c r="C326" s="1" t="str">
        <f t="shared" si="88"/>
        <v>women</v>
      </c>
      <c r="D326" s="1">
        <f t="shared" ca="1" si="89"/>
        <v>34</v>
      </c>
      <c r="E326" s="1">
        <f t="shared" ca="1" si="90"/>
        <v>6</v>
      </c>
      <c r="F326" s="1" t="str">
        <f t="shared" ca="1" si="91"/>
        <v>agriculture</v>
      </c>
      <c r="G326" s="1">
        <f t="shared" ca="1" si="92"/>
        <v>3</v>
      </c>
      <c r="H326" s="1" t="str">
        <f t="shared" ca="1" si="93"/>
        <v xml:space="preserve">university </v>
      </c>
      <c r="I326">
        <f t="shared" ca="1" si="94"/>
        <v>2</v>
      </c>
      <c r="J326">
        <f t="shared" ca="1" si="95"/>
        <v>2</v>
      </c>
      <c r="K326">
        <f t="shared" ca="1" si="96"/>
        <v>56545</v>
      </c>
      <c r="L326">
        <f t="shared" ca="1" si="97"/>
        <v>2</v>
      </c>
      <c r="M326" t="str">
        <f t="shared" ca="1" si="98"/>
        <v>BC</v>
      </c>
      <c r="N326">
        <f t="shared" ca="1" si="101"/>
        <v>226180</v>
      </c>
      <c r="O326">
        <f t="shared" ca="1" si="99"/>
        <v>143206.87405967613</v>
      </c>
      <c r="P326">
        <f t="shared" ca="1" si="102"/>
        <v>36642.326226177764</v>
      </c>
      <c r="Q326">
        <f t="shared" ca="1" si="100"/>
        <v>8732</v>
      </c>
      <c r="R326">
        <f t="shared" ca="1" si="103"/>
        <v>56063.12839991384</v>
      </c>
      <c r="S326">
        <f t="shared" ca="1" si="104"/>
        <v>9753.7828310956247</v>
      </c>
      <c r="T326">
        <f t="shared" ca="1" si="105"/>
        <v>272576.10905727337</v>
      </c>
      <c r="U326">
        <f t="shared" ca="1" si="106"/>
        <v>208002.00245958997</v>
      </c>
      <c r="V326">
        <f t="shared" ca="1" si="107"/>
        <v>64574.106597683392</v>
      </c>
      <c r="X326" s="7">
        <f>IF(Table2[[#This Row],[gender]]="men",1,0)</f>
        <v>0</v>
      </c>
      <c r="Y326" s="7">
        <f>IF(Table2[[#This Row],[gender]]="women",1,0)</f>
        <v>1</v>
      </c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>
        <f ca="1">Table2[[#This Row],[Cars value]]/Table2[[#This Row],[Cars]]</f>
        <v>18321.163113088882</v>
      </c>
      <c r="AS326" s="7"/>
      <c r="AT326" s="7"/>
      <c r="AU326" s="7">
        <f ca="1">IF(Table2[[#This Row],[Debts]]&gt;$AT$7,1,0)</f>
        <v>1</v>
      </c>
      <c r="AV326" s="7"/>
      <c r="AW326" s="7">
        <f ca="1">Table2[[#This Row],[Mortage left ]]/Table2[[#This Row],[Value of house ]]</f>
        <v>0.63315445247005098</v>
      </c>
      <c r="AZ326" s="7">
        <f ca="1">IF(Table2[[#This Row],[Debts]]&gt;Table2[[#This Row],[Income]],1,0)</f>
        <v>0</v>
      </c>
      <c r="BA326" s="7"/>
      <c r="BB326" s="7"/>
      <c r="BC326" s="7">
        <f ca="1">IF(Table2[[#This Row],[net worth of the person($)]]&gt;BB326,Table2[[#This Row],[age]],0)</f>
        <v>34</v>
      </c>
      <c r="BD326" s="7"/>
    </row>
    <row r="327" spans="3:56" x14ac:dyDescent="0.25">
      <c r="C327" s="1" t="str">
        <f t="shared" si="88"/>
        <v>women</v>
      </c>
      <c r="D327" s="1">
        <f t="shared" ca="1" si="89"/>
        <v>34</v>
      </c>
      <c r="E327" s="1">
        <f t="shared" ca="1" si="90"/>
        <v>5</v>
      </c>
      <c r="F327" s="1" t="str">
        <f t="shared" ca="1" si="91"/>
        <v xml:space="preserve">general work </v>
      </c>
      <c r="G327" s="1">
        <f t="shared" ca="1" si="92"/>
        <v>4</v>
      </c>
      <c r="H327" s="1" t="str">
        <f t="shared" ca="1" si="93"/>
        <v xml:space="preserve">technical </v>
      </c>
      <c r="I327">
        <f t="shared" ca="1" si="94"/>
        <v>0</v>
      </c>
      <c r="J327">
        <f t="shared" ca="1" si="95"/>
        <v>2</v>
      </c>
      <c r="K327">
        <f t="shared" ca="1" si="96"/>
        <v>88921</v>
      </c>
      <c r="L327">
        <f t="shared" ca="1" si="97"/>
        <v>4</v>
      </c>
      <c r="M327" t="str">
        <f t="shared" ca="1" si="98"/>
        <v>Alberta</v>
      </c>
      <c r="N327">
        <f t="shared" ca="1" si="101"/>
        <v>266763</v>
      </c>
      <c r="O327">
        <f t="shared" ca="1" si="99"/>
        <v>4665.1413245117237</v>
      </c>
      <c r="P327">
        <f t="shared" ca="1" si="102"/>
        <v>81703.506357734223</v>
      </c>
      <c r="Q327">
        <f t="shared" ca="1" si="100"/>
        <v>40629</v>
      </c>
      <c r="R327">
        <f t="shared" ca="1" si="103"/>
        <v>116490.00461426386</v>
      </c>
      <c r="S327">
        <f t="shared" ca="1" si="104"/>
        <v>88971.858945026397</v>
      </c>
      <c r="T327">
        <f t="shared" ca="1" si="105"/>
        <v>437438.36530276062</v>
      </c>
      <c r="U327">
        <f t="shared" ca="1" si="106"/>
        <v>161784.14593877559</v>
      </c>
      <c r="V327">
        <f t="shared" ca="1" si="107"/>
        <v>275654.219363985</v>
      </c>
      <c r="X327" s="7">
        <f>IF(Table2[[#This Row],[gender]]="men",1,0)</f>
        <v>0</v>
      </c>
      <c r="Y327" s="7">
        <f>IF(Table2[[#This Row],[gender]]="women",1,0)</f>
        <v>1</v>
      </c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>
        <f ca="1">Table2[[#This Row],[Cars value]]/Table2[[#This Row],[Cars]]</f>
        <v>40851.753178867111</v>
      </c>
      <c r="AS327" s="7"/>
      <c r="AT327" s="7"/>
      <c r="AU327" s="7">
        <f ca="1">IF(Table2[[#This Row],[Debts]]&gt;$AT$7,1,0)</f>
        <v>1</v>
      </c>
      <c r="AV327" s="7"/>
      <c r="AW327" s="7">
        <f ca="1">Table2[[#This Row],[Mortage left ]]/Table2[[#This Row],[Value of house ]]</f>
        <v>1.7487962440487337E-2</v>
      </c>
      <c r="AZ327" s="7">
        <f ca="1">IF(Table2[[#This Row],[Debts]]&gt;Table2[[#This Row],[Income]],1,0)</f>
        <v>1</v>
      </c>
      <c r="BA327" s="7"/>
      <c r="BB327" s="7"/>
      <c r="BC327" s="7">
        <f ca="1">IF(Table2[[#This Row],[net worth of the person($)]]&gt;BB327,Table2[[#This Row],[age]],0)</f>
        <v>34</v>
      </c>
      <c r="BD327" s="7"/>
    </row>
    <row r="328" spans="3:56" x14ac:dyDescent="0.25">
      <c r="C328" s="1" t="str">
        <f t="shared" ref="C328:C391" si="108">IF(B328=1,"men","women")</f>
        <v>women</v>
      </c>
      <c r="D328" s="1">
        <f t="shared" ref="D328:D391" ca="1" si="109">RANDBETWEEN(25,45)</f>
        <v>33</v>
      </c>
      <c r="E328" s="1">
        <f t="shared" ref="E328:E391" ca="1" si="110">RANDBETWEEN(1,6)</f>
        <v>6</v>
      </c>
      <c r="F328" s="1" t="str">
        <f t="shared" ref="F328:F391" ca="1" si="111">VLOOKUP(E328,$Z$6:$AA$11,2)</f>
        <v>agriculture</v>
      </c>
      <c r="G328" s="1">
        <f t="shared" ref="G328:G391" ca="1" si="112">RANDBETWEEN(1,5)</f>
        <v>1</v>
      </c>
      <c r="H328" s="1" t="str">
        <f t="shared" ref="H328:H391" ca="1" si="113">VLOOKUP(G328,$AB$6:$AC$10,2)</f>
        <v>high scool</v>
      </c>
      <c r="I328">
        <f t="shared" ref="I328:I391" ca="1" si="114">RANDBETWEEN(0,4)</f>
        <v>2</v>
      </c>
      <c r="J328">
        <f t="shared" ref="J328:J391" ca="1" si="115">RANDBETWEEN(1,2)</f>
        <v>1</v>
      </c>
      <c r="K328">
        <f t="shared" ref="K328:K391" ca="1" si="116">RANDBETWEEN(25000,90000)</f>
        <v>42397</v>
      </c>
      <c r="L328">
        <f t="shared" ref="L328:L391" ca="1" si="117">RANDBETWEEN(1,13)</f>
        <v>7</v>
      </c>
      <c r="M328" t="str">
        <f t="shared" ref="M328:M391" ca="1" si="118">VLOOKUP(L328,$AE$6:$AF$18,2)</f>
        <v xml:space="preserve">Manitoba </v>
      </c>
      <c r="N328">
        <f t="shared" ca="1" si="101"/>
        <v>254382</v>
      </c>
      <c r="O328">
        <f t="shared" ref="O328:O391" ca="1" si="119">RAND()*N328</f>
        <v>195252.27414564477</v>
      </c>
      <c r="P328">
        <f t="shared" ca="1" si="102"/>
        <v>37399.350362528043</v>
      </c>
      <c r="Q328">
        <f t="shared" ref="Q328:Q391" ca="1" si="120">RANDBETWEEN(0,P328)</f>
        <v>24911</v>
      </c>
      <c r="R328">
        <f t="shared" ca="1" si="103"/>
        <v>68502.173137833932</v>
      </c>
      <c r="S328">
        <f t="shared" ca="1" si="104"/>
        <v>58253.477771033169</v>
      </c>
      <c r="T328">
        <f t="shared" ca="1" si="105"/>
        <v>350034.82813356124</v>
      </c>
      <c r="U328">
        <f t="shared" ca="1" si="106"/>
        <v>288665.44728347869</v>
      </c>
      <c r="V328">
        <f t="shared" ca="1" si="107"/>
        <v>61369.380850082554</v>
      </c>
      <c r="X328" s="7">
        <f>IF(Table2[[#This Row],[gender]]="men",1,0)</f>
        <v>0</v>
      </c>
      <c r="Y328" s="7">
        <f>IF(Table2[[#This Row],[gender]]="women",1,0)</f>
        <v>1</v>
      </c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>
        <f ca="1">Table2[[#This Row],[Cars value]]/Table2[[#This Row],[Cars]]</f>
        <v>37399.350362528043</v>
      </c>
      <c r="AS328" s="7"/>
      <c r="AT328" s="7"/>
      <c r="AU328" s="7">
        <f ca="1">IF(Table2[[#This Row],[Debts]]&gt;$AT$7,1,0)</f>
        <v>1</v>
      </c>
      <c r="AV328" s="7"/>
      <c r="AW328" s="7">
        <f ca="1">Table2[[#This Row],[Mortage left ]]/Table2[[#This Row],[Value of house ]]</f>
        <v>0.76755538578061644</v>
      </c>
      <c r="AZ328" s="7">
        <f ca="1">IF(Table2[[#This Row],[Debts]]&gt;Table2[[#This Row],[Income]],1,0)</f>
        <v>1</v>
      </c>
      <c r="BA328" s="7"/>
      <c r="BB328" s="7"/>
      <c r="BC328" s="7">
        <f ca="1">IF(Table2[[#This Row],[net worth of the person($)]]&gt;BB328,Table2[[#This Row],[age]],0)</f>
        <v>33</v>
      </c>
      <c r="BD328" s="7"/>
    </row>
    <row r="329" spans="3:56" x14ac:dyDescent="0.25">
      <c r="C329" s="1" t="str">
        <f t="shared" si="108"/>
        <v>women</v>
      </c>
      <c r="D329" s="1">
        <f t="shared" ca="1" si="109"/>
        <v>25</v>
      </c>
      <c r="E329" s="1">
        <f t="shared" ca="1" si="110"/>
        <v>5</v>
      </c>
      <c r="F329" s="1" t="str">
        <f t="shared" ca="1" si="111"/>
        <v xml:space="preserve">general work </v>
      </c>
      <c r="G329" s="1">
        <f t="shared" ca="1" si="112"/>
        <v>5</v>
      </c>
      <c r="H329" s="1" t="str">
        <f t="shared" ca="1" si="113"/>
        <v>Other</v>
      </c>
      <c r="I329">
        <f t="shared" ca="1" si="114"/>
        <v>3</v>
      </c>
      <c r="J329">
        <f t="shared" ca="1" si="115"/>
        <v>1</v>
      </c>
      <c r="K329">
        <f t="shared" ca="1" si="116"/>
        <v>31565</v>
      </c>
      <c r="L329">
        <f t="shared" ca="1" si="117"/>
        <v>12</v>
      </c>
      <c r="M329" t="str">
        <f t="shared" ca="1" si="118"/>
        <v xml:space="preserve">Nova scotia </v>
      </c>
      <c r="N329">
        <f t="shared" ca="1" si="101"/>
        <v>157825</v>
      </c>
      <c r="O329">
        <f t="shared" ca="1" si="119"/>
        <v>112070.35800995011</v>
      </c>
      <c r="P329">
        <f t="shared" ca="1" si="102"/>
        <v>6673.821913639752</v>
      </c>
      <c r="Q329">
        <f t="shared" ca="1" si="120"/>
        <v>1642</v>
      </c>
      <c r="R329">
        <f t="shared" ca="1" si="103"/>
        <v>18301.063328741824</v>
      </c>
      <c r="S329">
        <f t="shared" ca="1" si="104"/>
        <v>20348.746928947847</v>
      </c>
      <c r="T329">
        <f t="shared" ca="1" si="105"/>
        <v>184847.56884258759</v>
      </c>
      <c r="U329">
        <f t="shared" ca="1" si="106"/>
        <v>132013.42133869193</v>
      </c>
      <c r="V329">
        <f t="shared" ca="1" si="107"/>
        <v>52834.147503895656</v>
      </c>
      <c r="X329" s="7">
        <f>IF(Table2[[#This Row],[gender]]="men",1,0)</f>
        <v>0</v>
      </c>
      <c r="Y329" s="7">
        <f>IF(Table2[[#This Row],[gender]]="women",1,0)</f>
        <v>1</v>
      </c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>
        <f ca="1">Table2[[#This Row],[Cars value]]/Table2[[#This Row],[Cars]]</f>
        <v>6673.821913639752</v>
      </c>
      <c r="AS329" s="7"/>
      <c r="AT329" s="7"/>
      <c r="AU329" s="7">
        <f ca="1">IF(Table2[[#This Row],[Debts]]&gt;$AT$7,1,0)</f>
        <v>0</v>
      </c>
      <c r="AV329" s="7"/>
      <c r="AW329" s="7">
        <f ca="1">Table2[[#This Row],[Mortage left ]]/Table2[[#This Row],[Value of house ]]</f>
        <v>0.71009255827625606</v>
      </c>
      <c r="AZ329" s="7">
        <f ca="1">IF(Table2[[#This Row],[Debts]]&gt;Table2[[#This Row],[Income]],1,0)</f>
        <v>0</v>
      </c>
      <c r="BA329" s="7"/>
      <c r="BB329" s="7"/>
      <c r="BC329" s="7">
        <f ca="1">IF(Table2[[#This Row],[net worth of the person($)]]&gt;BB329,Table2[[#This Row],[age]],0)</f>
        <v>25</v>
      </c>
      <c r="BD329" s="7"/>
    </row>
    <row r="330" spans="3:56" x14ac:dyDescent="0.25">
      <c r="C330" s="1" t="str">
        <f t="shared" si="108"/>
        <v>women</v>
      </c>
      <c r="D330" s="1">
        <f t="shared" ca="1" si="109"/>
        <v>25</v>
      </c>
      <c r="E330" s="1">
        <f t="shared" ca="1" si="110"/>
        <v>1</v>
      </c>
      <c r="F330" s="1" t="str">
        <f t="shared" ca="1" si="111"/>
        <v>health</v>
      </c>
      <c r="G330" s="1">
        <f t="shared" ca="1" si="112"/>
        <v>5</v>
      </c>
      <c r="H330" s="1" t="str">
        <f t="shared" ca="1" si="113"/>
        <v>Other</v>
      </c>
      <c r="I330">
        <f t="shared" ca="1" si="114"/>
        <v>3</v>
      </c>
      <c r="J330">
        <f t="shared" ca="1" si="115"/>
        <v>2</v>
      </c>
      <c r="K330">
        <f t="shared" ca="1" si="116"/>
        <v>33615</v>
      </c>
      <c r="L330">
        <f t="shared" ca="1" si="117"/>
        <v>5</v>
      </c>
      <c r="M330" t="str">
        <f t="shared" ca="1" si="118"/>
        <v>Nunavut</v>
      </c>
      <c r="N330">
        <f t="shared" ca="1" si="101"/>
        <v>201690</v>
      </c>
      <c r="O330">
        <f t="shared" ca="1" si="119"/>
        <v>89376.295894225477</v>
      </c>
      <c r="P330">
        <f t="shared" ca="1" si="102"/>
        <v>23645.920318781376</v>
      </c>
      <c r="Q330">
        <f t="shared" ca="1" si="120"/>
        <v>20410</v>
      </c>
      <c r="R330">
        <f t="shared" ca="1" si="103"/>
        <v>33331.387566010926</v>
      </c>
      <c r="S330">
        <f t="shared" ca="1" si="104"/>
        <v>33029.015578392136</v>
      </c>
      <c r="T330">
        <f t="shared" ca="1" si="105"/>
        <v>258364.93589717351</v>
      </c>
      <c r="U330">
        <f t="shared" ca="1" si="106"/>
        <v>143117.68346023641</v>
      </c>
      <c r="V330">
        <f t="shared" ca="1" si="107"/>
        <v>115247.25243693709</v>
      </c>
      <c r="X330" s="7">
        <f>IF(Table2[[#This Row],[gender]]="men",1,0)</f>
        <v>0</v>
      </c>
      <c r="Y330" s="7">
        <f>IF(Table2[[#This Row],[gender]]="women",1,0)</f>
        <v>1</v>
      </c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>
        <f ca="1">Table2[[#This Row],[Cars value]]/Table2[[#This Row],[Cars]]</f>
        <v>11822.960159390688</v>
      </c>
      <c r="AS330" s="7"/>
      <c r="AT330" s="7"/>
      <c r="AU330" s="7">
        <f ca="1">IF(Table2[[#This Row],[Debts]]&gt;$AT$7,1,0)</f>
        <v>1</v>
      </c>
      <c r="AV330" s="7"/>
      <c r="AW330" s="7">
        <f ca="1">Table2[[#This Row],[Mortage left ]]/Table2[[#This Row],[Value of house ]]</f>
        <v>0.44313697205724367</v>
      </c>
      <c r="AZ330" s="7">
        <f ca="1">IF(Table2[[#This Row],[Debts]]&gt;Table2[[#This Row],[Income]],1,0)</f>
        <v>0</v>
      </c>
      <c r="BA330" s="7"/>
      <c r="BB330" s="7"/>
      <c r="BC330" s="7">
        <f ca="1">IF(Table2[[#This Row],[net worth of the person($)]]&gt;BB330,Table2[[#This Row],[age]],0)</f>
        <v>25</v>
      </c>
      <c r="BD330" s="7"/>
    </row>
    <row r="331" spans="3:56" x14ac:dyDescent="0.25">
      <c r="C331" s="1" t="str">
        <f t="shared" si="108"/>
        <v>women</v>
      </c>
      <c r="D331" s="1">
        <f t="shared" ca="1" si="109"/>
        <v>35</v>
      </c>
      <c r="E331" s="1">
        <f t="shared" ca="1" si="110"/>
        <v>3</v>
      </c>
      <c r="F331" s="1" t="str">
        <f t="shared" ca="1" si="111"/>
        <v xml:space="preserve">teaching </v>
      </c>
      <c r="G331" s="1">
        <f t="shared" ca="1" si="112"/>
        <v>1</v>
      </c>
      <c r="H331" s="1" t="str">
        <f t="shared" ca="1" si="113"/>
        <v>high scool</v>
      </c>
      <c r="I331">
        <f t="shared" ca="1" si="114"/>
        <v>4</v>
      </c>
      <c r="J331">
        <f t="shared" ca="1" si="115"/>
        <v>2</v>
      </c>
      <c r="K331">
        <f t="shared" ca="1" si="116"/>
        <v>30706</v>
      </c>
      <c r="L331">
        <f t="shared" ca="1" si="117"/>
        <v>4</v>
      </c>
      <c r="M331" t="str">
        <f t="shared" ca="1" si="118"/>
        <v>Alberta</v>
      </c>
      <c r="N331">
        <f t="shared" ca="1" si="101"/>
        <v>153530</v>
      </c>
      <c r="O331">
        <f t="shared" ca="1" si="119"/>
        <v>89595.714964104292</v>
      </c>
      <c r="P331">
        <f t="shared" ca="1" si="102"/>
        <v>45605.778114169014</v>
      </c>
      <c r="Q331">
        <f t="shared" ca="1" si="120"/>
        <v>19429</v>
      </c>
      <c r="R331">
        <f t="shared" ca="1" si="103"/>
        <v>37313.108465920166</v>
      </c>
      <c r="S331">
        <f t="shared" ca="1" si="104"/>
        <v>38531.846673714506</v>
      </c>
      <c r="T331">
        <f t="shared" ca="1" si="105"/>
        <v>237667.62478788354</v>
      </c>
      <c r="U331">
        <f t="shared" ca="1" si="106"/>
        <v>146337.82343002447</v>
      </c>
      <c r="V331">
        <f t="shared" ca="1" si="107"/>
        <v>91329.801357859076</v>
      </c>
      <c r="X331" s="7">
        <f>IF(Table2[[#This Row],[gender]]="men",1,0)</f>
        <v>0</v>
      </c>
      <c r="Y331" s="7">
        <f>IF(Table2[[#This Row],[gender]]="women",1,0)</f>
        <v>1</v>
      </c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>
        <f ca="1">Table2[[#This Row],[Cars value]]/Table2[[#This Row],[Cars]]</f>
        <v>22802.889057084507</v>
      </c>
      <c r="AS331" s="7"/>
      <c r="AT331" s="7"/>
      <c r="AU331" s="7">
        <f ca="1">IF(Table2[[#This Row],[Debts]]&gt;$AT$7,1,0)</f>
        <v>1</v>
      </c>
      <c r="AV331" s="7"/>
      <c r="AW331" s="7">
        <f ca="1">Table2[[#This Row],[Mortage left ]]/Table2[[#This Row],[Value of house ]]</f>
        <v>0.58357138646586526</v>
      </c>
      <c r="AZ331" s="7">
        <f ca="1">IF(Table2[[#This Row],[Debts]]&gt;Table2[[#This Row],[Income]],1,0)</f>
        <v>1</v>
      </c>
      <c r="BA331" s="7"/>
      <c r="BB331" s="7"/>
      <c r="BC331" s="7">
        <f ca="1">IF(Table2[[#This Row],[net worth of the person($)]]&gt;BB331,Table2[[#This Row],[age]],0)</f>
        <v>35</v>
      </c>
      <c r="BD331" s="7"/>
    </row>
    <row r="332" spans="3:56" x14ac:dyDescent="0.25">
      <c r="C332" s="1" t="str">
        <f t="shared" si="108"/>
        <v>women</v>
      </c>
      <c r="D332" s="1">
        <f t="shared" ca="1" si="109"/>
        <v>37</v>
      </c>
      <c r="E332" s="1">
        <f t="shared" ca="1" si="110"/>
        <v>3</v>
      </c>
      <c r="F332" s="1" t="str">
        <f t="shared" ca="1" si="111"/>
        <v xml:space="preserve">teaching </v>
      </c>
      <c r="G332" s="1">
        <f t="shared" ca="1" si="112"/>
        <v>4</v>
      </c>
      <c r="H332" s="1" t="str">
        <f t="shared" ca="1" si="113"/>
        <v xml:space="preserve">technical </v>
      </c>
      <c r="I332">
        <f t="shared" ca="1" si="114"/>
        <v>2</v>
      </c>
      <c r="J332">
        <f t="shared" ca="1" si="115"/>
        <v>1</v>
      </c>
      <c r="K332">
        <f t="shared" ca="1" si="116"/>
        <v>71186</v>
      </c>
      <c r="L332">
        <f t="shared" ca="1" si="117"/>
        <v>1</v>
      </c>
      <c r="M332" t="str">
        <f t="shared" ca="1" si="118"/>
        <v xml:space="preserve">yuko </v>
      </c>
      <c r="N332">
        <f t="shared" ca="1" si="101"/>
        <v>427116</v>
      </c>
      <c r="O332">
        <f t="shared" ca="1" si="119"/>
        <v>76735.913558511966</v>
      </c>
      <c r="P332">
        <f t="shared" ca="1" si="102"/>
        <v>64688.023180192635</v>
      </c>
      <c r="Q332">
        <f t="shared" ca="1" si="120"/>
        <v>10705</v>
      </c>
      <c r="R332">
        <f t="shared" ca="1" si="103"/>
        <v>116194.69202237588</v>
      </c>
      <c r="S332">
        <f t="shared" ca="1" si="104"/>
        <v>85778.541160127934</v>
      </c>
      <c r="T332">
        <f t="shared" ca="1" si="105"/>
        <v>577582.56434032053</v>
      </c>
      <c r="U332">
        <f t="shared" ca="1" si="106"/>
        <v>203635.60558088784</v>
      </c>
      <c r="V332">
        <f t="shared" ca="1" si="107"/>
        <v>373946.95875943266</v>
      </c>
      <c r="X332" s="7">
        <f>IF(Table2[[#This Row],[gender]]="men",1,0)</f>
        <v>0</v>
      </c>
      <c r="Y332" s="7">
        <f>IF(Table2[[#This Row],[gender]]="women",1,0)</f>
        <v>1</v>
      </c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>
        <f ca="1">Table2[[#This Row],[Cars value]]/Table2[[#This Row],[Cars]]</f>
        <v>64688.023180192635</v>
      </c>
      <c r="AS332" s="7"/>
      <c r="AT332" s="7"/>
      <c r="AU332" s="7">
        <f ca="1">IF(Table2[[#This Row],[Debts]]&gt;$AT$7,1,0)</f>
        <v>1</v>
      </c>
      <c r="AV332" s="7"/>
      <c r="AW332" s="7">
        <f ca="1">Table2[[#This Row],[Mortage left ]]/Table2[[#This Row],[Value of house ]]</f>
        <v>0.17966059234145282</v>
      </c>
      <c r="AZ332" s="7">
        <f ca="1">IF(Table2[[#This Row],[Debts]]&gt;Table2[[#This Row],[Income]],1,0)</f>
        <v>1</v>
      </c>
      <c r="BA332" s="7"/>
      <c r="BB332" s="7"/>
      <c r="BC332" s="7">
        <f ca="1">IF(Table2[[#This Row],[net worth of the person($)]]&gt;BB332,Table2[[#This Row],[age]],0)</f>
        <v>37</v>
      </c>
      <c r="BD332" s="7"/>
    </row>
    <row r="333" spans="3:56" x14ac:dyDescent="0.25">
      <c r="C333" s="1" t="str">
        <f t="shared" si="108"/>
        <v>women</v>
      </c>
      <c r="D333" s="1">
        <f t="shared" ca="1" si="109"/>
        <v>39</v>
      </c>
      <c r="E333" s="1">
        <f t="shared" ca="1" si="110"/>
        <v>5</v>
      </c>
      <c r="F333" s="1" t="str">
        <f t="shared" ca="1" si="111"/>
        <v xml:space="preserve">general work </v>
      </c>
      <c r="G333" s="1">
        <f t="shared" ca="1" si="112"/>
        <v>2</v>
      </c>
      <c r="H333" s="1" t="str">
        <f t="shared" ca="1" si="113"/>
        <v xml:space="preserve">college </v>
      </c>
      <c r="I333">
        <f t="shared" ca="1" si="114"/>
        <v>1</v>
      </c>
      <c r="J333">
        <f t="shared" ca="1" si="115"/>
        <v>2</v>
      </c>
      <c r="K333">
        <f t="shared" ca="1" si="116"/>
        <v>38187</v>
      </c>
      <c r="L333">
        <f t="shared" ca="1" si="117"/>
        <v>4</v>
      </c>
      <c r="M333" t="str">
        <f t="shared" ca="1" si="118"/>
        <v>Alberta</v>
      </c>
      <c r="N333">
        <f t="shared" ca="1" si="101"/>
        <v>152748</v>
      </c>
      <c r="O333">
        <f t="shared" ca="1" si="119"/>
        <v>102981.57049576033</v>
      </c>
      <c r="P333">
        <f t="shared" ca="1" si="102"/>
        <v>49796.062345047656</v>
      </c>
      <c r="Q333">
        <f t="shared" ca="1" si="120"/>
        <v>11223</v>
      </c>
      <c r="R333">
        <f t="shared" ca="1" si="103"/>
        <v>69045.93283181575</v>
      </c>
      <c r="S333">
        <f t="shared" ca="1" si="104"/>
        <v>7233.261938749416</v>
      </c>
      <c r="T333">
        <f t="shared" ca="1" si="105"/>
        <v>209777.32428379706</v>
      </c>
      <c r="U333">
        <f t="shared" ca="1" si="106"/>
        <v>183250.50332757609</v>
      </c>
      <c r="V333">
        <f t="shared" ca="1" si="107"/>
        <v>26526.820956220967</v>
      </c>
      <c r="X333" s="7">
        <f>IF(Table2[[#This Row],[gender]]="men",1,0)</f>
        <v>0</v>
      </c>
      <c r="Y333" s="7">
        <f>IF(Table2[[#This Row],[gender]]="women",1,0)</f>
        <v>1</v>
      </c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>
        <f ca="1">Table2[[#This Row],[Cars value]]/Table2[[#This Row],[Cars]]</f>
        <v>24898.031172523828</v>
      </c>
      <c r="AS333" s="7"/>
      <c r="AT333" s="7"/>
      <c r="AU333" s="7">
        <f ca="1">IF(Table2[[#This Row],[Debts]]&gt;$AT$7,1,0)</f>
        <v>1</v>
      </c>
      <c r="AV333" s="7"/>
      <c r="AW333" s="7">
        <f ca="1">Table2[[#This Row],[Mortage left ]]/Table2[[#This Row],[Value of house ]]</f>
        <v>0.67419259496530448</v>
      </c>
      <c r="AZ333" s="7">
        <f ca="1">IF(Table2[[#This Row],[Debts]]&gt;Table2[[#This Row],[Income]],1,0)</f>
        <v>1</v>
      </c>
      <c r="BA333" s="7"/>
      <c r="BB333" s="7"/>
      <c r="BC333" s="7">
        <f ca="1">IF(Table2[[#This Row],[net worth of the person($)]]&gt;BB333,Table2[[#This Row],[age]],0)</f>
        <v>39</v>
      </c>
      <c r="BD333" s="7"/>
    </row>
    <row r="334" spans="3:56" x14ac:dyDescent="0.25">
      <c r="C334" s="1" t="str">
        <f t="shared" si="108"/>
        <v>women</v>
      </c>
      <c r="D334" s="1">
        <f t="shared" ca="1" si="109"/>
        <v>37</v>
      </c>
      <c r="E334" s="1">
        <f t="shared" ca="1" si="110"/>
        <v>1</v>
      </c>
      <c r="F334" s="1" t="str">
        <f t="shared" ca="1" si="111"/>
        <v>health</v>
      </c>
      <c r="G334" s="1">
        <f t="shared" ca="1" si="112"/>
        <v>2</v>
      </c>
      <c r="H334" s="1" t="str">
        <f t="shared" ca="1" si="113"/>
        <v xml:space="preserve">college </v>
      </c>
      <c r="I334">
        <f t="shared" ca="1" si="114"/>
        <v>3</v>
      </c>
      <c r="J334">
        <f t="shared" ca="1" si="115"/>
        <v>2</v>
      </c>
      <c r="K334">
        <f t="shared" ca="1" si="116"/>
        <v>47480</v>
      </c>
      <c r="L334">
        <f t="shared" ca="1" si="117"/>
        <v>1</v>
      </c>
      <c r="M334" t="str">
        <f t="shared" ca="1" si="118"/>
        <v xml:space="preserve">yuko </v>
      </c>
      <c r="N334">
        <f t="shared" ca="1" si="101"/>
        <v>237400</v>
      </c>
      <c r="O334">
        <f t="shared" ca="1" si="119"/>
        <v>7073.4954218664643</v>
      </c>
      <c r="P334">
        <f t="shared" ca="1" si="102"/>
        <v>72278.850483130489</v>
      </c>
      <c r="Q334">
        <f t="shared" ca="1" si="120"/>
        <v>36432</v>
      </c>
      <c r="R334">
        <f t="shared" ca="1" si="103"/>
        <v>42610.835185560427</v>
      </c>
      <c r="S334">
        <f t="shared" ca="1" si="104"/>
        <v>6783.5945568830684</v>
      </c>
      <c r="T334">
        <f t="shared" ca="1" si="105"/>
        <v>316462.44504001358</v>
      </c>
      <c r="U334">
        <f t="shared" ca="1" si="106"/>
        <v>86116.330607426891</v>
      </c>
      <c r="V334">
        <f t="shared" ca="1" si="107"/>
        <v>230346.11443258671</v>
      </c>
      <c r="X334" s="7">
        <f>IF(Table2[[#This Row],[gender]]="men",1,0)</f>
        <v>0</v>
      </c>
      <c r="Y334" s="7">
        <f>IF(Table2[[#This Row],[gender]]="women",1,0)</f>
        <v>1</v>
      </c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>
        <f ca="1">Table2[[#This Row],[Cars value]]/Table2[[#This Row],[Cars]]</f>
        <v>36139.425241565245</v>
      </c>
      <c r="AS334" s="7"/>
      <c r="AT334" s="7"/>
      <c r="AU334" s="7">
        <f ca="1">IF(Table2[[#This Row],[Debts]]&gt;$AT$7,1,0)</f>
        <v>1</v>
      </c>
      <c r="AV334" s="7"/>
      <c r="AW334" s="7">
        <f ca="1">Table2[[#This Row],[Mortage left ]]/Table2[[#This Row],[Value of house ]]</f>
        <v>2.9795684169614423E-2</v>
      </c>
      <c r="AZ334" s="7">
        <f ca="1">IF(Table2[[#This Row],[Debts]]&gt;Table2[[#This Row],[Income]],1,0)</f>
        <v>0</v>
      </c>
      <c r="BA334" s="7"/>
      <c r="BB334" s="7"/>
      <c r="BC334" s="7">
        <f ca="1">IF(Table2[[#This Row],[net worth of the person($)]]&gt;BB334,Table2[[#This Row],[age]],0)</f>
        <v>37</v>
      </c>
      <c r="BD334" s="7"/>
    </row>
    <row r="335" spans="3:56" x14ac:dyDescent="0.25">
      <c r="C335" s="1" t="str">
        <f t="shared" si="108"/>
        <v>women</v>
      </c>
      <c r="D335" s="1">
        <f t="shared" ca="1" si="109"/>
        <v>35</v>
      </c>
      <c r="E335" s="1">
        <f t="shared" ca="1" si="110"/>
        <v>4</v>
      </c>
      <c r="F335" s="1" t="str">
        <f t="shared" ca="1" si="111"/>
        <v>IT</v>
      </c>
      <c r="G335" s="1">
        <f t="shared" ca="1" si="112"/>
        <v>3</v>
      </c>
      <c r="H335" s="1" t="str">
        <f t="shared" ca="1" si="113"/>
        <v xml:space="preserve">university </v>
      </c>
      <c r="I335">
        <f t="shared" ca="1" si="114"/>
        <v>0</v>
      </c>
      <c r="J335">
        <f t="shared" ca="1" si="115"/>
        <v>1</v>
      </c>
      <c r="K335">
        <f t="shared" ca="1" si="116"/>
        <v>38727</v>
      </c>
      <c r="L335">
        <f t="shared" ca="1" si="117"/>
        <v>12</v>
      </c>
      <c r="M335" t="str">
        <f t="shared" ca="1" si="118"/>
        <v xml:space="preserve">Nova scotia </v>
      </c>
      <c r="N335">
        <f t="shared" ca="1" si="101"/>
        <v>154908</v>
      </c>
      <c r="O335">
        <f t="shared" ca="1" si="119"/>
        <v>123890.43681724879</v>
      </c>
      <c r="P335">
        <f t="shared" ca="1" si="102"/>
        <v>4005.9595507558688</v>
      </c>
      <c r="Q335">
        <f t="shared" ca="1" si="120"/>
        <v>3522</v>
      </c>
      <c r="R335">
        <f t="shared" ca="1" si="103"/>
        <v>19505.139363214632</v>
      </c>
      <c r="S335">
        <f t="shared" ca="1" si="104"/>
        <v>31748.512342493756</v>
      </c>
      <c r="T335">
        <f t="shared" ca="1" si="105"/>
        <v>190662.4718932496</v>
      </c>
      <c r="U335">
        <f t="shared" ca="1" si="106"/>
        <v>146917.57618046342</v>
      </c>
      <c r="V335">
        <f t="shared" ca="1" si="107"/>
        <v>43744.89571278618</v>
      </c>
      <c r="X335" s="7">
        <f>IF(Table2[[#This Row],[gender]]="men",1,0)</f>
        <v>0</v>
      </c>
      <c r="Y335" s="7">
        <f>IF(Table2[[#This Row],[gender]]="women",1,0)</f>
        <v>1</v>
      </c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>
        <f ca="1">Table2[[#This Row],[Cars value]]/Table2[[#This Row],[Cars]]</f>
        <v>4005.9595507558688</v>
      </c>
      <c r="AS335" s="7"/>
      <c r="AT335" s="7"/>
      <c r="AU335" s="7">
        <f ca="1">IF(Table2[[#This Row],[Debts]]&gt;$AT$7,1,0)</f>
        <v>0</v>
      </c>
      <c r="AV335" s="7"/>
      <c r="AW335" s="7">
        <f ca="1">Table2[[#This Row],[Mortage left ]]/Table2[[#This Row],[Value of house ]]</f>
        <v>0.79976784166891823</v>
      </c>
      <c r="AZ335" s="7">
        <f ca="1">IF(Table2[[#This Row],[Debts]]&gt;Table2[[#This Row],[Income]],1,0)</f>
        <v>0</v>
      </c>
      <c r="BA335" s="7"/>
      <c r="BB335" s="7"/>
      <c r="BC335" s="7">
        <f ca="1">IF(Table2[[#This Row],[net worth of the person($)]]&gt;BB335,Table2[[#This Row],[age]],0)</f>
        <v>35</v>
      </c>
      <c r="BD335" s="7"/>
    </row>
    <row r="336" spans="3:56" x14ac:dyDescent="0.25">
      <c r="C336" s="1" t="str">
        <f t="shared" si="108"/>
        <v>women</v>
      </c>
      <c r="D336" s="1">
        <f t="shared" ca="1" si="109"/>
        <v>30</v>
      </c>
      <c r="E336" s="1">
        <f t="shared" ca="1" si="110"/>
        <v>4</v>
      </c>
      <c r="F336" s="1" t="str">
        <f t="shared" ca="1" si="111"/>
        <v>IT</v>
      </c>
      <c r="G336" s="1">
        <f t="shared" ca="1" si="112"/>
        <v>1</v>
      </c>
      <c r="H336" s="1" t="str">
        <f t="shared" ca="1" si="113"/>
        <v>high scool</v>
      </c>
      <c r="I336">
        <f t="shared" ca="1" si="114"/>
        <v>2</v>
      </c>
      <c r="J336">
        <f t="shared" ca="1" si="115"/>
        <v>2</v>
      </c>
      <c r="K336">
        <f t="shared" ca="1" si="116"/>
        <v>65875</v>
      </c>
      <c r="L336">
        <f t="shared" ca="1" si="117"/>
        <v>4</v>
      </c>
      <c r="M336" t="str">
        <f t="shared" ca="1" si="118"/>
        <v>Alberta</v>
      </c>
      <c r="N336">
        <f t="shared" ca="1" si="101"/>
        <v>329375</v>
      </c>
      <c r="O336">
        <f t="shared" ca="1" si="119"/>
        <v>229681.8085372629</v>
      </c>
      <c r="P336">
        <f t="shared" ca="1" si="102"/>
        <v>117609.18146378099</v>
      </c>
      <c r="Q336">
        <f t="shared" ca="1" si="120"/>
        <v>44558</v>
      </c>
      <c r="R336">
        <f t="shared" ca="1" si="103"/>
        <v>27245.631897304334</v>
      </c>
      <c r="S336">
        <f t="shared" ca="1" si="104"/>
        <v>48002.016710143333</v>
      </c>
      <c r="T336">
        <f t="shared" ca="1" si="105"/>
        <v>494986.19817392435</v>
      </c>
      <c r="U336">
        <f t="shared" ca="1" si="106"/>
        <v>301485.44043456722</v>
      </c>
      <c r="V336">
        <f t="shared" ca="1" si="107"/>
        <v>193500.75773935713</v>
      </c>
      <c r="X336" s="7">
        <f>IF(Table2[[#This Row],[gender]]="men",1,0)</f>
        <v>0</v>
      </c>
      <c r="Y336" s="7">
        <f>IF(Table2[[#This Row],[gender]]="women",1,0)</f>
        <v>1</v>
      </c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>
        <f ca="1">Table2[[#This Row],[Cars value]]/Table2[[#This Row],[Cars]]</f>
        <v>58804.590731890494</v>
      </c>
      <c r="AS336" s="7"/>
      <c r="AT336" s="7"/>
      <c r="AU336" s="7">
        <f ca="1">IF(Table2[[#This Row],[Debts]]&gt;$AT$7,1,0)</f>
        <v>1</v>
      </c>
      <c r="AV336" s="7"/>
      <c r="AW336" s="7">
        <f ca="1">Table2[[#This Row],[Mortage left ]]/Table2[[#This Row],[Value of house ]]</f>
        <v>0.69732617392717389</v>
      </c>
      <c r="AZ336" s="7">
        <f ca="1">IF(Table2[[#This Row],[Debts]]&gt;Table2[[#This Row],[Income]],1,0)</f>
        <v>0</v>
      </c>
      <c r="BA336" s="7"/>
      <c r="BB336" s="7"/>
      <c r="BC336" s="7">
        <f ca="1">IF(Table2[[#This Row],[net worth of the person($)]]&gt;BB336,Table2[[#This Row],[age]],0)</f>
        <v>30</v>
      </c>
      <c r="BD336" s="7"/>
    </row>
    <row r="337" spans="3:56" x14ac:dyDescent="0.25">
      <c r="C337" s="1" t="str">
        <f t="shared" si="108"/>
        <v>women</v>
      </c>
      <c r="D337" s="1">
        <f t="shared" ca="1" si="109"/>
        <v>41</v>
      </c>
      <c r="E337" s="1">
        <f t="shared" ca="1" si="110"/>
        <v>2</v>
      </c>
      <c r="F337" s="1" t="str">
        <f t="shared" ca="1" si="111"/>
        <v>construction</v>
      </c>
      <c r="G337" s="1">
        <f t="shared" ca="1" si="112"/>
        <v>1</v>
      </c>
      <c r="H337" s="1" t="str">
        <f t="shared" ca="1" si="113"/>
        <v>high scool</v>
      </c>
      <c r="I337">
        <f t="shared" ca="1" si="114"/>
        <v>4</v>
      </c>
      <c r="J337">
        <f t="shared" ca="1" si="115"/>
        <v>2</v>
      </c>
      <c r="K337">
        <f t="shared" ca="1" si="116"/>
        <v>87505</v>
      </c>
      <c r="L337">
        <f t="shared" ca="1" si="117"/>
        <v>2</v>
      </c>
      <c r="M337" t="str">
        <f t="shared" ca="1" si="118"/>
        <v>BC</v>
      </c>
      <c r="N337">
        <f t="shared" ca="1" si="101"/>
        <v>437525</v>
      </c>
      <c r="O337">
        <f t="shared" ca="1" si="119"/>
        <v>68393.64076489654</v>
      </c>
      <c r="P337">
        <f t="shared" ca="1" si="102"/>
        <v>168759.63953118591</v>
      </c>
      <c r="Q337">
        <f t="shared" ca="1" si="120"/>
        <v>60326</v>
      </c>
      <c r="R337">
        <f t="shared" ca="1" si="103"/>
        <v>33839.961247500098</v>
      </c>
      <c r="S337">
        <f t="shared" ca="1" si="104"/>
        <v>76447.148678886733</v>
      </c>
      <c r="T337">
        <f t="shared" ca="1" si="105"/>
        <v>682731.78821007255</v>
      </c>
      <c r="U337">
        <f t="shared" ca="1" si="106"/>
        <v>162559.60201239664</v>
      </c>
      <c r="V337">
        <f t="shared" ca="1" si="107"/>
        <v>520172.18619767588</v>
      </c>
      <c r="X337" s="7">
        <f>IF(Table2[[#This Row],[gender]]="men",1,0)</f>
        <v>0</v>
      </c>
      <c r="Y337" s="7">
        <f>IF(Table2[[#This Row],[gender]]="women",1,0)</f>
        <v>1</v>
      </c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>
        <f ca="1">Table2[[#This Row],[Cars value]]/Table2[[#This Row],[Cars]]</f>
        <v>84379.819765592954</v>
      </c>
      <c r="AS337" s="7"/>
      <c r="AT337" s="7"/>
      <c r="AU337" s="7">
        <f ca="1">IF(Table2[[#This Row],[Debts]]&gt;$AT$7,1,0)</f>
        <v>1</v>
      </c>
      <c r="AV337" s="7"/>
      <c r="AW337" s="7">
        <f ca="1">Table2[[#This Row],[Mortage left ]]/Table2[[#This Row],[Value of house ]]</f>
        <v>0.15631938921180855</v>
      </c>
      <c r="AZ337" s="7">
        <f ca="1">IF(Table2[[#This Row],[Debts]]&gt;Table2[[#This Row],[Income]],1,0)</f>
        <v>0</v>
      </c>
      <c r="BA337" s="7"/>
      <c r="BB337" s="7"/>
      <c r="BC337" s="7">
        <f ca="1">IF(Table2[[#This Row],[net worth of the person($)]]&gt;BB337,Table2[[#This Row],[age]],0)</f>
        <v>41</v>
      </c>
      <c r="BD337" s="7"/>
    </row>
    <row r="338" spans="3:56" x14ac:dyDescent="0.25">
      <c r="C338" s="1" t="str">
        <f t="shared" si="108"/>
        <v>women</v>
      </c>
      <c r="D338" s="1">
        <f t="shared" ca="1" si="109"/>
        <v>34</v>
      </c>
      <c r="E338" s="1">
        <f t="shared" ca="1" si="110"/>
        <v>3</v>
      </c>
      <c r="F338" s="1" t="str">
        <f t="shared" ca="1" si="111"/>
        <v xml:space="preserve">teaching </v>
      </c>
      <c r="G338" s="1">
        <f t="shared" ca="1" si="112"/>
        <v>1</v>
      </c>
      <c r="H338" s="1" t="str">
        <f t="shared" ca="1" si="113"/>
        <v>high scool</v>
      </c>
      <c r="I338">
        <f t="shared" ca="1" si="114"/>
        <v>3</v>
      </c>
      <c r="J338">
        <f t="shared" ca="1" si="115"/>
        <v>1</v>
      </c>
      <c r="K338">
        <f t="shared" ca="1" si="116"/>
        <v>47991</v>
      </c>
      <c r="L338">
        <f t="shared" ca="1" si="117"/>
        <v>10</v>
      </c>
      <c r="M338" t="str">
        <f t="shared" ca="1" si="118"/>
        <v>Newfounland</v>
      </c>
      <c r="N338">
        <f t="shared" ca="1" si="101"/>
        <v>287946</v>
      </c>
      <c r="O338">
        <f t="shared" ca="1" si="119"/>
        <v>77044.322939574602</v>
      </c>
      <c r="P338">
        <f t="shared" ca="1" si="102"/>
        <v>42410.911943246756</v>
      </c>
      <c r="Q338">
        <f t="shared" ca="1" si="120"/>
        <v>30871</v>
      </c>
      <c r="R338">
        <f t="shared" ca="1" si="103"/>
        <v>6483.2713938576253</v>
      </c>
      <c r="S338">
        <f t="shared" ca="1" si="104"/>
        <v>30669.285560654876</v>
      </c>
      <c r="T338">
        <f t="shared" ca="1" si="105"/>
        <v>361026.19750390161</v>
      </c>
      <c r="U338">
        <f t="shared" ca="1" si="106"/>
        <v>114398.59433343222</v>
      </c>
      <c r="V338">
        <f t="shared" ca="1" si="107"/>
        <v>246627.6031704694</v>
      </c>
      <c r="X338" s="7">
        <f>IF(Table2[[#This Row],[gender]]="men",1,0)</f>
        <v>0</v>
      </c>
      <c r="Y338" s="7">
        <f>IF(Table2[[#This Row],[gender]]="women",1,0)</f>
        <v>1</v>
      </c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>
        <f ca="1">Table2[[#This Row],[Cars value]]/Table2[[#This Row],[Cars]]</f>
        <v>42410.911943246756</v>
      </c>
      <c r="AS338" s="7"/>
      <c r="AT338" s="7"/>
      <c r="AU338" s="7">
        <f ca="1">IF(Table2[[#This Row],[Debts]]&gt;$AT$7,1,0)</f>
        <v>0</v>
      </c>
      <c r="AV338" s="7"/>
      <c r="AW338" s="7">
        <f ca="1">Table2[[#This Row],[Mortage left ]]/Table2[[#This Row],[Value of house ]]</f>
        <v>0.26756517867785834</v>
      </c>
      <c r="AZ338" s="7">
        <f ca="1">IF(Table2[[#This Row],[Debts]]&gt;Table2[[#This Row],[Income]],1,0)</f>
        <v>0</v>
      </c>
      <c r="BA338" s="7"/>
      <c r="BB338" s="7"/>
      <c r="BC338" s="7">
        <f ca="1">IF(Table2[[#This Row],[net worth of the person($)]]&gt;BB338,Table2[[#This Row],[age]],0)</f>
        <v>34</v>
      </c>
      <c r="BD338" s="7"/>
    </row>
    <row r="339" spans="3:56" x14ac:dyDescent="0.25">
      <c r="C339" s="1" t="str">
        <f t="shared" si="108"/>
        <v>women</v>
      </c>
      <c r="D339" s="1">
        <f t="shared" ca="1" si="109"/>
        <v>40</v>
      </c>
      <c r="E339" s="1">
        <f t="shared" ca="1" si="110"/>
        <v>1</v>
      </c>
      <c r="F339" s="1" t="str">
        <f t="shared" ca="1" si="111"/>
        <v>health</v>
      </c>
      <c r="G339" s="1">
        <f t="shared" ca="1" si="112"/>
        <v>4</v>
      </c>
      <c r="H339" s="1" t="str">
        <f t="shared" ca="1" si="113"/>
        <v xml:space="preserve">technical </v>
      </c>
      <c r="I339">
        <f t="shared" ca="1" si="114"/>
        <v>0</v>
      </c>
      <c r="J339">
        <f t="shared" ca="1" si="115"/>
        <v>2</v>
      </c>
      <c r="K339">
        <f t="shared" ca="1" si="116"/>
        <v>60761</v>
      </c>
      <c r="L339">
        <f t="shared" ca="1" si="117"/>
        <v>12</v>
      </c>
      <c r="M339" t="str">
        <f t="shared" ca="1" si="118"/>
        <v xml:space="preserve">Nova scotia </v>
      </c>
      <c r="N339">
        <f t="shared" ca="1" si="101"/>
        <v>364566</v>
      </c>
      <c r="O339">
        <f t="shared" ca="1" si="119"/>
        <v>8082.023471377539</v>
      </c>
      <c r="P339">
        <f t="shared" ca="1" si="102"/>
        <v>3654.4445392412681</v>
      </c>
      <c r="Q339">
        <f t="shared" ca="1" si="120"/>
        <v>1831</v>
      </c>
      <c r="R339">
        <f t="shared" ca="1" si="103"/>
        <v>56639.549639395867</v>
      </c>
      <c r="S339">
        <f t="shared" ca="1" si="104"/>
        <v>2702.9117849529393</v>
      </c>
      <c r="T339">
        <f t="shared" ca="1" si="105"/>
        <v>370923.35632419417</v>
      </c>
      <c r="U339">
        <f t="shared" ca="1" si="106"/>
        <v>66552.573110773403</v>
      </c>
      <c r="V339">
        <f t="shared" ca="1" si="107"/>
        <v>304370.78321342077</v>
      </c>
      <c r="X339" s="7">
        <f>IF(Table2[[#This Row],[gender]]="men",1,0)</f>
        <v>0</v>
      </c>
      <c r="Y339" s="7">
        <f>IF(Table2[[#This Row],[gender]]="women",1,0)</f>
        <v>1</v>
      </c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>
        <f ca="1">Table2[[#This Row],[Cars value]]/Table2[[#This Row],[Cars]]</f>
        <v>1827.2222696206341</v>
      </c>
      <c r="AS339" s="7"/>
      <c r="AT339" s="7"/>
      <c r="AU339" s="7">
        <f ca="1">IF(Table2[[#This Row],[Debts]]&gt;$AT$7,1,0)</f>
        <v>1</v>
      </c>
      <c r="AV339" s="7"/>
      <c r="AW339" s="7">
        <f ca="1">Table2[[#This Row],[Mortage left ]]/Table2[[#This Row],[Value of house ]]</f>
        <v>2.2168889779566769E-2</v>
      </c>
      <c r="AZ339" s="7">
        <f ca="1">IF(Table2[[#This Row],[Debts]]&gt;Table2[[#This Row],[Income]],1,0)</f>
        <v>0</v>
      </c>
      <c r="BA339" s="7"/>
      <c r="BB339" s="7"/>
      <c r="BC339" s="7">
        <f ca="1">IF(Table2[[#This Row],[net worth of the person($)]]&gt;BB339,Table2[[#This Row],[age]],0)</f>
        <v>40</v>
      </c>
      <c r="BD339" s="7"/>
    </row>
    <row r="340" spans="3:56" x14ac:dyDescent="0.25">
      <c r="C340" s="1" t="str">
        <f t="shared" si="108"/>
        <v>women</v>
      </c>
      <c r="D340" s="1">
        <f t="shared" ca="1" si="109"/>
        <v>41</v>
      </c>
      <c r="E340" s="1">
        <f t="shared" ca="1" si="110"/>
        <v>3</v>
      </c>
      <c r="F340" s="1" t="str">
        <f t="shared" ca="1" si="111"/>
        <v xml:space="preserve">teaching </v>
      </c>
      <c r="G340" s="1">
        <f t="shared" ca="1" si="112"/>
        <v>3</v>
      </c>
      <c r="H340" s="1" t="str">
        <f t="shared" ca="1" si="113"/>
        <v xml:space="preserve">university </v>
      </c>
      <c r="I340">
        <f t="shared" ca="1" si="114"/>
        <v>1</v>
      </c>
      <c r="J340">
        <f t="shared" ca="1" si="115"/>
        <v>1</v>
      </c>
      <c r="K340">
        <f t="shared" ca="1" si="116"/>
        <v>50762</v>
      </c>
      <c r="L340">
        <f t="shared" ca="1" si="117"/>
        <v>12</v>
      </c>
      <c r="M340" t="str">
        <f t="shared" ca="1" si="118"/>
        <v xml:space="preserve">Nova scotia </v>
      </c>
      <c r="N340">
        <f t="shared" ca="1" si="101"/>
        <v>304572</v>
      </c>
      <c r="O340">
        <f t="shared" ca="1" si="119"/>
        <v>88961.076359365645</v>
      </c>
      <c r="P340">
        <f t="shared" ca="1" si="102"/>
        <v>8456.7878365297347</v>
      </c>
      <c r="Q340">
        <f t="shared" ca="1" si="120"/>
        <v>2559</v>
      </c>
      <c r="R340">
        <f t="shared" ca="1" si="103"/>
        <v>62335.040263332172</v>
      </c>
      <c r="S340">
        <f t="shared" ca="1" si="104"/>
        <v>26601.892773203326</v>
      </c>
      <c r="T340">
        <f t="shared" ca="1" si="105"/>
        <v>339630.68060973304</v>
      </c>
      <c r="U340">
        <f t="shared" ca="1" si="106"/>
        <v>153855.11662269782</v>
      </c>
      <c r="V340">
        <f t="shared" ca="1" si="107"/>
        <v>185775.56398703522</v>
      </c>
      <c r="X340" s="7">
        <f>IF(Table2[[#This Row],[gender]]="men",1,0)</f>
        <v>0</v>
      </c>
      <c r="Y340" s="7">
        <f>IF(Table2[[#This Row],[gender]]="women",1,0)</f>
        <v>1</v>
      </c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>
        <f ca="1">Table2[[#This Row],[Cars value]]/Table2[[#This Row],[Cars]]</f>
        <v>8456.7878365297347</v>
      </c>
      <c r="AS340" s="7"/>
      <c r="AT340" s="7"/>
      <c r="AU340" s="7">
        <f ca="1">IF(Table2[[#This Row],[Debts]]&gt;$AT$7,1,0)</f>
        <v>1</v>
      </c>
      <c r="AV340" s="7"/>
      <c r="AW340" s="7">
        <f ca="1">Table2[[#This Row],[Mortage left ]]/Table2[[#This Row],[Value of house ]]</f>
        <v>0.2920855376047885</v>
      </c>
      <c r="AZ340" s="7">
        <f ca="1">IF(Table2[[#This Row],[Debts]]&gt;Table2[[#This Row],[Income]],1,0)</f>
        <v>1</v>
      </c>
      <c r="BA340" s="7"/>
      <c r="BB340" s="7"/>
      <c r="BC340" s="7">
        <f ca="1">IF(Table2[[#This Row],[net worth of the person($)]]&gt;BB340,Table2[[#This Row],[age]],0)</f>
        <v>41</v>
      </c>
      <c r="BD340" s="7"/>
    </row>
    <row r="341" spans="3:56" x14ac:dyDescent="0.25">
      <c r="C341" s="1" t="str">
        <f t="shared" si="108"/>
        <v>women</v>
      </c>
      <c r="D341" s="1">
        <f t="shared" ca="1" si="109"/>
        <v>42</v>
      </c>
      <c r="E341" s="1">
        <f t="shared" ca="1" si="110"/>
        <v>2</v>
      </c>
      <c r="F341" s="1" t="str">
        <f t="shared" ca="1" si="111"/>
        <v>construction</v>
      </c>
      <c r="G341" s="1">
        <f t="shared" ca="1" si="112"/>
        <v>3</v>
      </c>
      <c r="H341" s="1" t="str">
        <f t="shared" ca="1" si="113"/>
        <v xml:space="preserve">university </v>
      </c>
      <c r="I341">
        <f t="shared" ca="1" si="114"/>
        <v>1</v>
      </c>
      <c r="J341">
        <f t="shared" ca="1" si="115"/>
        <v>1</v>
      </c>
      <c r="K341">
        <f t="shared" ca="1" si="116"/>
        <v>53614</v>
      </c>
      <c r="L341">
        <f t="shared" ca="1" si="117"/>
        <v>5</v>
      </c>
      <c r="M341" t="str">
        <f t="shared" ca="1" si="118"/>
        <v>Nunavut</v>
      </c>
      <c r="N341">
        <f t="shared" ca="1" si="101"/>
        <v>268070</v>
      </c>
      <c r="O341">
        <f t="shared" ca="1" si="119"/>
        <v>22633.521626330275</v>
      </c>
      <c r="P341">
        <f t="shared" ca="1" si="102"/>
        <v>17487.840972446193</v>
      </c>
      <c r="Q341">
        <f t="shared" ca="1" si="120"/>
        <v>13468</v>
      </c>
      <c r="R341">
        <f t="shared" ca="1" si="103"/>
        <v>20573.213949921705</v>
      </c>
      <c r="S341">
        <f t="shared" ca="1" si="104"/>
        <v>34924.045544201741</v>
      </c>
      <c r="T341">
        <f t="shared" ca="1" si="105"/>
        <v>320481.88651664794</v>
      </c>
      <c r="U341">
        <f t="shared" ca="1" si="106"/>
        <v>56674.735576251973</v>
      </c>
      <c r="V341">
        <f t="shared" ca="1" si="107"/>
        <v>263807.15094039595</v>
      </c>
      <c r="X341" s="7">
        <f>IF(Table2[[#This Row],[gender]]="men",1,0)</f>
        <v>0</v>
      </c>
      <c r="Y341" s="7">
        <f>IF(Table2[[#This Row],[gender]]="women",1,0)</f>
        <v>1</v>
      </c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>
        <f ca="1">Table2[[#This Row],[Cars value]]/Table2[[#This Row],[Cars]]</f>
        <v>17487.840972446193</v>
      </c>
      <c r="AS341" s="7"/>
      <c r="AT341" s="7"/>
      <c r="AU341" s="7">
        <f ca="1">IF(Table2[[#This Row],[Debts]]&gt;$AT$7,1,0)</f>
        <v>1</v>
      </c>
      <c r="AV341" s="7"/>
      <c r="AW341" s="7">
        <f ca="1">Table2[[#This Row],[Mortage left ]]/Table2[[#This Row],[Value of house ]]</f>
        <v>8.4431385930280434E-2</v>
      </c>
      <c r="AZ341" s="7">
        <f ca="1">IF(Table2[[#This Row],[Debts]]&gt;Table2[[#This Row],[Income]],1,0)</f>
        <v>0</v>
      </c>
      <c r="BA341" s="7"/>
      <c r="BB341" s="7"/>
      <c r="BC341" s="7">
        <f ca="1">IF(Table2[[#This Row],[net worth of the person($)]]&gt;BB341,Table2[[#This Row],[age]],0)</f>
        <v>42</v>
      </c>
      <c r="BD341" s="7"/>
    </row>
    <row r="342" spans="3:56" x14ac:dyDescent="0.25">
      <c r="C342" s="1" t="str">
        <f t="shared" si="108"/>
        <v>women</v>
      </c>
      <c r="D342" s="1">
        <f t="shared" ca="1" si="109"/>
        <v>37</v>
      </c>
      <c r="E342" s="1">
        <f t="shared" ca="1" si="110"/>
        <v>1</v>
      </c>
      <c r="F342" s="1" t="str">
        <f t="shared" ca="1" si="111"/>
        <v>health</v>
      </c>
      <c r="G342" s="1">
        <f t="shared" ca="1" si="112"/>
        <v>1</v>
      </c>
      <c r="H342" s="1" t="str">
        <f t="shared" ca="1" si="113"/>
        <v>high scool</v>
      </c>
      <c r="I342">
        <f t="shared" ca="1" si="114"/>
        <v>4</v>
      </c>
      <c r="J342">
        <f t="shared" ca="1" si="115"/>
        <v>1</v>
      </c>
      <c r="K342">
        <f t="shared" ca="1" si="116"/>
        <v>80196</v>
      </c>
      <c r="L342">
        <f t="shared" ca="1" si="117"/>
        <v>13</v>
      </c>
      <c r="M342" t="str">
        <f t="shared" ca="1" si="118"/>
        <v>Prince edward Island</v>
      </c>
      <c r="N342">
        <f t="shared" ca="1" si="101"/>
        <v>400980</v>
      </c>
      <c r="O342">
        <f t="shared" ca="1" si="119"/>
        <v>76785.76833614464</v>
      </c>
      <c r="P342">
        <f t="shared" ca="1" si="102"/>
        <v>11806.338097487318</v>
      </c>
      <c r="Q342">
        <f t="shared" ca="1" si="120"/>
        <v>8351</v>
      </c>
      <c r="R342">
        <f t="shared" ca="1" si="103"/>
        <v>32907.10604987543</v>
      </c>
      <c r="S342">
        <f t="shared" ca="1" si="104"/>
        <v>18542.725758758905</v>
      </c>
      <c r="T342">
        <f t="shared" ca="1" si="105"/>
        <v>431329.06385624624</v>
      </c>
      <c r="U342">
        <f t="shared" ca="1" si="106"/>
        <v>118043.87438602006</v>
      </c>
      <c r="V342">
        <f t="shared" ca="1" si="107"/>
        <v>313285.18947022618</v>
      </c>
      <c r="X342" s="7">
        <f>IF(Table2[[#This Row],[gender]]="men",1,0)</f>
        <v>0</v>
      </c>
      <c r="Y342" s="7">
        <f>IF(Table2[[#This Row],[gender]]="women",1,0)</f>
        <v>1</v>
      </c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>
        <f ca="1">Table2[[#This Row],[Cars value]]/Table2[[#This Row],[Cars]]</f>
        <v>11806.338097487318</v>
      </c>
      <c r="AS342" s="7"/>
      <c r="AT342" s="7"/>
      <c r="AU342" s="7">
        <f ca="1">IF(Table2[[#This Row],[Debts]]&gt;$AT$7,1,0)</f>
        <v>1</v>
      </c>
      <c r="AV342" s="7"/>
      <c r="AW342" s="7">
        <f ca="1">Table2[[#This Row],[Mortage left ]]/Table2[[#This Row],[Value of house ]]</f>
        <v>0.19149525745958562</v>
      </c>
      <c r="AZ342" s="7">
        <f ca="1">IF(Table2[[#This Row],[Debts]]&gt;Table2[[#This Row],[Income]],1,0)</f>
        <v>0</v>
      </c>
      <c r="BA342" s="7"/>
      <c r="BB342" s="7"/>
      <c r="BC342" s="7">
        <f ca="1">IF(Table2[[#This Row],[net worth of the person($)]]&gt;BB342,Table2[[#This Row],[age]],0)</f>
        <v>37</v>
      </c>
      <c r="BD342" s="7"/>
    </row>
    <row r="343" spans="3:56" x14ac:dyDescent="0.25">
      <c r="C343" s="1" t="str">
        <f t="shared" si="108"/>
        <v>women</v>
      </c>
      <c r="D343" s="1">
        <f t="shared" ca="1" si="109"/>
        <v>36</v>
      </c>
      <c r="E343" s="1">
        <f t="shared" ca="1" si="110"/>
        <v>4</v>
      </c>
      <c r="F343" s="1" t="str">
        <f t="shared" ca="1" si="111"/>
        <v>IT</v>
      </c>
      <c r="G343" s="1">
        <f t="shared" ca="1" si="112"/>
        <v>4</v>
      </c>
      <c r="H343" s="1" t="str">
        <f t="shared" ca="1" si="113"/>
        <v xml:space="preserve">technical </v>
      </c>
      <c r="I343">
        <f t="shared" ca="1" si="114"/>
        <v>3</v>
      </c>
      <c r="J343">
        <f t="shared" ca="1" si="115"/>
        <v>2</v>
      </c>
      <c r="K343">
        <f t="shared" ca="1" si="116"/>
        <v>28527</v>
      </c>
      <c r="L343">
        <f t="shared" ca="1" si="117"/>
        <v>1</v>
      </c>
      <c r="M343" t="str">
        <f t="shared" ca="1" si="118"/>
        <v xml:space="preserve">yuko </v>
      </c>
      <c r="N343">
        <f t="shared" ca="1" si="101"/>
        <v>142635</v>
      </c>
      <c r="O343">
        <f t="shared" ca="1" si="119"/>
        <v>72029.673915160893</v>
      </c>
      <c r="P343">
        <f t="shared" ca="1" si="102"/>
        <v>25234.575705579417</v>
      </c>
      <c r="Q343">
        <f t="shared" ca="1" si="120"/>
        <v>15913</v>
      </c>
      <c r="R343">
        <f t="shared" ca="1" si="103"/>
        <v>49609.127106497093</v>
      </c>
      <c r="S343">
        <f t="shared" ca="1" si="104"/>
        <v>30444.366377268198</v>
      </c>
      <c r="T343">
        <f t="shared" ca="1" si="105"/>
        <v>198313.94208284761</v>
      </c>
      <c r="U343">
        <f t="shared" ca="1" si="106"/>
        <v>137551.801021658</v>
      </c>
      <c r="V343">
        <f t="shared" ca="1" si="107"/>
        <v>60762.141061189614</v>
      </c>
      <c r="X343" s="7">
        <f>IF(Table2[[#This Row],[gender]]="men",1,0)</f>
        <v>0</v>
      </c>
      <c r="Y343" s="7">
        <f>IF(Table2[[#This Row],[gender]]="women",1,0)</f>
        <v>1</v>
      </c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>
        <f ca="1">Table2[[#This Row],[Cars value]]/Table2[[#This Row],[Cars]]</f>
        <v>12617.287852789708</v>
      </c>
      <c r="AS343" s="7"/>
      <c r="AT343" s="7"/>
      <c r="AU343" s="7">
        <f ca="1">IF(Table2[[#This Row],[Debts]]&gt;$AT$7,1,0)</f>
        <v>1</v>
      </c>
      <c r="AV343" s="7"/>
      <c r="AW343" s="7">
        <f ca="1">Table2[[#This Row],[Mortage left ]]/Table2[[#This Row],[Value of house ]]</f>
        <v>0.50499298149234684</v>
      </c>
      <c r="AZ343" s="7">
        <f ca="1">IF(Table2[[#This Row],[Debts]]&gt;Table2[[#This Row],[Income]],1,0)</f>
        <v>1</v>
      </c>
      <c r="BA343" s="7"/>
      <c r="BB343" s="7"/>
      <c r="BC343" s="7">
        <f ca="1">IF(Table2[[#This Row],[net worth of the person($)]]&gt;BB343,Table2[[#This Row],[age]],0)</f>
        <v>36</v>
      </c>
      <c r="BD343" s="7"/>
    </row>
    <row r="344" spans="3:56" x14ac:dyDescent="0.25">
      <c r="C344" s="1" t="str">
        <f t="shared" si="108"/>
        <v>women</v>
      </c>
      <c r="D344" s="1">
        <f t="shared" ca="1" si="109"/>
        <v>43</v>
      </c>
      <c r="E344" s="1">
        <f t="shared" ca="1" si="110"/>
        <v>4</v>
      </c>
      <c r="F344" s="1" t="str">
        <f t="shared" ca="1" si="111"/>
        <v>IT</v>
      </c>
      <c r="G344" s="1">
        <f t="shared" ca="1" si="112"/>
        <v>1</v>
      </c>
      <c r="H344" s="1" t="str">
        <f t="shared" ca="1" si="113"/>
        <v>high scool</v>
      </c>
      <c r="I344">
        <f t="shared" ca="1" si="114"/>
        <v>4</v>
      </c>
      <c r="J344">
        <f t="shared" ca="1" si="115"/>
        <v>1</v>
      </c>
      <c r="K344">
        <f t="shared" ca="1" si="116"/>
        <v>75962</v>
      </c>
      <c r="L344">
        <f t="shared" ca="1" si="117"/>
        <v>1</v>
      </c>
      <c r="M344" t="str">
        <f t="shared" ca="1" si="118"/>
        <v xml:space="preserve">yuko </v>
      </c>
      <c r="N344">
        <f t="shared" ca="1" si="101"/>
        <v>303848</v>
      </c>
      <c r="O344">
        <f t="shared" ca="1" si="119"/>
        <v>109414.98979809113</v>
      </c>
      <c r="P344">
        <f t="shared" ca="1" si="102"/>
        <v>68913.118918087421</v>
      </c>
      <c r="Q344">
        <f t="shared" ca="1" si="120"/>
        <v>57564</v>
      </c>
      <c r="R344">
        <f t="shared" ca="1" si="103"/>
        <v>23185.525226809252</v>
      </c>
      <c r="S344">
        <f t="shared" ca="1" si="104"/>
        <v>91182.971360294876</v>
      </c>
      <c r="T344">
        <f t="shared" ca="1" si="105"/>
        <v>463944.0902783823</v>
      </c>
      <c r="U344">
        <f t="shared" ca="1" si="106"/>
        <v>190164.51502490038</v>
      </c>
      <c r="V344">
        <f t="shared" ca="1" si="107"/>
        <v>273779.57525348192</v>
      </c>
      <c r="X344" s="7">
        <f>IF(Table2[[#This Row],[gender]]="men",1,0)</f>
        <v>0</v>
      </c>
      <c r="Y344" s="7">
        <f>IF(Table2[[#This Row],[gender]]="women",1,0)</f>
        <v>1</v>
      </c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>
        <f ca="1">Table2[[#This Row],[Cars value]]/Table2[[#This Row],[Cars]]</f>
        <v>68913.118918087421</v>
      </c>
      <c r="AS344" s="7"/>
      <c r="AT344" s="7"/>
      <c r="AU344" s="7">
        <f ca="1">IF(Table2[[#This Row],[Debts]]&gt;$AT$7,1,0)</f>
        <v>1</v>
      </c>
      <c r="AV344" s="7"/>
      <c r="AW344" s="7">
        <f ca="1">Table2[[#This Row],[Mortage left ]]/Table2[[#This Row],[Value of house ]]</f>
        <v>0.3600977784882281</v>
      </c>
      <c r="AZ344" s="7">
        <f ca="1">IF(Table2[[#This Row],[Debts]]&gt;Table2[[#This Row],[Income]],1,0)</f>
        <v>0</v>
      </c>
      <c r="BA344" s="7"/>
      <c r="BB344" s="7"/>
      <c r="BC344" s="7">
        <f ca="1">IF(Table2[[#This Row],[net worth of the person($)]]&gt;BB344,Table2[[#This Row],[age]],0)</f>
        <v>43</v>
      </c>
      <c r="BD344" s="7"/>
    </row>
    <row r="345" spans="3:56" x14ac:dyDescent="0.25">
      <c r="C345" s="1" t="str">
        <f t="shared" si="108"/>
        <v>women</v>
      </c>
      <c r="D345" s="1">
        <f t="shared" ca="1" si="109"/>
        <v>44</v>
      </c>
      <c r="E345" s="1">
        <f t="shared" ca="1" si="110"/>
        <v>5</v>
      </c>
      <c r="F345" s="1" t="str">
        <f t="shared" ca="1" si="111"/>
        <v xml:space="preserve">general work </v>
      </c>
      <c r="G345" s="1">
        <f t="shared" ca="1" si="112"/>
        <v>3</v>
      </c>
      <c r="H345" s="1" t="str">
        <f t="shared" ca="1" si="113"/>
        <v xml:space="preserve">university </v>
      </c>
      <c r="I345">
        <f t="shared" ca="1" si="114"/>
        <v>3</v>
      </c>
      <c r="J345">
        <f t="shared" ca="1" si="115"/>
        <v>1</v>
      </c>
      <c r="K345">
        <f t="shared" ca="1" si="116"/>
        <v>67381</v>
      </c>
      <c r="L345">
        <f t="shared" ca="1" si="117"/>
        <v>10</v>
      </c>
      <c r="M345" t="str">
        <f t="shared" ca="1" si="118"/>
        <v>Newfounland</v>
      </c>
      <c r="N345">
        <f t="shared" ca="1" si="101"/>
        <v>269524</v>
      </c>
      <c r="O345">
        <f t="shared" ca="1" si="119"/>
        <v>109094.29082304979</v>
      </c>
      <c r="P345">
        <f t="shared" ca="1" si="102"/>
        <v>23647.288783261094</v>
      </c>
      <c r="Q345">
        <f t="shared" ca="1" si="120"/>
        <v>11679</v>
      </c>
      <c r="R345">
        <f t="shared" ca="1" si="103"/>
        <v>75051.729039973303</v>
      </c>
      <c r="S345">
        <f t="shared" ca="1" si="104"/>
        <v>40783.244379280804</v>
      </c>
      <c r="T345">
        <f t="shared" ca="1" si="105"/>
        <v>333954.53316254192</v>
      </c>
      <c r="U345">
        <f t="shared" ca="1" si="106"/>
        <v>195825.01986302307</v>
      </c>
      <c r="V345">
        <f t="shared" ca="1" si="107"/>
        <v>138129.51329951885</v>
      </c>
      <c r="X345" s="7">
        <f>IF(Table2[[#This Row],[gender]]="men",1,0)</f>
        <v>0</v>
      </c>
      <c r="Y345" s="7">
        <f>IF(Table2[[#This Row],[gender]]="women",1,0)</f>
        <v>1</v>
      </c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>
        <f ca="1">Table2[[#This Row],[Cars value]]/Table2[[#This Row],[Cars]]</f>
        <v>23647.288783261094</v>
      </c>
      <c r="AS345" s="7"/>
      <c r="AT345" s="7"/>
      <c r="AU345" s="7">
        <f ca="1">IF(Table2[[#This Row],[Debts]]&gt;$AT$7,1,0)</f>
        <v>1</v>
      </c>
      <c r="AV345" s="7"/>
      <c r="AW345" s="7">
        <f ca="1">Table2[[#This Row],[Mortage left ]]/Table2[[#This Row],[Value of house ]]</f>
        <v>0.40476651735299929</v>
      </c>
      <c r="AZ345" s="7">
        <f ca="1">IF(Table2[[#This Row],[Debts]]&gt;Table2[[#This Row],[Income]],1,0)</f>
        <v>1</v>
      </c>
      <c r="BA345" s="7"/>
      <c r="BB345" s="7"/>
      <c r="BC345" s="7">
        <f ca="1">IF(Table2[[#This Row],[net worth of the person($)]]&gt;BB345,Table2[[#This Row],[age]],0)</f>
        <v>44</v>
      </c>
      <c r="BD345" s="7"/>
    </row>
    <row r="346" spans="3:56" x14ac:dyDescent="0.25">
      <c r="C346" s="1" t="str">
        <f t="shared" si="108"/>
        <v>women</v>
      </c>
      <c r="D346" s="1">
        <f t="shared" ca="1" si="109"/>
        <v>43</v>
      </c>
      <c r="E346" s="1">
        <f t="shared" ca="1" si="110"/>
        <v>1</v>
      </c>
      <c r="F346" s="1" t="str">
        <f t="shared" ca="1" si="111"/>
        <v>health</v>
      </c>
      <c r="G346" s="1">
        <f t="shared" ca="1" si="112"/>
        <v>1</v>
      </c>
      <c r="H346" s="1" t="str">
        <f t="shared" ca="1" si="113"/>
        <v>high scool</v>
      </c>
      <c r="I346">
        <f t="shared" ca="1" si="114"/>
        <v>4</v>
      </c>
      <c r="J346">
        <f t="shared" ca="1" si="115"/>
        <v>1</v>
      </c>
      <c r="K346">
        <f t="shared" ca="1" si="116"/>
        <v>58866</v>
      </c>
      <c r="L346">
        <f t="shared" ca="1" si="117"/>
        <v>7</v>
      </c>
      <c r="M346" t="str">
        <f t="shared" ca="1" si="118"/>
        <v xml:space="preserve">Manitoba </v>
      </c>
      <c r="N346">
        <f t="shared" ca="1" si="101"/>
        <v>294330</v>
      </c>
      <c r="O346">
        <f t="shared" ca="1" si="119"/>
        <v>107879.03300433799</v>
      </c>
      <c r="P346">
        <f t="shared" ca="1" si="102"/>
        <v>53372.735786936879</v>
      </c>
      <c r="Q346">
        <f t="shared" ca="1" si="120"/>
        <v>29092</v>
      </c>
      <c r="R346">
        <f t="shared" ca="1" si="103"/>
        <v>69206.624705569571</v>
      </c>
      <c r="S346">
        <f t="shared" ca="1" si="104"/>
        <v>24072.126378394922</v>
      </c>
      <c r="T346">
        <f t="shared" ca="1" si="105"/>
        <v>371774.86216533178</v>
      </c>
      <c r="U346">
        <f t="shared" ca="1" si="106"/>
        <v>206177.65770990757</v>
      </c>
      <c r="V346">
        <f t="shared" ca="1" si="107"/>
        <v>165597.20445542422</v>
      </c>
      <c r="X346" s="7">
        <f>IF(Table2[[#This Row],[gender]]="men",1,0)</f>
        <v>0</v>
      </c>
      <c r="Y346" s="7">
        <f>IF(Table2[[#This Row],[gender]]="women",1,0)</f>
        <v>1</v>
      </c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>
        <f ca="1">Table2[[#This Row],[Cars value]]/Table2[[#This Row],[Cars]]</f>
        <v>53372.735786936879</v>
      </c>
      <c r="AS346" s="7"/>
      <c r="AT346" s="7"/>
      <c r="AU346" s="7">
        <f ca="1">IF(Table2[[#This Row],[Debts]]&gt;$AT$7,1,0)</f>
        <v>1</v>
      </c>
      <c r="AV346" s="7"/>
      <c r="AW346" s="7">
        <f ca="1">Table2[[#This Row],[Mortage left ]]/Table2[[#This Row],[Value of house ]]</f>
        <v>0.3665240818276696</v>
      </c>
      <c r="AZ346" s="7">
        <f ca="1">IF(Table2[[#This Row],[Debts]]&gt;Table2[[#This Row],[Income]],1,0)</f>
        <v>1</v>
      </c>
      <c r="BA346" s="7"/>
      <c r="BB346" s="7"/>
      <c r="BC346" s="7">
        <f ca="1">IF(Table2[[#This Row],[net worth of the person($)]]&gt;BB346,Table2[[#This Row],[age]],0)</f>
        <v>43</v>
      </c>
      <c r="BD346" s="7"/>
    </row>
    <row r="347" spans="3:56" x14ac:dyDescent="0.25">
      <c r="C347" s="1" t="str">
        <f t="shared" si="108"/>
        <v>women</v>
      </c>
      <c r="D347" s="1">
        <f t="shared" ca="1" si="109"/>
        <v>34</v>
      </c>
      <c r="E347" s="1">
        <f t="shared" ca="1" si="110"/>
        <v>4</v>
      </c>
      <c r="F347" s="1" t="str">
        <f t="shared" ca="1" si="111"/>
        <v>IT</v>
      </c>
      <c r="G347" s="1">
        <f t="shared" ca="1" si="112"/>
        <v>1</v>
      </c>
      <c r="H347" s="1" t="str">
        <f t="shared" ca="1" si="113"/>
        <v>high scool</v>
      </c>
      <c r="I347">
        <f t="shared" ca="1" si="114"/>
        <v>0</v>
      </c>
      <c r="J347">
        <f t="shared" ca="1" si="115"/>
        <v>1</v>
      </c>
      <c r="K347">
        <f t="shared" ca="1" si="116"/>
        <v>89271</v>
      </c>
      <c r="L347">
        <f t="shared" ca="1" si="117"/>
        <v>8</v>
      </c>
      <c r="M347" t="str">
        <f t="shared" ca="1" si="118"/>
        <v xml:space="preserve">Ontario </v>
      </c>
      <c r="N347">
        <f t="shared" ca="1" si="101"/>
        <v>446355</v>
      </c>
      <c r="O347">
        <f t="shared" ca="1" si="119"/>
        <v>51444.792013627935</v>
      </c>
      <c r="P347">
        <f t="shared" ca="1" si="102"/>
        <v>7656.4699837897579</v>
      </c>
      <c r="Q347">
        <f t="shared" ca="1" si="120"/>
        <v>4522</v>
      </c>
      <c r="R347">
        <f t="shared" ca="1" si="103"/>
        <v>132684.29246329216</v>
      </c>
      <c r="S347">
        <f t="shared" ca="1" si="104"/>
        <v>37586.862934890421</v>
      </c>
      <c r="T347">
        <f t="shared" ca="1" si="105"/>
        <v>491598.33291868021</v>
      </c>
      <c r="U347">
        <f t="shared" ca="1" si="106"/>
        <v>188651.08447692011</v>
      </c>
      <c r="V347">
        <f t="shared" ca="1" si="107"/>
        <v>302947.24844176008</v>
      </c>
      <c r="X347" s="7">
        <f>IF(Table2[[#This Row],[gender]]="men",1,0)</f>
        <v>0</v>
      </c>
      <c r="Y347" s="7">
        <f>IF(Table2[[#This Row],[gender]]="women",1,0)</f>
        <v>1</v>
      </c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>
        <f ca="1">Table2[[#This Row],[Cars value]]/Table2[[#This Row],[Cars]]</f>
        <v>7656.4699837897579</v>
      </c>
      <c r="AS347" s="7"/>
      <c r="AT347" s="7"/>
      <c r="AU347" s="7">
        <f ca="1">IF(Table2[[#This Row],[Debts]]&gt;$AT$7,1,0)</f>
        <v>1</v>
      </c>
      <c r="AV347" s="7"/>
      <c r="AW347" s="7">
        <f ca="1">Table2[[#This Row],[Mortage left ]]/Table2[[#This Row],[Value of house ]]</f>
        <v>0.11525532818861206</v>
      </c>
      <c r="AZ347" s="7">
        <f ca="1">IF(Table2[[#This Row],[Debts]]&gt;Table2[[#This Row],[Income]],1,0)</f>
        <v>1</v>
      </c>
      <c r="BA347" s="7"/>
      <c r="BB347" s="7"/>
      <c r="BC347" s="7">
        <f ca="1">IF(Table2[[#This Row],[net worth of the person($)]]&gt;BB347,Table2[[#This Row],[age]],0)</f>
        <v>34</v>
      </c>
      <c r="BD347" s="7"/>
    </row>
    <row r="348" spans="3:56" x14ac:dyDescent="0.25">
      <c r="C348" s="1" t="str">
        <f t="shared" si="108"/>
        <v>women</v>
      </c>
      <c r="D348" s="1">
        <f t="shared" ca="1" si="109"/>
        <v>44</v>
      </c>
      <c r="E348" s="1">
        <f t="shared" ca="1" si="110"/>
        <v>5</v>
      </c>
      <c r="F348" s="1" t="str">
        <f t="shared" ca="1" si="111"/>
        <v xml:space="preserve">general work </v>
      </c>
      <c r="G348" s="1">
        <f t="shared" ca="1" si="112"/>
        <v>2</v>
      </c>
      <c r="H348" s="1" t="str">
        <f t="shared" ca="1" si="113"/>
        <v xml:space="preserve">college </v>
      </c>
      <c r="I348">
        <f t="shared" ca="1" si="114"/>
        <v>3</v>
      </c>
      <c r="J348">
        <f t="shared" ca="1" si="115"/>
        <v>2</v>
      </c>
      <c r="K348">
        <f t="shared" ca="1" si="116"/>
        <v>61585</v>
      </c>
      <c r="L348">
        <f t="shared" ca="1" si="117"/>
        <v>2</v>
      </c>
      <c r="M348" t="str">
        <f t="shared" ca="1" si="118"/>
        <v>BC</v>
      </c>
      <c r="N348">
        <f t="shared" ca="1" si="101"/>
        <v>246340</v>
      </c>
      <c r="O348">
        <f t="shared" ca="1" si="119"/>
        <v>57317.371237411586</v>
      </c>
      <c r="P348">
        <f t="shared" ca="1" si="102"/>
        <v>36096.31556717019</v>
      </c>
      <c r="Q348">
        <f t="shared" ca="1" si="120"/>
        <v>4253</v>
      </c>
      <c r="R348">
        <f t="shared" ca="1" si="103"/>
        <v>35504.980931350074</v>
      </c>
      <c r="S348">
        <f t="shared" ca="1" si="104"/>
        <v>22490.639610002072</v>
      </c>
      <c r="T348">
        <f t="shared" ca="1" si="105"/>
        <v>304926.95517717226</v>
      </c>
      <c r="U348">
        <f t="shared" ca="1" si="106"/>
        <v>97075.352168761659</v>
      </c>
      <c r="V348">
        <f t="shared" ca="1" si="107"/>
        <v>207851.6030084106</v>
      </c>
      <c r="X348" s="7">
        <f>IF(Table2[[#This Row],[gender]]="men",1,0)</f>
        <v>0</v>
      </c>
      <c r="Y348" s="7">
        <f>IF(Table2[[#This Row],[gender]]="women",1,0)</f>
        <v>1</v>
      </c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>
        <f ca="1">Table2[[#This Row],[Cars value]]/Table2[[#This Row],[Cars]]</f>
        <v>18048.157783585095</v>
      </c>
      <c r="AS348" s="7"/>
      <c r="AT348" s="7"/>
      <c r="AU348" s="7">
        <f ca="1">IF(Table2[[#This Row],[Debts]]&gt;$AT$7,1,0)</f>
        <v>1</v>
      </c>
      <c r="AV348" s="7"/>
      <c r="AW348" s="7">
        <f ca="1">Table2[[#This Row],[Mortage left ]]/Table2[[#This Row],[Value of house ]]</f>
        <v>0.23267585953321257</v>
      </c>
      <c r="AZ348" s="7">
        <f ca="1">IF(Table2[[#This Row],[Debts]]&gt;Table2[[#This Row],[Income]],1,0)</f>
        <v>0</v>
      </c>
      <c r="BA348" s="7"/>
      <c r="BB348" s="7"/>
      <c r="BC348" s="7">
        <f ca="1">IF(Table2[[#This Row],[net worth of the person($)]]&gt;BB348,Table2[[#This Row],[age]],0)</f>
        <v>44</v>
      </c>
      <c r="BD348" s="7"/>
    </row>
    <row r="349" spans="3:56" x14ac:dyDescent="0.25">
      <c r="C349" s="1" t="str">
        <f t="shared" si="108"/>
        <v>women</v>
      </c>
      <c r="D349" s="1">
        <f t="shared" ca="1" si="109"/>
        <v>42</v>
      </c>
      <c r="E349" s="1">
        <f t="shared" ca="1" si="110"/>
        <v>4</v>
      </c>
      <c r="F349" s="1" t="str">
        <f t="shared" ca="1" si="111"/>
        <v>IT</v>
      </c>
      <c r="G349" s="1">
        <f t="shared" ca="1" si="112"/>
        <v>1</v>
      </c>
      <c r="H349" s="1" t="str">
        <f t="shared" ca="1" si="113"/>
        <v>high scool</v>
      </c>
      <c r="I349">
        <f t="shared" ca="1" si="114"/>
        <v>0</v>
      </c>
      <c r="J349">
        <f t="shared" ca="1" si="115"/>
        <v>2</v>
      </c>
      <c r="K349">
        <f t="shared" ca="1" si="116"/>
        <v>62564</v>
      </c>
      <c r="L349">
        <f t="shared" ca="1" si="117"/>
        <v>13</v>
      </c>
      <c r="M349" t="str">
        <f t="shared" ca="1" si="118"/>
        <v>Prince edward Island</v>
      </c>
      <c r="N349">
        <f t="shared" ca="1" si="101"/>
        <v>250256</v>
      </c>
      <c r="O349">
        <f t="shared" ca="1" si="119"/>
        <v>107200.05765471785</v>
      </c>
      <c r="P349">
        <f t="shared" ca="1" si="102"/>
        <v>43833.79734794698</v>
      </c>
      <c r="Q349">
        <f t="shared" ca="1" si="120"/>
        <v>18923</v>
      </c>
      <c r="R349">
        <f t="shared" ca="1" si="103"/>
        <v>12137.994135705814</v>
      </c>
      <c r="S349">
        <f t="shared" ca="1" si="104"/>
        <v>31343.761089682303</v>
      </c>
      <c r="T349">
        <f t="shared" ca="1" si="105"/>
        <v>325433.55843762925</v>
      </c>
      <c r="U349">
        <f t="shared" ca="1" si="106"/>
        <v>138261.05179042366</v>
      </c>
      <c r="V349">
        <f t="shared" ca="1" si="107"/>
        <v>187172.50664720559</v>
      </c>
      <c r="X349" s="7">
        <f>IF(Table2[[#This Row],[gender]]="men",1,0)</f>
        <v>0</v>
      </c>
      <c r="Y349" s="7">
        <f>IF(Table2[[#This Row],[gender]]="women",1,0)</f>
        <v>1</v>
      </c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>
        <f ca="1">Table2[[#This Row],[Cars value]]/Table2[[#This Row],[Cars]]</f>
        <v>21916.89867397349</v>
      </c>
      <c r="AS349" s="7"/>
      <c r="AT349" s="7"/>
      <c r="AU349" s="7">
        <f ca="1">IF(Table2[[#This Row],[Debts]]&gt;$AT$7,1,0)</f>
        <v>0</v>
      </c>
      <c r="AV349" s="7"/>
      <c r="AW349" s="7">
        <f ca="1">Table2[[#This Row],[Mortage left ]]/Table2[[#This Row],[Value of house ]]</f>
        <v>0.42836158835239857</v>
      </c>
      <c r="AZ349" s="7">
        <f ca="1">IF(Table2[[#This Row],[Debts]]&gt;Table2[[#This Row],[Income]],1,0)</f>
        <v>0</v>
      </c>
      <c r="BA349" s="7"/>
      <c r="BB349" s="7"/>
      <c r="BC349" s="7">
        <f ca="1">IF(Table2[[#This Row],[net worth of the person($)]]&gt;BB349,Table2[[#This Row],[age]],0)</f>
        <v>42</v>
      </c>
      <c r="BD349" s="7"/>
    </row>
    <row r="350" spans="3:56" x14ac:dyDescent="0.25">
      <c r="C350" s="1" t="str">
        <f t="shared" si="108"/>
        <v>women</v>
      </c>
      <c r="D350" s="1">
        <f t="shared" ca="1" si="109"/>
        <v>45</v>
      </c>
      <c r="E350" s="1">
        <f t="shared" ca="1" si="110"/>
        <v>5</v>
      </c>
      <c r="F350" s="1" t="str">
        <f t="shared" ca="1" si="111"/>
        <v xml:space="preserve">general work </v>
      </c>
      <c r="G350" s="1">
        <f t="shared" ca="1" si="112"/>
        <v>1</v>
      </c>
      <c r="H350" s="1" t="str">
        <f t="shared" ca="1" si="113"/>
        <v>high scool</v>
      </c>
      <c r="I350">
        <f t="shared" ca="1" si="114"/>
        <v>0</v>
      </c>
      <c r="J350">
        <f t="shared" ca="1" si="115"/>
        <v>2</v>
      </c>
      <c r="K350">
        <f t="shared" ca="1" si="116"/>
        <v>83162</v>
      </c>
      <c r="L350">
        <f t="shared" ca="1" si="117"/>
        <v>3</v>
      </c>
      <c r="M350" t="str">
        <f t="shared" ca="1" si="118"/>
        <v>Northwest Ter</v>
      </c>
      <c r="N350">
        <f t="shared" ca="1" si="101"/>
        <v>498972</v>
      </c>
      <c r="O350">
        <f t="shared" ca="1" si="119"/>
        <v>387289.80635942635</v>
      </c>
      <c r="P350">
        <f t="shared" ca="1" si="102"/>
        <v>117968.79745049606</v>
      </c>
      <c r="Q350">
        <f t="shared" ca="1" si="120"/>
        <v>70682</v>
      </c>
      <c r="R350">
        <f t="shared" ca="1" si="103"/>
        <v>81646.550527056694</v>
      </c>
      <c r="S350">
        <f t="shared" ca="1" si="104"/>
        <v>64352.722838277201</v>
      </c>
      <c r="T350">
        <f t="shared" ca="1" si="105"/>
        <v>681293.52028877335</v>
      </c>
      <c r="U350">
        <f t="shared" ca="1" si="106"/>
        <v>539618.35688648303</v>
      </c>
      <c r="V350">
        <f t="shared" ca="1" si="107"/>
        <v>141675.16340229032</v>
      </c>
      <c r="X350" s="7">
        <f>IF(Table2[[#This Row],[gender]]="men",1,0)</f>
        <v>0</v>
      </c>
      <c r="Y350" s="7">
        <f>IF(Table2[[#This Row],[gender]]="women",1,0)</f>
        <v>1</v>
      </c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>
        <f ca="1">Table2[[#This Row],[Cars value]]/Table2[[#This Row],[Cars]]</f>
        <v>58984.398725248029</v>
      </c>
      <c r="AS350" s="7"/>
      <c r="AT350" s="7"/>
      <c r="AU350" s="7">
        <f ca="1">IF(Table2[[#This Row],[Debts]]&gt;$AT$7,1,0)</f>
        <v>1</v>
      </c>
      <c r="AV350" s="7"/>
      <c r="AW350" s="7">
        <f ca="1">Table2[[#This Row],[Mortage left ]]/Table2[[#This Row],[Value of house ]]</f>
        <v>0.77617542940170259</v>
      </c>
      <c r="AZ350" s="7">
        <f ca="1">IF(Table2[[#This Row],[Debts]]&gt;Table2[[#This Row],[Income]],1,0)</f>
        <v>0</v>
      </c>
      <c r="BA350" s="7"/>
      <c r="BB350" s="7"/>
      <c r="BC350" s="7">
        <f ca="1">IF(Table2[[#This Row],[net worth of the person($)]]&gt;BB350,Table2[[#This Row],[age]],0)</f>
        <v>45</v>
      </c>
      <c r="BD350" s="7"/>
    </row>
    <row r="351" spans="3:56" x14ac:dyDescent="0.25">
      <c r="C351" s="1" t="str">
        <f t="shared" si="108"/>
        <v>women</v>
      </c>
      <c r="D351" s="1">
        <f t="shared" ca="1" si="109"/>
        <v>29</v>
      </c>
      <c r="E351" s="1">
        <f t="shared" ca="1" si="110"/>
        <v>5</v>
      </c>
      <c r="F351" s="1" t="str">
        <f t="shared" ca="1" si="111"/>
        <v xml:space="preserve">general work </v>
      </c>
      <c r="G351" s="1">
        <f t="shared" ca="1" si="112"/>
        <v>5</v>
      </c>
      <c r="H351" s="1" t="str">
        <f t="shared" ca="1" si="113"/>
        <v>Other</v>
      </c>
      <c r="I351">
        <f t="shared" ca="1" si="114"/>
        <v>2</v>
      </c>
      <c r="J351">
        <f t="shared" ca="1" si="115"/>
        <v>2</v>
      </c>
      <c r="K351">
        <f t="shared" ca="1" si="116"/>
        <v>38369</v>
      </c>
      <c r="L351">
        <f t="shared" ca="1" si="117"/>
        <v>7</v>
      </c>
      <c r="M351" t="str">
        <f t="shared" ca="1" si="118"/>
        <v xml:space="preserve">Manitoba </v>
      </c>
      <c r="N351">
        <f t="shared" ca="1" si="101"/>
        <v>191845</v>
      </c>
      <c r="O351">
        <f t="shared" ca="1" si="119"/>
        <v>113278.97816911177</v>
      </c>
      <c r="P351">
        <f t="shared" ca="1" si="102"/>
        <v>16313.965590267664</v>
      </c>
      <c r="Q351">
        <f t="shared" ca="1" si="120"/>
        <v>3611</v>
      </c>
      <c r="R351">
        <f t="shared" ca="1" si="103"/>
        <v>33293.940777473959</v>
      </c>
      <c r="S351">
        <f t="shared" ca="1" si="104"/>
        <v>33421.924008790273</v>
      </c>
      <c r="T351">
        <f t="shared" ca="1" si="105"/>
        <v>241580.88959905796</v>
      </c>
      <c r="U351">
        <f t="shared" ca="1" si="106"/>
        <v>150183.91894658573</v>
      </c>
      <c r="V351">
        <f t="shared" ca="1" si="107"/>
        <v>91396.970652472228</v>
      </c>
      <c r="X351" s="7">
        <f>IF(Table2[[#This Row],[gender]]="men",1,0)</f>
        <v>0</v>
      </c>
      <c r="Y351" s="7">
        <f>IF(Table2[[#This Row],[gender]]="women",1,0)</f>
        <v>1</v>
      </c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>
        <f ca="1">Table2[[#This Row],[Cars value]]/Table2[[#This Row],[Cars]]</f>
        <v>8156.982795133832</v>
      </c>
      <c r="AS351" s="7"/>
      <c r="AT351" s="7"/>
      <c r="AU351" s="7">
        <f ca="1">IF(Table2[[#This Row],[Debts]]&gt;$AT$7,1,0)</f>
        <v>1</v>
      </c>
      <c r="AV351" s="7"/>
      <c r="AW351" s="7">
        <f ca="1">Table2[[#This Row],[Mortage left ]]/Table2[[#This Row],[Value of house ]]</f>
        <v>0.5904713605729196</v>
      </c>
      <c r="AZ351" s="7">
        <f ca="1">IF(Table2[[#This Row],[Debts]]&gt;Table2[[#This Row],[Income]],1,0)</f>
        <v>0</v>
      </c>
      <c r="BA351" s="7"/>
      <c r="BB351" s="7"/>
      <c r="BC351" s="7">
        <f ca="1">IF(Table2[[#This Row],[net worth of the person($)]]&gt;BB351,Table2[[#This Row],[age]],0)</f>
        <v>29</v>
      </c>
      <c r="BD351" s="7"/>
    </row>
    <row r="352" spans="3:56" x14ac:dyDescent="0.25">
      <c r="C352" s="1" t="str">
        <f t="shared" si="108"/>
        <v>women</v>
      </c>
      <c r="D352" s="1">
        <f t="shared" ca="1" si="109"/>
        <v>35</v>
      </c>
      <c r="E352" s="1">
        <f t="shared" ca="1" si="110"/>
        <v>3</v>
      </c>
      <c r="F352" s="1" t="str">
        <f t="shared" ca="1" si="111"/>
        <v xml:space="preserve">teaching </v>
      </c>
      <c r="G352" s="1">
        <f t="shared" ca="1" si="112"/>
        <v>4</v>
      </c>
      <c r="H352" s="1" t="str">
        <f t="shared" ca="1" si="113"/>
        <v xml:space="preserve">technical </v>
      </c>
      <c r="I352">
        <f t="shared" ca="1" si="114"/>
        <v>0</v>
      </c>
      <c r="J352">
        <f t="shared" ca="1" si="115"/>
        <v>1</v>
      </c>
      <c r="K352">
        <f t="shared" ca="1" si="116"/>
        <v>67751</v>
      </c>
      <c r="L352">
        <f t="shared" ca="1" si="117"/>
        <v>9</v>
      </c>
      <c r="M352" t="str">
        <f t="shared" ca="1" si="118"/>
        <v>Quebec</v>
      </c>
      <c r="N352">
        <f t="shared" ca="1" si="101"/>
        <v>338755</v>
      </c>
      <c r="O352">
        <f t="shared" ca="1" si="119"/>
        <v>95444.19099131551</v>
      </c>
      <c r="P352">
        <f t="shared" ca="1" si="102"/>
        <v>42414.82933728191</v>
      </c>
      <c r="Q352">
        <f t="shared" ca="1" si="120"/>
        <v>13558</v>
      </c>
      <c r="R352">
        <f t="shared" ca="1" si="103"/>
        <v>62757.624421861859</v>
      </c>
      <c r="S352">
        <f t="shared" ca="1" si="104"/>
        <v>19659.631731321591</v>
      </c>
      <c r="T352">
        <f t="shared" ca="1" si="105"/>
        <v>400829.4610686035</v>
      </c>
      <c r="U352">
        <f t="shared" ca="1" si="106"/>
        <v>171759.81541317736</v>
      </c>
      <c r="V352">
        <f t="shared" ca="1" si="107"/>
        <v>229069.64565542614</v>
      </c>
      <c r="X352" s="7">
        <f>IF(Table2[[#This Row],[gender]]="men",1,0)</f>
        <v>0</v>
      </c>
      <c r="Y352" s="7">
        <f>IF(Table2[[#This Row],[gender]]="women",1,0)</f>
        <v>1</v>
      </c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>
        <f ca="1">Table2[[#This Row],[Cars value]]/Table2[[#This Row],[Cars]]</f>
        <v>42414.82933728191</v>
      </c>
      <c r="AS352" s="7"/>
      <c r="AT352" s="7"/>
      <c r="AU352" s="7">
        <f ca="1">IF(Table2[[#This Row],[Debts]]&gt;$AT$7,1,0)</f>
        <v>1</v>
      </c>
      <c r="AV352" s="7"/>
      <c r="AW352" s="7">
        <f ca="1">Table2[[#This Row],[Mortage left ]]/Table2[[#This Row],[Value of house ]]</f>
        <v>0.28174991067678856</v>
      </c>
      <c r="AZ352" s="7">
        <f ca="1">IF(Table2[[#This Row],[Debts]]&gt;Table2[[#This Row],[Income]],1,0)</f>
        <v>0</v>
      </c>
      <c r="BA352" s="7"/>
      <c r="BB352" s="7"/>
      <c r="BC352" s="7">
        <f ca="1">IF(Table2[[#This Row],[net worth of the person($)]]&gt;BB352,Table2[[#This Row],[age]],0)</f>
        <v>35</v>
      </c>
      <c r="BD352" s="7"/>
    </row>
    <row r="353" spans="3:56" x14ac:dyDescent="0.25">
      <c r="C353" s="1" t="str">
        <f t="shared" si="108"/>
        <v>women</v>
      </c>
      <c r="D353" s="1">
        <f t="shared" ca="1" si="109"/>
        <v>35</v>
      </c>
      <c r="E353" s="1">
        <f t="shared" ca="1" si="110"/>
        <v>1</v>
      </c>
      <c r="F353" s="1" t="str">
        <f t="shared" ca="1" si="111"/>
        <v>health</v>
      </c>
      <c r="G353" s="1">
        <f t="shared" ca="1" si="112"/>
        <v>1</v>
      </c>
      <c r="H353" s="1" t="str">
        <f t="shared" ca="1" si="113"/>
        <v>high scool</v>
      </c>
      <c r="I353">
        <f t="shared" ca="1" si="114"/>
        <v>2</v>
      </c>
      <c r="J353">
        <f t="shared" ca="1" si="115"/>
        <v>1</v>
      </c>
      <c r="K353">
        <f t="shared" ca="1" si="116"/>
        <v>51374</v>
      </c>
      <c r="L353">
        <f t="shared" ca="1" si="117"/>
        <v>9</v>
      </c>
      <c r="M353" t="str">
        <f t="shared" ca="1" si="118"/>
        <v>Quebec</v>
      </c>
      <c r="N353">
        <f t="shared" ca="1" si="101"/>
        <v>205496</v>
      </c>
      <c r="O353">
        <f t="shared" ca="1" si="119"/>
        <v>104907.49418835813</v>
      </c>
      <c r="P353">
        <f t="shared" ca="1" si="102"/>
        <v>6188.3882132423523</v>
      </c>
      <c r="Q353">
        <f t="shared" ca="1" si="120"/>
        <v>1739</v>
      </c>
      <c r="R353">
        <f t="shared" ca="1" si="103"/>
        <v>27886.484126871605</v>
      </c>
      <c r="S353">
        <f t="shared" ca="1" si="104"/>
        <v>16463.739562437433</v>
      </c>
      <c r="T353">
        <f t="shared" ca="1" si="105"/>
        <v>228148.12777567978</v>
      </c>
      <c r="U353">
        <f t="shared" ca="1" si="106"/>
        <v>134532.97831522973</v>
      </c>
      <c r="V353">
        <f t="shared" ca="1" si="107"/>
        <v>93615.149460450048</v>
      </c>
      <c r="X353" s="7">
        <f>IF(Table2[[#This Row],[gender]]="men",1,0)</f>
        <v>0</v>
      </c>
      <c r="Y353" s="7">
        <f>IF(Table2[[#This Row],[gender]]="women",1,0)</f>
        <v>1</v>
      </c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>
        <f ca="1">Table2[[#This Row],[Cars value]]/Table2[[#This Row],[Cars]]</f>
        <v>6188.3882132423523</v>
      </c>
      <c r="AS353" s="7"/>
      <c r="AT353" s="7"/>
      <c r="AU353" s="7">
        <f ca="1">IF(Table2[[#This Row],[Debts]]&gt;$AT$7,1,0)</f>
        <v>1</v>
      </c>
      <c r="AV353" s="7"/>
      <c r="AW353" s="7">
        <f ca="1">Table2[[#This Row],[Mortage left ]]/Table2[[#This Row],[Value of house ]]</f>
        <v>0.51050869208334049</v>
      </c>
      <c r="AZ353" s="7">
        <f ca="1">IF(Table2[[#This Row],[Debts]]&gt;Table2[[#This Row],[Income]],1,0)</f>
        <v>0</v>
      </c>
      <c r="BA353" s="7"/>
      <c r="BB353" s="7"/>
      <c r="BC353" s="7">
        <f ca="1">IF(Table2[[#This Row],[net worth of the person($)]]&gt;BB353,Table2[[#This Row],[age]],0)</f>
        <v>35</v>
      </c>
      <c r="BD353" s="7"/>
    </row>
    <row r="354" spans="3:56" x14ac:dyDescent="0.25">
      <c r="C354" s="1" t="str">
        <f t="shared" si="108"/>
        <v>women</v>
      </c>
      <c r="D354" s="1">
        <f t="shared" ca="1" si="109"/>
        <v>42</v>
      </c>
      <c r="E354" s="1">
        <f t="shared" ca="1" si="110"/>
        <v>2</v>
      </c>
      <c r="F354" s="1" t="str">
        <f t="shared" ca="1" si="111"/>
        <v>construction</v>
      </c>
      <c r="G354" s="1">
        <f t="shared" ca="1" si="112"/>
        <v>3</v>
      </c>
      <c r="H354" s="1" t="str">
        <f t="shared" ca="1" si="113"/>
        <v xml:space="preserve">university </v>
      </c>
      <c r="I354">
        <f t="shared" ca="1" si="114"/>
        <v>4</v>
      </c>
      <c r="J354">
        <f t="shared" ca="1" si="115"/>
        <v>2</v>
      </c>
      <c r="K354">
        <f t="shared" ca="1" si="116"/>
        <v>58967</v>
      </c>
      <c r="L354">
        <f t="shared" ca="1" si="117"/>
        <v>9</v>
      </c>
      <c r="M354" t="str">
        <f t="shared" ca="1" si="118"/>
        <v>Quebec</v>
      </c>
      <c r="N354">
        <f t="shared" ref="N354:N417" ca="1" si="121">K354*RANDBETWEEN(3,6)</f>
        <v>176901</v>
      </c>
      <c r="O354">
        <f t="shared" ca="1" si="119"/>
        <v>30941.525096233723</v>
      </c>
      <c r="P354">
        <f t="shared" ref="P354:P417" ca="1" si="122">J354*RAND()*K354</f>
        <v>81601.0679499127</v>
      </c>
      <c r="Q354">
        <f t="shared" ca="1" si="120"/>
        <v>17212</v>
      </c>
      <c r="R354">
        <f t="shared" ref="R354:R417" ca="1" si="123">RAND()*K354*2</f>
        <v>48944.816388069594</v>
      </c>
      <c r="S354">
        <f t="shared" ref="S354:S417" ca="1" si="124">RAND()*K354*1.5</f>
        <v>8932.9756438247714</v>
      </c>
      <c r="T354">
        <f t="shared" ref="T354:T417" ca="1" si="125">N354+P354+S354</f>
        <v>267435.04359373747</v>
      </c>
      <c r="U354">
        <f t="shared" ref="U354:U417" ca="1" si="126">O354+Q354+R354</f>
        <v>97098.341484303324</v>
      </c>
      <c r="V354">
        <f t="shared" ref="V354:V417" ca="1" si="127">T354-U354</f>
        <v>170336.70210943415</v>
      </c>
      <c r="X354" s="7">
        <f>IF(Table2[[#This Row],[gender]]="men",1,0)</f>
        <v>0</v>
      </c>
      <c r="Y354" s="7">
        <f>IF(Table2[[#This Row],[gender]]="women",1,0)</f>
        <v>1</v>
      </c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>
        <f ca="1">Table2[[#This Row],[Cars value]]/Table2[[#This Row],[Cars]]</f>
        <v>40800.53397495635</v>
      </c>
      <c r="AS354" s="7"/>
      <c r="AT354" s="7"/>
      <c r="AU354" s="7">
        <f ca="1">IF(Table2[[#This Row],[Debts]]&gt;$AT$7,1,0)</f>
        <v>1</v>
      </c>
      <c r="AV354" s="7"/>
      <c r="AW354" s="7">
        <f ca="1">Table2[[#This Row],[Mortage left ]]/Table2[[#This Row],[Value of house ]]</f>
        <v>0.17490870654339841</v>
      </c>
      <c r="AZ354" s="7">
        <f ca="1">IF(Table2[[#This Row],[Debts]]&gt;Table2[[#This Row],[Income]],1,0)</f>
        <v>0</v>
      </c>
      <c r="BA354" s="7"/>
      <c r="BB354" s="7"/>
      <c r="BC354" s="7">
        <f ca="1">IF(Table2[[#This Row],[net worth of the person($)]]&gt;BB354,Table2[[#This Row],[age]],0)</f>
        <v>42</v>
      </c>
      <c r="BD354" s="7"/>
    </row>
    <row r="355" spans="3:56" x14ac:dyDescent="0.25">
      <c r="C355" s="1" t="str">
        <f t="shared" si="108"/>
        <v>women</v>
      </c>
      <c r="D355" s="1">
        <f t="shared" ca="1" si="109"/>
        <v>39</v>
      </c>
      <c r="E355" s="1">
        <f t="shared" ca="1" si="110"/>
        <v>1</v>
      </c>
      <c r="F355" s="1" t="str">
        <f t="shared" ca="1" si="111"/>
        <v>health</v>
      </c>
      <c r="G355" s="1">
        <f t="shared" ca="1" si="112"/>
        <v>1</v>
      </c>
      <c r="H355" s="1" t="str">
        <f t="shared" ca="1" si="113"/>
        <v>high scool</v>
      </c>
      <c r="I355">
        <f t="shared" ca="1" si="114"/>
        <v>2</v>
      </c>
      <c r="J355">
        <f t="shared" ca="1" si="115"/>
        <v>2</v>
      </c>
      <c r="K355">
        <f t="shared" ca="1" si="116"/>
        <v>73388</v>
      </c>
      <c r="L355">
        <f t="shared" ca="1" si="117"/>
        <v>10</v>
      </c>
      <c r="M355" t="str">
        <f t="shared" ca="1" si="118"/>
        <v>Newfounland</v>
      </c>
      <c r="N355">
        <f t="shared" ca="1" si="121"/>
        <v>293552</v>
      </c>
      <c r="O355">
        <f t="shared" ca="1" si="119"/>
        <v>164212.1643217107</v>
      </c>
      <c r="P355">
        <f t="shared" ca="1" si="122"/>
        <v>29442.206191302175</v>
      </c>
      <c r="Q355">
        <f t="shared" ca="1" si="120"/>
        <v>2153</v>
      </c>
      <c r="R355">
        <f t="shared" ca="1" si="123"/>
        <v>95740.953101512714</v>
      </c>
      <c r="S355">
        <f t="shared" ca="1" si="124"/>
        <v>38417.200392892708</v>
      </c>
      <c r="T355">
        <f t="shared" ca="1" si="125"/>
        <v>361411.40658419486</v>
      </c>
      <c r="U355">
        <f t="shared" ca="1" si="126"/>
        <v>262106.11742322342</v>
      </c>
      <c r="V355">
        <f t="shared" ca="1" si="127"/>
        <v>99305.289160971442</v>
      </c>
      <c r="X355" s="7">
        <f>IF(Table2[[#This Row],[gender]]="men",1,0)</f>
        <v>0</v>
      </c>
      <c r="Y355" s="7">
        <f>IF(Table2[[#This Row],[gender]]="women",1,0)</f>
        <v>1</v>
      </c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>
        <f ca="1">Table2[[#This Row],[Cars value]]/Table2[[#This Row],[Cars]]</f>
        <v>14721.103095651088</v>
      </c>
      <c r="AS355" s="7"/>
      <c r="AT355" s="7"/>
      <c r="AU355" s="7">
        <f ca="1">IF(Table2[[#This Row],[Debts]]&gt;$AT$7,1,0)</f>
        <v>1</v>
      </c>
      <c r="AV355" s="7"/>
      <c r="AW355" s="7">
        <f ca="1">Table2[[#This Row],[Mortage left ]]/Table2[[#This Row],[Value of house ]]</f>
        <v>0.55939719137226351</v>
      </c>
      <c r="AZ355" s="7">
        <f ca="1">IF(Table2[[#This Row],[Debts]]&gt;Table2[[#This Row],[Income]],1,0)</f>
        <v>1</v>
      </c>
      <c r="BA355" s="7"/>
      <c r="BB355" s="7"/>
      <c r="BC355" s="7">
        <f ca="1">IF(Table2[[#This Row],[net worth of the person($)]]&gt;BB355,Table2[[#This Row],[age]],0)</f>
        <v>39</v>
      </c>
      <c r="BD355" s="7"/>
    </row>
    <row r="356" spans="3:56" x14ac:dyDescent="0.25">
      <c r="C356" s="1" t="str">
        <f t="shared" si="108"/>
        <v>women</v>
      </c>
      <c r="D356" s="1">
        <f t="shared" ca="1" si="109"/>
        <v>43</v>
      </c>
      <c r="E356" s="1">
        <f t="shared" ca="1" si="110"/>
        <v>4</v>
      </c>
      <c r="F356" s="1" t="str">
        <f t="shared" ca="1" si="111"/>
        <v>IT</v>
      </c>
      <c r="G356" s="1">
        <f t="shared" ca="1" si="112"/>
        <v>2</v>
      </c>
      <c r="H356" s="1" t="str">
        <f t="shared" ca="1" si="113"/>
        <v xml:space="preserve">college </v>
      </c>
      <c r="I356">
        <f t="shared" ca="1" si="114"/>
        <v>4</v>
      </c>
      <c r="J356">
        <f t="shared" ca="1" si="115"/>
        <v>2</v>
      </c>
      <c r="K356">
        <f t="shared" ca="1" si="116"/>
        <v>57219</v>
      </c>
      <c r="L356">
        <f t="shared" ca="1" si="117"/>
        <v>3</v>
      </c>
      <c r="M356" t="str">
        <f t="shared" ca="1" si="118"/>
        <v>Northwest Ter</v>
      </c>
      <c r="N356">
        <f t="shared" ca="1" si="121"/>
        <v>171657</v>
      </c>
      <c r="O356">
        <f t="shared" ca="1" si="119"/>
        <v>1317.1557176359734</v>
      </c>
      <c r="P356">
        <f t="shared" ca="1" si="122"/>
        <v>20510.413105518128</v>
      </c>
      <c r="Q356">
        <f t="shared" ca="1" si="120"/>
        <v>5077</v>
      </c>
      <c r="R356">
        <f t="shared" ca="1" si="123"/>
        <v>69437.175191592425</v>
      </c>
      <c r="S356">
        <f t="shared" ca="1" si="124"/>
        <v>64552.193856768936</v>
      </c>
      <c r="T356">
        <f t="shared" ca="1" si="125"/>
        <v>256719.60696228704</v>
      </c>
      <c r="U356">
        <f t="shared" ca="1" si="126"/>
        <v>75831.330909228403</v>
      </c>
      <c r="V356">
        <f t="shared" ca="1" si="127"/>
        <v>180888.27605305862</v>
      </c>
      <c r="X356" s="7">
        <f>IF(Table2[[#This Row],[gender]]="men",1,0)</f>
        <v>0</v>
      </c>
      <c r="Y356" s="7">
        <f>IF(Table2[[#This Row],[gender]]="women",1,0)</f>
        <v>1</v>
      </c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>
        <f ca="1">Table2[[#This Row],[Cars value]]/Table2[[#This Row],[Cars]]</f>
        <v>10255.206552759064</v>
      </c>
      <c r="AS356" s="7"/>
      <c r="AT356" s="7"/>
      <c r="AU356" s="7">
        <f ca="1">IF(Table2[[#This Row],[Debts]]&gt;$AT$7,1,0)</f>
        <v>1</v>
      </c>
      <c r="AV356" s="7"/>
      <c r="AW356" s="7">
        <f ca="1">Table2[[#This Row],[Mortage left ]]/Table2[[#This Row],[Value of house ]]</f>
        <v>7.6731838354158199E-3</v>
      </c>
      <c r="AZ356" s="7">
        <f ca="1">IF(Table2[[#This Row],[Debts]]&gt;Table2[[#This Row],[Income]],1,0)</f>
        <v>1</v>
      </c>
      <c r="BA356" s="7"/>
      <c r="BB356" s="7"/>
      <c r="BC356" s="7">
        <f ca="1">IF(Table2[[#This Row],[net worth of the person($)]]&gt;BB356,Table2[[#This Row],[age]],0)</f>
        <v>43</v>
      </c>
      <c r="BD356" s="7"/>
    </row>
    <row r="357" spans="3:56" x14ac:dyDescent="0.25">
      <c r="C357" s="1" t="str">
        <f t="shared" si="108"/>
        <v>women</v>
      </c>
      <c r="D357" s="1">
        <f t="shared" ca="1" si="109"/>
        <v>28</v>
      </c>
      <c r="E357" s="1">
        <f t="shared" ca="1" si="110"/>
        <v>1</v>
      </c>
      <c r="F357" s="1" t="str">
        <f t="shared" ca="1" si="111"/>
        <v>health</v>
      </c>
      <c r="G357" s="1">
        <f t="shared" ca="1" si="112"/>
        <v>1</v>
      </c>
      <c r="H357" s="1" t="str">
        <f t="shared" ca="1" si="113"/>
        <v>high scool</v>
      </c>
      <c r="I357">
        <f t="shared" ca="1" si="114"/>
        <v>2</v>
      </c>
      <c r="J357">
        <f t="shared" ca="1" si="115"/>
        <v>1</v>
      </c>
      <c r="K357">
        <f t="shared" ca="1" si="116"/>
        <v>32183</v>
      </c>
      <c r="L357">
        <f t="shared" ca="1" si="117"/>
        <v>1</v>
      </c>
      <c r="M357" t="str">
        <f t="shared" ca="1" si="118"/>
        <v xml:space="preserve">yuko </v>
      </c>
      <c r="N357">
        <f t="shared" ca="1" si="121"/>
        <v>193098</v>
      </c>
      <c r="O357">
        <f t="shared" ca="1" si="119"/>
        <v>53343.22199758538</v>
      </c>
      <c r="P357">
        <f t="shared" ca="1" si="122"/>
        <v>27198.517056473305</v>
      </c>
      <c r="Q357">
        <f t="shared" ca="1" si="120"/>
        <v>25994</v>
      </c>
      <c r="R357">
        <f t="shared" ca="1" si="123"/>
        <v>60984.306511910836</v>
      </c>
      <c r="S357">
        <f t="shared" ca="1" si="124"/>
        <v>27648.718066318761</v>
      </c>
      <c r="T357">
        <f t="shared" ca="1" si="125"/>
        <v>247945.23512279207</v>
      </c>
      <c r="U357">
        <f t="shared" ca="1" si="126"/>
        <v>140321.52850949622</v>
      </c>
      <c r="V357">
        <f t="shared" ca="1" si="127"/>
        <v>107623.70661329586</v>
      </c>
      <c r="X357" s="7">
        <f>IF(Table2[[#This Row],[gender]]="men",1,0)</f>
        <v>0</v>
      </c>
      <c r="Y357" s="7">
        <f>IF(Table2[[#This Row],[gender]]="women",1,0)</f>
        <v>1</v>
      </c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>
        <f ca="1">Table2[[#This Row],[Cars value]]/Table2[[#This Row],[Cars]]</f>
        <v>27198.517056473305</v>
      </c>
      <c r="AS357" s="7"/>
      <c r="AT357" s="7"/>
      <c r="AU357" s="7">
        <f ca="1">IF(Table2[[#This Row],[Debts]]&gt;$AT$7,1,0)</f>
        <v>1</v>
      </c>
      <c r="AV357" s="7"/>
      <c r="AW357" s="7">
        <f ca="1">Table2[[#This Row],[Mortage left ]]/Table2[[#This Row],[Value of house ]]</f>
        <v>0.27624947952638235</v>
      </c>
      <c r="AZ357" s="7">
        <f ca="1">IF(Table2[[#This Row],[Debts]]&gt;Table2[[#This Row],[Income]],1,0)</f>
        <v>1</v>
      </c>
      <c r="BA357" s="7"/>
      <c r="BB357" s="7"/>
      <c r="BC357" s="7">
        <f ca="1">IF(Table2[[#This Row],[net worth of the person($)]]&gt;BB357,Table2[[#This Row],[age]],0)</f>
        <v>28</v>
      </c>
      <c r="BD357" s="7"/>
    </row>
    <row r="358" spans="3:56" x14ac:dyDescent="0.25">
      <c r="C358" s="1" t="str">
        <f t="shared" si="108"/>
        <v>women</v>
      </c>
      <c r="D358" s="1">
        <f t="shared" ca="1" si="109"/>
        <v>36</v>
      </c>
      <c r="E358" s="1">
        <f t="shared" ca="1" si="110"/>
        <v>1</v>
      </c>
      <c r="F358" s="1" t="str">
        <f t="shared" ca="1" si="111"/>
        <v>health</v>
      </c>
      <c r="G358" s="1">
        <f t="shared" ca="1" si="112"/>
        <v>2</v>
      </c>
      <c r="H358" s="1" t="str">
        <f t="shared" ca="1" si="113"/>
        <v xml:space="preserve">college </v>
      </c>
      <c r="I358">
        <f t="shared" ca="1" si="114"/>
        <v>2</v>
      </c>
      <c r="J358">
        <f t="shared" ca="1" si="115"/>
        <v>2</v>
      </c>
      <c r="K358">
        <f t="shared" ca="1" si="116"/>
        <v>41026</v>
      </c>
      <c r="L358">
        <f t="shared" ca="1" si="117"/>
        <v>9</v>
      </c>
      <c r="M358" t="str">
        <f t="shared" ca="1" si="118"/>
        <v>Quebec</v>
      </c>
      <c r="N358">
        <f t="shared" ca="1" si="121"/>
        <v>246156</v>
      </c>
      <c r="O358">
        <f t="shared" ca="1" si="119"/>
        <v>64764.275275202584</v>
      </c>
      <c r="P358">
        <f t="shared" ca="1" si="122"/>
        <v>21455.370517181338</v>
      </c>
      <c r="Q358">
        <f t="shared" ca="1" si="120"/>
        <v>18685</v>
      </c>
      <c r="R358">
        <f t="shared" ca="1" si="123"/>
        <v>60714.808804695887</v>
      </c>
      <c r="S358">
        <f t="shared" ca="1" si="124"/>
        <v>38662.604386876599</v>
      </c>
      <c r="T358">
        <f t="shared" ca="1" si="125"/>
        <v>306273.97490405792</v>
      </c>
      <c r="U358">
        <f t="shared" ca="1" si="126"/>
        <v>144164.08407989849</v>
      </c>
      <c r="V358">
        <f t="shared" ca="1" si="127"/>
        <v>162109.89082415943</v>
      </c>
      <c r="X358" s="7">
        <f>IF(Table2[[#This Row],[gender]]="men",1,0)</f>
        <v>0</v>
      </c>
      <c r="Y358" s="7">
        <f>IF(Table2[[#This Row],[gender]]="women",1,0)</f>
        <v>1</v>
      </c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>
        <f ca="1">Table2[[#This Row],[Cars value]]/Table2[[#This Row],[Cars]]</f>
        <v>10727.685258590669</v>
      </c>
      <c r="AS358" s="7"/>
      <c r="AT358" s="7"/>
      <c r="AU358" s="7">
        <f ca="1">IF(Table2[[#This Row],[Debts]]&gt;$AT$7,1,0)</f>
        <v>1</v>
      </c>
      <c r="AV358" s="7"/>
      <c r="AW358" s="7">
        <f ca="1">Table2[[#This Row],[Mortage left ]]/Table2[[#This Row],[Value of house ]]</f>
        <v>0.26310256615805661</v>
      </c>
      <c r="AZ358" s="7">
        <f ca="1">IF(Table2[[#This Row],[Debts]]&gt;Table2[[#This Row],[Income]],1,0)</f>
        <v>1</v>
      </c>
      <c r="BA358" s="7"/>
      <c r="BB358" s="7"/>
      <c r="BC358" s="7">
        <f ca="1">IF(Table2[[#This Row],[net worth of the person($)]]&gt;BB358,Table2[[#This Row],[age]],0)</f>
        <v>36</v>
      </c>
      <c r="BD358" s="7"/>
    </row>
    <row r="359" spans="3:56" x14ac:dyDescent="0.25">
      <c r="C359" s="1" t="str">
        <f t="shared" si="108"/>
        <v>women</v>
      </c>
      <c r="D359" s="1">
        <f t="shared" ca="1" si="109"/>
        <v>44</v>
      </c>
      <c r="E359" s="1">
        <f t="shared" ca="1" si="110"/>
        <v>5</v>
      </c>
      <c r="F359" s="1" t="str">
        <f t="shared" ca="1" si="111"/>
        <v xml:space="preserve">general work </v>
      </c>
      <c r="G359" s="1">
        <f t="shared" ca="1" si="112"/>
        <v>3</v>
      </c>
      <c r="H359" s="1" t="str">
        <f t="shared" ca="1" si="113"/>
        <v xml:space="preserve">university </v>
      </c>
      <c r="I359">
        <f t="shared" ca="1" si="114"/>
        <v>4</v>
      </c>
      <c r="J359">
        <f t="shared" ca="1" si="115"/>
        <v>2</v>
      </c>
      <c r="K359">
        <f t="shared" ca="1" si="116"/>
        <v>73568</v>
      </c>
      <c r="L359">
        <f t="shared" ca="1" si="117"/>
        <v>6</v>
      </c>
      <c r="M359" t="str">
        <f t="shared" ca="1" si="118"/>
        <v>Saskatchewan</v>
      </c>
      <c r="N359">
        <f t="shared" ca="1" si="121"/>
        <v>441408</v>
      </c>
      <c r="O359">
        <f t="shared" ca="1" si="119"/>
        <v>5845.6529414493807</v>
      </c>
      <c r="P359">
        <f t="shared" ca="1" si="122"/>
        <v>2111.4088696711156</v>
      </c>
      <c r="Q359">
        <f t="shared" ca="1" si="120"/>
        <v>1026</v>
      </c>
      <c r="R359">
        <f t="shared" ca="1" si="123"/>
        <v>2309.1373261093004</v>
      </c>
      <c r="S359">
        <f t="shared" ca="1" si="124"/>
        <v>23689.258541944055</v>
      </c>
      <c r="T359">
        <f t="shared" ca="1" si="125"/>
        <v>467208.66741161514</v>
      </c>
      <c r="U359">
        <f t="shared" ca="1" si="126"/>
        <v>9180.7902675586811</v>
      </c>
      <c r="V359">
        <f t="shared" ca="1" si="127"/>
        <v>458027.87714405649</v>
      </c>
      <c r="X359" s="7">
        <f>IF(Table2[[#This Row],[gender]]="men",1,0)</f>
        <v>0</v>
      </c>
      <c r="Y359" s="7">
        <f>IF(Table2[[#This Row],[gender]]="women",1,0)</f>
        <v>1</v>
      </c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>
        <f ca="1">Table2[[#This Row],[Cars value]]/Table2[[#This Row],[Cars]]</f>
        <v>1055.7044348355578</v>
      </c>
      <c r="AS359" s="7"/>
      <c r="AT359" s="7"/>
      <c r="AU359" s="7">
        <f ca="1">IF(Table2[[#This Row],[Debts]]&gt;$AT$7,1,0)</f>
        <v>0</v>
      </c>
      <c r="AV359" s="7"/>
      <c r="AW359" s="7">
        <f ca="1">Table2[[#This Row],[Mortage left ]]/Table2[[#This Row],[Value of house ]]</f>
        <v>1.3243196637689802E-2</v>
      </c>
      <c r="AZ359" s="7">
        <f ca="1">IF(Table2[[#This Row],[Debts]]&gt;Table2[[#This Row],[Income]],1,0)</f>
        <v>0</v>
      </c>
      <c r="BA359" s="7"/>
      <c r="BB359" s="7"/>
      <c r="BC359" s="7">
        <f ca="1">IF(Table2[[#This Row],[net worth of the person($)]]&gt;BB359,Table2[[#This Row],[age]],0)</f>
        <v>44</v>
      </c>
      <c r="BD359" s="7"/>
    </row>
    <row r="360" spans="3:56" x14ac:dyDescent="0.25">
      <c r="C360" s="1" t="str">
        <f t="shared" si="108"/>
        <v>women</v>
      </c>
      <c r="D360" s="1">
        <f t="shared" ca="1" si="109"/>
        <v>43</v>
      </c>
      <c r="E360" s="1">
        <f t="shared" ca="1" si="110"/>
        <v>6</v>
      </c>
      <c r="F360" s="1" t="str">
        <f t="shared" ca="1" si="111"/>
        <v>agriculture</v>
      </c>
      <c r="G360" s="1">
        <f t="shared" ca="1" si="112"/>
        <v>4</v>
      </c>
      <c r="H360" s="1" t="str">
        <f t="shared" ca="1" si="113"/>
        <v xml:space="preserve">technical </v>
      </c>
      <c r="I360">
        <f t="shared" ca="1" si="114"/>
        <v>2</v>
      </c>
      <c r="J360">
        <f t="shared" ca="1" si="115"/>
        <v>1</v>
      </c>
      <c r="K360">
        <f t="shared" ca="1" si="116"/>
        <v>58581</v>
      </c>
      <c r="L360">
        <f t="shared" ca="1" si="117"/>
        <v>11</v>
      </c>
      <c r="M360" t="str">
        <f t="shared" ca="1" si="118"/>
        <v>New bruncwick</v>
      </c>
      <c r="N360">
        <f t="shared" ca="1" si="121"/>
        <v>175743</v>
      </c>
      <c r="O360">
        <f t="shared" ca="1" si="119"/>
        <v>133514.56066710307</v>
      </c>
      <c r="P360">
        <f t="shared" ca="1" si="122"/>
        <v>54338.144312066484</v>
      </c>
      <c r="Q360">
        <f t="shared" ca="1" si="120"/>
        <v>36011</v>
      </c>
      <c r="R360">
        <f t="shared" ca="1" si="123"/>
        <v>63001.247694920879</v>
      </c>
      <c r="S360">
        <f t="shared" ca="1" si="124"/>
        <v>2031.2134944167867</v>
      </c>
      <c r="T360">
        <f t="shared" ca="1" si="125"/>
        <v>232112.35780648328</v>
      </c>
      <c r="U360">
        <f t="shared" ca="1" si="126"/>
        <v>232526.80836202396</v>
      </c>
      <c r="V360">
        <f t="shared" ca="1" si="127"/>
        <v>-414.45055554067949</v>
      </c>
      <c r="X360" s="7">
        <f>IF(Table2[[#This Row],[gender]]="men",1,0)</f>
        <v>0</v>
      </c>
      <c r="Y360" s="7">
        <f>IF(Table2[[#This Row],[gender]]="women",1,0)</f>
        <v>1</v>
      </c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>
        <f ca="1">Table2[[#This Row],[Cars value]]/Table2[[#This Row],[Cars]]</f>
        <v>54338.144312066484</v>
      </c>
      <c r="AS360" s="7"/>
      <c r="AT360" s="7"/>
      <c r="AU360" s="7">
        <f ca="1">IF(Table2[[#This Row],[Debts]]&gt;$AT$7,1,0)</f>
        <v>1</v>
      </c>
      <c r="AV360" s="7"/>
      <c r="AW360" s="7">
        <f ca="1">Table2[[#This Row],[Mortage left ]]/Table2[[#This Row],[Value of house ]]</f>
        <v>0.75971481462762713</v>
      </c>
      <c r="AZ360" s="7">
        <f ca="1">IF(Table2[[#This Row],[Debts]]&gt;Table2[[#This Row],[Income]],1,0)</f>
        <v>1</v>
      </c>
      <c r="BA360" s="7"/>
      <c r="BB360" s="7"/>
      <c r="BC360" s="7">
        <f ca="1">IF(Table2[[#This Row],[net worth of the person($)]]&gt;BB360,Table2[[#This Row],[age]],0)</f>
        <v>0</v>
      </c>
      <c r="BD360" s="7"/>
    </row>
    <row r="361" spans="3:56" x14ac:dyDescent="0.25">
      <c r="C361" s="1" t="str">
        <f t="shared" si="108"/>
        <v>women</v>
      </c>
      <c r="D361" s="1">
        <f t="shared" ca="1" si="109"/>
        <v>38</v>
      </c>
      <c r="E361" s="1">
        <f t="shared" ca="1" si="110"/>
        <v>5</v>
      </c>
      <c r="F361" s="1" t="str">
        <f t="shared" ca="1" si="111"/>
        <v xml:space="preserve">general work </v>
      </c>
      <c r="G361" s="1">
        <f t="shared" ca="1" si="112"/>
        <v>3</v>
      </c>
      <c r="H361" s="1" t="str">
        <f t="shared" ca="1" si="113"/>
        <v xml:space="preserve">university </v>
      </c>
      <c r="I361">
        <f t="shared" ca="1" si="114"/>
        <v>1</v>
      </c>
      <c r="J361">
        <f t="shared" ca="1" si="115"/>
        <v>1</v>
      </c>
      <c r="K361">
        <f t="shared" ca="1" si="116"/>
        <v>80898</v>
      </c>
      <c r="L361">
        <f t="shared" ca="1" si="117"/>
        <v>3</v>
      </c>
      <c r="M361" t="str">
        <f t="shared" ca="1" si="118"/>
        <v>Northwest Ter</v>
      </c>
      <c r="N361">
        <f t="shared" ca="1" si="121"/>
        <v>485388</v>
      </c>
      <c r="O361">
        <f t="shared" ca="1" si="119"/>
        <v>178237.55441298103</v>
      </c>
      <c r="P361">
        <f t="shared" ca="1" si="122"/>
        <v>13716.841681576581</v>
      </c>
      <c r="Q361">
        <f t="shared" ca="1" si="120"/>
        <v>1593</v>
      </c>
      <c r="R361">
        <f t="shared" ca="1" si="123"/>
        <v>118587.05548728902</v>
      </c>
      <c r="S361">
        <f t="shared" ca="1" si="124"/>
        <v>1067.609330199286</v>
      </c>
      <c r="T361">
        <f t="shared" ca="1" si="125"/>
        <v>500172.45101177588</v>
      </c>
      <c r="U361">
        <f t="shared" ca="1" si="126"/>
        <v>298417.60990027006</v>
      </c>
      <c r="V361">
        <f t="shared" ca="1" si="127"/>
        <v>201754.84111150581</v>
      </c>
      <c r="X361" s="7">
        <f>IF(Table2[[#This Row],[gender]]="men",1,0)</f>
        <v>0</v>
      </c>
      <c r="Y361" s="7">
        <f>IF(Table2[[#This Row],[gender]]="women",1,0)</f>
        <v>1</v>
      </c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>
        <f ca="1">Table2[[#This Row],[Cars value]]/Table2[[#This Row],[Cars]]</f>
        <v>13716.841681576581</v>
      </c>
      <c r="AS361" s="7"/>
      <c r="AT361" s="7"/>
      <c r="AU361" s="7">
        <f ca="1">IF(Table2[[#This Row],[Debts]]&gt;$AT$7,1,0)</f>
        <v>1</v>
      </c>
      <c r="AV361" s="7"/>
      <c r="AW361" s="7">
        <f ca="1">Table2[[#This Row],[Mortage left ]]/Table2[[#This Row],[Value of house ]]</f>
        <v>0.36720634711402222</v>
      </c>
      <c r="AZ361" s="7">
        <f ca="1">IF(Table2[[#This Row],[Debts]]&gt;Table2[[#This Row],[Income]],1,0)</f>
        <v>1</v>
      </c>
      <c r="BA361" s="7"/>
      <c r="BB361" s="7"/>
      <c r="BC361" s="7">
        <f ca="1">IF(Table2[[#This Row],[net worth of the person($)]]&gt;BB361,Table2[[#This Row],[age]],0)</f>
        <v>38</v>
      </c>
      <c r="BD361" s="7"/>
    </row>
    <row r="362" spans="3:56" x14ac:dyDescent="0.25">
      <c r="C362" s="1" t="str">
        <f t="shared" si="108"/>
        <v>women</v>
      </c>
      <c r="D362" s="1">
        <f t="shared" ca="1" si="109"/>
        <v>29</v>
      </c>
      <c r="E362" s="1">
        <f t="shared" ca="1" si="110"/>
        <v>6</v>
      </c>
      <c r="F362" s="1" t="str">
        <f t="shared" ca="1" si="111"/>
        <v>agriculture</v>
      </c>
      <c r="G362" s="1">
        <f t="shared" ca="1" si="112"/>
        <v>3</v>
      </c>
      <c r="H362" s="1" t="str">
        <f t="shared" ca="1" si="113"/>
        <v xml:space="preserve">university </v>
      </c>
      <c r="I362">
        <f t="shared" ca="1" si="114"/>
        <v>0</v>
      </c>
      <c r="J362">
        <f t="shared" ca="1" si="115"/>
        <v>2</v>
      </c>
      <c r="K362">
        <f t="shared" ca="1" si="116"/>
        <v>80438</v>
      </c>
      <c r="L362">
        <f t="shared" ca="1" si="117"/>
        <v>12</v>
      </c>
      <c r="M362" t="str">
        <f t="shared" ca="1" si="118"/>
        <v xml:space="preserve">Nova scotia </v>
      </c>
      <c r="N362">
        <f t="shared" ca="1" si="121"/>
        <v>321752</v>
      </c>
      <c r="O362">
        <f t="shared" ca="1" si="119"/>
        <v>56311.998327699694</v>
      </c>
      <c r="P362">
        <f t="shared" ca="1" si="122"/>
        <v>115181.36082744299</v>
      </c>
      <c r="Q362">
        <f t="shared" ca="1" si="120"/>
        <v>73876</v>
      </c>
      <c r="R362">
        <f t="shared" ca="1" si="123"/>
        <v>5111.0683641784653</v>
      </c>
      <c r="S362">
        <f t="shared" ca="1" si="124"/>
        <v>109666.94796113967</v>
      </c>
      <c r="T362">
        <f t="shared" ca="1" si="125"/>
        <v>546600.30878858268</v>
      </c>
      <c r="U362">
        <f t="shared" ca="1" si="126"/>
        <v>135299.06669187816</v>
      </c>
      <c r="V362">
        <f t="shared" ca="1" si="127"/>
        <v>411301.24209670455</v>
      </c>
      <c r="X362" s="7">
        <f>IF(Table2[[#This Row],[gender]]="men",1,0)</f>
        <v>0</v>
      </c>
      <c r="Y362" s="7">
        <f>IF(Table2[[#This Row],[gender]]="women",1,0)</f>
        <v>1</v>
      </c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>
        <f ca="1">Table2[[#This Row],[Cars value]]/Table2[[#This Row],[Cars]]</f>
        <v>57590.680413721493</v>
      </c>
      <c r="AS362" s="7"/>
      <c r="AT362" s="7"/>
      <c r="AU362" s="7">
        <f ca="1">IF(Table2[[#This Row],[Debts]]&gt;$AT$7,1,0)</f>
        <v>0</v>
      </c>
      <c r="AV362" s="7"/>
      <c r="AW362" s="7">
        <f ca="1">Table2[[#This Row],[Mortage left ]]/Table2[[#This Row],[Value of house ]]</f>
        <v>0.17501677791497705</v>
      </c>
      <c r="AZ362" s="7">
        <f ca="1">IF(Table2[[#This Row],[Debts]]&gt;Table2[[#This Row],[Income]],1,0)</f>
        <v>0</v>
      </c>
      <c r="BA362" s="7"/>
      <c r="BB362" s="7"/>
      <c r="BC362" s="7">
        <f ca="1">IF(Table2[[#This Row],[net worth of the person($)]]&gt;BB362,Table2[[#This Row],[age]],0)</f>
        <v>29</v>
      </c>
      <c r="BD362" s="7"/>
    </row>
    <row r="363" spans="3:56" x14ac:dyDescent="0.25">
      <c r="C363" s="1" t="str">
        <f t="shared" si="108"/>
        <v>women</v>
      </c>
      <c r="D363" s="1">
        <f t="shared" ca="1" si="109"/>
        <v>45</v>
      </c>
      <c r="E363" s="1">
        <f t="shared" ca="1" si="110"/>
        <v>3</v>
      </c>
      <c r="F363" s="1" t="str">
        <f t="shared" ca="1" si="111"/>
        <v xml:space="preserve">teaching </v>
      </c>
      <c r="G363" s="1">
        <f t="shared" ca="1" si="112"/>
        <v>1</v>
      </c>
      <c r="H363" s="1" t="str">
        <f t="shared" ca="1" si="113"/>
        <v>high scool</v>
      </c>
      <c r="I363">
        <f t="shared" ca="1" si="114"/>
        <v>2</v>
      </c>
      <c r="J363">
        <f t="shared" ca="1" si="115"/>
        <v>1</v>
      </c>
      <c r="K363">
        <f t="shared" ca="1" si="116"/>
        <v>77667</v>
      </c>
      <c r="L363">
        <f t="shared" ca="1" si="117"/>
        <v>6</v>
      </c>
      <c r="M363" t="str">
        <f t="shared" ca="1" si="118"/>
        <v>Saskatchewan</v>
      </c>
      <c r="N363">
        <f t="shared" ca="1" si="121"/>
        <v>310668</v>
      </c>
      <c r="O363">
        <f t="shared" ca="1" si="119"/>
        <v>150673.56819324385</v>
      </c>
      <c r="P363">
        <f t="shared" ca="1" si="122"/>
        <v>62994.211097829662</v>
      </c>
      <c r="Q363">
        <f t="shared" ca="1" si="120"/>
        <v>37575</v>
      </c>
      <c r="R363">
        <f t="shared" ca="1" si="123"/>
        <v>21580.33875023877</v>
      </c>
      <c r="S363">
        <f t="shared" ca="1" si="124"/>
        <v>100667.83468553472</v>
      </c>
      <c r="T363">
        <f t="shared" ca="1" si="125"/>
        <v>474330.04578336439</v>
      </c>
      <c r="U363">
        <f t="shared" ca="1" si="126"/>
        <v>209828.90694348261</v>
      </c>
      <c r="V363">
        <f t="shared" ca="1" si="127"/>
        <v>264501.13883988175</v>
      </c>
      <c r="X363" s="7">
        <f>IF(Table2[[#This Row],[gender]]="men",1,0)</f>
        <v>0</v>
      </c>
      <c r="Y363" s="7">
        <f>IF(Table2[[#This Row],[gender]]="women",1,0)</f>
        <v>1</v>
      </c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>
        <f ca="1">Table2[[#This Row],[Cars value]]/Table2[[#This Row],[Cars]]</f>
        <v>62994.211097829662</v>
      </c>
      <c r="AS363" s="7"/>
      <c r="AT363" s="7"/>
      <c r="AU363" s="7">
        <f ca="1">IF(Table2[[#This Row],[Debts]]&gt;$AT$7,1,0)</f>
        <v>1</v>
      </c>
      <c r="AV363" s="7"/>
      <c r="AW363" s="7">
        <f ca="1">Table2[[#This Row],[Mortage left ]]/Table2[[#This Row],[Value of house ]]</f>
        <v>0.48499867444746109</v>
      </c>
      <c r="AZ363" s="7">
        <f ca="1">IF(Table2[[#This Row],[Debts]]&gt;Table2[[#This Row],[Income]],1,0)</f>
        <v>0</v>
      </c>
      <c r="BA363" s="7"/>
      <c r="BB363" s="7"/>
      <c r="BC363" s="7">
        <f ca="1">IF(Table2[[#This Row],[net worth of the person($)]]&gt;BB363,Table2[[#This Row],[age]],0)</f>
        <v>45</v>
      </c>
      <c r="BD363" s="7"/>
    </row>
    <row r="364" spans="3:56" x14ac:dyDescent="0.25">
      <c r="C364" s="1" t="str">
        <f t="shared" si="108"/>
        <v>women</v>
      </c>
      <c r="D364" s="1">
        <f t="shared" ca="1" si="109"/>
        <v>29</v>
      </c>
      <c r="E364" s="1">
        <f t="shared" ca="1" si="110"/>
        <v>2</v>
      </c>
      <c r="F364" s="1" t="str">
        <f t="shared" ca="1" si="111"/>
        <v>construction</v>
      </c>
      <c r="G364" s="1">
        <f t="shared" ca="1" si="112"/>
        <v>4</v>
      </c>
      <c r="H364" s="1" t="str">
        <f t="shared" ca="1" si="113"/>
        <v xml:space="preserve">technical </v>
      </c>
      <c r="I364">
        <f t="shared" ca="1" si="114"/>
        <v>0</v>
      </c>
      <c r="J364">
        <f t="shared" ca="1" si="115"/>
        <v>2</v>
      </c>
      <c r="K364">
        <f t="shared" ca="1" si="116"/>
        <v>30441</v>
      </c>
      <c r="L364">
        <f t="shared" ca="1" si="117"/>
        <v>4</v>
      </c>
      <c r="M364" t="str">
        <f t="shared" ca="1" si="118"/>
        <v>Alberta</v>
      </c>
      <c r="N364">
        <f t="shared" ca="1" si="121"/>
        <v>91323</v>
      </c>
      <c r="O364">
        <f t="shared" ca="1" si="119"/>
        <v>80958.308517580503</v>
      </c>
      <c r="P364">
        <f t="shared" ca="1" si="122"/>
        <v>11245.698274337868</v>
      </c>
      <c r="Q364">
        <f t="shared" ca="1" si="120"/>
        <v>10142</v>
      </c>
      <c r="R364">
        <f t="shared" ca="1" si="123"/>
        <v>9856.0159838089476</v>
      </c>
      <c r="S364">
        <f t="shared" ca="1" si="124"/>
        <v>24907.924957431853</v>
      </c>
      <c r="T364">
        <f t="shared" ca="1" si="125"/>
        <v>127476.62323176971</v>
      </c>
      <c r="U364">
        <f t="shared" ca="1" si="126"/>
        <v>100956.32450138945</v>
      </c>
      <c r="V364">
        <f t="shared" ca="1" si="127"/>
        <v>26520.298730380266</v>
      </c>
      <c r="X364" s="7">
        <f>IF(Table2[[#This Row],[gender]]="men",1,0)</f>
        <v>0</v>
      </c>
      <c r="Y364" s="7">
        <f>IF(Table2[[#This Row],[gender]]="women",1,0)</f>
        <v>1</v>
      </c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>
        <f ca="1">Table2[[#This Row],[Cars value]]/Table2[[#This Row],[Cars]]</f>
        <v>5622.8491371689342</v>
      </c>
      <c r="AS364" s="7"/>
      <c r="AT364" s="7"/>
      <c r="AU364" s="7">
        <f ca="1">IF(Table2[[#This Row],[Debts]]&gt;$AT$7,1,0)</f>
        <v>0</v>
      </c>
      <c r="AV364" s="7"/>
      <c r="AW364" s="7">
        <f ca="1">Table2[[#This Row],[Mortage left ]]/Table2[[#This Row],[Value of house ]]</f>
        <v>0.88650513581004242</v>
      </c>
      <c r="AZ364" s="7">
        <f ca="1">IF(Table2[[#This Row],[Debts]]&gt;Table2[[#This Row],[Income]],1,0)</f>
        <v>0</v>
      </c>
      <c r="BA364" s="7"/>
      <c r="BB364" s="7"/>
      <c r="BC364" s="7">
        <f ca="1">IF(Table2[[#This Row],[net worth of the person($)]]&gt;BB364,Table2[[#This Row],[age]],0)</f>
        <v>29</v>
      </c>
      <c r="BD364" s="7"/>
    </row>
    <row r="365" spans="3:56" x14ac:dyDescent="0.25">
      <c r="C365" s="1" t="str">
        <f t="shared" si="108"/>
        <v>women</v>
      </c>
      <c r="D365" s="1">
        <f t="shared" ca="1" si="109"/>
        <v>45</v>
      </c>
      <c r="E365" s="1">
        <f t="shared" ca="1" si="110"/>
        <v>4</v>
      </c>
      <c r="F365" s="1" t="str">
        <f t="shared" ca="1" si="111"/>
        <v>IT</v>
      </c>
      <c r="G365" s="1">
        <f t="shared" ca="1" si="112"/>
        <v>1</v>
      </c>
      <c r="H365" s="1" t="str">
        <f t="shared" ca="1" si="113"/>
        <v>high scool</v>
      </c>
      <c r="I365">
        <f t="shared" ca="1" si="114"/>
        <v>3</v>
      </c>
      <c r="J365">
        <f t="shared" ca="1" si="115"/>
        <v>2</v>
      </c>
      <c r="K365">
        <f t="shared" ca="1" si="116"/>
        <v>89290</v>
      </c>
      <c r="L365">
        <f t="shared" ca="1" si="117"/>
        <v>3</v>
      </c>
      <c r="M365" t="str">
        <f t="shared" ca="1" si="118"/>
        <v>Northwest Ter</v>
      </c>
      <c r="N365">
        <f t="shared" ca="1" si="121"/>
        <v>357160</v>
      </c>
      <c r="O365">
        <f t="shared" ca="1" si="119"/>
        <v>132008.29138116669</v>
      </c>
      <c r="P365">
        <f t="shared" ca="1" si="122"/>
        <v>7473.3030289727303</v>
      </c>
      <c r="Q365">
        <f t="shared" ca="1" si="120"/>
        <v>7070</v>
      </c>
      <c r="R365">
        <f t="shared" ca="1" si="123"/>
        <v>135732.65084914328</v>
      </c>
      <c r="S365">
        <f t="shared" ca="1" si="124"/>
        <v>108225.27737736685</v>
      </c>
      <c r="T365">
        <f t="shared" ca="1" si="125"/>
        <v>472858.58040633955</v>
      </c>
      <c r="U365">
        <f t="shared" ca="1" si="126"/>
        <v>274810.94223030994</v>
      </c>
      <c r="V365">
        <f t="shared" ca="1" si="127"/>
        <v>198047.63817602961</v>
      </c>
      <c r="X365" s="7">
        <f>IF(Table2[[#This Row],[gender]]="men",1,0)</f>
        <v>0</v>
      </c>
      <c r="Y365" s="7">
        <f>IF(Table2[[#This Row],[gender]]="women",1,0)</f>
        <v>1</v>
      </c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>
        <f ca="1">Table2[[#This Row],[Cars value]]/Table2[[#This Row],[Cars]]</f>
        <v>3736.6515144863652</v>
      </c>
      <c r="AS365" s="7"/>
      <c r="AT365" s="7"/>
      <c r="AU365" s="7">
        <f ca="1">IF(Table2[[#This Row],[Debts]]&gt;$AT$7,1,0)</f>
        <v>1</v>
      </c>
      <c r="AV365" s="7"/>
      <c r="AW365" s="7">
        <f ca="1">Table2[[#This Row],[Mortage left ]]/Table2[[#This Row],[Value of house ]]</f>
        <v>0.36960547480447614</v>
      </c>
      <c r="AZ365" s="7">
        <f ca="1">IF(Table2[[#This Row],[Debts]]&gt;Table2[[#This Row],[Income]],1,0)</f>
        <v>1</v>
      </c>
      <c r="BA365" s="7"/>
      <c r="BB365" s="7"/>
      <c r="BC365" s="7">
        <f ca="1">IF(Table2[[#This Row],[net worth of the person($)]]&gt;BB365,Table2[[#This Row],[age]],0)</f>
        <v>45</v>
      </c>
      <c r="BD365" s="7"/>
    </row>
    <row r="366" spans="3:56" x14ac:dyDescent="0.25">
      <c r="C366" s="1" t="str">
        <f t="shared" si="108"/>
        <v>women</v>
      </c>
      <c r="D366" s="1">
        <f t="shared" ca="1" si="109"/>
        <v>30</v>
      </c>
      <c r="E366" s="1">
        <f t="shared" ca="1" si="110"/>
        <v>4</v>
      </c>
      <c r="F366" s="1" t="str">
        <f t="shared" ca="1" si="111"/>
        <v>IT</v>
      </c>
      <c r="G366" s="1">
        <f t="shared" ca="1" si="112"/>
        <v>2</v>
      </c>
      <c r="H366" s="1" t="str">
        <f t="shared" ca="1" si="113"/>
        <v xml:space="preserve">college </v>
      </c>
      <c r="I366">
        <f t="shared" ca="1" si="114"/>
        <v>0</v>
      </c>
      <c r="J366">
        <f t="shared" ca="1" si="115"/>
        <v>2</v>
      </c>
      <c r="K366">
        <f t="shared" ca="1" si="116"/>
        <v>70007</v>
      </c>
      <c r="L366">
        <f t="shared" ca="1" si="117"/>
        <v>11</v>
      </c>
      <c r="M366" t="str">
        <f t="shared" ca="1" si="118"/>
        <v>New bruncwick</v>
      </c>
      <c r="N366">
        <f t="shared" ca="1" si="121"/>
        <v>280028</v>
      </c>
      <c r="O366">
        <f t="shared" ca="1" si="119"/>
        <v>44654.279533652545</v>
      </c>
      <c r="P366">
        <f t="shared" ca="1" si="122"/>
        <v>66578.50481054293</v>
      </c>
      <c r="Q366">
        <f t="shared" ca="1" si="120"/>
        <v>40346</v>
      </c>
      <c r="R366">
        <f t="shared" ca="1" si="123"/>
        <v>40245.206903140657</v>
      </c>
      <c r="S366">
        <f t="shared" ca="1" si="124"/>
        <v>5689.4586234228309</v>
      </c>
      <c r="T366">
        <f t="shared" ca="1" si="125"/>
        <v>352295.96343396575</v>
      </c>
      <c r="U366">
        <f t="shared" ca="1" si="126"/>
        <v>125245.4864367932</v>
      </c>
      <c r="V366">
        <f t="shared" ca="1" si="127"/>
        <v>227050.47699717255</v>
      </c>
      <c r="X366" s="7">
        <f>IF(Table2[[#This Row],[gender]]="men",1,0)</f>
        <v>0</v>
      </c>
      <c r="Y366" s="7">
        <f>IF(Table2[[#This Row],[gender]]="women",1,0)</f>
        <v>1</v>
      </c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>
        <f ca="1">Table2[[#This Row],[Cars value]]/Table2[[#This Row],[Cars]]</f>
        <v>33289.252405271465</v>
      </c>
      <c r="AS366" s="7"/>
      <c r="AT366" s="7"/>
      <c r="AU366" s="7">
        <f ca="1">IF(Table2[[#This Row],[Debts]]&gt;$AT$7,1,0)</f>
        <v>1</v>
      </c>
      <c r="AV366" s="7"/>
      <c r="AW366" s="7">
        <f ca="1">Table2[[#This Row],[Mortage left ]]/Table2[[#This Row],[Value of house ]]</f>
        <v>0.15946362340070475</v>
      </c>
      <c r="AZ366" s="7">
        <f ca="1">IF(Table2[[#This Row],[Debts]]&gt;Table2[[#This Row],[Income]],1,0)</f>
        <v>0</v>
      </c>
      <c r="BA366" s="7"/>
      <c r="BB366" s="7"/>
      <c r="BC366" s="7">
        <f ca="1">IF(Table2[[#This Row],[net worth of the person($)]]&gt;BB366,Table2[[#This Row],[age]],0)</f>
        <v>30</v>
      </c>
      <c r="BD366" s="7"/>
    </row>
    <row r="367" spans="3:56" x14ac:dyDescent="0.25">
      <c r="C367" s="1" t="str">
        <f t="shared" si="108"/>
        <v>women</v>
      </c>
      <c r="D367" s="1">
        <f t="shared" ca="1" si="109"/>
        <v>36</v>
      </c>
      <c r="E367" s="1">
        <f t="shared" ca="1" si="110"/>
        <v>1</v>
      </c>
      <c r="F367" s="1" t="str">
        <f t="shared" ca="1" si="111"/>
        <v>health</v>
      </c>
      <c r="G367" s="1">
        <f t="shared" ca="1" si="112"/>
        <v>2</v>
      </c>
      <c r="H367" s="1" t="str">
        <f t="shared" ca="1" si="113"/>
        <v xml:space="preserve">college </v>
      </c>
      <c r="I367">
        <f t="shared" ca="1" si="114"/>
        <v>1</v>
      </c>
      <c r="J367">
        <f t="shared" ca="1" si="115"/>
        <v>2</v>
      </c>
      <c r="K367">
        <f t="shared" ca="1" si="116"/>
        <v>40859</v>
      </c>
      <c r="L367">
        <f t="shared" ca="1" si="117"/>
        <v>8</v>
      </c>
      <c r="M367" t="str">
        <f t="shared" ca="1" si="118"/>
        <v xml:space="preserve">Ontario </v>
      </c>
      <c r="N367">
        <f t="shared" ca="1" si="121"/>
        <v>122577</v>
      </c>
      <c r="O367">
        <f t="shared" ca="1" si="119"/>
        <v>16532.705576684846</v>
      </c>
      <c r="P367">
        <f t="shared" ca="1" si="122"/>
        <v>4646.6418288909035</v>
      </c>
      <c r="Q367">
        <f t="shared" ca="1" si="120"/>
        <v>4271</v>
      </c>
      <c r="R367">
        <f t="shared" ca="1" si="123"/>
        <v>45586.598414301618</v>
      </c>
      <c r="S367">
        <f t="shared" ca="1" si="124"/>
        <v>26534.644402865462</v>
      </c>
      <c r="T367">
        <f t="shared" ca="1" si="125"/>
        <v>153758.28623175636</v>
      </c>
      <c r="U367">
        <f t="shared" ca="1" si="126"/>
        <v>66390.30399098646</v>
      </c>
      <c r="V367">
        <f t="shared" ca="1" si="127"/>
        <v>87367.982240769896</v>
      </c>
      <c r="X367" s="7">
        <f>IF(Table2[[#This Row],[gender]]="men",1,0)</f>
        <v>0</v>
      </c>
      <c r="Y367" s="7">
        <f>IF(Table2[[#This Row],[gender]]="women",1,0)</f>
        <v>1</v>
      </c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>
        <f ca="1">Table2[[#This Row],[Cars value]]/Table2[[#This Row],[Cars]]</f>
        <v>2323.3209144454518</v>
      </c>
      <c r="AS367" s="7"/>
      <c r="AT367" s="7"/>
      <c r="AU367" s="7">
        <f ca="1">IF(Table2[[#This Row],[Debts]]&gt;$AT$7,1,0)</f>
        <v>1</v>
      </c>
      <c r="AV367" s="7"/>
      <c r="AW367" s="7">
        <f ca="1">Table2[[#This Row],[Mortage left ]]/Table2[[#This Row],[Value of house ]]</f>
        <v>0.13487608259856945</v>
      </c>
      <c r="AZ367" s="7">
        <f ca="1">IF(Table2[[#This Row],[Debts]]&gt;Table2[[#This Row],[Income]],1,0)</f>
        <v>1</v>
      </c>
      <c r="BA367" s="7"/>
      <c r="BB367" s="7"/>
      <c r="BC367" s="7">
        <f ca="1">IF(Table2[[#This Row],[net worth of the person($)]]&gt;BB367,Table2[[#This Row],[age]],0)</f>
        <v>36</v>
      </c>
      <c r="BD367" s="7"/>
    </row>
    <row r="368" spans="3:56" x14ac:dyDescent="0.25">
      <c r="C368" s="1" t="str">
        <f t="shared" si="108"/>
        <v>women</v>
      </c>
      <c r="D368" s="1">
        <f t="shared" ca="1" si="109"/>
        <v>27</v>
      </c>
      <c r="E368" s="1">
        <f t="shared" ca="1" si="110"/>
        <v>3</v>
      </c>
      <c r="F368" s="1" t="str">
        <f t="shared" ca="1" si="111"/>
        <v xml:space="preserve">teaching </v>
      </c>
      <c r="G368" s="1">
        <f t="shared" ca="1" si="112"/>
        <v>5</v>
      </c>
      <c r="H368" s="1" t="str">
        <f t="shared" ca="1" si="113"/>
        <v>Other</v>
      </c>
      <c r="I368">
        <f t="shared" ca="1" si="114"/>
        <v>4</v>
      </c>
      <c r="J368">
        <f t="shared" ca="1" si="115"/>
        <v>1</v>
      </c>
      <c r="K368">
        <f t="shared" ca="1" si="116"/>
        <v>41765</v>
      </c>
      <c r="L368">
        <f t="shared" ca="1" si="117"/>
        <v>6</v>
      </c>
      <c r="M368" t="str">
        <f t="shared" ca="1" si="118"/>
        <v>Saskatchewan</v>
      </c>
      <c r="N368">
        <f t="shared" ca="1" si="121"/>
        <v>250590</v>
      </c>
      <c r="O368">
        <f t="shared" ca="1" si="119"/>
        <v>103448.10936026891</v>
      </c>
      <c r="P368">
        <f t="shared" ca="1" si="122"/>
        <v>13947.040951425846</v>
      </c>
      <c r="Q368">
        <f t="shared" ca="1" si="120"/>
        <v>7625</v>
      </c>
      <c r="R368">
        <f t="shared" ca="1" si="123"/>
        <v>39632.935160301357</v>
      </c>
      <c r="S368">
        <f t="shared" ca="1" si="124"/>
        <v>23059.317484899126</v>
      </c>
      <c r="T368">
        <f t="shared" ca="1" si="125"/>
        <v>287596.35843632498</v>
      </c>
      <c r="U368">
        <f t="shared" ca="1" si="126"/>
        <v>150706.04452057026</v>
      </c>
      <c r="V368">
        <f t="shared" ca="1" si="127"/>
        <v>136890.31391575473</v>
      </c>
      <c r="X368" s="7">
        <f>IF(Table2[[#This Row],[gender]]="men",1,0)</f>
        <v>0</v>
      </c>
      <c r="Y368" s="7">
        <f>IF(Table2[[#This Row],[gender]]="women",1,0)</f>
        <v>1</v>
      </c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>
        <f ca="1">Table2[[#This Row],[Cars value]]/Table2[[#This Row],[Cars]]</f>
        <v>13947.040951425846</v>
      </c>
      <c r="AS368" s="7"/>
      <c r="AT368" s="7"/>
      <c r="AU368" s="7">
        <f ca="1">IF(Table2[[#This Row],[Debts]]&gt;$AT$7,1,0)</f>
        <v>1</v>
      </c>
      <c r="AV368" s="7"/>
      <c r="AW368" s="7">
        <f ca="1">Table2[[#This Row],[Mortage left ]]/Table2[[#This Row],[Value of house ]]</f>
        <v>0.41281818652088631</v>
      </c>
      <c r="AZ368" s="7">
        <f ca="1">IF(Table2[[#This Row],[Debts]]&gt;Table2[[#This Row],[Income]],1,0)</f>
        <v>0</v>
      </c>
      <c r="BA368" s="7"/>
      <c r="BB368" s="7"/>
      <c r="BC368" s="7">
        <f ca="1">IF(Table2[[#This Row],[net worth of the person($)]]&gt;BB368,Table2[[#This Row],[age]],0)</f>
        <v>27</v>
      </c>
      <c r="BD368" s="7"/>
    </row>
    <row r="369" spans="3:56" x14ac:dyDescent="0.25">
      <c r="C369" s="1" t="str">
        <f t="shared" si="108"/>
        <v>women</v>
      </c>
      <c r="D369" s="1">
        <f t="shared" ca="1" si="109"/>
        <v>37</v>
      </c>
      <c r="E369" s="1">
        <f t="shared" ca="1" si="110"/>
        <v>4</v>
      </c>
      <c r="F369" s="1" t="str">
        <f t="shared" ca="1" si="111"/>
        <v>IT</v>
      </c>
      <c r="G369" s="1">
        <f t="shared" ca="1" si="112"/>
        <v>1</v>
      </c>
      <c r="H369" s="1" t="str">
        <f t="shared" ca="1" si="113"/>
        <v>high scool</v>
      </c>
      <c r="I369">
        <f t="shared" ca="1" si="114"/>
        <v>0</v>
      </c>
      <c r="J369">
        <f t="shared" ca="1" si="115"/>
        <v>2</v>
      </c>
      <c r="K369">
        <f t="shared" ca="1" si="116"/>
        <v>45394</v>
      </c>
      <c r="L369">
        <f t="shared" ca="1" si="117"/>
        <v>3</v>
      </c>
      <c r="M369" t="str">
        <f t="shared" ca="1" si="118"/>
        <v>Northwest Ter</v>
      </c>
      <c r="N369">
        <f t="shared" ca="1" si="121"/>
        <v>272364</v>
      </c>
      <c r="O369">
        <f t="shared" ca="1" si="119"/>
        <v>173776.59986479837</v>
      </c>
      <c r="P369">
        <f t="shared" ca="1" si="122"/>
        <v>66961.013181411123</v>
      </c>
      <c r="Q369">
        <f t="shared" ca="1" si="120"/>
        <v>24961</v>
      </c>
      <c r="R369">
        <f t="shared" ca="1" si="123"/>
        <v>6941.3800489991654</v>
      </c>
      <c r="S369">
        <f t="shared" ca="1" si="124"/>
        <v>35708.725686053862</v>
      </c>
      <c r="T369">
        <f t="shared" ca="1" si="125"/>
        <v>375033.738867465</v>
      </c>
      <c r="U369">
        <f t="shared" ca="1" si="126"/>
        <v>205678.97991379752</v>
      </c>
      <c r="V369">
        <f t="shared" ca="1" si="127"/>
        <v>169354.75895366748</v>
      </c>
      <c r="X369" s="7">
        <f>IF(Table2[[#This Row],[gender]]="men",1,0)</f>
        <v>0</v>
      </c>
      <c r="Y369" s="7">
        <f>IF(Table2[[#This Row],[gender]]="women",1,0)</f>
        <v>1</v>
      </c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>
        <f ca="1">Table2[[#This Row],[Cars value]]/Table2[[#This Row],[Cars]]</f>
        <v>33480.506590705561</v>
      </c>
      <c r="AS369" s="7"/>
      <c r="AT369" s="7"/>
      <c r="AU369" s="7">
        <f ca="1">IF(Table2[[#This Row],[Debts]]&gt;$AT$7,1,0)</f>
        <v>0</v>
      </c>
      <c r="AV369" s="7"/>
      <c r="AW369" s="7">
        <f ca="1">Table2[[#This Row],[Mortage left ]]/Table2[[#This Row],[Value of house ]]</f>
        <v>0.6380307230940887</v>
      </c>
      <c r="AZ369" s="7">
        <f ca="1">IF(Table2[[#This Row],[Debts]]&gt;Table2[[#This Row],[Income]],1,0)</f>
        <v>0</v>
      </c>
      <c r="BA369" s="7"/>
      <c r="BB369" s="7"/>
      <c r="BC369" s="7">
        <f ca="1">IF(Table2[[#This Row],[net worth of the person($)]]&gt;BB369,Table2[[#This Row],[age]],0)</f>
        <v>37</v>
      </c>
      <c r="BD369" s="7"/>
    </row>
    <row r="370" spans="3:56" x14ac:dyDescent="0.25">
      <c r="C370" s="1" t="str">
        <f t="shared" si="108"/>
        <v>women</v>
      </c>
      <c r="D370" s="1">
        <f t="shared" ca="1" si="109"/>
        <v>31</v>
      </c>
      <c r="E370" s="1">
        <f t="shared" ca="1" si="110"/>
        <v>5</v>
      </c>
      <c r="F370" s="1" t="str">
        <f t="shared" ca="1" si="111"/>
        <v xml:space="preserve">general work </v>
      </c>
      <c r="G370" s="1">
        <f t="shared" ca="1" si="112"/>
        <v>3</v>
      </c>
      <c r="H370" s="1" t="str">
        <f t="shared" ca="1" si="113"/>
        <v xml:space="preserve">university </v>
      </c>
      <c r="I370">
        <f t="shared" ca="1" si="114"/>
        <v>4</v>
      </c>
      <c r="J370">
        <f t="shared" ca="1" si="115"/>
        <v>2</v>
      </c>
      <c r="K370">
        <f t="shared" ca="1" si="116"/>
        <v>46762</v>
      </c>
      <c r="L370">
        <f t="shared" ca="1" si="117"/>
        <v>12</v>
      </c>
      <c r="M370" t="str">
        <f t="shared" ca="1" si="118"/>
        <v xml:space="preserve">Nova scotia </v>
      </c>
      <c r="N370">
        <f t="shared" ca="1" si="121"/>
        <v>280572</v>
      </c>
      <c r="O370">
        <f t="shared" ca="1" si="119"/>
        <v>68681.684621900829</v>
      </c>
      <c r="P370">
        <f t="shared" ca="1" si="122"/>
        <v>77354.888693001791</v>
      </c>
      <c r="Q370">
        <f t="shared" ca="1" si="120"/>
        <v>65352</v>
      </c>
      <c r="R370">
        <f t="shared" ca="1" si="123"/>
        <v>75067.585782332433</v>
      </c>
      <c r="S370">
        <f t="shared" ca="1" si="124"/>
        <v>44564.738132434919</v>
      </c>
      <c r="T370">
        <f t="shared" ca="1" si="125"/>
        <v>402491.62682543672</v>
      </c>
      <c r="U370">
        <f t="shared" ca="1" si="126"/>
        <v>209101.27040423328</v>
      </c>
      <c r="V370">
        <f t="shared" ca="1" si="127"/>
        <v>193390.35642120344</v>
      </c>
      <c r="X370" s="7">
        <f>IF(Table2[[#This Row],[gender]]="men",1,0)</f>
        <v>0</v>
      </c>
      <c r="Y370" s="7">
        <f>IF(Table2[[#This Row],[gender]]="women",1,0)</f>
        <v>1</v>
      </c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>
        <f ca="1">Table2[[#This Row],[Cars value]]/Table2[[#This Row],[Cars]]</f>
        <v>38677.444346500895</v>
      </c>
      <c r="AS370" s="7"/>
      <c r="AT370" s="7"/>
      <c r="AU370" s="7">
        <f ca="1">IF(Table2[[#This Row],[Debts]]&gt;$AT$7,1,0)</f>
        <v>1</v>
      </c>
      <c r="AV370" s="7"/>
      <c r="AW370" s="7">
        <f ca="1">Table2[[#This Row],[Mortage left ]]/Table2[[#This Row],[Value of house ]]</f>
        <v>0.24479165640869663</v>
      </c>
      <c r="AZ370" s="7">
        <f ca="1">IF(Table2[[#This Row],[Debts]]&gt;Table2[[#This Row],[Income]],1,0)</f>
        <v>1</v>
      </c>
      <c r="BA370" s="7"/>
      <c r="BB370" s="7"/>
      <c r="BC370" s="7">
        <f ca="1">IF(Table2[[#This Row],[net worth of the person($)]]&gt;BB370,Table2[[#This Row],[age]],0)</f>
        <v>31</v>
      </c>
      <c r="BD370" s="7"/>
    </row>
    <row r="371" spans="3:56" x14ac:dyDescent="0.25">
      <c r="C371" s="1" t="str">
        <f t="shared" si="108"/>
        <v>women</v>
      </c>
      <c r="D371" s="1">
        <f t="shared" ca="1" si="109"/>
        <v>36</v>
      </c>
      <c r="E371" s="1">
        <f t="shared" ca="1" si="110"/>
        <v>5</v>
      </c>
      <c r="F371" s="1" t="str">
        <f t="shared" ca="1" si="111"/>
        <v xml:space="preserve">general work </v>
      </c>
      <c r="G371" s="1">
        <f t="shared" ca="1" si="112"/>
        <v>4</v>
      </c>
      <c r="H371" s="1" t="str">
        <f t="shared" ca="1" si="113"/>
        <v xml:space="preserve">technical </v>
      </c>
      <c r="I371">
        <f t="shared" ca="1" si="114"/>
        <v>2</v>
      </c>
      <c r="J371">
        <f t="shared" ca="1" si="115"/>
        <v>1</v>
      </c>
      <c r="K371">
        <f t="shared" ca="1" si="116"/>
        <v>72740</v>
      </c>
      <c r="L371">
        <f t="shared" ca="1" si="117"/>
        <v>11</v>
      </c>
      <c r="M371" t="str">
        <f t="shared" ca="1" si="118"/>
        <v>New bruncwick</v>
      </c>
      <c r="N371">
        <f t="shared" ca="1" si="121"/>
        <v>363700</v>
      </c>
      <c r="O371">
        <f t="shared" ca="1" si="119"/>
        <v>142024.10523941525</v>
      </c>
      <c r="P371">
        <f t="shared" ca="1" si="122"/>
        <v>69191.62455406056</v>
      </c>
      <c r="Q371">
        <f t="shared" ca="1" si="120"/>
        <v>14747</v>
      </c>
      <c r="R371">
        <f t="shared" ca="1" si="123"/>
        <v>80739.654982224878</v>
      </c>
      <c r="S371">
        <f t="shared" ca="1" si="124"/>
        <v>8730.8846206719409</v>
      </c>
      <c r="T371">
        <f t="shared" ca="1" si="125"/>
        <v>441622.50917473249</v>
      </c>
      <c r="U371">
        <f t="shared" ca="1" si="126"/>
        <v>237510.76022164011</v>
      </c>
      <c r="V371">
        <f t="shared" ca="1" si="127"/>
        <v>204111.74895309238</v>
      </c>
      <c r="X371" s="7">
        <f>IF(Table2[[#This Row],[gender]]="men",1,0)</f>
        <v>0</v>
      </c>
      <c r="Y371" s="7">
        <f>IF(Table2[[#This Row],[gender]]="women",1,0)</f>
        <v>1</v>
      </c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>
        <f ca="1">Table2[[#This Row],[Cars value]]/Table2[[#This Row],[Cars]]</f>
        <v>69191.62455406056</v>
      </c>
      <c r="AS371" s="7"/>
      <c r="AT371" s="7"/>
      <c r="AU371" s="7">
        <f ca="1">IF(Table2[[#This Row],[Debts]]&gt;$AT$7,1,0)</f>
        <v>1</v>
      </c>
      <c r="AV371" s="7"/>
      <c r="AW371" s="7">
        <f ca="1">Table2[[#This Row],[Mortage left ]]/Table2[[#This Row],[Value of house ]]</f>
        <v>0.39049795226674527</v>
      </c>
      <c r="AZ371" s="7">
        <f ca="1">IF(Table2[[#This Row],[Debts]]&gt;Table2[[#This Row],[Income]],1,0)</f>
        <v>1</v>
      </c>
      <c r="BA371" s="7"/>
      <c r="BB371" s="7"/>
      <c r="BC371" s="7">
        <f ca="1">IF(Table2[[#This Row],[net worth of the person($)]]&gt;BB371,Table2[[#This Row],[age]],0)</f>
        <v>36</v>
      </c>
      <c r="BD371" s="7"/>
    </row>
    <row r="372" spans="3:56" x14ac:dyDescent="0.25">
      <c r="C372" s="1" t="str">
        <f t="shared" si="108"/>
        <v>women</v>
      </c>
      <c r="D372" s="1">
        <f t="shared" ca="1" si="109"/>
        <v>43</v>
      </c>
      <c r="E372" s="1">
        <f t="shared" ca="1" si="110"/>
        <v>2</v>
      </c>
      <c r="F372" s="1" t="str">
        <f t="shared" ca="1" si="111"/>
        <v>construction</v>
      </c>
      <c r="G372" s="1">
        <f t="shared" ca="1" si="112"/>
        <v>3</v>
      </c>
      <c r="H372" s="1" t="str">
        <f t="shared" ca="1" si="113"/>
        <v xml:space="preserve">university </v>
      </c>
      <c r="I372">
        <f t="shared" ca="1" si="114"/>
        <v>1</v>
      </c>
      <c r="J372">
        <f t="shared" ca="1" si="115"/>
        <v>1</v>
      </c>
      <c r="K372">
        <f t="shared" ca="1" si="116"/>
        <v>54302</v>
      </c>
      <c r="L372">
        <f t="shared" ca="1" si="117"/>
        <v>8</v>
      </c>
      <c r="M372" t="str">
        <f t="shared" ca="1" si="118"/>
        <v xml:space="preserve">Ontario </v>
      </c>
      <c r="N372">
        <f t="shared" ca="1" si="121"/>
        <v>217208</v>
      </c>
      <c r="O372">
        <f t="shared" ca="1" si="119"/>
        <v>154305.09346930982</v>
      </c>
      <c r="P372">
        <f t="shared" ca="1" si="122"/>
        <v>100.43476905396599</v>
      </c>
      <c r="Q372">
        <f t="shared" ca="1" si="120"/>
        <v>24</v>
      </c>
      <c r="R372">
        <f t="shared" ca="1" si="123"/>
        <v>100561.05594684709</v>
      </c>
      <c r="S372">
        <f t="shared" ca="1" si="124"/>
        <v>8029.9800658462755</v>
      </c>
      <c r="T372">
        <f t="shared" ca="1" si="125"/>
        <v>225338.41483490024</v>
      </c>
      <c r="U372">
        <f t="shared" ca="1" si="126"/>
        <v>254890.14941615693</v>
      </c>
      <c r="V372">
        <f t="shared" ca="1" si="127"/>
        <v>-29551.734581256693</v>
      </c>
      <c r="X372" s="7">
        <f>IF(Table2[[#This Row],[gender]]="men",1,0)</f>
        <v>0</v>
      </c>
      <c r="Y372" s="7">
        <f>IF(Table2[[#This Row],[gender]]="women",1,0)</f>
        <v>1</v>
      </c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>
        <f ca="1">Table2[[#This Row],[Cars value]]/Table2[[#This Row],[Cars]]</f>
        <v>100.43476905396599</v>
      </c>
      <c r="AS372" s="7"/>
      <c r="AT372" s="7"/>
      <c r="AU372" s="7">
        <f ca="1">IF(Table2[[#This Row],[Debts]]&gt;$AT$7,1,0)</f>
        <v>1</v>
      </c>
      <c r="AV372" s="7"/>
      <c r="AW372" s="7">
        <f ca="1">Table2[[#This Row],[Mortage left ]]/Table2[[#This Row],[Value of house ]]</f>
        <v>0.7104024412973271</v>
      </c>
      <c r="AZ372" s="7">
        <f ca="1">IF(Table2[[#This Row],[Debts]]&gt;Table2[[#This Row],[Income]],1,0)</f>
        <v>1</v>
      </c>
      <c r="BA372" s="7"/>
      <c r="BB372" s="7"/>
      <c r="BC372" s="7">
        <f ca="1">IF(Table2[[#This Row],[net worth of the person($)]]&gt;BB372,Table2[[#This Row],[age]],0)</f>
        <v>0</v>
      </c>
      <c r="BD372" s="7"/>
    </row>
    <row r="373" spans="3:56" x14ac:dyDescent="0.25">
      <c r="C373" s="1" t="str">
        <f t="shared" si="108"/>
        <v>women</v>
      </c>
      <c r="D373" s="1">
        <f t="shared" ca="1" si="109"/>
        <v>26</v>
      </c>
      <c r="E373" s="1">
        <f t="shared" ca="1" si="110"/>
        <v>5</v>
      </c>
      <c r="F373" s="1" t="str">
        <f t="shared" ca="1" si="111"/>
        <v xml:space="preserve">general work </v>
      </c>
      <c r="G373" s="1">
        <f t="shared" ca="1" si="112"/>
        <v>3</v>
      </c>
      <c r="H373" s="1" t="str">
        <f t="shared" ca="1" si="113"/>
        <v xml:space="preserve">university </v>
      </c>
      <c r="I373">
        <f t="shared" ca="1" si="114"/>
        <v>4</v>
      </c>
      <c r="J373">
        <f t="shared" ca="1" si="115"/>
        <v>2</v>
      </c>
      <c r="K373">
        <f t="shared" ca="1" si="116"/>
        <v>74319</v>
      </c>
      <c r="L373">
        <f t="shared" ca="1" si="117"/>
        <v>6</v>
      </c>
      <c r="M373" t="str">
        <f t="shared" ca="1" si="118"/>
        <v>Saskatchewan</v>
      </c>
      <c r="N373">
        <f t="shared" ca="1" si="121"/>
        <v>222957</v>
      </c>
      <c r="O373">
        <f t="shared" ca="1" si="119"/>
        <v>2933.0651982789018</v>
      </c>
      <c r="P373">
        <f t="shared" ca="1" si="122"/>
        <v>143422.41996037748</v>
      </c>
      <c r="Q373">
        <f t="shared" ca="1" si="120"/>
        <v>9444</v>
      </c>
      <c r="R373">
        <f t="shared" ca="1" si="123"/>
        <v>81507.839112796748</v>
      </c>
      <c r="S373">
        <f t="shared" ca="1" si="124"/>
        <v>52423.777573503525</v>
      </c>
      <c r="T373">
        <f t="shared" ca="1" si="125"/>
        <v>418803.19753388106</v>
      </c>
      <c r="U373">
        <f t="shared" ca="1" si="126"/>
        <v>93884.904311075647</v>
      </c>
      <c r="V373">
        <f t="shared" ca="1" si="127"/>
        <v>324918.29322280543</v>
      </c>
      <c r="X373" s="7">
        <f>IF(Table2[[#This Row],[gender]]="men",1,0)</f>
        <v>0</v>
      </c>
      <c r="Y373" s="7">
        <f>IF(Table2[[#This Row],[gender]]="women",1,0)</f>
        <v>1</v>
      </c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>
        <f ca="1">Table2[[#This Row],[Cars value]]/Table2[[#This Row],[Cars]]</f>
        <v>71711.209980188738</v>
      </c>
      <c r="AS373" s="7"/>
      <c r="AT373" s="7"/>
      <c r="AU373" s="7">
        <f ca="1">IF(Table2[[#This Row],[Debts]]&gt;$AT$7,1,0)</f>
        <v>1</v>
      </c>
      <c r="AV373" s="7"/>
      <c r="AW373" s="7">
        <f ca="1">Table2[[#This Row],[Mortage left ]]/Table2[[#This Row],[Value of house ]]</f>
        <v>1.3155295407988543E-2</v>
      </c>
      <c r="AZ373" s="7">
        <f ca="1">IF(Table2[[#This Row],[Debts]]&gt;Table2[[#This Row],[Income]],1,0)</f>
        <v>1</v>
      </c>
      <c r="BA373" s="7"/>
      <c r="BB373" s="7"/>
      <c r="BC373" s="7">
        <f ca="1">IF(Table2[[#This Row],[net worth of the person($)]]&gt;BB373,Table2[[#This Row],[age]],0)</f>
        <v>26</v>
      </c>
      <c r="BD373" s="7"/>
    </row>
    <row r="374" spans="3:56" x14ac:dyDescent="0.25">
      <c r="C374" s="1" t="str">
        <f t="shared" si="108"/>
        <v>women</v>
      </c>
      <c r="D374" s="1">
        <f t="shared" ca="1" si="109"/>
        <v>41</v>
      </c>
      <c r="E374" s="1">
        <f t="shared" ca="1" si="110"/>
        <v>4</v>
      </c>
      <c r="F374" s="1" t="str">
        <f t="shared" ca="1" si="111"/>
        <v>IT</v>
      </c>
      <c r="G374" s="1">
        <f t="shared" ca="1" si="112"/>
        <v>1</v>
      </c>
      <c r="H374" s="1" t="str">
        <f t="shared" ca="1" si="113"/>
        <v>high scool</v>
      </c>
      <c r="I374">
        <f t="shared" ca="1" si="114"/>
        <v>3</v>
      </c>
      <c r="J374">
        <f t="shared" ca="1" si="115"/>
        <v>1</v>
      </c>
      <c r="K374">
        <f t="shared" ca="1" si="116"/>
        <v>28730</v>
      </c>
      <c r="L374">
        <f t="shared" ca="1" si="117"/>
        <v>4</v>
      </c>
      <c r="M374" t="str">
        <f t="shared" ca="1" si="118"/>
        <v>Alberta</v>
      </c>
      <c r="N374">
        <f t="shared" ca="1" si="121"/>
        <v>143650</v>
      </c>
      <c r="O374">
        <f t="shared" ca="1" si="119"/>
        <v>67820.070140313779</v>
      </c>
      <c r="P374">
        <f t="shared" ca="1" si="122"/>
        <v>23956.061479059368</v>
      </c>
      <c r="Q374">
        <f t="shared" ca="1" si="120"/>
        <v>467</v>
      </c>
      <c r="R374">
        <f t="shared" ca="1" si="123"/>
        <v>45303.082250382307</v>
      </c>
      <c r="S374">
        <f t="shared" ca="1" si="124"/>
        <v>41242.059339573199</v>
      </c>
      <c r="T374">
        <f t="shared" ca="1" si="125"/>
        <v>208848.12081863257</v>
      </c>
      <c r="U374">
        <f t="shared" ca="1" si="126"/>
        <v>113590.15239069608</v>
      </c>
      <c r="V374">
        <f t="shared" ca="1" si="127"/>
        <v>95257.968427936488</v>
      </c>
      <c r="X374" s="7">
        <f>IF(Table2[[#This Row],[gender]]="men",1,0)</f>
        <v>0</v>
      </c>
      <c r="Y374" s="7">
        <f>IF(Table2[[#This Row],[gender]]="women",1,0)</f>
        <v>1</v>
      </c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>
        <f ca="1">Table2[[#This Row],[Cars value]]/Table2[[#This Row],[Cars]]</f>
        <v>23956.061479059368</v>
      </c>
      <c r="AS374" s="7"/>
      <c r="AT374" s="7"/>
      <c r="AU374" s="7">
        <f ca="1">IF(Table2[[#This Row],[Debts]]&gt;$AT$7,1,0)</f>
        <v>1</v>
      </c>
      <c r="AV374" s="7"/>
      <c r="AW374" s="7">
        <f ca="1">Table2[[#This Row],[Mortage left ]]/Table2[[#This Row],[Value of house ]]</f>
        <v>0.47212022374043705</v>
      </c>
      <c r="AZ374" s="7">
        <f ca="1">IF(Table2[[#This Row],[Debts]]&gt;Table2[[#This Row],[Income]],1,0)</f>
        <v>1</v>
      </c>
      <c r="BA374" s="7"/>
      <c r="BB374" s="7"/>
      <c r="BC374" s="7">
        <f ca="1">IF(Table2[[#This Row],[net worth of the person($)]]&gt;BB374,Table2[[#This Row],[age]],0)</f>
        <v>41</v>
      </c>
      <c r="BD374" s="7"/>
    </row>
    <row r="375" spans="3:56" x14ac:dyDescent="0.25">
      <c r="C375" s="1" t="str">
        <f t="shared" si="108"/>
        <v>women</v>
      </c>
      <c r="D375" s="1">
        <f t="shared" ca="1" si="109"/>
        <v>37</v>
      </c>
      <c r="E375" s="1">
        <f t="shared" ca="1" si="110"/>
        <v>5</v>
      </c>
      <c r="F375" s="1" t="str">
        <f t="shared" ca="1" si="111"/>
        <v xml:space="preserve">general work </v>
      </c>
      <c r="G375" s="1">
        <f t="shared" ca="1" si="112"/>
        <v>4</v>
      </c>
      <c r="H375" s="1" t="str">
        <f t="shared" ca="1" si="113"/>
        <v xml:space="preserve">technical </v>
      </c>
      <c r="I375">
        <f t="shared" ca="1" si="114"/>
        <v>4</v>
      </c>
      <c r="J375">
        <f t="shared" ca="1" si="115"/>
        <v>1</v>
      </c>
      <c r="K375">
        <f t="shared" ca="1" si="116"/>
        <v>83112</v>
      </c>
      <c r="L375">
        <f t="shared" ca="1" si="117"/>
        <v>5</v>
      </c>
      <c r="M375" t="str">
        <f t="shared" ca="1" si="118"/>
        <v>Nunavut</v>
      </c>
      <c r="N375">
        <f t="shared" ca="1" si="121"/>
        <v>332448</v>
      </c>
      <c r="O375">
        <f t="shared" ca="1" si="119"/>
        <v>234767.79488424479</v>
      </c>
      <c r="P375">
        <f t="shared" ca="1" si="122"/>
        <v>69468.969747961135</v>
      </c>
      <c r="Q375">
        <f t="shared" ca="1" si="120"/>
        <v>57642</v>
      </c>
      <c r="R375">
        <f t="shared" ca="1" si="123"/>
        <v>38808.0627491954</v>
      </c>
      <c r="S375">
        <f t="shared" ca="1" si="124"/>
        <v>46459.011148942744</v>
      </c>
      <c r="T375">
        <f t="shared" ca="1" si="125"/>
        <v>448375.9808969039</v>
      </c>
      <c r="U375">
        <f t="shared" ca="1" si="126"/>
        <v>331217.85763344017</v>
      </c>
      <c r="V375">
        <f t="shared" ca="1" si="127"/>
        <v>117158.12326346373</v>
      </c>
      <c r="X375" s="7">
        <f>IF(Table2[[#This Row],[gender]]="men",1,0)</f>
        <v>0</v>
      </c>
      <c r="Y375" s="7">
        <f>IF(Table2[[#This Row],[gender]]="women",1,0)</f>
        <v>1</v>
      </c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>
        <f ca="1">Table2[[#This Row],[Cars value]]/Table2[[#This Row],[Cars]]</f>
        <v>69468.969747961135</v>
      </c>
      <c r="AS375" s="7"/>
      <c r="AT375" s="7"/>
      <c r="AU375" s="7">
        <f ca="1">IF(Table2[[#This Row],[Debts]]&gt;$AT$7,1,0)</f>
        <v>1</v>
      </c>
      <c r="AV375" s="7"/>
      <c r="AW375" s="7">
        <f ca="1">Table2[[#This Row],[Mortage left ]]/Table2[[#This Row],[Value of house ]]</f>
        <v>0.70617899606628642</v>
      </c>
      <c r="AZ375" s="7">
        <f ca="1">IF(Table2[[#This Row],[Debts]]&gt;Table2[[#This Row],[Income]],1,0)</f>
        <v>0</v>
      </c>
      <c r="BA375" s="7"/>
      <c r="BB375" s="7"/>
      <c r="BC375" s="7">
        <f ca="1">IF(Table2[[#This Row],[net worth of the person($)]]&gt;BB375,Table2[[#This Row],[age]],0)</f>
        <v>37</v>
      </c>
      <c r="BD375" s="7"/>
    </row>
    <row r="376" spans="3:56" x14ac:dyDescent="0.25">
      <c r="C376" s="1" t="str">
        <f t="shared" si="108"/>
        <v>women</v>
      </c>
      <c r="D376" s="1">
        <f t="shared" ca="1" si="109"/>
        <v>29</v>
      </c>
      <c r="E376" s="1">
        <f t="shared" ca="1" si="110"/>
        <v>3</v>
      </c>
      <c r="F376" s="1" t="str">
        <f t="shared" ca="1" si="111"/>
        <v xml:space="preserve">teaching </v>
      </c>
      <c r="G376" s="1">
        <f t="shared" ca="1" si="112"/>
        <v>1</v>
      </c>
      <c r="H376" s="1" t="str">
        <f t="shared" ca="1" si="113"/>
        <v>high scool</v>
      </c>
      <c r="I376">
        <f t="shared" ca="1" si="114"/>
        <v>2</v>
      </c>
      <c r="J376">
        <f t="shared" ca="1" si="115"/>
        <v>2</v>
      </c>
      <c r="K376">
        <f t="shared" ca="1" si="116"/>
        <v>63369</v>
      </c>
      <c r="L376">
        <f t="shared" ca="1" si="117"/>
        <v>13</v>
      </c>
      <c r="M376" t="str">
        <f t="shared" ca="1" si="118"/>
        <v>Prince edward Island</v>
      </c>
      <c r="N376">
        <f t="shared" ca="1" si="121"/>
        <v>380214</v>
      </c>
      <c r="O376">
        <f t="shared" ca="1" si="119"/>
        <v>154662.59388210395</v>
      </c>
      <c r="P376">
        <f t="shared" ca="1" si="122"/>
        <v>16501.43511723269</v>
      </c>
      <c r="Q376">
        <f t="shared" ca="1" si="120"/>
        <v>6529</v>
      </c>
      <c r="R376">
        <f t="shared" ca="1" si="123"/>
        <v>9104.0152148578036</v>
      </c>
      <c r="S376">
        <f t="shared" ca="1" si="124"/>
        <v>65644.05137750521</v>
      </c>
      <c r="T376">
        <f t="shared" ca="1" si="125"/>
        <v>462359.48649473791</v>
      </c>
      <c r="U376">
        <f t="shared" ca="1" si="126"/>
        <v>170295.60909696174</v>
      </c>
      <c r="V376">
        <f t="shared" ca="1" si="127"/>
        <v>292063.87739777617</v>
      </c>
      <c r="X376" s="7">
        <f>IF(Table2[[#This Row],[gender]]="men",1,0)</f>
        <v>0</v>
      </c>
      <c r="Y376" s="7">
        <f>IF(Table2[[#This Row],[gender]]="women",1,0)</f>
        <v>1</v>
      </c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>
        <f ca="1">Table2[[#This Row],[Cars value]]/Table2[[#This Row],[Cars]]</f>
        <v>8250.7175586163448</v>
      </c>
      <c r="AS376" s="7"/>
      <c r="AT376" s="7"/>
      <c r="AU376" s="7">
        <f ca="1">IF(Table2[[#This Row],[Debts]]&gt;$AT$7,1,0)</f>
        <v>0</v>
      </c>
      <c r="AV376" s="7"/>
      <c r="AW376" s="7">
        <f ca="1">Table2[[#This Row],[Mortage left ]]/Table2[[#This Row],[Value of house ]]</f>
        <v>0.40677774590652616</v>
      </c>
      <c r="AZ376" s="7">
        <f ca="1">IF(Table2[[#This Row],[Debts]]&gt;Table2[[#This Row],[Income]],1,0)</f>
        <v>0</v>
      </c>
      <c r="BA376" s="7"/>
      <c r="BB376" s="7"/>
      <c r="BC376" s="7">
        <f ca="1">IF(Table2[[#This Row],[net worth of the person($)]]&gt;BB376,Table2[[#This Row],[age]],0)</f>
        <v>29</v>
      </c>
      <c r="BD376" s="7"/>
    </row>
    <row r="377" spans="3:56" x14ac:dyDescent="0.25">
      <c r="C377" s="1" t="str">
        <f t="shared" si="108"/>
        <v>women</v>
      </c>
      <c r="D377" s="1">
        <f t="shared" ca="1" si="109"/>
        <v>28</v>
      </c>
      <c r="E377" s="1">
        <f t="shared" ca="1" si="110"/>
        <v>6</v>
      </c>
      <c r="F377" s="1" t="str">
        <f t="shared" ca="1" si="111"/>
        <v>agriculture</v>
      </c>
      <c r="G377" s="1">
        <f t="shared" ca="1" si="112"/>
        <v>2</v>
      </c>
      <c r="H377" s="1" t="str">
        <f t="shared" ca="1" si="113"/>
        <v xml:space="preserve">college </v>
      </c>
      <c r="I377">
        <f t="shared" ca="1" si="114"/>
        <v>1</v>
      </c>
      <c r="J377">
        <f t="shared" ca="1" si="115"/>
        <v>2</v>
      </c>
      <c r="K377">
        <f t="shared" ca="1" si="116"/>
        <v>41991</v>
      </c>
      <c r="L377">
        <f t="shared" ca="1" si="117"/>
        <v>6</v>
      </c>
      <c r="M377" t="str">
        <f t="shared" ca="1" si="118"/>
        <v>Saskatchewan</v>
      </c>
      <c r="N377">
        <f t="shared" ca="1" si="121"/>
        <v>125973</v>
      </c>
      <c r="O377">
        <f t="shared" ca="1" si="119"/>
        <v>5128.517423092324</v>
      </c>
      <c r="P377">
        <f t="shared" ca="1" si="122"/>
        <v>9882.1343273917464</v>
      </c>
      <c r="Q377">
        <f t="shared" ca="1" si="120"/>
        <v>1602</v>
      </c>
      <c r="R377">
        <f t="shared" ca="1" si="123"/>
        <v>28413.062619896424</v>
      </c>
      <c r="S377">
        <f t="shared" ca="1" si="124"/>
        <v>11643.808254664902</v>
      </c>
      <c r="T377">
        <f t="shared" ca="1" si="125"/>
        <v>147498.94258205665</v>
      </c>
      <c r="U377">
        <f t="shared" ca="1" si="126"/>
        <v>35143.580042988746</v>
      </c>
      <c r="V377">
        <f t="shared" ca="1" si="127"/>
        <v>112355.36253906791</v>
      </c>
      <c r="X377" s="7">
        <f>IF(Table2[[#This Row],[gender]]="men",1,0)</f>
        <v>0</v>
      </c>
      <c r="Y377" s="7">
        <f>IF(Table2[[#This Row],[gender]]="women",1,0)</f>
        <v>1</v>
      </c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>
        <f ca="1">Table2[[#This Row],[Cars value]]/Table2[[#This Row],[Cars]]</f>
        <v>4941.0671636958732</v>
      </c>
      <c r="AS377" s="7"/>
      <c r="AT377" s="7"/>
      <c r="AU377" s="7">
        <f ca="1">IF(Table2[[#This Row],[Debts]]&gt;$AT$7,1,0)</f>
        <v>1</v>
      </c>
      <c r="AV377" s="7"/>
      <c r="AW377" s="7">
        <f ca="1">Table2[[#This Row],[Mortage left ]]/Table2[[#This Row],[Value of house ]]</f>
        <v>4.0711243068691894E-2</v>
      </c>
      <c r="AZ377" s="7">
        <f ca="1">IF(Table2[[#This Row],[Debts]]&gt;Table2[[#This Row],[Income]],1,0)</f>
        <v>0</v>
      </c>
      <c r="BA377" s="7"/>
      <c r="BB377" s="7"/>
      <c r="BC377" s="7">
        <f ca="1">IF(Table2[[#This Row],[net worth of the person($)]]&gt;BB377,Table2[[#This Row],[age]],0)</f>
        <v>28</v>
      </c>
      <c r="BD377" s="7"/>
    </row>
    <row r="378" spans="3:56" x14ac:dyDescent="0.25">
      <c r="C378" s="1" t="str">
        <f t="shared" si="108"/>
        <v>women</v>
      </c>
      <c r="D378" s="1">
        <f t="shared" ca="1" si="109"/>
        <v>28</v>
      </c>
      <c r="E378" s="1">
        <f t="shared" ca="1" si="110"/>
        <v>6</v>
      </c>
      <c r="F378" s="1" t="str">
        <f t="shared" ca="1" si="111"/>
        <v>agriculture</v>
      </c>
      <c r="G378" s="1">
        <f t="shared" ca="1" si="112"/>
        <v>1</v>
      </c>
      <c r="H378" s="1" t="str">
        <f t="shared" ca="1" si="113"/>
        <v>high scool</v>
      </c>
      <c r="I378">
        <f t="shared" ca="1" si="114"/>
        <v>1</v>
      </c>
      <c r="J378">
        <f t="shared" ca="1" si="115"/>
        <v>2</v>
      </c>
      <c r="K378">
        <f t="shared" ca="1" si="116"/>
        <v>50298</v>
      </c>
      <c r="L378">
        <f t="shared" ca="1" si="117"/>
        <v>9</v>
      </c>
      <c r="M378" t="str">
        <f t="shared" ca="1" si="118"/>
        <v>Quebec</v>
      </c>
      <c r="N378">
        <f t="shared" ca="1" si="121"/>
        <v>251490</v>
      </c>
      <c r="O378">
        <f t="shared" ca="1" si="119"/>
        <v>52535.369910788679</v>
      </c>
      <c r="P378">
        <f t="shared" ca="1" si="122"/>
        <v>38181.484733462479</v>
      </c>
      <c r="Q378">
        <f t="shared" ca="1" si="120"/>
        <v>10737</v>
      </c>
      <c r="R378">
        <f t="shared" ca="1" si="123"/>
        <v>48090.135268258571</v>
      </c>
      <c r="S378">
        <f t="shared" ca="1" si="124"/>
        <v>61060.523138018296</v>
      </c>
      <c r="T378">
        <f t="shared" ca="1" si="125"/>
        <v>350732.00787148078</v>
      </c>
      <c r="U378">
        <f t="shared" ca="1" si="126"/>
        <v>111362.50517904725</v>
      </c>
      <c r="V378">
        <f t="shared" ca="1" si="127"/>
        <v>239369.50269243354</v>
      </c>
      <c r="X378" s="7">
        <f>IF(Table2[[#This Row],[gender]]="men",1,0)</f>
        <v>0</v>
      </c>
      <c r="Y378" s="7">
        <f>IF(Table2[[#This Row],[gender]]="women",1,0)</f>
        <v>1</v>
      </c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>
        <f ca="1">Table2[[#This Row],[Cars value]]/Table2[[#This Row],[Cars]]</f>
        <v>19090.74236673124</v>
      </c>
      <c r="AS378" s="7"/>
      <c r="AT378" s="7"/>
      <c r="AU378" s="7">
        <f ca="1">IF(Table2[[#This Row],[Debts]]&gt;$AT$7,1,0)</f>
        <v>1</v>
      </c>
      <c r="AV378" s="7"/>
      <c r="AW378" s="7">
        <f ca="1">Table2[[#This Row],[Mortage left ]]/Table2[[#This Row],[Value of house ]]</f>
        <v>0.20889645676085999</v>
      </c>
      <c r="AZ378" s="7">
        <f ca="1">IF(Table2[[#This Row],[Debts]]&gt;Table2[[#This Row],[Income]],1,0)</f>
        <v>0</v>
      </c>
      <c r="BA378" s="7"/>
      <c r="BB378" s="7"/>
      <c r="BC378" s="7">
        <f ca="1">IF(Table2[[#This Row],[net worth of the person($)]]&gt;BB378,Table2[[#This Row],[age]],0)</f>
        <v>28</v>
      </c>
      <c r="BD378" s="7"/>
    </row>
    <row r="379" spans="3:56" x14ac:dyDescent="0.25">
      <c r="C379" s="1" t="str">
        <f t="shared" si="108"/>
        <v>women</v>
      </c>
      <c r="D379" s="1">
        <f t="shared" ca="1" si="109"/>
        <v>36</v>
      </c>
      <c r="E379" s="1">
        <f t="shared" ca="1" si="110"/>
        <v>6</v>
      </c>
      <c r="F379" s="1" t="str">
        <f t="shared" ca="1" si="111"/>
        <v>agriculture</v>
      </c>
      <c r="G379" s="1">
        <f t="shared" ca="1" si="112"/>
        <v>4</v>
      </c>
      <c r="H379" s="1" t="str">
        <f t="shared" ca="1" si="113"/>
        <v xml:space="preserve">technical </v>
      </c>
      <c r="I379">
        <f t="shared" ca="1" si="114"/>
        <v>0</v>
      </c>
      <c r="J379">
        <f t="shared" ca="1" si="115"/>
        <v>2</v>
      </c>
      <c r="K379">
        <f t="shared" ca="1" si="116"/>
        <v>37794</v>
      </c>
      <c r="L379">
        <f t="shared" ca="1" si="117"/>
        <v>8</v>
      </c>
      <c r="M379" t="str">
        <f t="shared" ca="1" si="118"/>
        <v xml:space="preserve">Ontario </v>
      </c>
      <c r="N379">
        <f t="shared" ca="1" si="121"/>
        <v>188970</v>
      </c>
      <c r="O379">
        <f t="shared" ca="1" si="119"/>
        <v>32539.177136238515</v>
      </c>
      <c r="P379">
        <f t="shared" ca="1" si="122"/>
        <v>61694.778024166058</v>
      </c>
      <c r="Q379">
        <f t="shared" ca="1" si="120"/>
        <v>47377</v>
      </c>
      <c r="R379">
        <f t="shared" ca="1" si="123"/>
        <v>64368.756764850252</v>
      </c>
      <c r="S379">
        <f t="shared" ca="1" si="124"/>
        <v>37347.937170715697</v>
      </c>
      <c r="T379">
        <f t="shared" ca="1" si="125"/>
        <v>288012.71519488178</v>
      </c>
      <c r="U379">
        <f t="shared" ca="1" si="126"/>
        <v>144284.93390108878</v>
      </c>
      <c r="V379">
        <f t="shared" ca="1" si="127"/>
        <v>143727.781293793</v>
      </c>
      <c r="X379" s="7">
        <f>IF(Table2[[#This Row],[gender]]="men",1,0)</f>
        <v>0</v>
      </c>
      <c r="Y379" s="7">
        <f>IF(Table2[[#This Row],[gender]]="women",1,0)</f>
        <v>1</v>
      </c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>
        <f ca="1">Table2[[#This Row],[Cars value]]/Table2[[#This Row],[Cars]]</f>
        <v>30847.389012083029</v>
      </c>
      <c r="AS379" s="7"/>
      <c r="AT379" s="7"/>
      <c r="AU379" s="7">
        <f ca="1">IF(Table2[[#This Row],[Debts]]&gt;$AT$7,1,0)</f>
        <v>1</v>
      </c>
      <c r="AV379" s="7"/>
      <c r="AW379" s="7">
        <f ca="1">Table2[[#This Row],[Mortage left ]]/Table2[[#This Row],[Value of house ]]</f>
        <v>0.17219229050239993</v>
      </c>
      <c r="AZ379" s="7">
        <f ca="1">IF(Table2[[#This Row],[Debts]]&gt;Table2[[#This Row],[Income]],1,0)</f>
        <v>1</v>
      </c>
      <c r="BA379" s="7"/>
      <c r="BB379" s="7"/>
      <c r="BC379" s="7">
        <f ca="1">IF(Table2[[#This Row],[net worth of the person($)]]&gt;BB379,Table2[[#This Row],[age]],0)</f>
        <v>36</v>
      </c>
      <c r="BD379" s="7"/>
    </row>
    <row r="380" spans="3:56" x14ac:dyDescent="0.25">
      <c r="C380" s="1" t="str">
        <f t="shared" si="108"/>
        <v>women</v>
      </c>
      <c r="D380" s="1">
        <f t="shared" ca="1" si="109"/>
        <v>35</v>
      </c>
      <c r="E380" s="1">
        <f t="shared" ca="1" si="110"/>
        <v>2</v>
      </c>
      <c r="F380" s="1" t="str">
        <f t="shared" ca="1" si="111"/>
        <v>construction</v>
      </c>
      <c r="G380" s="1">
        <f t="shared" ca="1" si="112"/>
        <v>4</v>
      </c>
      <c r="H380" s="1" t="str">
        <f t="shared" ca="1" si="113"/>
        <v xml:space="preserve">technical </v>
      </c>
      <c r="I380">
        <f t="shared" ca="1" si="114"/>
        <v>0</v>
      </c>
      <c r="J380">
        <f t="shared" ca="1" si="115"/>
        <v>2</v>
      </c>
      <c r="K380">
        <f t="shared" ca="1" si="116"/>
        <v>50865</v>
      </c>
      <c r="L380">
        <f t="shared" ca="1" si="117"/>
        <v>3</v>
      </c>
      <c r="M380" t="str">
        <f t="shared" ca="1" si="118"/>
        <v>Northwest Ter</v>
      </c>
      <c r="N380">
        <f t="shared" ca="1" si="121"/>
        <v>254325</v>
      </c>
      <c r="O380">
        <f t="shared" ca="1" si="119"/>
        <v>67619.018826297033</v>
      </c>
      <c r="P380">
        <f t="shared" ca="1" si="122"/>
        <v>84742.195663415958</v>
      </c>
      <c r="Q380">
        <f t="shared" ca="1" si="120"/>
        <v>6792</v>
      </c>
      <c r="R380">
        <f t="shared" ca="1" si="123"/>
        <v>52924.811207088023</v>
      </c>
      <c r="S380">
        <f t="shared" ca="1" si="124"/>
        <v>67154.239071598495</v>
      </c>
      <c r="T380">
        <f t="shared" ca="1" si="125"/>
        <v>406221.43473501445</v>
      </c>
      <c r="U380">
        <f t="shared" ca="1" si="126"/>
        <v>127335.83003338505</v>
      </c>
      <c r="V380">
        <f t="shared" ca="1" si="127"/>
        <v>278885.60470162937</v>
      </c>
      <c r="X380" s="7">
        <f>IF(Table2[[#This Row],[gender]]="men",1,0)</f>
        <v>0</v>
      </c>
      <c r="Y380" s="7">
        <f>IF(Table2[[#This Row],[gender]]="women",1,0)</f>
        <v>1</v>
      </c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>
        <f ca="1">Table2[[#This Row],[Cars value]]/Table2[[#This Row],[Cars]]</f>
        <v>42371.097831707979</v>
      </c>
      <c r="AS380" s="7"/>
      <c r="AT380" s="7"/>
      <c r="AU380" s="7">
        <f ca="1">IF(Table2[[#This Row],[Debts]]&gt;$AT$7,1,0)</f>
        <v>1</v>
      </c>
      <c r="AV380" s="7"/>
      <c r="AW380" s="7">
        <f ca="1">Table2[[#This Row],[Mortage left ]]/Table2[[#This Row],[Value of house ]]</f>
        <v>0.26587641335416112</v>
      </c>
      <c r="AZ380" s="7">
        <f ca="1">IF(Table2[[#This Row],[Debts]]&gt;Table2[[#This Row],[Income]],1,0)</f>
        <v>1</v>
      </c>
      <c r="BA380" s="7"/>
      <c r="BB380" s="7"/>
      <c r="BC380" s="7">
        <f ca="1">IF(Table2[[#This Row],[net worth of the person($)]]&gt;BB380,Table2[[#This Row],[age]],0)</f>
        <v>35</v>
      </c>
      <c r="BD380" s="7"/>
    </row>
    <row r="381" spans="3:56" x14ac:dyDescent="0.25">
      <c r="C381" s="1" t="str">
        <f t="shared" si="108"/>
        <v>women</v>
      </c>
      <c r="D381" s="1">
        <f t="shared" ca="1" si="109"/>
        <v>45</v>
      </c>
      <c r="E381" s="1">
        <f t="shared" ca="1" si="110"/>
        <v>5</v>
      </c>
      <c r="F381" s="1" t="str">
        <f t="shared" ca="1" si="111"/>
        <v xml:space="preserve">general work </v>
      </c>
      <c r="G381" s="1">
        <f t="shared" ca="1" si="112"/>
        <v>3</v>
      </c>
      <c r="H381" s="1" t="str">
        <f t="shared" ca="1" si="113"/>
        <v xml:space="preserve">university </v>
      </c>
      <c r="I381">
        <f t="shared" ca="1" si="114"/>
        <v>2</v>
      </c>
      <c r="J381">
        <f t="shared" ca="1" si="115"/>
        <v>1</v>
      </c>
      <c r="K381">
        <f t="shared" ca="1" si="116"/>
        <v>65582</v>
      </c>
      <c r="L381">
        <f t="shared" ca="1" si="117"/>
        <v>6</v>
      </c>
      <c r="M381" t="str">
        <f t="shared" ca="1" si="118"/>
        <v>Saskatchewan</v>
      </c>
      <c r="N381">
        <f t="shared" ca="1" si="121"/>
        <v>327910</v>
      </c>
      <c r="O381">
        <f t="shared" ca="1" si="119"/>
        <v>287670.72585413826</v>
      </c>
      <c r="P381">
        <f t="shared" ca="1" si="122"/>
        <v>36663.151890238012</v>
      </c>
      <c r="Q381">
        <f t="shared" ca="1" si="120"/>
        <v>36467</v>
      </c>
      <c r="R381">
        <f t="shared" ca="1" si="123"/>
        <v>114259.5076985396</v>
      </c>
      <c r="S381">
        <f t="shared" ca="1" si="124"/>
        <v>3481.3068305782526</v>
      </c>
      <c r="T381">
        <f t="shared" ca="1" si="125"/>
        <v>368054.45872081624</v>
      </c>
      <c r="U381">
        <f t="shared" ca="1" si="126"/>
        <v>438397.23355267785</v>
      </c>
      <c r="V381">
        <f t="shared" ca="1" si="127"/>
        <v>-70342.774831861607</v>
      </c>
      <c r="X381" s="7">
        <f>IF(Table2[[#This Row],[gender]]="men",1,0)</f>
        <v>0</v>
      </c>
      <c r="Y381" s="7">
        <f>IF(Table2[[#This Row],[gender]]="women",1,0)</f>
        <v>1</v>
      </c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>
        <f ca="1">Table2[[#This Row],[Cars value]]/Table2[[#This Row],[Cars]]</f>
        <v>36663.151890238012</v>
      </c>
      <c r="AS381" s="7"/>
      <c r="AT381" s="7"/>
      <c r="AU381" s="7">
        <f ca="1">IF(Table2[[#This Row],[Debts]]&gt;$AT$7,1,0)</f>
        <v>1</v>
      </c>
      <c r="AV381" s="7"/>
      <c r="AW381" s="7">
        <f ca="1">Table2[[#This Row],[Mortage left ]]/Table2[[#This Row],[Value of house ]]</f>
        <v>0.87728561451050058</v>
      </c>
      <c r="AZ381" s="7">
        <f ca="1">IF(Table2[[#This Row],[Debts]]&gt;Table2[[#This Row],[Income]],1,0)</f>
        <v>1</v>
      </c>
      <c r="BA381" s="7"/>
      <c r="BB381" s="7"/>
      <c r="BC381" s="7">
        <f ca="1">IF(Table2[[#This Row],[net worth of the person($)]]&gt;BB381,Table2[[#This Row],[age]],0)</f>
        <v>0</v>
      </c>
      <c r="BD381" s="7"/>
    </row>
    <row r="382" spans="3:56" x14ac:dyDescent="0.25">
      <c r="C382" s="1" t="str">
        <f t="shared" si="108"/>
        <v>women</v>
      </c>
      <c r="D382" s="1">
        <f t="shared" ca="1" si="109"/>
        <v>45</v>
      </c>
      <c r="E382" s="1">
        <f t="shared" ca="1" si="110"/>
        <v>2</v>
      </c>
      <c r="F382" s="1" t="str">
        <f t="shared" ca="1" si="111"/>
        <v>construction</v>
      </c>
      <c r="G382" s="1">
        <f t="shared" ca="1" si="112"/>
        <v>2</v>
      </c>
      <c r="H382" s="1" t="str">
        <f t="shared" ca="1" si="113"/>
        <v xml:space="preserve">college </v>
      </c>
      <c r="I382">
        <f t="shared" ca="1" si="114"/>
        <v>3</v>
      </c>
      <c r="J382">
        <f t="shared" ca="1" si="115"/>
        <v>1</v>
      </c>
      <c r="K382">
        <f t="shared" ca="1" si="116"/>
        <v>82411</v>
      </c>
      <c r="L382">
        <f t="shared" ca="1" si="117"/>
        <v>7</v>
      </c>
      <c r="M382" t="str">
        <f t="shared" ca="1" si="118"/>
        <v xml:space="preserve">Manitoba </v>
      </c>
      <c r="N382">
        <f t="shared" ca="1" si="121"/>
        <v>494466</v>
      </c>
      <c r="O382">
        <f t="shared" ca="1" si="119"/>
        <v>313269.84739511606</v>
      </c>
      <c r="P382">
        <f t="shared" ca="1" si="122"/>
        <v>56252.58788805762</v>
      </c>
      <c r="Q382">
        <f t="shared" ca="1" si="120"/>
        <v>52202</v>
      </c>
      <c r="R382">
        <f t="shared" ca="1" si="123"/>
        <v>114121.31406407958</v>
      </c>
      <c r="S382">
        <f t="shared" ca="1" si="124"/>
        <v>72195.523354352219</v>
      </c>
      <c r="T382">
        <f t="shared" ca="1" si="125"/>
        <v>622914.1112424098</v>
      </c>
      <c r="U382">
        <f t="shared" ca="1" si="126"/>
        <v>479593.16145919566</v>
      </c>
      <c r="V382">
        <f t="shared" ca="1" si="127"/>
        <v>143320.94978321414</v>
      </c>
      <c r="X382" s="7">
        <f>IF(Table2[[#This Row],[gender]]="men",1,0)</f>
        <v>0</v>
      </c>
      <c r="Y382" s="7">
        <f>IF(Table2[[#This Row],[gender]]="women",1,0)</f>
        <v>1</v>
      </c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>
        <f ca="1">Table2[[#This Row],[Cars value]]/Table2[[#This Row],[Cars]]</f>
        <v>56252.58788805762</v>
      </c>
      <c r="AS382" s="7"/>
      <c r="AT382" s="7"/>
      <c r="AU382" s="7">
        <f ca="1">IF(Table2[[#This Row],[Debts]]&gt;$AT$7,1,0)</f>
        <v>1</v>
      </c>
      <c r="AV382" s="7"/>
      <c r="AW382" s="7">
        <f ca="1">Table2[[#This Row],[Mortage left ]]/Table2[[#This Row],[Value of house ]]</f>
        <v>0.63355184662871877</v>
      </c>
      <c r="AZ382" s="7">
        <f ca="1">IF(Table2[[#This Row],[Debts]]&gt;Table2[[#This Row],[Income]],1,0)</f>
        <v>1</v>
      </c>
      <c r="BA382" s="7"/>
      <c r="BB382" s="7"/>
      <c r="BC382" s="7">
        <f ca="1">IF(Table2[[#This Row],[net worth of the person($)]]&gt;BB382,Table2[[#This Row],[age]],0)</f>
        <v>45</v>
      </c>
      <c r="BD382" s="7"/>
    </row>
    <row r="383" spans="3:56" x14ac:dyDescent="0.25">
      <c r="C383" s="1" t="str">
        <f t="shared" si="108"/>
        <v>women</v>
      </c>
      <c r="D383" s="1">
        <f t="shared" ca="1" si="109"/>
        <v>43</v>
      </c>
      <c r="E383" s="1">
        <f t="shared" ca="1" si="110"/>
        <v>5</v>
      </c>
      <c r="F383" s="1" t="str">
        <f t="shared" ca="1" si="111"/>
        <v xml:space="preserve">general work </v>
      </c>
      <c r="G383" s="1">
        <f t="shared" ca="1" si="112"/>
        <v>4</v>
      </c>
      <c r="H383" s="1" t="str">
        <f t="shared" ca="1" si="113"/>
        <v xml:space="preserve">technical </v>
      </c>
      <c r="I383">
        <f t="shared" ca="1" si="114"/>
        <v>4</v>
      </c>
      <c r="J383">
        <f t="shared" ca="1" si="115"/>
        <v>1</v>
      </c>
      <c r="K383">
        <f t="shared" ca="1" si="116"/>
        <v>56236</v>
      </c>
      <c r="L383">
        <f t="shared" ca="1" si="117"/>
        <v>8</v>
      </c>
      <c r="M383" t="str">
        <f t="shared" ca="1" si="118"/>
        <v xml:space="preserve">Ontario </v>
      </c>
      <c r="N383">
        <f t="shared" ca="1" si="121"/>
        <v>224944</v>
      </c>
      <c r="O383">
        <f t="shared" ca="1" si="119"/>
        <v>209832.1876953078</v>
      </c>
      <c r="P383">
        <f t="shared" ca="1" si="122"/>
        <v>38980.457293148633</v>
      </c>
      <c r="Q383">
        <f t="shared" ca="1" si="120"/>
        <v>16861</v>
      </c>
      <c r="R383">
        <f t="shared" ca="1" si="123"/>
        <v>25398.035840387889</v>
      </c>
      <c r="S383">
        <f t="shared" ca="1" si="124"/>
        <v>22293.89331124333</v>
      </c>
      <c r="T383">
        <f t="shared" ca="1" si="125"/>
        <v>286218.35060439195</v>
      </c>
      <c r="U383">
        <f t="shared" ca="1" si="126"/>
        <v>252091.2235356957</v>
      </c>
      <c r="V383">
        <f t="shared" ca="1" si="127"/>
        <v>34127.127068696253</v>
      </c>
      <c r="X383" s="7">
        <f>IF(Table2[[#This Row],[gender]]="men",1,0)</f>
        <v>0</v>
      </c>
      <c r="Y383" s="7">
        <f>IF(Table2[[#This Row],[gender]]="women",1,0)</f>
        <v>1</v>
      </c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>
        <f ca="1">Table2[[#This Row],[Cars value]]/Table2[[#This Row],[Cars]]</f>
        <v>38980.457293148633</v>
      </c>
      <c r="AS383" s="7"/>
      <c r="AT383" s="7"/>
      <c r="AU383" s="7">
        <f ca="1">IF(Table2[[#This Row],[Debts]]&gt;$AT$7,1,0)</f>
        <v>1</v>
      </c>
      <c r="AV383" s="7"/>
      <c r="AW383" s="7">
        <f ca="1">Table2[[#This Row],[Mortage left ]]/Table2[[#This Row],[Value of house ]]</f>
        <v>0.93281966931906524</v>
      </c>
      <c r="AZ383" s="7">
        <f ca="1">IF(Table2[[#This Row],[Debts]]&gt;Table2[[#This Row],[Income]],1,0)</f>
        <v>0</v>
      </c>
      <c r="BA383" s="7"/>
      <c r="BB383" s="7"/>
      <c r="BC383" s="7">
        <f ca="1">IF(Table2[[#This Row],[net worth of the person($)]]&gt;BB383,Table2[[#This Row],[age]],0)</f>
        <v>43</v>
      </c>
      <c r="BD383" s="7"/>
    </row>
    <row r="384" spans="3:56" x14ac:dyDescent="0.25">
      <c r="C384" s="1" t="str">
        <f t="shared" si="108"/>
        <v>women</v>
      </c>
      <c r="D384" s="1">
        <f t="shared" ca="1" si="109"/>
        <v>41</v>
      </c>
      <c r="E384" s="1">
        <f t="shared" ca="1" si="110"/>
        <v>5</v>
      </c>
      <c r="F384" s="1" t="str">
        <f t="shared" ca="1" si="111"/>
        <v xml:space="preserve">general work </v>
      </c>
      <c r="G384" s="1">
        <f t="shared" ca="1" si="112"/>
        <v>4</v>
      </c>
      <c r="H384" s="1" t="str">
        <f t="shared" ca="1" si="113"/>
        <v xml:space="preserve">technical </v>
      </c>
      <c r="I384">
        <f t="shared" ca="1" si="114"/>
        <v>2</v>
      </c>
      <c r="J384">
        <f t="shared" ca="1" si="115"/>
        <v>2</v>
      </c>
      <c r="K384">
        <f t="shared" ca="1" si="116"/>
        <v>86711</v>
      </c>
      <c r="L384">
        <f t="shared" ca="1" si="117"/>
        <v>12</v>
      </c>
      <c r="M384" t="str">
        <f t="shared" ca="1" si="118"/>
        <v xml:space="preserve">Nova scotia </v>
      </c>
      <c r="N384">
        <f t="shared" ca="1" si="121"/>
        <v>433555</v>
      </c>
      <c r="O384">
        <f t="shared" ca="1" si="119"/>
        <v>67958.02748824704</v>
      </c>
      <c r="P384">
        <f t="shared" ca="1" si="122"/>
        <v>102608.41864601491</v>
      </c>
      <c r="Q384">
        <f t="shared" ca="1" si="120"/>
        <v>61943</v>
      </c>
      <c r="R384">
        <f t="shared" ca="1" si="123"/>
        <v>52448.968272462494</v>
      </c>
      <c r="S384">
        <f t="shared" ca="1" si="124"/>
        <v>81441.830045956973</v>
      </c>
      <c r="T384">
        <f t="shared" ca="1" si="125"/>
        <v>617605.24869197188</v>
      </c>
      <c r="U384">
        <f t="shared" ca="1" si="126"/>
        <v>182349.99576070954</v>
      </c>
      <c r="V384">
        <f t="shared" ca="1" si="127"/>
        <v>435255.25293126237</v>
      </c>
      <c r="X384" s="7">
        <f>IF(Table2[[#This Row],[gender]]="men",1,0)</f>
        <v>0</v>
      </c>
      <c r="Y384" s="7">
        <f>IF(Table2[[#This Row],[gender]]="women",1,0)</f>
        <v>1</v>
      </c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>
        <f ca="1">Table2[[#This Row],[Cars value]]/Table2[[#This Row],[Cars]]</f>
        <v>51304.209323007453</v>
      </c>
      <c r="AS384" s="7"/>
      <c r="AT384" s="7"/>
      <c r="AU384" s="7">
        <f ca="1">IF(Table2[[#This Row],[Debts]]&gt;$AT$7,1,0)</f>
        <v>1</v>
      </c>
      <c r="AV384" s="7"/>
      <c r="AW384" s="7">
        <f ca="1">Table2[[#This Row],[Mortage left ]]/Table2[[#This Row],[Value of house ]]</f>
        <v>0.15674603565463907</v>
      </c>
      <c r="AZ384" s="7">
        <f ca="1">IF(Table2[[#This Row],[Debts]]&gt;Table2[[#This Row],[Income]],1,0)</f>
        <v>0</v>
      </c>
      <c r="BA384" s="7"/>
      <c r="BB384" s="7"/>
      <c r="BC384" s="7">
        <f ca="1">IF(Table2[[#This Row],[net worth of the person($)]]&gt;BB384,Table2[[#This Row],[age]],0)</f>
        <v>41</v>
      </c>
      <c r="BD384" s="7"/>
    </row>
    <row r="385" spans="3:56" x14ac:dyDescent="0.25">
      <c r="C385" s="1" t="str">
        <f t="shared" si="108"/>
        <v>women</v>
      </c>
      <c r="D385" s="1">
        <f t="shared" ca="1" si="109"/>
        <v>25</v>
      </c>
      <c r="E385" s="1">
        <f t="shared" ca="1" si="110"/>
        <v>2</v>
      </c>
      <c r="F385" s="1" t="str">
        <f t="shared" ca="1" si="111"/>
        <v>construction</v>
      </c>
      <c r="G385" s="1">
        <f t="shared" ca="1" si="112"/>
        <v>5</v>
      </c>
      <c r="H385" s="1" t="str">
        <f t="shared" ca="1" si="113"/>
        <v>Other</v>
      </c>
      <c r="I385">
        <f t="shared" ca="1" si="114"/>
        <v>0</v>
      </c>
      <c r="J385">
        <f t="shared" ca="1" si="115"/>
        <v>1</v>
      </c>
      <c r="K385">
        <f t="shared" ca="1" si="116"/>
        <v>30540</v>
      </c>
      <c r="L385">
        <f t="shared" ca="1" si="117"/>
        <v>13</v>
      </c>
      <c r="M385" t="str">
        <f t="shared" ca="1" si="118"/>
        <v>Prince edward Island</v>
      </c>
      <c r="N385">
        <f t="shared" ca="1" si="121"/>
        <v>183240</v>
      </c>
      <c r="O385">
        <f t="shared" ca="1" si="119"/>
        <v>83588.022404244723</v>
      </c>
      <c r="P385">
        <f t="shared" ca="1" si="122"/>
        <v>672.37288135207075</v>
      </c>
      <c r="Q385">
        <f t="shared" ca="1" si="120"/>
        <v>2</v>
      </c>
      <c r="R385">
        <f t="shared" ca="1" si="123"/>
        <v>16070.060393302183</v>
      </c>
      <c r="S385">
        <f t="shared" ca="1" si="124"/>
        <v>386.47017298820333</v>
      </c>
      <c r="T385">
        <f t="shared" ca="1" si="125"/>
        <v>184298.84305434025</v>
      </c>
      <c r="U385">
        <f t="shared" ca="1" si="126"/>
        <v>99660.0827975469</v>
      </c>
      <c r="V385">
        <f t="shared" ca="1" si="127"/>
        <v>84638.76025679335</v>
      </c>
      <c r="X385" s="7">
        <f>IF(Table2[[#This Row],[gender]]="men",1,0)</f>
        <v>0</v>
      </c>
      <c r="Y385" s="7">
        <f>IF(Table2[[#This Row],[gender]]="women",1,0)</f>
        <v>1</v>
      </c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>
        <f ca="1">Table2[[#This Row],[Cars value]]/Table2[[#This Row],[Cars]]</f>
        <v>672.37288135207075</v>
      </c>
      <c r="AS385" s="7"/>
      <c r="AT385" s="7"/>
      <c r="AU385" s="7">
        <f ca="1">IF(Table2[[#This Row],[Debts]]&gt;$AT$7,1,0)</f>
        <v>0</v>
      </c>
      <c r="AV385" s="7"/>
      <c r="AW385" s="7">
        <f ca="1">Table2[[#This Row],[Mortage left ]]/Table2[[#This Row],[Value of house ]]</f>
        <v>0.4561668980803576</v>
      </c>
      <c r="AZ385" s="7">
        <f ca="1">IF(Table2[[#This Row],[Debts]]&gt;Table2[[#This Row],[Income]],1,0)</f>
        <v>0</v>
      </c>
      <c r="BA385" s="7"/>
      <c r="BB385" s="7"/>
      <c r="BC385" s="7">
        <f ca="1">IF(Table2[[#This Row],[net worth of the person($)]]&gt;BB385,Table2[[#This Row],[age]],0)</f>
        <v>25</v>
      </c>
      <c r="BD385" s="7"/>
    </row>
    <row r="386" spans="3:56" x14ac:dyDescent="0.25">
      <c r="C386" s="1" t="str">
        <f t="shared" si="108"/>
        <v>women</v>
      </c>
      <c r="D386" s="1">
        <f t="shared" ca="1" si="109"/>
        <v>44</v>
      </c>
      <c r="E386" s="1">
        <f t="shared" ca="1" si="110"/>
        <v>6</v>
      </c>
      <c r="F386" s="1" t="str">
        <f t="shared" ca="1" si="111"/>
        <v>agriculture</v>
      </c>
      <c r="G386" s="1">
        <f t="shared" ca="1" si="112"/>
        <v>5</v>
      </c>
      <c r="H386" s="1" t="str">
        <f t="shared" ca="1" si="113"/>
        <v>Other</v>
      </c>
      <c r="I386">
        <f t="shared" ca="1" si="114"/>
        <v>0</v>
      </c>
      <c r="J386">
        <f t="shared" ca="1" si="115"/>
        <v>1</v>
      </c>
      <c r="K386">
        <f t="shared" ca="1" si="116"/>
        <v>25531</v>
      </c>
      <c r="L386">
        <f t="shared" ca="1" si="117"/>
        <v>7</v>
      </c>
      <c r="M386" t="str">
        <f t="shared" ca="1" si="118"/>
        <v xml:space="preserve">Manitoba </v>
      </c>
      <c r="N386">
        <f t="shared" ca="1" si="121"/>
        <v>127655</v>
      </c>
      <c r="O386">
        <f t="shared" ca="1" si="119"/>
        <v>51623.53067806529</v>
      </c>
      <c r="P386">
        <f t="shared" ca="1" si="122"/>
        <v>20982.345239285936</v>
      </c>
      <c r="Q386">
        <f t="shared" ca="1" si="120"/>
        <v>11771</v>
      </c>
      <c r="R386">
        <f t="shared" ca="1" si="123"/>
        <v>34960.949538430308</v>
      </c>
      <c r="S386">
        <f t="shared" ca="1" si="124"/>
        <v>33901.505655116416</v>
      </c>
      <c r="T386">
        <f t="shared" ca="1" si="125"/>
        <v>182538.85089440236</v>
      </c>
      <c r="U386">
        <f t="shared" ca="1" si="126"/>
        <v>98355.480216495605</v>
      </c>
      <c r="V386">
        <f t="shared" ca="1" si="127"/>
        <v>84183.370677906758</v>
      </c>
      <c r="X386" s="7">
        <f>IF(Table2[[#This Row],[gender]]="men",1,0)</f>
        <v>0</v>
      </c>
      <c r="Y386" s="7">
        <f>IF(Table2[[#This Row],[gender]]="women",1,0)</f>
        <v>1</v>
      </c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>
        <f ca="1">Table2[[#This Row],[Cars value]]/Table2[[#This Row],[Cars]]</f>
        <v>20982.345239285936</v>
      </c>
      <c r="AS386" s="7"/>
      <c r="AT386" s="7"/>
      <c r="AU386" s="7">
        <f ca="1">IF(Table2[[#This Row],[Debts]]&gt;$AT$7,1,0)</f>
        <v>1</v>
      </c>
      <c r="AV386" s="7"/>
      <c r="AW386" s="7">
        <f ca="1">Table2[[#This Row],[Mortage left ]]/Table2[[#This Row],[Value of house ]]</f>
        <v>0.40439881460236804</v>
      </c>
      <c r="AZ386" s="7">
        <f ca="1">IF(Table2[[#This Row],[Debts]]&gt;Table2[[#This Row],[Income]],1,0)</f>
        <v>1</v>
      </c>
      <c r="BA386" s="7"/>
      <c r="BB386" s="7"/>
      <c r="BC386" s="7">
        <f ca="1">IF(Table2[[#This Row],[net worth of the person($)]]&gt;BB386,Table2[[#This Row],[age]],0)</f>
        <v>44</v>
      </c>
      <c r="BD386" s="7"/>
    </row>
    <row r="387" spans="3:56" x14ac:dyDescent="0.25">
      <c r="C387" s="1" t="str">
        <f t="shared" si="108"/>
        <v>women</v>
      </c>
      <c r="D387" s="1">
        <f t="shared" ca="1" si="109"/>
        <v>43</v>
      </c>
      <c r="E387" s="1">
        <f t="shared" ca="1" si="110"/>
        <v>4</v>
      </c>
      <c r="F387" s="1" t="str">
        <f t="shared" ca="1" si="111"/>
        <v>IT</v>
      </c>
      <c r="G387" s="1">
        <f t="shared" ca="1" si="112"/>
        <v>3</v>
      </c>
      <c r="H387" s="1" t="str">
        <f t="shared" ca="1" si="113"/>
        <v xml:space="preserve">university </v>
      </c>
      <c r="I387">
        <f t="shared" ca="1" si="114"/>
        <v>3</v>
      </c>
      <c r="J387">
        <f t="shared" ca="1" si="115"/>
        <v>1</v>
      </c>
      <c r="K387">
        <f t="shared" ca="1" si="116"/>
        <v>37808</v>
      </c>
      <c r="L387">
        <f t="shared" ca="1" si="117"/>
        <v>10</v>
      </c>
      <c r="M387" t="str">
        <f t="shared" ca="1" si="118"/>
        <v>Newfounland</v>
      </c>
      <c r="N387">
        <f t="shared" ca="1" si="121"/>
        <v>226848</v>
      </c>
      <c r="O387">
        <f t="shared" ca="1" si="119"/>
        <v>11461.413553435796</v>
      </c>
      <c r="P387">
        <f t="shared" ca="1" si="122"/>
        <v>3815.4200682571131</v>
      </c>
      <c r="Q387">
        <f t="shared" ca="1" si="120"/>
        <v>2299</v>
      </c>
      <c r="R387">
        <f t="shared" ca="1" si="123"/>
        <v>11178.185056025059</v>
      </c>
      <c r="S387">
        <f t="shared" ca="1" si="124"/>
        <v>18518.76252127692</v>
      </c>
      <c r="T387">
        <f t="shared" ca="1" si="125"/>
        <v>249182.18258953403</v>
      </c>
      <c r="U387">
        <f t="shared" ca="1" si="126"/>
        <v>24938.598609460852</v>
      </c>
      <c r="V387">
        <f t="shared" ca="1" si="127"/>
        <v>224243.58398007316</v>
      </c>
      <c r="X387" s="7">
        <f>IF(Table2[[#This Row],[gender]]="men",1,0)</f>
        <v>0</v>
      </c>
      <c r="Y387" s="7">
        <f>IF(Table2[[#This Row],[gender]]="women",1,0)</f>
        <v>1</v>
      </c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>
        <f ca="1">Table2[[#This Row],[Cars value]]/Table2[[#This Row],[Cars]]</f>
        <v>3815.4200682571131</v>
      </c>
      <c r="AS387" s="7"/>
      <c r="AT387" s="7"/>
      <c r="AU387" s="7">
        <f ca="1">IF(Table2[[#This Row],[Debts]]&gt;$AT$7,1,0)</f>
        <v>0</v>
      </c>
      <c r="AV387" s="7"/>
      <c r="AW387" s="7">
        <f ca="1">Table2[[#This Row],[Mortage left ]]/Table2[[#This Row],[Value of house ]]</f>
        <v>5.0524640082503687E-2</v>
      </c>
      <c r="AZ387" s="7">
        <f ca="1">IF(Table2[[#This Row],[Debts]]&gt;Table2[[#This Row],[Income]],1,0)</f>
        <v>0</v>
      </c>
      <c r="BA387" s="7"/>
      <c r="BB387" s="7"/>
      <c r="BC387" s="7">
        <f ca="1">IF(Table2[[#This Row],[net worth of the person($)]]&gt;BB387,Table2[[#This Row],[age]],0)</f>
        <v>43</v>
      </c>
      <c r="BD387" s="7"/>
    </row>
    <row r="388" spans="3:56" x14ac:dyDescent="0.25">
      <c r="C388" s="1" t="str">
        <f t="shared" si="108"/>
        <v>women</v>
      </c>
      <c r="D388" s="1">
        <f t="shared" ca="1" si="109"/>
        <v>25</v>
      </c>
      <c r="E388" s="1">
        <f t="shared" ca="1" si="110"/>
        <v>1</v>
      </c>
      <c r="F388" s="1" t="str">
        <f t="shared" ca="1" si="111"/>
        <v>health</v>
      </c>
      <c r="G388" s="1">
        <f t="shared" ca="1" si="112"/>
        <v>1</v>
      </c>
      <c r="H388" s="1" t="str">
        <f t="shared" ca="1" si="113"/>
        <v>high scool</v>
      </c>
      <c r="I388">
        <f t="shared" ca="1" si="114"/>
        <v>2</v>
      </c>
      <c r="J388">
        <f t="shared" ca="1" si="115"/>
        <v>1</v>
      </c>
      <c r="K388">
        <f t="shared" ca="1" si="116"/>
        <v>72627</v>
      </c>
      <c r="L388">
        <f t="shared" ca="1" si="117"/>
        <v>12</v>
      </c>
      <c r="M388" t="str">
        <f t="shared" ca="1" si="118"/>
        <v xml:space="preserve">Nova scotia </v>
      </c>
      <c r="N388">
        <f t="shared" ca="1" si="121"/>
        <v>435762</v>
      </c>
      <c r="O388">
        <f t="shared" ca="1" si="119"/>
        <v>250669.84452691491</v>
      </c>
      <c r="P388">
        <f t="shared" ca="1" si="122"/>
        <v>42702.26389132606</v>
      </c>
      <c r="Q388">
        <f t="shared" ca="1" si="120"/>
        <v>1340</v>
      </c>
      <c r="R388">
        <f t="shared" ca="1" si="123"/>
        <v>89194.82932250711</v>
      </c>
      <c r="S388">
        <f t="shared" ca="1" si="124"/>
        <v>61482.880691154649</v>
      </c>
      <c r="T388">
        <f t="shared" ca="1" si="125"/>
        <v>539947.14458248066</v>
      </c>
      <c r="U388">
        <f t="shared" ca="1" si="126"/>
        <v>341204.67384942202</v>
      </c>
      <c r="V388">
        <f t="shared" ca="1" si="127"/>
        <v>198742.47073305864</v>
      </c>
      <c r="X388" s="7">
        <f>IF(Table2[[#This Row],[gender]]="men",1,0)</f>
        <v>0</v>
      </c>
      <c r="Y388" s="7">
        <f>IF(Table2[[#This Row],[gender]]="women",1,0)</f>
        <v>1</v>
      </c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>
        <f ca="1">Table2[[#This Row],[Cars value]]/Table2[[#This Row],[Cars]]</f>
        <v>42702.26389132606</v>
      </c>
      <c r="AS388" s="7"/>
      <c r="AT388" s="7"/>
      <c r="AU388" s="7">
        <f ca="1">IF(Table2[[#This Row],[Debts]]&gt;$AT$7,1,0)</f>
        <v>1</v>
      </c>
      <c r="AV388" s="7"/>
      <c r="AW388" s="7">
        <f ca="1">Table2[[#This Row],[Mortage left ]]/Table2[[#This Row],[Value of house ]]</f>
        <v>0.57524484587209279</v>
      </c>
      <c r="AZ388" s="7">
        <f ca="1">IF(Table2[[#This Row],[Debts]]&gt;Table2[[#This Row],[Income]],1,0)</f>
        <v>1</v>
      </c>
      <c r="BA388" s="7"/>
      <c r="BB388" s="7"/>
      <c r="BC388" s="7">
        <f ca="1">IF(Table2[[#This Row],[net worth of the person($)]]&gt;BB388,Table2[[#This Row],[age]],0)</f>
        <v>25</v>
      </c>
      <c r="BD388" s="7"/>
    </row>
    <row r="389" spans="3:56" x14ac:dyDescent="0.25">
      <c r="C389" s="1" t="str">
        <f t="shared" si="108"/>
        <v>women</v>
      </c>
      <c r="D389" s="1">
        <f t="shared" ca="1" si="109"/>
        <v>38</v>
      </c>
      <c r="E389" s="1">
        <f t="shared" ca="1" si="110"/>
        <v>6</v>
      </c>
      <c r="F389" s="1" t="str">
        <f t="shared" ca="1" si="111"/>
        <v>agriculture</v>
      </c>
      <c r="G389" s="1">
        <f t="shared" ca="1" si="112"/>
        <v>3</v>
      </c>
      <c r="H389" s="1" t="str">
        <f t="shared" ca="1" si="113"/>
        <v xml:space="preserve">university </v>
      </c>
      <c r="I389">
        <f t="shared" ca="1" si="114"/>
        <v>3</v>
      </c>
      <c r="J389">
        <f t="shared" ca="1" si="115"/>
        <v>2</v>
      </c>
      <c r="K389">
        <f t="shared" ca="1" si="116"/>
        <v>57090</v>
      </c>
      <c r="L389">
        <f t="shared" ca="1" si="117"/>
        <v>6</v>
      </c>
      <c r="M389" t="str">
        <f t="shared" ca="1" si="118"/>
        <v>Saskatchewan</v>
      </c>
      <c r="N389">
        <f t="shared" ca="1" si="121"/>
        <v>228360</v>
      </c>
      <c r="O389">
        <f t="shared" ca="1" si="119"/>
        <v>37875.892338727914</v>
      </c>
      <c r="P389">
        <f t="shared" ca="1" si="122"/>
        <v>59839.927852705034</v>
      </c>
      <c r="Q389">
        <f t="shared" ca="1" si="120"/>
        <v>21754</v>
      </c>
      <c r="R389">
        <f t="shared" ca="1" si="123"/>
        <v>36412.842032222186</v>
      </c>
      <c r="S389">
        <f t="shared" ca="1" si="124"/>
        <v>28437.710663665421</v>
      </c>
      <c r="T389">
        <f t="shared" ca="1" si="125"/>
        <v>316637.63851637044</v>
      </c>
      <c r="U389">
        <f t="shared" ca="1" si="126"/>
        <v>96042.7343709501</v>
      </c>
      <c r="V389">
        <f t="shared" ca="1" si="127"/>
        <v>220594.90414542035</v>
      </c>
      <c r="X389" s="7">
        <f>IF(Table2[[#This Row],[gender]]="men",1,0)</f>
        <v>0</v>
      </c>
      <c r="Y389" s="7">
        <f>IF(Table2[[#This Row],[gender]]="women",1,0)</f>
        <v>1</v>
      </c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>
        <f ca="1">Table2[[#This Row],[Cars value]]/Table2[[#This Row],[Cars]]</f>
        <v>29919.963926352517</v>
      </c>
      <c r="AS389" s="7"/>
      <c r="AT389" s="7"/>
      <c r="AU389" s="7">
        <f ca="1">IF(Table2[[#This Row],[Debts]]&gt;$AT$7,1,0)</f>
        <v>1</v>
      </c>
      <c r="AV389" s="7"/>
      <c r="AW389" s="7">
        <f ca="1">Table2[[#This Row],[Mortage left ]]/Table2[[#This Row],[Value of house ]]</f>
        <v>0.16586044989809035</v>
      </c>
      <c r="AZ389" s="7">
        <f ca="1">IF(Table2[[#This Row],[Debts]]&gt;Table2[[#This Row],[Income]],1,0)</f>
        <v>0</v>
      </c>
      <c r="BA389" s="7"/>
      <c r="BB389" s="7"/>
      <c r="BC389" s="7">
        <f ca="1">IF(Table2[[#This Row],[net worth of the person($)]]&gt;BB389,Table2[[#This Row],[age]],0)</f>
        <v>38</v>
      </c>
      <c r="BD389" s="7"/>
    </row>
    <row r="390" spans="3:56" x14ac:dyDescent="0.25">
      <c r="C390" s="1" t="str">
        <f t="shared" si="108"/>
        <v>women</v>
      </c>
      <c r="D390" s="1">
        <f t="shared" ca="1" si="109"/>
        <v>45</v>
      </c>
      <c r="E390" s="1">
        <f t="shared" ca="1" si="110"/>
        <v>5</v>
      </c>
      <c r="F390" s="1" t="str">
        <f t="shared" ca="1" si="111"/>
        <v xml:space="preserve">general work </v>
      </c>
      <c r="G390" s="1">
        <f t="shared" ca="1" si="112"/>
        <v>2</v>
      </c>
      <c r="H390" s="1" t="str">
        <f t="shared" ca="1" si="113"/>
        <v xml:space="preserve">college </v>
      </c>
      <c r="I390">
        <f t="shared" ca="1" si="114"/>
        <v>3</v>
      </c>
      <c r="J390">
        <f t="shared" ca="1" si="115"/>
        <v>1</v>
      </c>
      <c r="K390">
        <f t="shared" ca="1" si="116"/>
        <v>32017</v>
      </c>
      <c r="L390">
        <f t="shared" ca="1" si="117"/>
        <v>11</v>
      </c>
      <c r="M390" t="str">
        <f t="shared" ca="1" si="118"/>
        <v>New bruncwick</v>
      </c>
      <c r="N390">
        <f t="shared" ca="1" si="121"/>
        <v>96051</v>
      </c>
      <c r="O390">
        <f t="shared" ca="1" si="119"/>
        <v>46434.946889726118</v>
      </c>
      <c r="P390">
        <f t="shared" ca="1" si="122"/>
        <v>1943.65867933443</v>
      </c>
      <c r="Q390">
        <f t="shared" ca="1" si="120"/>
        <v>1726</v>
      </c>
      <c r="R390">
        <f t="shared" ca="1" si="123"/>
        <v>51328.64237022819</v>
      </c>
      <c r="S390">
        <f t="shared" ca="1" si="124"/>
        <v>19934.880836370903</v>
      </c>
      <c r="T390">
        <f t="shared" ca="1" si="125"/>
        <v>117929.53951570534</v>
      </c>
      <c r="U390">
        <f t="shared" ca="1" si="126"/>
        <v>99489.589259954315</v>
      </c>
      <c r="V390">
        <f t="shared" ca="1" si="127"/>
        <v>18439.950255751028</v>
      </c>
      <c r="X390" s="7">
        <f>IF(Table2[[#This Row],[gender]]="men",1,0)</f>
        <v>0</v>
      </c>
      <c r="Y390" s="7">
        <f>IF(Table2[[#This Row],[gender]]="women",1,0)</f>
        <v>1</v>
      </c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>
        <f ca="1">Table2[[#This Row],[Cars value]]/Table2[[#This Row],[Cars]]</f>
        <v>1943.65867933443</v>
      </c>
      <c r="AS390" s="7"/>
      <c r="AT390" s="7"/>
      <c r="AU390" s="7">
        <f ca="1">IF(Table2[[#This Row],[Debts]]&gt;$AT$7,1,0)</f>
        <v>1</v>
      </c>
      <c r="AV390" s="7"/>
      <c r="AW390" s="7">
        <f ca="1">Table2[[#This Row],[Mortage left ]]/Table2[[#This Row],[Value of house ]]</f>
        <v>0.48344053565008294</v>
      </c>
      <c r="AZ390" s="7">
        <f ca="1">IF(Table2[[#This Row],[Debts]]&gt;Table2[[#This Row],[Income]],1,0)</f>
        <v>1</v>
      </c>
      <c r="BA390" s="7"/>
      <c r="BB390" s="7"/>
      <c r="BC390" s="7">
        <f ca="1">IF(Table2[[#This Row],[net worth of the person($)]]&gt;BB390,Table2[[#This Row],[age]],0)</f>
        <v>45</v>
      </c>
      <c r="BD390" s="7"/>
    </row>
    <row r="391" spans="3:56" x14ac:dyDescent="0.25">
      <c r="C391" s="1" t="str">
        <f t="shared" si="108"/>
        <v>women</v>
      </c>
      <c r="D391" s="1">
        <f t="shared" ca="1" si="109"/>
        <v>25</v>
      </c>
      <c r="E391" s="1">
        <f t="shared" ca="1" si="110"/>
        <v>6</v>
      </c>
      <c r="F391" s="1" t="str">
        <f t="shared" ca="1" si="111"/>
        <v>agriculture</v>
      </c>
      <c r="G391" s="1">
        <f t="shared" ca="1" si="112"/>
        <v>3</v>
      </c>
      <c r="H391" s="1" t="str">
        <f t="shared" ca="1" si="113"/>
        <v xml:space="preserve">university </v>
      </c>
      <c r="I391">
        <f t="shared" ca="1" si="114"/>
        <v>4</v>
      </c>
      <c r="J391">
        <f t="shared" ca="1" si="115"/>
        <v>1</v>
      </c>
      <c r="K391">
        <f t="shared" ca="1" si="116"/>
        <v>79486</v>
      </c>
      <c r="L391">
        <f t="shared" ca="1" si="117"/>
        <v>6</v>
      </c>
      <c r="M391" t="str">
        <f t="shared" ca="1" si="118"/>
        <v>Saskatchewan</v>
      </c>
      <c r="N391">
        <f t="shared" ca="1" si="121"/>
        <v>476916</v>
      </c>
      <c r="O391">
        <f t="shared" ca="1" si="119"/>
        <v>381952.43853171507</v>
      </c>
      <c r="P391">
        <f t="shared" ca="1" si="122"/>
        <v>64585.24953813554</v>
      </c>
      <c r="Q391">
        <f t="shared" ca="1" si="120"/>
        <v>54789</v>
      </c>
      <c r="R391">
        <f t="shared" ca="1" si="123"/>
        <v>75668.333619828612</v>
      </c>
      <c r="S391">
        <f t="shared" ca="1" si="124"/>
        <v>89494.160472244112</v>
      </c>
      <c r="T391">
        <f t="shared" ca="1" si="125"/>
        <v>630995.41001037962</v>
      </c>
      <c r="U391">
        <f t="shared" ca="1" si="126"/>
        <v>512409.7721515437</v>
      </c>
      <c r="V391">
        <f t="shared" ca="1" si="127"/>
        <v>118585.63785883592</v>
      </c>
      <c r="X391" s="7">
        <f>IF(Table2[[#This Row],[gender]]="men",1,0)</f>
        <v>0</v>
      </c>
      <c r="Y391" s="7">
        <f>IF(Table2[[#This Row],[gender]]="women",1,0)</f>
        <v>1</v>
      </c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>
        <f ca="1">Table2[[#This Row],[Cars value]]/Table2[[#This Row],[Cars]]</f>
        <v>64585.24953813554</v>
      </c>
      <c r="AS391" s="7"/>
      <c r="AT391" s="7"/>
      <c r="AU391" s="7">
        <f ca="1">IF(Table2[[#This Row],[Debts]]&gt;$AT$7,1,0)</f>
        <v>1</v>
      </c>
      <c r="AV391" s="7"/>
      <c r="AW391" s="7">
        <f ca="1">Table2[[#This Row],[Mortage left ]]/Table2[[#This Row],[Value of house ]]</f>
        <v>0.80087990030050382</v>
      </c>
      <c r="AZ391" s="7">
        <f ca="1">IF(Table2[[#This Row],[Debts]]&gt;Table2[[#This Row],[Income]],1,0)</f>
        <v>0</v>
      </c>
      <c r="BA391" s="7"/>
      <c r="BB391" s="7"/>
      <c r="BC391" s="7">
        <f ca="1">IF(Table2[[#This Row],[net worth of the person($)]]&gt;BB391,Table2[[#This Row],[age]],0)</f>
        <v>25</v>
      </c>
      <c r="BD391" s="7"/>
    </row>
    <row r="392" spans="3:56" x14ac:dyDescent="0.25">
      <c r="C392" s="1" t="str">
        <f t="shared" ref="C392:C455" si="128">IF(B392=1,"men","women")</f>
        <v>women</v>
      </c>
      <c r="D392" s="1">
        <f t="shared" ref="D392:D455" ca="1" si="129">RANDBETWEEN(25,45)</f>
        <v>36</v>
      </c>
      <c r="E392" s="1">
        <f t="shared" ref="E392:E455" ca="1" si="130">RANDBETWEEN(1,6)</f>
        <v>3</v>
      </c>
      <c r="F392" s="1" t="str">
        <f t="shared" ref="F392:F455" ca="1" si="131">VLOOKUP(E392,$Z$6:$AA$11,2)</f>
        <v xml:space="preserve">teaching </v>
      </c>
      <c r="G392" s="1">
        <f t="shared" ref="G392:G455" ca="1" si="132">RANDBETWEEN(1,5)</f>
        <v>4</v>
      </c>
      <c r="H392" s="1" t="str">
        <f t="shared" ref="H392:H455" ca="1" si="133">VLOOKUP(G392,$AB$6:$AC$10,2)</f>
        <v xml:space="preserve">technical </v>
      </c>
      <c r="I392">
        <f t="shared" ref="I392:I455" ca="1" si="134">RANDBETWEEN(0,4)</f>
        <v>0</v>
      </c>
      <c r="J392">
        <f t="shared" ref="J392:J455" ca="1" si="135">RANDBETWEEN(1,2)</f>
        <v>2</v>
      </c>
      <c r="K392">
        <f t="shared" ref="K392:K455" ca="1" si="136">RANDBETWEEN(25000,90000)</f>
        <v>56193</v>
      </c>
      <c r="L392">
        <f t="shared" ref="L392:L455" ca="1" si="137">RANDBETWEEN(1,13)</f>
        <v>13</v>
      </c>
      <c r="M392" t="str">
        <f t="shared" ref="M392:M455" ca="1" si="138">VLOOKUP(L392,$AE$6:$AF$18,2)</f>
        <v>Prince edward Island</v>
      </c>
      <c r="N392">
        <f t="shared" ca="1" si="121"/>
        <v>280965</v>
      </c>
      <c r="O392">
        <f t="shared" ref="O392:O455" ca="1" si="139">RAND()*N392</f>
        <v>268016.42027061142</v>
      </c>
      <c r="P392">
        <f t="shared" ca="1" si="122"/>
        <v>89339.256705986729</v>
      </c>
      <c r="Q392">
        <f t="shared" ref="Q392:Q455" ca="1" si="140">RANDBETWEEN(0,P392)</f>
        <v>13888</v>
      </c>
      <c r="R392">
        <f t="shared" ca="1" si="123"/>
        <v>66167.680867500545</v>
      </c>
      <c r="S392">
        <f t="shared" ca="1" si="124"/>
        <v>74383.831048507127</v>
      </c>
      <c r="T392">
        <f t="shared" ca="1" si="125"/>
        <v>444688.08775449387</v>
      </c>
      <c r="U392">
        <f t="shared" ca="1" si="126"/>
        <v>348072.10113811196</v>
      </c>
      <c r="V392">
        <f t="shared" ca="1" si="127"/>
        <v>96615.98661638191</v>
      </c>
      <c r="X392" s="7">
        <f>IF(Table2[[#This Row],[gender]]="men",1,0)</f>
        <v>0</v>
      </c>
      <c r="Y392" s="7">
        <f>IF(Table2[[#This Row],[gender]]="women",1,0)</f>
        <v>1</v>
      </c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>
        <f ca="1">Table2[[#This Row],[Cars value]]/Table2[[#This Row],[Cars]]</f>
        <v>44669.628352993364</v>
      </c>
      <c r="AS392" s="7"/>
      <c r="AT392" s="7"/>
      <c r="AU392" s="7">
        <f ca="1">IF(Table2[[#This Row],[Debts]]&gt;$AT$7,1,0)</f>
        <v>1</v>
      </c>
      <c r="AV392" s="7"/>
      <c r="AW392" s="7">
        <f ca="1">Table2[[#This Row],[Mortage left ]]/Table2[[#This Row],[Value of house ]]</f>
        <v>0.95391390483017957</v>
      </c>
      <c r="AZ392" s="7">
        <f ca="1">IF(Table2[[#This Row],[Debts]]&gt;Table2[[#This Row],[Income]],1,0)</f>
        <v>1</v>
      </c>
      <c r="BA392" s="7"/>
      <c r="BB392" s="7"/>
      <c r="BC392" s="7">
        <f ca="1">IF(Table2[[#This Row],[net worth of the person($)]]&gt;BB392,Table2[[#This Row],[age]],0)</f>
        <v>36</v>
      </c>
      <c r="BD392" s="7"/>
    </row>
    <row r="393" spans="3:56" x14ac:dyDescent="0.25">
      <c r="C393" s="1" t="str">
        <f t="shared" si="128"/>
        <v>women</v>
      </c>
      <c r="D393" s="1">
        <f t="shared" ca="1" si="129"/>
        <v>37</v>
      </c>
      <c r="E393" s="1">
        <f t="shared" ca="1" si="130"/>
        <v>5</v>
      </c>
      <c r="F393" s="1" t="str">
        <f t="shared" ca="1" si="131"/>
        <v xml:space="preserve">general work </v>
      </c>
      <c r="G393" s="1">
        <f t="shared" ca="1" si="132"/>
        <v>3</v>
      </c>
      <c r="H393" s="1" t="str">
        <f t="shared" ca="1" si="133"/>
        <v xml:space="preserve">university </v>
      </c>
      <c r="I393">
        <f t="shared" ca="1" si="134"/>
        <v>1</v>
      </c>
      <c r="J393">
        <f t="shared" ca="1" si="135"/>
        <v>2</v>
      </c>
      <c r="K393">
        <f t="shared" ca="1" si="136"/>
        <v>88568</v>
      </c>
      <c r="L393">
        <f t="shared" ca="1" si="137"/>
        <v>9</v>
      </c>
      <c r="M393" t="str">
        <f t="shared" ca="1" si="138"/>
        <v>Quebec</v>
      </c>
      <c r="N393">
        <f t="shared" ca="1" si="121"/>
        <v>265704</v>
      </c>
      <c r="O393">
        <f t="shared" ca="1" si="139"/>
        <v>219404.61839944919</v>
      </c>
      <c r="P393">
        <f t="shared" ca="1" si="122"/>
        <v>107885.37838892716</v>
      </c>
      <c r="Q393">
        <f t="shared" ca="1" si="140"/>
        <v>49168</v>
      </c>
      <c r="R393">
        <f t="shared" ca="1" si="123"/>
        <v>10590.790427896847</v>
      </c>
      <c r="S393">
        <f t="shared" ca="1" si="124"/>
        <v>4462.258582305818</v>
      </c>
      <c r="T393">
        <f t="shared" ca="1" si="125"/>
        <v>378051.63697123295</v>
      </c>
      <c r="U393">
        <f t="shared" ca="1" si="126"/>
        <v>279163.40882734599</v>
      </c>
      <c r="V393">
        <f t="shared" ca="1" si="127"/>
        <v>98888.228143886954</v>
      </c>
      <c r="X393" s="7">
        <f>IF(Table2[[#This Row],[gender]]="men",1,0)</f>
        <v>0</v>
      </c>
      <c r="Y393" s="7">
        <f>IF(Table2[[#This Row],[gender]]="women",1,0)</f>
        <v>1</v>
      </c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>
        <f ca="1">Table2[[#This Row],[Cars value]]/Table2[[#This Row],[Cars]]</f>
        <v>53942.689194463579</v>
      </c>
      <c r="AS393" s="7"/>
      <c r="AT393" s="7"/>
      <c r="AU393" s="7">
        <f ca="1">IF(Table2[[#This Row],[Debts]]&gt;$AT$7,1,0)</f>
        <v>0</v>
      </c>
      <c r="AV393" s="7"/>
      <c r="AW393" s="7">
        <f ca="1">Table2[[#This Row],[Mortage left ]]/Table2[[#This Row],[Value of house ]]</f>
        <v>0.8257482702535498</v>
      </c>
      <c r="AZ393" s="7">
        <f ca="1">IF(Table2[[#This Row],[Debts]]&gt;Table2[[#This Row],[Income]],1,0)</f>
        <v>0</v>
      </c>
      <c r="BA393" s="7"/>
      <c r="BB393" s="7"/>
      <c r="BC393" s="7">
        <f ca="1">IF(Table2[[#This Row],[net worth of the person($)]]&gt;BB393,Table2[[#This Row],[age]],0)</f>
        <v>37</v>
      </c>
      <c r="BD393" s="7"/>
    </row>
    <row r="394" spans="3:56" x14ac:dyDescent="0.25">
      <c r="C394" s="1" t="str">
        <f t="shared" si="128"/>
        <v>women</v>
      </c>
      <c r="D394" s="1">
        <f t="shared" ca="1" si="129"/>
        <v>45</v>
      </c>
      <c r="E394" s="1">
        <f t="shared" ca="1" si="130"/>
        <v>5</v>
      </c>
      <c r="F394" s="1" t="str">
        <f t="shared" ca="1" si="131"/>
        <v xml:space="preserve">general work </v>
      </c>
      <c r="G394" s="1">
        <f t="shared" ca="1" si="132"/>
        <v>1</v>
      </c>
      <c r="H394" s="1" t="str">
        <f t="shared" ca="1" si="133"/>
        <v>high scool</v>
      </c>
      <c r="I394">
        <f t="shared" ca="1" si="134"/>
        <v>3</v>
      </c>
      <c r="J394">
        <f t="shared" ca="1" si="135"/>
        <v>1</v>
      </c>
      <c r="K394">
        <f t="shared" ca="1" si="136"/>
        <v>82385</v>
      </c>
      <c r="L394">
        <f t="shared" ca="1" si="137"/>
        <v>4</v>
      </c>
      <c r="M394" t="str">
        <f t="shared" ca="1" si="138"/>
        <v>Alberta</v>
      </c>
      <c r="N394">
        <f t="shared" ca="1" si="121"/>
        <v>494310</v>
      </c>
      <c r="O394">
        <f t="shared" ca="1" si="139"/>
        <v>242232.48904887572</v>
      </c>
      <c r="P394">
        <f t="shared" ca="1" si="122"/>
        <v>73875.968856661988</v>
      </c>
      <c r="Q394">
        <f t="shared" ca="1" si="140"/>
        <v>43269</v>
      </c>
      <c r="R394">
        <f t="shared" ca="1" si="123"/>
        <v>158250.05183241004</v>
      </c>
      <c r="S394">
        <f t="shared" ca="1" si="124"/>
        <v>76692.868684816247</v>
      </c>
      <c r="T394">
        <f t="shared" ca="1" si="125"/>
        <v>644878.83754147834</v>
      </c>
      <c r="U394">
        <f t="shared" ca="1" si="126"/>
        <v>443751.54088128579</v>
      </c>
      <c r="V394">
        <f t="shared" ca="1" si="127"/>
        <v>201127.29666019254</v>
      </c>
      <c r="X394" s="7">
        <f>IF(Table2[[#This Row],[gender]]="men",1,0)</f>
        <v>0</v>
      </c>
      <c r="Y394" s="7">
        <f>IF(Table2[[#This Row],[gender]]="women",1,0)</f>
        <v>1</v>
      </c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>
        <f ca="1">Table2[[#This Row],[Cars value]]/Table2[[#This Row],[Cars]]</f>
        <v>73875.968856661988</v>
      </c>
      <c r="AS394" s="7"/>
      <c r="AT394" s="7"/>
      <c r="AU394" s="7">
        <f ca="1">IF(Table2[[#This Row],[Debts]]&gt;$AT$7,1,0)</f>
        <v>1</v>
      </c>
      <c r="AV394" s="7"/>
      <c r="AW394" s="7">
        <f ca="1">Table2[[#This Row],[Mortage left ]]/Table2[[#This Row],[Value of house ]]</f>
        <v>0.49004165209863387</v>
      </c>
      <c r="AZ394" s="7">
        <f ca="1">IF(Table2[[#This Row],[Debts]]&gt;Table2[[#This Row],[Income]],1,0)</f>
        <v>1</v>
      </c>
      <c r="BA394" s="7"/>
      <c r="BB394" s="7"/>
      <c r="BC394" s="7">
        <f ca="1">IF(Table2[[#This Row],[net worth of the person($)]]&gt;BB394,Table2[[#This Row],[age]],0)</f>
        <v>45</v>
      </c>
      <c r="BD394" s="7"/>
    </row>
    <row r="395" spans="3:56" x14ac:dyDescent="0.25">
      <c r="C395" s="1" t="str">
        <f t="shared" si="128"/>
        <v>women</v>
      </c>
      <c r="D395" s="1">
        <f t="shared" ca="1" si="129"/>
        <v>43</v>
      </c>
      <c r="E395" s="1">
        <f t="shared" ca="1" si="130"/>
        <v>5</v>
      </c>
      <c r="F395" s="1" t="str">
        <f t="shared" ca="1" si="131"/>
        <v xml:space="preserve">general work </v>
      </c>
      <c r="G395" s="1">
        <f t="shared" ca="1" si="132"/>
        <v>4</v>
      </c>
      <c r="H395" s="1" t="str">
        <f t="shared" ca="1" si="133"/>
        <v xml:space="preserve">technical </v>
      </c>
      <c r="I395">
        <f t="shared" ca="1" si="134"/>
        <v>1</v>
      </c>
      <c r="J395">
        <f t="shared" ca="1" si="135"/>
        <v>1</v>
      </c>
      <c r="K395">
        <f t="shared" ca="1" si="136"/>
        <v>47742</v>
      </c>
      <c r="L395">
        <f t="shared" ca="1" si="137"/>
        <v>8</v>
      </c>
      <c r="M395" t="str">
        <f t="shared" ca="1" si="138"/>
        <v xml:space="preserve">Ontario </v>
      </c>
      <c r="N395">
        <f t="shared" ca="1" si="121"/>
        <v>238710</v>
      </c>
      <c r="O395">
        <f t="shared" ca="1" si="139"/>
        <v>43980.250236927328</v>
      </c>
      <c r="P395">
        <f t="shared" ca="1" si="122"/>
        <v>26073.549178501558</v>
      </c>
      <c r="Q395">
        <f t="shared" ca="1" si="140"/>
        <v>24663</v>
      </c>
      <c r="R395">
        <f t="shared" ca="1" si="123"/>
        <v>42478.054544592458</v>
      </c>
      <c r="S395">
        <f t="shared" ca="1" si="124"/>
        <v>46799.730650993602</v>
      </c>
      <c r="T395">
        <f t="shared" ca="1" si="125"/>
        <v>311583.27982949512</v>
      </c>
      <c r="U395">
        <f t="shared" ca="1" si="126"/>
        <v>111121.30478151978</v>
      </c>
      <c r="V395">
        <f t="shared" ca="1" si="127"/>
        <v>200461.97504797534</v>
      </c>
      <c r="X395" s="7">
        <f>IF(Table2[[#This Row],[gender]]="men",1,0)</f>
        <v>0</v>
      </c>
      <c r="Y395" s="7">
        <f>IF(Table2[[#This Row],[gender]]="women",1,0)</f>
        <v>1</v>
      </c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>
        <f ca="1">Table2[[#This Row],[Cars value]]/Table2[[#This Row],[Cars]]</f>
        <v>26073.549178501558</v>
      </c>
      <c r="AS395" s="7"/>
      <c r="AT395" s="7"/>
      <c r="AU395" s="7">
        <f ca="1">IF(Table2[[#This Row],[Debts]]&gt;$AT$7,1,0)</f>
        <v>1</v>
      </c>
      <c r="AV395" s="7"/>
      <c r="AW395" s="7">
        <f ca="1">Table2[[#This Row],[Mortage left ]]/Table2[[#This Row],[Value of house ]]</f>
        <v>0.18424133985558766</v>
      </c>
      <c r="AZ395" s="7">
        <f ca="1">IF(Table2[[#This Row],[Debts]]&gt;Table2[[#This Row],[Income]],1,0)</f>
        <v>0</v>
      </c>
      <c r="BA395" s="7"/>
      <c r="BB395" s="7"/>
      <c r="BC395" s="7">
        <f ca="1">IF(Table2[[#This Row],[net worth of the person($)]]&gt;BB395,Table2[[#This Row],[age]],0)</f>
        <v>43</v>
      </c>
      <c r="BD395" s="7"/>
    </row>
    <row r="396" spans="3:56" x14ac:dyDescent="0.25">
      <c r="C396" s="1" t="str">
        <f t="shared" si="128"/>
        <v>women</v>
      </c>
      <c r="D396" s="1">
        <f t="shared" ca="1" si="129"/>
        <v>31</v>
      </c>
      <c r="E396" s="1">
        <f t="shared" ca="1" si="130"/>
        <v>2</v>
      </c>
      <c r="F396" s="1" t="str">
        <f t="shared" ca="1" si="131"/>
        <v>construction</v>
      </c>
      <c r="G396" s="1">
        <f t="shared" ca="1" si="132"/>
        <v>4</v>
      </c>
      <c r="H396" s="1" t="str">
        <f t="shared" ca="1" si="133"/>
        <v xml:space="preserve">technical </v>
      </c>
      <c r="I396">
        <f t="shared" ca="1" si="134"/>
        <v>1</v>
      </c>
      <c r="J396">
        <f t="shared" ca="1" si="135"/>
        <v>2</v>
      </c>
      <c r="K396">
        <f t="shared" ca="1" si="136"/>
        <v>54982</v>
      </c>
      <c r="L396">
        <f t="shared" ca="1" si="137"/>
        <v>10</v>
      </c>
      <c r="M396" t="str">
        <f t="shared" ca="1" si="138"/>
        <v>Newfounland</v>
      </c>
      <c r="N396">
        <f t="shared" ca="1" si="121"/>
        <v>274910</v>
      </c>
      <c r="O396">
        <f t="shared" ca="1" si="139"/>
        <v>162731.9685271233</v>
      </c>
      <c r="P396">
        <f t="shared" ca="1" si="122"/>
        <v>14388.257391189241</v>
      </c>
      <c r="Q396">
        <f t="shared" ca="1" si="140"/>
        <v>10311</v>
      </c>
      <c r="R396">
        <f t="shared" ca="1" si="123"/>
        <v>98974.761235109909</v>
      </c>
      <c r="S396">
        <f t="shared" ca="1" si="124"/>
        <v>55858.759694397457</v>
      </c>
      <c r="T396">
        <f t="shared" ca="1" si="125"/>
        <v>345157.01708558667</v>
      </c>
      <c r="U396">
        <f t="shared" ca="1" si="126"/>
        <v>272017.72976223321</v>
      </c>
      <c r="V396">
        <f t="shared" ca="1" si="127"/>
        <v>73139.287323353463</v>
      </c>
      <c r="X396" s="7">
        <f>IF(Table2[[#This Row],[gender]]="men",1,0)</f>
        <v>0</v>
      </c>
      <c r="Y396" s="7">
        <f>IF(Table2[[#This Row],[gender]]="women",1,0)</f>
        <v>1</v>
      </c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>
        <f ca="1">Table2[[#This Row],[Cars value]]/Table2[[#This Row],[Cars]]</f>
        <v>7194.1286955946207</v>
      </c>
      <c r="AS396" s="7"/>
      <c r="AT396" s="7"/>
      <c r="AU396" s="7">
        <f ca="1">IF(Table2[[#This Row],[Debts]]&gt;$AT$7,1,0)</f>
        <v>1</v>
      </c>
      <c r="AV396" s="7"/>
      <c r="AW396" s="7">
        <f ca="1">Table2[[#This Row],[Mortage left ]]/Table2[[#This Row],[Value of house ]]</f>
        <v>0.59194634071922925</v>
      </c>
      <c r="AZ396" s="7">
        <f ca="1">IF(Table2[[#This Row],[Debts]]&gt;Table2[[#This Row],[Income]],1,0)</f>
        <v>1</v>
      </c>
      <c r="BA396" s="7"/>
      <c r="BB396" s="7"/>
      <c r="BC396" s="7">
        <f ca="1">IF(Table2[[#This Row],[net worth of the person($)]]&gt;BB396,Table2[[#This Row],[age]],0)</f>
        <v>31</v>
      </c>
      <c r="BD396" s="7"/>
    </row>
    <row r="397" spans="3:56" x14ac:dyDescent="0.25">
      <c r="C397" s="1" t="str">
        <f t="shared" si="128"/>
        <v>women</v>
      </c>
      <c r="D397" s="1">
        <f t="shared" ca="1" si="129"/>
        <v>26</v>
      </c>
      <c r="E397" s="1">
        <f t="shared" ca="1" si="130"/>
        <v>2</v>
      </c>
      <c r="F397" s="1" t="str">
        <f t="shared" ca="1" si="131"/>
        <v>construction</v>
      </c>
      <c r="G397" s="1">
        <f t="shared" ca="1" si="132"/>
        <v>3</v>
      </c>
      <c r="H397" s="1" t="str">
        <f t="shared" ca="1" si="133"/>
        <v xml:space="preserve">university </v>
      </c>
      <c r="I397">
        <f t="shared" ca="1" si="134"/>
        <v>1</v>
      </c>
      <c r="J397">
        <f t="shared" ca="1" si="135"/>
        <v>1</v>
      </c>
      <c r="K397">
        <f t="shared" ca="1" si="136"/>
        <v>55233</v>
      </c>
      <c r="L397">
        <f t="shared" ca="1" si="137"/>
        <v>7</v>
      </c>
      <c r="M397" t="str">
        <f t="shared" ca="1" si="138"/>
        <v xml:space="preserve">Manitoba </v>
      </c>
      <c r="N397">
        <f t="shared" ca="1" si="121"/>
        <v>276165</v>
      </c>
      <c r="O397">
        <f t="shared" ca="1" si="139"/>
        <v>89276.864708961715</v>
      </c>
      <c r="P397">
        <f t="shared" ca="1" si="122"/>
        <v>1823.2649156124073</v>
      </c>
      <c r="Q397">
        <f t="shared" ca="1" si="140"/>
        <v>633</v>
      </c>
      <c r="R397">
        <f t="shared" ca="1" si="123"/>
        <v>65364.820838917658</v>
      </c>
      <c r="S397">
        <f t="shared" ca="1" si="124"/>
        <v>3751.3101769040286</v>
      </c>
      <c r="T397">
        <f t="shared" ca="1" si="125"/>
        <v>281739.57509251643</v>
      </c>
      <c r="U397">
        <f t="shared" ca="1" si="126"/>
        <v>155274.68554787937</v>
      </c>
      <c r="V397">
        <f t="shared" ca="1" si="127"/>
        <v>126464.88954463706</v>
      </c>
      <c r="X397" s="7">
        <f>IF(Table2[[#This Row],[gender]]="men",1,0)</f>
        <v>0</v>
      </c>
      <c r="Y397" s="7">
        <f>IF(Table2[[#This Row],[gender]]="women",1,0)</f>
        <v>1</v>
      </c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>
        <f ca="1">Table2[[#This Row],[Cars value]]/Table2[[#This Row],[Cars]]</f>
        <v>1823.2649156124073</v>
      </c>
      <c r="AS397" s="7"/>
      <c r="AT397" s="7"/>
      <c r="AU397" s="7">
        <f ca="1">IF(Table2[[#This Row],[Debts]]&gt;$AT$7,1,0)</f>
        <v>1</v>
      </c>
      <c r="AV397" s="7"/>
      <c r="AW397" s="7">
        <f ca="1">Table2[[#This Row],[Mortage left ]]/Table2[[#This Row],[Value of house ]]</f>
        <v>0.32327363970438583</v>
      </c>
      <c r="AZ397" s="7">
        <f ca="1">IF(Table2[[#This Row],[Debts]]&gt;Table2[[#This Row],[Income]],1,0)</f>
        <v>1</v>
      </c>
      <c r="BA397" s="7"/>
      <c r="BB397" s="7"/>
      <c r="BC397" s="7">
        <f ca="1">IF(Table2[[#This Row],[net worth of the person($)]]&gt;BB397,Table2[[#This Row],[age]],0)</f>
        <v>26</v>
      </c>
      <c r="BD397" s="7"/>
    </row>
    <row r="398" spans="3:56" x14ac:dyDescent="0.25">
      <c r="C398" s="1" t="str">
        <f t="shared" si="128"/>
        <v>women</v>
      </c>
      <c r="D398" s="1">
        <f t="shared" ca="1" si="129"/>
        <v>34</v>
      </c>
      <c r="E398" s="1">
        <f t="shared" ca="1" si="130"/>
        <v>5</v>
      </c>
      <c r="F398" s="1" t="str">
        <f t="shared" ca="1" si="131"/>
        <v xml:space="preserve">general work </v>
      </c>
      <c r="G398" s="1">
        <f t="shared" ca="1" si="132"/>
        <v>4</v>
      </c>
      <c r="H398" s="1" t="str">
        <f t="shared" ca="1" si="133"/>
        <v xml:space="preserve">technical </v>
      </c>
      <c r="I398">
        <f t="shared" ca="1" si="134"/>
        <v>0</v>
      </c>
      <c r="J398">
        <f t="shared" ca="1" si="135"/>
        <v>1</v>
      </c>
      <c r="K398">
        <f t="shared" ca="1" si="136"/>
        <v>50990</v>
      </c>
      <c r="L398">
        <f t="shared" ca="1" si="137"/>
        <v>12</v>
      </c>
      <c r="M398" t="str">
        <f t="shared" ca="1" si="138"/>
        <v xml:space="preserve">Nova scotia </v>
      </c>
      <c r="N398">
        <f t="shared" ca="1" si="121"/>
        <v>254950</v>
      </c>
      <c r="O398">
        <f t="shared" ca="1" si="139"/>
        <v>211170.10645041731</v>
      </c>
      <c r="P398">
        <f t="shared" ca="1" si="122"/>
        <v>23165.027759985835</v>
      </c>
      <c r="Q398">
        <f t="shared" ca="1" si="140"/>
        <v>18238</v>
      </c>
      <c r="R398">
        <f t="shared" ca="1" si="123"/>
        <v>10130.607431504801</v>
      </c>
      <c r="S398">
        <f t="shared" ca="1" si="124"/>
        <v>72031.593604223235</v>
      </c>
      <c r="T398">
        <f t="shared" ca="1" si="125"/>
        <v>350146.62136420904</v>
      </c>
      <c r="U398">
        <f t="shared" ca="1" si="126"/>
        <v>239538.7138819221</v>
      </c>
      <c r="V398">
        <f t="shared" ca="1" si="127"/>
        <v>110607.90748228694</v>
      </c>
      <c r="X398" s="7">
        <f>IF(Table2[[#This Row],[gender]]="men",1,0)</f>
        <v>0</v>
      </c>
      <c r="Y398" s="7">
        <f>IF(Table2[[#This Row],[gender]]="women",1,0)</f>
        <v>1</v>
      </c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>
        <f ca="1">Table2[[#This Row],[Cars value]]/Table2[[#This Row],[Cars]]</f>
        <v>23165.027759985835</v>
      </c>
      <c r="AS398" s="7"/>
      <c r="AT398" s="7"/>
      <c r="AU398" s="7">
        <f ca="1">IF(Table2[[#This Row],[Debts]]&gt;$AT$7,1,0)</f>
        <v>0</v>
      </c>
      <c r="AV398" s="7"/>
      <c r="AW398" s="7">
        <f ca="1">Table2[[#This Row],[Mortage left ]]/Table2[[#This Row],[Value of house ]]</f>
        <v>0.82828047244721437</v>
      </c>
      <c r="AZ398" s="7">
        <f ca="1">IF(Table2[[#This Row],[Debts]]&gt;Table2[[#This Row],[Income]],1,0)</f>
        <v>0</v>
      </c>
      <c r="BA398" s="7"/>
      <c r="BB398" s="7"/>
      <c r="BC398" s="7">
        <f ca="1">IF(Table2[[#This Row],[net worth of the person($)]]&gt;BB398,Table2[[#This Row],[age]],0)</f>
        <v>34</v>
      </c>
      <c r="BD398" s="7"/>
    </row>
    <row r="399" spans="3:56" x14ac:dyDescent="0.25">
      <c r="C399" s="1" t="str">
        <f t="shared" si="128"/>
        <v>women</v>
      </c>
      <c r="D399" s="1">
        <f t="shared" ca="1" si="129"/>
        <v>27</v>
      </c>
      <c r="E399" s="1">
        <f t="shared" ca="1" si="130"/>
        <v>2</v>
      </c>
      <c r="F399" s="1" t="str">
        <f t="shared" ca="1" si="131"/>
        <v>construction</v>
      </c>
      <c r="G399" s="1">
        <f t="shared" ca="1" si="132"/>
        <v>1</v>
      </c>
      <c r="H399" s="1" t="str">
        <f t="shared" ca="1" si="133"/>
        <v>high scool</v>
      </c>
      <c r="I399">
        <f t="shared" ca="1" si="134"/>
        <v>2</v>
      </c>
      <c r="J399">
        <f t="shared" ca="1" si="135"/>
        <v>2</v>
      </c>
      <c r="K399">
        <f t="shared" ca="1" si="136"/>
        <v>74307</v>
      </c>
      <c r="L399">
        <f t="shared" ca="1" si="137"/>
        <v>13</v>
      </c>
      <c r="M399" t="str">
        <f t="shared" ca="1" si="138"/>
        <v>Prince edward Island</v>
      </c>
      <c r="N399">
        <f t="shared" ca="1" si="121"/>
        <v>445842</v>
      </c>
      <c r="O399">
        <f t="shared" ca="1" si="139"/>
        <v>406206.13117611979</v>
      </c>
      <c r="P399">
        <f t="shared" ca="1" si="122"/>
        <v>862.02728354528074</v>
      </c>
      <c r="Q399">
        <f t="shared" ca="1" si="140"/>
        <v>801</v>
      </c>
      <c r="R399">
        <f t="shared" ca="1" si="123"/>
        <v>96786.451915283527</v>
      </c>
      <c r="S399">
        <f t="shared" ca="1" si="124"/>
        <v>5183.6038252261451</v>
      </c>
      <c r="T399">
        <f t="shared" ca="1" si="125"/>
        <v>451887.63110877143</v>
      </c>
      <c r="U399">
        <f t="shared" ca="1" si="126"/>
        <v>503793.5830914033</v>
      </c>
      <c r="V399">
        <f t="shared" ca="1" si="127"/>
        <v>-51905.951982631872</v>
      </c>
      <c r="X399" s="7">
        <f>IF(Table2[[#This Row],[gender]]="men",1,0)</f>
        <v>0</v>
      </c>
      <c r="Y399" s="7">
        <f>IF(Table2[[#This Row],[gender]]="women",1,0)</f>
        <v>1</v>
      </c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>
        <f ca="1">Table2[[#This Row],[Cars value]]/Table2[[#This Row],[Cars]]</f>
        <v>431.01364177264037</v>
      </c>
      <c r="AS399" s="7"/>
      <c r="AT399" s="7"/>
      <c r="AU399" s="7">
        <f ca="1">IF(Table2[[#This Row],[Debts]]&gt;$AT$7,1,0)</f>
        <v>1</v>
      </c>
      <c r="AV399" s="7"/>
      <c r="AW399" s="7">
        <f ca="1">Table2[[#This Row],[Mortage left ]]/Table2[[#This Row],[Value of house ]]</f>
        <v>0.91109884482870562</v>
      </c>
      <c r="AZ399" s="7">
        <f ca="1">IF(Table2[[#This Row],[Debts]]&gt;Table2[[#This Row],[Income]],1,0)</f>
        <v>1</v>
      </c>
      <c r="BA399" s="7"/>
      <c r="BB399" s="7"/>
      <c r="BC399" s="7">
        <f ca="1">IF(Table2[[#This Row],[net worth of the person($)]]&gt;BB399,Table2[[#This Row],[age]],0)</f>
        <v>0</v>
      </c>
      <c r="BD399" s="7"/>
    </row>
    <row r="400" spans="3:56" x14ac:dyDescent="0.25">
      <c r="C400" s="1" t="str">
        <f t="shared" si="128"/>
        <v>women</v>
      </c>
      <c r="D400" s="1">
        <f t="shared" ca="1" si="129"/>
        <v>34</v>
      </c>
      <c r="E400" s="1">
        <f t="shared" ca="1" si="130"/>
        <v>3</v>
      </c>
      <c r="F400" s="1" t="str">
        <f t="shared" ca="1" si="131"/>
        <v xml:space="preserve">teaching </v>
      </c>
      <c r="G400" s="1">
        <f t="shared" ca="1" si="132"/>
        <v>1</v>
      </c>
      <c r="H400" s="1" t="str">
        <f t="shared" ca="1" si="133"/>
        <v>high scool</v>
      </c>
      <c r="I400">
        <f t="shared" ca="1" si="134"/>
        <v>3</v>
      </c>
      <c r="J400">
        <f t="shared" ca="1" si="135"/>
        <v>1</v>
      </c>
      <c r="K400">
        <f t="shared" ca="1" si="136"/>
        <v>55895</v>
      </c>
      <c r="L400">
        <f t="shared" ca="1" si="137"/>
        <v>9</v>
      </c>
      <c r="M400" t="str">
        <f t="shared" ca="1" si="138"/>
        <v>Quebec</v>
      </c>
      <c r="N400">
        <f t="shared" ca="1" si="121"/>
        <v>279475</v>
      </c>
      <c r="O400">
        <f t="shared" ca="1" si="139"/>
        <v>32400.790446470619</v>
      </c>
      <c r="P400">
        <f t="shared" ca="1" si="122"/>
        <v>29568.796151787294</v>
      </c>
      <c r="Q400">
        <f t="shared" ca="1" si="140"/>
        <v>25724</v>
      </c>
      <c r="R400">
        <f t="shared" ca="1" si="123"/>
        <v>97103.898487603336</v>
      </c>
      <c r="S400">
        <f t="shared" ca="1" si="124"/>
        <v>26957.428323002991</v>
      </c>
      <c r="T400">
        <f t="shared" ca="1" si="125"/>
        <v>336001.22447479027</v>
      </c>
      <c r="U400">
        <f t="shared" ca="1" si="126"/>
        <v>155228.68893407396</v>
      </c>
      <c r="V400">
        <f t="shared" ca="1" si="127"/>
        <v>180772.53554071632</v>
      </c>
      <c r="X400" s="7">
        <f>IF(Table2[[#This Row],[gender]]="men",1,0)</f>
        <v>0</v>
      </c>
      <c r="Y400" s="7">
        <f>IF(Table2[[#This Row],[gender]]="women",1,0)</f>
        <v>1</v>
      </c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>
        <f ca="1">Table2[[#This Row],[Cars value]]/Table2[[#This Row],[Cars]]</f>
        <v>29568.796151787294</v>
      </c>
      <c r="AS400" s="7"/>
      <c r="AT400" s="7"/>
      <c r="AU400" s="7">
        <f ca="1">IF(Table2[[#This Row],[Debts]]&gt;$AT$7,1,0)</f>
        <v>1</v>
      </c>
      <c r="AV400" s="7"/>
      <c r="AW400" s="7">
        <f ca="1">Table2[[#This Row],[Mortage left ]]/Table2[[#This Row],[Value of house ]]</f>
        <v>0.11593448589845468</v>
      </c>
      <c r="AZ400" s="7">
        <f ca="1">IF(Table2[[#This Row],[Debts]]&gt;Table2[[#This Row],[Income]],1,0)</f>
        <v>1</v>
      </c>
      <c r="BA400" s="7"/>
      <c r="BB400" s="7"/>
      <c r="BC400" s="7">
        <f ca="1">IF(Table2[[#This Row],[net worth of the person($)]]&gt;BB400,Table2[[#This Row],[age]],0)</f>
        <v>34</v>
      </c>
      <c r="BD400" s="7"/>
    </row>
    <row r="401" spans="3:56" x14ac:dyDescent="0.25">
      <c r="C401" s="1" t="str">
        <f t="shared" si="128"/>
        <v>women</v>
      </c>
      <c r="D401" s="1">
        <f t="shared" ca="1" si="129"/>
        <v>28</v>
      </c>
      <c r="E401" s="1">
        <f t="shared" ca="1" si="130"/>
        <v>1</v>
      </c>
      <c r="F401" s="1" t="str">
        <f t="shared" ca="1" si="131"/>
        <v>health</v>
      </c>
      <c r="G401" s="1">
        <f t="shared" ca="1" si="132"/>
        <v>1</v>
      </c>
      <c r="H401" s="1" t="str">
        <f t="shared" ca="1" si="133"/>
        <v>high scool</v>
      </c>
      <c r="I401">
        <f t="shared" ca="1" si="134"/>
        <v>2</v>
      </c>
      <c r="J401">
        <f t="shared" ca="1" si="135"/>
        <v>1</v>
      </c>
      <c r="K401">
        <f t="shared" ca="1" si="136"/>
        <v>53098</v>
      </c>
      <c r="L401">
        <f t="shared" ca="1" si="137"/>
        <v>1</v>
      </c>
      <c r="M401" t="str">
        <f t="shared" ca="1" si="138"/>
        <v xml:space="preserve">yuko </v>
      </c>
      <c r="N401">
        <f t="shared" ca="1" si="121"/>
        <v>265490</v>
      </c>
      <c r="O401">
        <f t="shared" ca="1" si="139"/>
        <v>232507.90976641537</v>
      </c>
      <c r="P401">
        <f t="shared" ca="1" si="122"/>
        <v>37006.05500608273</v>
      </c>
      <c r="Q401">
        <f t="shared" ca="1" si="140"/>
        <v>423</v>
      </c>
      <c r="R401">
        <f t="shared" ca="1" si="123"/>
        <v>68137.917457406977</v>
      </c>
      <c r="S401">
        <f t="shared" ca="1" si="124"/>
        <v>76749.29800703573</v>
      </c>
      <c r="T401">
        <f t="shared" ca="1" si="125"/>
        <v>379245.3530131185</v>
      </c>
      <c r="U401">
        <f t="shared" ca="1" si="126"/>
        <v>301068.82722382236</v>
      </c>
      <c r="V401">
        <f t="shared" ca="1" si="127"/>
        <v>78176.525789296138</v>
      </c>
      <c r="X401" s="7">
        <f>IF(Table2[[#This Row],[gender]]="men",1,0)</f>
        <v>0</v>
      </c>
      <c r="Y401" s="7">
        <f>IF(Table2[[#This Row],[gender]]="women",1,0)</f>
        <v>1</v>
      </c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>
        <f ca="1">Table2[[#This Row],[Cars value]]/Table2[[#This Row],[Cars]]</f>
        <v>37006.05500608273</v>
      </c>
      <c r="AS401" s="7"/>
      <c r="AT401" s="7"/>
      <c r="AU401" s="7">
        <f ca="1">IF(Table2[[#This Row],[Debts]]&gt;$AT$7,1,0)</f>
        <v>1</v>
      </c>
      <c r="AV401" s="7"/>
      <c r="AW401" s="7">
        <f ca="1">Table2[[#This Row],[Mortage left ]]/Table2[[#This Row],[Value of house ]]</f>
        <v>0.87576899230259286</v>
      </c>
      <c r="AZ401" s="7">
        <f ca="1">IF(Table2[[#This Row],[Debts]]&gt;Table2[[#This Row],[Income]],1,0)</f>
        <v>1</v>
      </c>
      <c r="BA401" s="7"/>
      <c r="BB401" s="7"/>
      <c r="BC401" s="7">
        <f ca="1">IF(Table2[[#This Row],[net worth of the person($)]]&gt;BB401,Table2[[#This Row],[age]],0)</f>
        <v>28</v>
      </c>
      <c r="BD401" s="7"/>
    </row>
    <row r="402" spans="3:56" x14ac:dyDescent="0.25">
      <c r="C402" s="1" t="str">
        <f t="shared" si="128"/>
        <v>women</v>
      </c>
      <c r="D402" s="1">
        <f t="shared" ca="1" si="129"/>
        <v>39</v>
      </c>
      <c r="E402" s="1">
        <f t="shared" ca="1" si="130"/>
        <v>1</v>
      </c>
      <c r="F402" s="1" t="str">
        <f t="shared" ca="1" si="131"/>
        <v>health</v>
      </c>
      <c r="G402" s="1">
        <f t="shared" ca="1" si="132"/>
        <v>2</v>
      </c>
      <c r="H402" s="1" t="str">
        <f t="shared" ca="1" si="133"/>
        <v xml:space="preserve">college </v>
      </c>
      <c r="I402">
        <f t="shared" ca="1" si="134"/>
        <v>2</v>
      </c>
      <c r="J402">
        <f t="shared" ca="1" si="135"/>
        <v>2</v>
      </c>
      <c r="K402">
        <f t="shared" ca="1" si="136"/>
        <v>83783</v>
      </c>
      <c r="L402">
        <f t="shared" ca="1" si="137"/>
        <v>8</v>
      </c>
      <c r="M402" t="str">
        <f t="shared" ca="1" si="138"/>
        <v xml:space="preserve">Ontario </v>
      </c>
      <c r="N402">
        <f t="shared" ca="1" si="121"/>
        <v>335132</v>
      </c>
      <c r="O402">
        <f t="shared" ca="1" si="139"/>
        <v>154778.40825147682</v>
      </c>
      <c r="P402">
        <f t="shared" ca="1" si="122"/>
        <v>100653.45307735617</v>
      </c>
      <c r="Q402">
        <f t="shared" ca="1" si="140"/>
        <v>5671</v>
      </c>
      <c r="R402">
        <f t="shared" ca="1" si="123"/>
        <v>152800.58756092607</v>
      </c>
      <c r="S402">
        <f t="shared" ca="1" si="124"/>
        <v>77817.94551485742</v>
      </c>
      <c r="T402">
        <f t="shared" ca="1" si="125"/>
        <v>513603.39859221358</v>
      </c>
      <c r="U402">
        <f t="shared" ca="1" si="126"/>
        <v>313249.99581240292</v>
      </c>
      <c r="V402">
        <f t="shared" ca="1" si="127"/>
        <v>200353.40277981065</v>
      </c>
      <c r="X402" s="7">
        <f>IF(Table2[[#This Row],[gender]]="men",1,0)</f>
        <v>0</v>
      </c>
      <c r="Y402" s="7">
        <f>IF(Table2[[#This Row],[gender]]="women",1,0)</f>
        <v>1</v>
      </c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>
        <f ca="1">Table2[[#This Row],[Cars value]]/Table2[[#This Row],[Cars]]</f>
        <v>50326.726538678085</v>
      </c>
      <c r="AS402" s="7"/>
      <c r="AT402" s="7"/>
      <c r="AU402" s="7">
        <f ca="1">IF(Table2[[#This Row],[Debts]]&gt;$AT$7,1,0)</f>
        <v>1</v>
      </c>
      <c r="AV402" s="7"/>
      <c r="AW402" s="7">
        <f ca="1">Table2[[#This Row],[Mortage left ]]/Table2[[#This Row],[Value of house ]]</f>
        <v>0.4618431192827806</v>
      </c>
      <c r="AZ402" s="7">
        <f ca="1">IF(Table2[[#This Row],[Debts]]&gt;Table2[[#This Row],[Income]],1,0)</f>
        <v>1</v>
      </c>
      <c r="BA402" s="7"/>
      <c r="BB402" s="7"/>
      <c r="BC402" s="7">
        <f ca="1">IF(Table2[[#This Row],[net worth of the person($)]]&gt;BB402,Table2[[#This Row],[age]],0)</f>
        <v>39</v>
      </c>
      <c r="BD402" s="7"/>
    </row>
    <row r="403" spans="3:56" x14ac:dyDescent="0.25">
      <c r="C403" s="1" t="str">
        <f t="shared" si="128"/>
        <v>women</v>
      </c>
      <c r="D403" s="1">
        <f t="shared" ca="1" si="129"/>
        <v>28</v>
      </c>
      <c r="E403" s="1">
        <f t="shared" ca="1" si="130"/>
        <v>4</v>
      </c>
      <c r="F403" s="1" t="str">
        <f t="shared" ca="1" si="131"/>
        <v>IT</v>
      </c>
      <c r="G403" s="1">
        <f t="shared" ca="1" si="132"/>
        <v>5</v>
      </c>
      <c r="H403" s="1" t="str">
        <f t="shared" ca="1" si="133"/>
        <v>Other</v>
      </c>
      <c r="I403">
        <f t="shared" ca="1" si="134"/>
        <v>4</v>
      </c>
      <c r="J403">
        <f t="shared" ca="1" si="135"/>
        <v>1</v>
      </c>
      <c r="K403">
        <f t="shared" ca="1" si="136"/>
        <v>81221</v>
      </c>
      <c r="L403">
        <f t="shared" ca="1" si="137"/>
        <v>3</v>
      </c>
      <c r="M403" t="str">
        <f t="shared" ca="1" si="138"/>
        <v>Northwest Ter</v>
      </c>
      <c r="N403">
        <f t="shared" ca="1" si="121"/>
        <v>324884</v>
      </c>
      <c r="O403">
        <f t="shared" ca="1" si="139"/>
        <v>198883.17001354101</v>
      </c>
      <c r="P403">
        <f t="shared" ca="1" si="122"/>
        <v>1694.0712003400379</v>
      </c>
      <c r="Q403">
        <f t="shared" ca="1" si="140"/>
        <v>897</v>
      </c>
      <c r="R403">
        <f t="shared" ca="1" si="123"/>
        <v>113668.12538424823</v>
      </c>
      <c r="S403">
        <f t="shared" ca="1" si="124"/>
        <v>85066.427579235242</v>
      </c>
      <c r="T403">
        <f t="shared" ca="1" si="125"/>
        <v>411644.49877957528</v>
      </c>
      <c r="U403">
        <f t="shared" ca="1" si="126"/>
        <v>313448.29539778922</v>
      </c>
      <c r="V403">
        <f t="shared" ca="1" si="127"/>
        <v>98196.203381786065</v>
      </c>
      <c r="X403" s="7">
        <f>IF(Table2[[#This Row],[gender]]="men",1,0)</f>
        <v>0</v>
      </c>
      <c r="Y403" s="7">
        <f>IF(Table2[[#This Row],[gender]]="women",1,0)</f>
        <v>1</v>
      </c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>
        <f ca="1">Table2[[#This Row],[Cars value]]/Table2[[#This Row],[Cars]]</f>
        <v>1694.0712003400379</v>
      </c>
      <c r="AS403" s="7"/>
      <c r="AT403" s="7"/>
      <c r="AU403" s="7">
        <f ca="1">IF(Table2[[#This Row],[Debts]]&gt;$AT$7,1,0)</f>
        <v>1</v>
      </c>
      <c r="AV403" s="7"/>
      <c r="AW403" s="7">
        <f ca="1">Table2[[#This Row],[Mortage left ]]/Table2[[#This Row],[Value of house ]]</f>
        <v>0.61216671185266436</v>
      </c>
      <c r="AZ403" s="7">
        <f ca="1">IF(Table2[[#This Row],[Debts]]&gt;Table2[[#This Row],[Income]],1,0)</f>
        <v>1</v>
      </c>
      <c r="BA403" s="7"/>
      <c r="BB403" s="7"/>
      <c r="BC403" s="7">
        <f ca="1">IF(Table2[[#This Row],[net worth of the person($)]]&gt;BB403,Table2[[#This Row],[age]],0)</f>
        <v>28</v>
      </c>
      <c r="BD403" s="7"/>
    </row>
    <row r="404" spans="3:56" x14ac:dyDescent="0.25">
      <c r="C404" s="1" t="str">
        <f t="shared" si="128"/>
        <v>women</v>
      </c>
      <c r="D404" s="1">
        <f t="shared" ca="1" si="129"/>
        <v>26</v>
      </c>
      <c r="E404" s="1">
        <f t="shared" ca="1" si="130"/>
        <v>3</v>
      </c>
      <c r="F404" s="1" t="str">
        <f t="shared" ca="1" si="131"/>
        <v xml:space="preserve">teaching </v>
      </c>
      <c r="G404" s="1">
        <f t="shared" ca="1" si="132"/>
        <v>2</v>
      </c>
      <c r="H404" s="1" t="str">
        <f t="shared" ca="1" si="133"/>
        <v xml:space="preserve">college </v>
      </c>
      <c r="I404">
        <f t="shared" ca="1" si="134"/>
        <v>4</v>
      </c>
      <c r="J404">
        <f t="shared" ca="1" si="135"/>
        <v>2</v>
      </c>
      <c r="K404">
        <f t="shared" ca="1" si="136"/>
        <v>55333</v>
      </c>
      <c r="L404">
        <f t="shared" ca="1" si="137"/>
        <v>9</v>
      </c>
      <c r="M404" t="str">
        <f t="shared" ca="1" si="138"/>
        <v>Quebec</v>
      </c>
      <c r="N404">
        <f t="shared" ca="1" si="121"/>
        <v>331998</v>
      </c>
      <c r="O404">
        <f t="shared" ca="1" si="139"/>
        <v>43673.040777438546</v>
      </c>
      <c r="P404">
        <f t="shared" ca="1" si="122"/>
        <v>87555.226410246396</v>
      </c>
      <c r="Q404">
        <f t="shared" ca="1" si="140"/>
        <v>46244</v>
      </c>
      <c r="R404">
        <f t="shared" ca="1" si="123"/>
        <v>106396.49809391756</v>
      </c>
      <c r="S404">
        <f t="shared" ca="1" si="124"/>
        <v>41421.900931488133</v>
      </c>
      <c r="T404">
        <f t="shared" ca="1" si="125"/>
        <v>460975.12734173454</v>
      </c>
      <c r="U404">
        <f t="shared" ca="1" si="126"/>
        <v>196313.53887135611</v>
      </c>
      <c r="V404">
        <f t="shared" ca="1" si="127"/>
        <v>264661.58847037842</v>
      </c>
      <c r="X404" s="7">
        <f>IF(Table2[[#This Row],[gender]]="men",1,0)</f>
        <v>0</v>
      </c>
      <c r="Y404" s="7">
        <f>IF(Table2[[#This Row],[gender]]="women",1,0)</f>
        <v>1</v>
      </c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>
        <f ca="1">Table2[[#This Row],[Cars value]]/Table2[[#This Row],[Cars]]</f>
        <v>43777.613205123198</v>
      </c>
      <c r="AS404" s="7"/>
      <c r="AT404" s="7"/>
      <c r="AU404" s="7">
        <f ca="1">IF(Table2[[#This Row],[Debts]]&gt;$AT$7,1,0)</f>
        <v>1</v>
      </c>
      <c r="AV404" s="7"/>
      <c r="AW404" s="7">
        <f ca="1">Table2[[#This Row],[Mortage left ]]/Table2[[#This Row],[Value of house ]]</f>
        <v>0.13154609599286304</v>
      </c>
      <c r="AZ404" s="7">
        <f ca="1">IF(Table2[[#This Row],[Debts]]&gt;Table2[[#This Row],[Income]],1,0)</f>
        <v>1</v>
      </c>
      <c r="BA404" s="7"/>
      <c r="BB404" s="7"/>
      <c r="BC404" s="7">
        <f ca="1">IF(Table2[[#This Row],[net worth of the person($)]]&gt;BB404,Table2[[#This Row],[age]],0)</f>
        <v>26</v>
      </c>
      <c r="BD404" s="7"/>
    </row>
    <row r="405" spans="3:56" x14ac:dyDescent="0.25">
      <c r="C405" s="1" t="str">
        <f t="shared" si="128"/>
        <v>women</v>
      </c>
      <c r="D405" s="1">
        <f t="shared" ca="1" si="129"/>
        <v>33</v>
      </c>
      <c r="E405" s="1">
        <f t="shared" ca="1" si="130"/>
        <v>1</v>
      </c>
      <c r="F405" s="1" t="str">
        <f t="shared" ca="1" si="131"/>
        <v>health</v>
      </c>
      <c r="G405" s="1">
        <f t="shared" ca="1" si="132"/>
        <v>2</v>
      </c>
      <c r="H405" s="1" t="str">
        <f t="shared" ca="1" si="133"/>
        <v xml:space="preserve">college </v>
      </c>
      <c r="I405">
        <f t="shared" ca="1" si="134"/>
        <v>2</v>
      </c>
      <c r="J405">
        <f t="shared" ca="1" si="135"/>
        <v>1</v>
      </c>
      <c r="K405">
        <f t="shared" ca="1" si="136"/>
        <v>77389</v>
      </c>
      <c r="L405">
        <f t="shared" ca="1" si="137"/>
        <v>11</v>
      </c>
      <c r="M405" t="str">
        <f t="shared" ca="1" si="138"/>
        <v>New bruncwick</v>
      </c>
      <c r="N405">
        <f t="shared" ca="1" si="121"/>
        <v>309556</v>
      </c>
      <c r="O405">
        <f t="shared" ca="1" si="139"/>
        <v>204541.44624648298</v>
      </c>
      <c r="P405">
        <f t="shared" ca="1" si="122"/>
        <v>59929.985658035599</v>
      </c>
      <c r="Q405">
        <f t="shared" ca="1" si="140"/>
        <v>26834</v>
      </c>
      <c r="R405">
        <f t="shared" ca="1" si="123"/>
        <v>116260.59235362128</v>
      </c>
      <c r="S405">
        <f t="shared" ca="1" si="124"/>
        <v>40529.14687968856</v>
      </c>
      <c r="T405">
        <f t="shared" ca="1" si="125"/>
        <v>410015.13253772416</v>
      </c>
      <c r="U405">
        <f t="shared" ca="1" si="126"/>
        <v>347636.03860010428</v>
      </c>
      <c r="V405">
        <f t="shared" ca="1" si="127"/>
        <v>62379.09393761988</v>
      </c>
      <c r="X405" s="7">
        <f>IF(Table2[[#This Row],[gender]]="men",1,0)</f>
        <v>0</v>
      </c>
      <c r="Y405" s="7">
        <f>IF(Table2[[#This Row],[gender]]="women",1,0)</f>
        <v>1</v>
      </c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>
        <f ca="1">Table2[[#This Row],[Cars value]]/Table2[[#This Row],[Cars]]</f>
        <v>59929.985658035599</v>
      </c>
      <c r="AS405" s="7"/>
      <c r="AT405" s="7"/>
      <c r="AU405" s="7">
        <f ca="1">IF(Table2[[#This Row],[Debts]]&gt;$AT$7,1,0)</f>
        <v>1</v>
      </c>
      <c r="AV405" s="7"/>
      <c r="AW405" s="7">
        <f ca="1">Table2[[#This Row],[Mortage left ]]/Table2[[#This Row],[Value of house ]]</f>
        <v>0.66075749217099</v>
      </c>
      <c r="AZ405" s="7">
        <f ca="1">IF(Table2[[#This Row],[Debts]]&gt;Table2[[#This Row],[Income]],1,0)</f>
        <v>1</v>
      </c>
      <c r="BA405" s="7"/>
      <c r="BB405" s="7"/>
      <c r="BC405" s="7">
        <f ca="1">IF(Table2[[#This Row],[net worth of the person($)]]&gt;BB405,Table2[[#This Row],[age]],0)</f>
        <v>33</v>
      </c>
      <c r="BD405" s="7"/>
    </row>
    <row r="406" spans="3:56" x14ac:dyDescent="0.25">
      <c r="C406" s="1" t="str">
        <f t="shared" si="128"/>
        <v>women</v>
      </c>
      <c r="D406" s="1">
        <f t="shared" ca="1" si="129"/>
        <v>37</v>
      </c>
      <c r="E406" s="1">
        <f t="shared" ca="1" si="130"/>
        <v>2</v>
      </c>
      <c r="F406" s="1" t="str">
        <f t="shared" ca="1" si="131"/>
        <v>construction</v>
      </c>
      <c r="G406" s="1">
        <f t="shared" ca="1" si="132"/>
        <v>3</v>
      </c>
      <c r="H406" s="1" t="str">
        <f t="shared" ca="1" si="133"/>
        <v xml:space="preserve">university </v>
      </c>
      <c r="I406">
        <f t="shared" ca="1" si="134"/>
        <v>1</v>
      </c>
      <c r="J406">
        <f t="shared" ca="1" si="135"/>
        <v>2</v>
      </c>
      <c r="K406">
        <f t="shared" ca="1" si="136"/>
        <v>56749</v>
      </c>
      <c r="L406">
        <f t="shared" ca="1" si="137"/>
        <v>12</v>
      </c>
      <c r="M406" t="str">
        <f t="shared" ca="1" si="138"/>
        <v xml:space="preserve">Nova scotia </v>
      </c>
      <c r="N406">
        <f t="shared" ca="1" si="121"/>
        <v>283745</v>
      </c>
      <c r="O406">
        <f t="shared" ca="1" si="139"/>
        <v>76604.340574116432</v>
      </c>
      <c r="P406">
        <f t="shared" ca="1" si="122"/>
        <v>61398.248042758889</v>
      </c>
      <c r="Q406">
        <f t="shared" ca="1" si="140"/>
        <v>919</v>
      </c>
      <c r="R406">
        <f t="shared" ca="1" si="123"/>
        <v>31775.591892926634</v>
      </c>
      <c r="S406">
        <f t="shared" ca="1" si="124"/>
        <v>53719.693210798854</v>
      </c>
      <c r="T406">
        <f t="shared" ca="1" si="125"/>
        <v>398862.94125355774</v>
      </c>
      <c r="U406">
        <f t="shared" ca="1" si="126"/>
        <v>109298.93246704307</v>
      </c>
      <c r="V406">
        <f t="shared" ca="1" si="127"/>
        <v>289564.00878651469</v>
      </c>
      <c r="X406" s="7">
        <f>IF(Table2[[#This Row],[gender]]="men",1,0)</f>
        <v>0</v>
      </c>
      <c r="Y406" s="7">
        <f>IF(Table2[[#This Row],[gender]]="women",1,0)</f>
        <v>1</v>
      </c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>
        <f ca="1">Table2[[#This Row],[Cars value]]/Table2[[#This Row],[Cars]]</f>
        <v>30699.124021379444</v>
      </c>
      <c r="AS406" s="7"/>
      <c r="AT406" s="7"/>
      <c r="AU406" s="7">
        <f ca="1">IF(Table2[[#This Row],[Debts]]&gt;$AT$7,1,0)</f>
        <v>1</v>
      </c>
      <c r="AV406" s="7"/>
      <c r="AW406" s="7">
        <f ca="1">Table2[[#This Row],[Mortage left ]]/Table2[[#This Row],[Value of house ]]</f>
        <v>0.26997600160043855</v>
      </c>
      <c r="AZ406" s="7">
        <f ca="1">IF(Table2[[#This Row],[Debts]]&gt;Table2[[#This Row],[Income]],1,0)</f>
        <v>0</v>
      </c>
      <c r="BA406" s="7"/>
      <c r="BB406" s="7"/>
      <c r="BC406" s="7">
        <f ca="1">IF(Table2[[#This Row],[net worth of the person($)]]&gt;BB406,Table2[[#This Row],[age]],0)</f>
        <v>37</v>
      </c>
      <c r="BD406" s="7"/>
    </row>
    <row r="407" spans="3:56" x14ac:dyDescent="0.25">
      <c r="C407" s="1" t="str">
        <f t="shared" si="128"/>
        <v>women</v>
      </c>
      <c r="D407" s="1">
        <f t="shared" ca="1" si="129"/>
        <v>41</v>
      </c>
      <c r="E407" s="1">
        <f t="shared" ca="1" si="130"/>
        <v>2</v>
      </c>
      <c r="F407" s="1" t="str">
        <f t="shared" ca="1" si="131"/>
        <v>construction</v>
      </c>
      <c r="G407" s="1">
        <f t="shared" ca="1" si="132"/>
        <v>1</v>
      </c>
      <c r="H407" s="1" t="str">
        <f t="shared" ca="1" si="133"/>
        <v>high scool</v>
      </c>
      <c r="I407">
        <f t="shared" ca="1" si="134"/>
        <v>2</v>
      </c>
      <c r="J407">
        <f t="shared" ca="1" si="135"/>
        <v>1</v>
      </c>
      <c r="K407">
        <f t="shared" ca="1" si="136"/>
        <v>30544</v>
      </c>
      <c r="L407">
        <f t="shared" ca="1" si="137"/>
        <v>5</v>
      </c>
      <c r="M407" t="str">
        <f t="shared" ca="1" si="138"/>
        <v>Nunavut</v>
      </c>
      <c r="N407">
        <f t="shared" ca="1" si="121"/>
        <v>91632</v>
      </c>
      <c r="O407">
        <f t="shared" ca="1" si="139"/>
        <v>48075.601528260238</v>
      </c>
      <c r="P407">
        <f t="shared" ca="1" si="122"/>
        <v>10763.14511144095</v>
      </c>
      <c r="Q407">
        <f t="shared" ca="1" si="140"/>
        <v>3400</v>
      </c>
      <c r="R407">
        <f t="shared" ca="1" si="123"/>
        <v>46533.627949538139</v>
      </c>
      <c r="S407">
        <f t="shared" ca="1" si="124"/>
        <v>18010.938495713806</v>
      </c>
      <c r="T407">
        <f t="shared" ca="1" si="125"/>
        <v>120406.08360715475</v>
      </c>
      <c r="U407">
        <f t="shared" ca="1" si="126"/>
        <v>98009.229477798377</v>
      </c>
      <c r="V407">
        <f t="shared" ca="1" si="127"/>
        <v>22396.854129356376</v>
      </c>
      <c r="X407" s="7">
        <f>IF(Table2[[#This Row],[gender]]="men",1,0)</f>
        <v>0</v>
      </c>
      <c r="Y407" s="7">
        <f>IF(Table2[[#This Row],[gender]]="women",1,0)</f>
        <v>1</v>
      </c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>
        <f ca="1">Table2[[#This Row],[Cars value]]/Table2[[#This Row],[Cars]]</f>
        <v>10763.14511144095</v>
      </c>
      <c r="AS407" s="7"/>
      <c r="AT407" s="7"/>
      <c r="AU407" s="7">
        <f ca="1">IF(Table2[[#This Row],[Debts]]&gt;$AT$7,1,0)</f>
        <v>1</v>
      </c>
      <c r="AV407" s="7"/>
      <c r="AW407" s="7">
        <f ca="1">Table2[[#This Row],[Mortage left ]]/Table2[[#This Row],[Value of house ]]</f>
        <v>0.52465952427383711</v>
      </c>
      <c r="AZ407" s="7">
        <f ca="1">IF(Table2[[#This Row],[Debts]]&gt;Table2[[#This Row],[Income]],1,0)</f>
        <v>1</v>
      </c>
      <c r="BA407" s="7"/>
      <c r="BB407" s="7"/>
      <c r="BC407" s="7">
        <f ca="1">IF(Table2[[#This Row],[net worth of the person($)]]&gt;BB407,Table2[[#This Row],[age]],0)</f>
        <v>41</v>
      </c>
      <c r="BD407" s="7"/>
    </row>
    <row r="408" spans="3:56" x14ac:dyDescent="0.25">
      <c r="C408" s="1" t="str">
        <f t="shared" si="128"/>
        <v>women</v>
      </c>
      <c r="D408" s="1">
        <f t="shared" ca="1" si="129"/>
        <v>35</v>
      </c>
      <c r="E408" s="1">
        <f t="shared" ca="1" si="130"/>
        <v>2</v>
      </c>
      <c r="F408" s="1" t="str">
        <f t="shared" ca="1" si="131"/>
        <v>construction</v>
      </c>
      <c r="G408" s="1">
        <f t="shared" ca="1" si="132"/>
        <v>5</v>
      </c>
      <c r="H408" s="1" t="str">
        <f t="shared" ca="1" si="133"/>
        <v>Other</v>
      </c>
      <c r="I408">
        <f t="shared" ca="1" si="134"/>
        <v>3</v>
      </c>
      <c r="J408">
        <f t="shared" ca="1" si="135"/>
        <v>2</v>
      </c>
      <c r="K408">
        <f t="shared" ca="1" si="136"/>
        <v>74564</v>
      </c>
      <c r="L408">
        <f t="shared" ca="1" si="137"/>
        <v>1</v>
      </c>
      <c r="M408" t="str">
        <f t="shared" ca="1" si="138"/>
        <v xml:space="preserve">yuko </v>
      </c>
      <c r="N408">
        <f t="shared" ca="1" si="121"/>
        <v>447384</v>
      </c>
      <c r="O408">
        <f t="shared" ca="1" si="139"/>
        <v>297443.94916491752</v>
      </c>
      <c r="P408">
        <f t="shared" ca="1" si="122"/>
        <v>45558.952761446497</v>
      </c>
      <c r="Q408">
        <f t="shared" ca="1" si="140"/>
        <v>43950</v>
      </c>
      <c r="R408">
        <f t="shared" ca="1" si="123"/>
        <v>20803.721495336442</v>
      </c>
      <c r="S408">
        <f t="shared" ca="1" si="124"/>
        <v>83595.365482244131</v>
      </c>
      <c r="T408">
        <f t="shared" ca="1" si="125"/>
        <v>576538.31824369065</v>
      </c>
      <c r="U408">
        <f t="shared" ca="1" si="126"/>
        <v>362197.67066025396</v>
      </c>
      <c r="V408">
        <f t="shared" ca="1" si="127"/>
        <v>214340.64758343669</v>
      </c>
      <c r="X408" s="7">
        <f>IF(Table2[[#This Row],[gender]]="men",1,0)</f>
        <v>0</v>
      </c>
      <c r="Y408" s="7">
        <f>IF(Table2[[#This Row],[gender]]="women",1,0)</f>
        <v>1</v>
      </c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>
        <f ca="1">Table2[[#This Row],[Cars value]]/Table2[[#This Row],[Cars]]</f>
        <v>22779.476380723248</v>
      </c>
      <c r="AS408" s="7"/>
      <c r="AT408" s="7"/>
      <c r="AU408" s="7">
        <f ca="1">IF(Table2[[#This Row],[Debts]]&gt;$AT$7,1,0)</f>
        <v>1</v>
      </c>
      <c r="AV408" s="7"/>
      <c r="AW408" s="7">
        <f ca="1">Table2[[#This Row],[Mortage left ]]/Table2[[#This Row],[Value of house ]]</f>
        <v>0.66485155742028668</v>
      </c>
      <c r="AZ408" s="7">
        <f ca="1">IF(Table2[[#This Row],[Debts]]&gt;Table2[[#This Row],[Income]],1,0)</f>
        <v>0</v>
      </c>
      <c r="BA408" s="7"/>
      <c r="BB408" s="7"/>
      <c r="BC408" s="7">
        <f ca="1">IF(Table2[[#This Row],[net worth of the person($)]]&gt;BB408,Table2[[#This Row],[age]],0)</f>
        <v>35</v>
      </c>
      <c r="BD408" s="7"/>
    </row>
    <row r="409" spans="3:56" x14ac:dyDescent="0.25">
      <c r="C409" s="1" t="str">
        <f t="shared" si="128"/>
        <v>women</v>
      </c>
      <c r="D409" s="1">
        <f t="shared" ca="1" si="129"/>
        <v>36</v>
      </c>
      <c r="E409" s="1">
        <f t="shared" ca="1" si="130"/>
        <v>2</v>
      </c>
      <c r="F409" s="1" t="str">
        <f t="shared" ca="1" si="131"/>
        <v>construction</v>
      </c>
      <c r="G409" s="1">
        <f t="shared" ca="1" si="132"/>
        <v>4</v>
      </c>
      <c r="H409" s="1" t="str">
        <f t="shared" ca="1" si="133"/>
        <v xml:space="preserve">technical </v>
      </c>
      <c r="I409">
        <f t="shared" ca="1" si="134"/>
        <v>3</v>
      </c>
      <c r="J409">
        <f t="shared" ca="1" si="135"/>
        <v>2</v>
      </c>
      <c r="K409">
        <f t="shared" ca="1" si="136"/>
        <v>44386</v>
      </c>
      <c r="L409">
        <f t="shared" ca="1" si="137"/>
        <v>12</v>
      </c>
      <c r="M409" t="str">
        <f t="shared" ca="1" si="138"/>
        <v xml:space="preserve">Nova scotia </v>
      </c>
      <c r="N409">
        <f t="shared" ca="1" si="121"/>
        <v>133158</v>
      </c>
      <c r="O409">
        <f t="shared" ca="1" si="139"/>
        <v>45865.201346583795</v>
      </c>
      <c r="P409">
        <f t="shared" ca="1" si="122"/>
        <v>63833.707813463261</v>
      </c>
      <c r="Q409">
        <f t="shared" ca="1" si="140"/>
        <v>5617</v>
      </c>
      <c r="R409">
        <f t="shared" ca="1" si="123"/>
        <v>16002.631500364923</v>
      </c>
      <c r="S409">
        <f t="shared" ca="1" si="124"/>
        <v>47198.230874057175</v>
      </c>
      <c r="T409">
        <f t="shared" ca="1" si="125"/>
        <v>244189.93868752045</v>
      </c>
      <c r="U409">
        <f t="shared" ca="1" si="126"/>
        <v>67484.832846948717</v>
      </c>
      <c r="V409">
        <f t="shared" ca="1" si="127"/>
        <v>176705.10584057175</v>
      </c>
      <c r="X409" s="7">
        <f>IF(Table2[[#This Row],[gender]]="men",1,0)</f>
        <v>0</v>
      </c>
      <c r="Y409" s="7">
        <f>IF(Table2[[#This Row],[gender]]="women",1,0)</f>
        <v>1</v>
      </c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>
        <f ca="1">Table2[[#This Row],[Cars value]]/Table2[[#This Row],[Cars]]</f>
        <v>31916.853906731631</v>
      </c>
      <c r="AS409" s="7"/>
      <c r="AT409" s="7"/>
      <c r="AU409" s="7">
        <f ca="1">IF(Table2[[#This Row],[Debts]]&gt;$AT$7,1,0)</f>
        <v>0</v>
      </c>
      <c r="AV409" s="7"/>
      <c r="AW409" s="7">
        <f ca="1">Table2[[#This Row],[Mortage left ]]/Table2[[#This Row],[Value of house ]]</f>
        <v>0.34444195126529231</v>
      </c>
      <c r="AZ409" s="7">
        <f ca="1">IF(Table2[[#This Row],[Debts]]&gt;Table2[[#This Row],[Income]],1,0)</f>
        <v>0</v>
      </c>
      <c r="BA409" s="7"/>
      <c r="BB409" s="7"/>
      <c r="BC409" s="7">
        <f ca="1">IF(Table2[[#This Row],[net worth of the person($)]]&gt;BB409,Table2[[#This Row],[age]],0)</f>
        <v>36</v>
      </c>
      <c r="BD409" s="7"/>
    </row>
    <row r="410" spans="3:56" x14ac:dyDescent="0.25">
      <c r="C410" s="1" t="str">
        <f t="shared" si="128"/>
        <v>women</v>
      </c>
      <c r="D410" s="1">
        <f t="shared" ca="1" si="129"/>
        <v>29</v>
      </c>
      <c r="E410" s="1">
        <f t="shared" ca="1" si="130"/>
        <v>4</v>
      </c>
      <c r="F410" s="1" t="str">
        <f t="shared" ca="1" si="131"/>
        <v>IT</v>
      </c>
      <c r="G410" s="1">
        <f t="shared" ca="1" si="132"/>
        <v>1</v>
      </c>
      <c r="H410" s="1" t="str">
        <f t="shared" ca="1" si="133"/>
        <v>high scool</v>
      </c>
      <c r="I410">
        <f t="shared" ca="1" si="134"/>
        <v>0</v>
      </c>
      <c r="J410">
        <f t="shared" ca="1" si="135"/>
        <v>2</v>
      </c>
      <c r="K410">
        <f t="shared" ca="1" si="136"/>
        <v>73229</v>
      </c>
      <c r="L410">
        <f t="shared" ca="1" si="137"/>
        <v>4</v>
      </c>
      <c r="M410" t="str">
        <f t="shared" ca="1" si="138"/>
        <v>Alberta</v>
      </c>
      <c r="N410">
        <f t="shared" ca="1" si="121"/>
        <v>366145</v>
      </c>
      <c r="O410">
        <f t="shared" ca="1" si="139"/>
        <v>130887.11566841247</v>
      </c>
      <c r="P410">
        <f t="shared" ca="1" si="122"/>
        <v>41602.39452932265</v>
      </c>
      <c r="Q410">
        <f t="shared" ca="1" si="140"/>
        <v>31588</v>
      </c>
      <c r="R410">
        <f t="shared" ca="1" si="123"/>
        <v>34326.294479559736</v>
      </c>
      <c r="S410">
        <f t="shared" ca="1" si="124"/>
        <v>25806.956373890571</v>
      </c>
      <c r="T410">
        <f t="shared" ca="1" si="125"/>
        <v>433554.3509032132</v>
      </c>
      <c r="U410">
        <f t="shared" ca="1" si="126"/>
        <v>196801.4101479722</v>
      </c>
      <c r="V410">
        <f t="shared" ca="1" si="127"/>
        <v>236752.940755241</v>
      </c>
      <c r="X410" s="7">
        <f>IF(Table2[[#This Row],[gender]]="men",1,0)</f>
        <v>0</v>
      </c>
      <c r="Y410" s="7">
        <f>IF(Table2[[#This Row],[gender]]="women",1,0)</f>
        <v>1</v>
      </c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>
        <f ca="1">Table2[[#This Row],[Cars value]]/Table2[[#This Row],[Cars]]</f>
        <v>20801.197264661325</v>
      </c>
      <c r="AS410" s="7"/>
      <c r="AT410" s="7"/>
      <c r="AU410" s="7">
        <f ca="1">IF(Table2[[#This Row],[Debts]]&gt;$AT$7,1,0)</f>
        <v>1</v>
      </c>
      <c r="AV410" s="7"/>
      <c r="AW410" s="7">
        <f ca="1">Table2[[#This Row],[Mortage left ]]/Table2[[#This Row],[Value of house ]]</f>
        <v>0.35747344813779369</v>
      </c>
      <c r="AZ410" s="7">
        <f ca="1">IF(Table2[[#This Row],[Debts]]&gt;Table2[[#This Row],[Income]],1,0)</f>
        <v>0</v>
      </c>
      <c r="BA410" s="7"/>
      <c r="BB410" s="7"/>
      <c r="BC410" s="7">
        <f ca="1">IF(Table2[[#This Row],[net worth of the person($)]]&gt;BB410,Table2[[#This Row],[age]],0)</f>
        <v>29</v>
      </c>
      <c r="BD410" s="7"/>
    </row>
    <row r="411" spans="3:56" x14ac:dyDescent="0.25">
      <c r="C411" s="1" t="str">
        <f t="shared" si="128"/>
        <v>women</v>
      </c>
      <c r="D411" s="1">
        <f t="shared" ca="1" si="129"/>
        <v>30</v>
      </c>
      <c r="E411" s="1">
        <f t="shared" ca="1" si="130"/>
        <v>2</v>
      </c>
      <c r="F411" s="1" t="str">
        <f t="shared" ca="1" si="131"/>
        <v>construction</v>
      </c>
      <c r="G411" s="1">
        <f t="shared" ca="1" si="132"/>
        <v>5</v>
      </c>
      <c r="H411" s="1" t="str">
        <f t="shared" ca="1" si="133"/>
        <v>Other</v>
      </c>
      <c r="I411">
        <f t="shared" ca="1" si="134"/>
        <v>0</v>
      </c>
      <c r="J411">
        <f t="shared" ca="1" si="135"/>
        <v>1</v>
      </c>
      <c r="K411">
        <f t="shared" ca="1" si="136"/>
        <v>80138</v>
      </c>
      <c r="L411">
        <f t="shared" ca="1" si="137"/>
        <v>9</v>
      </c>
      <c r="M411" t="str">
        <f t="shared" ca="1" si="138"/>
        <v>Quebec</v>
      </c>
      <c r="N411">
        <f t="shared" ca="1" si="121"/>
        <v>480828</v>
      </c>
      <c r="O411">
        <f t="shared" ca="1" si="139"/>
        <v>193038.18856748581</v>
      </c>
      <c r="P411">
        <f t="shared" ca="1" si="122"/>
        <v>17492.832829366591</v>
      </c>
      <c r="Q411">
        <f t="shared" ca="1" si="140"/>
        <v>16268</v>
      </c>
      <c r="R411">
        <f t="shared" ca="1" si="123"/>
        <v>107715.06260635688</v>
      </c>
      <c r="S411">
        <f t="shared" ca="1" si="124"/>
        <v>67509.978293484281</v>
      </c>
      <c r="T411">
        <f t="shared" ca="1" si="125"/>
        <v>565830.81112285086</v>
      </c>
      <c r="U411">
        <f t="shared" ca="1" si="126"/>
        <v>317021.2511738427</v>
      </c>
      <c r="V411">
        <f t="shared" ca="1" si="127"/>
        <v>248809.55994900817</v>
      </c>
      <c r="X411" s="7">
        <f>IF(Table2[[#This Row],[gender]]="men",1,0)</f>
        <v>0</v>
      </c>
      <c r="Y411" s="7">
        <f>IF(Table2[[#This Row],[gender]]="women",1,0)</f>
        <v>1</v>
      </c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>
        <f ca="1">Table2[[#This Row],[Cars value]]/Table2[[#This Row],[Cars]]</f>
        <v>17492.832829366591</v>
      </c>
      <c r="AS411" s="7"/>
      <c r="AT411" s="7"/>
      <c r="AU411" s="7">
        <f ca="1">IF(Table2[[#This Row],[Debts]]&gt;$AT$7,1,0)</f>
        <v>1</v>
      </c>
      <c r="AV411" s="7"/>
      <c r="AW411" s="7">
        <f ca="1">Table2[[#This Row],[Mortage left ]]/Table2[[#This Row],[Value of house ]]</f>
        <v>0.40147035648399387</v>
      </c>
      <c r="AZ411" s="7">
        <f ca="1">IF(Table2[[#This Row],[Debts]]&gt;Table2[[#This Row],[Income]],1,0)</f>
        <v>1</v>
      </c>
      <c r="BA411" s="7"/>
      <c r="BB411" s="7"/>
      <c r="BC411" s="7">
        <f ca="1">IF(Table2[[#This Row],[net worth of the person($)]]&gt;BB411,Table2[[#This Row],[age]],0)</f>
        <v>30</v>
      </c>
      <c r="BD411" s="7"/>
    </row>
    <row r="412" spans="3:56" x14ac:dyDescent="0.25">
      <c r="C412" s="1" t="str">
        <f t="shared" si="128"/>
        <v>women</v>
      </c>
      <c r="D412" s="1">
        <f t="shared" ca="1" si="129"/>
        <v>30</v>
      </c>
      <c r="E412" s="1">
        <f t="shared" ca="1" si="130"/>
        <v>2</v>
      </c>
      <c r="F412" s="1" t="str">
        <f t="shared" ca="1" si="131"/>
        <v>construction</v>
      </c>
      <c r="G412" s="1">
        <f t="shared" ca="1" si="132"/>
        <v>2</v>
      </c>
      <c r="H412" s="1" t="str">
        <f t="shared" ca="1" si="133"/>
        <v xml:space="preserve">college </v>
      </c>
      <c r="I412">
        <f t="shared" ca="1" si="134"/>
        <v>1</v>
      </c>
      <c r="J412">
        <f t="shared" ca="1" si="135"/>
        <v>2</v>
      </c>
      <c r="K412">
        <f t="shared" ca="1" si="136"/>
        <v>46618</v>
      </c>
      <c r="L412">
        <f t="shared" ca="1" si="137"/>
        <v>9</v>
      </c>
      <c r="M412" t="str">
        <f t="shared" ca="1" si="138"/>
        <v>Quebec</v>
      </c>
      <c r="N412">
        <f t="shared" ca="1" si="121"/>
        <v>233090</v>
      </c>
      <c r="O412">
        <f t="shared" ca="1" si="139"/>
        <v>1027.3478433664402</v>
      </c>
      <c r="P412">
        <f t="shared" ca="1" si="122"/>
        <v>69627.607045069599</v>
      </c>
      <c r="Q412">
        <f t="shared" ca="1" si="140"/>
        <v>31660</v>
      </c>
      <c r="R412">
        <f t="shared" ca="1" si="123"/>
        <v>9986.3441631824353</v>
      </c>
      <c r="S412">
        <f t="shared" ca="1" si="124"/>
        <v>66168.65148166001</v>
      </c>
      <c r="T412">
        <f t="shared" ca="1" si="125"/>
        <v>368886.25852672959</v>
      </c>
      <c r="U412">
        <f t="shared" ca="1" si="126"/>
        <v>42673.692006548874</v>
      </c>
      <c r="V412">
        <f t="shared" ca="1" si="127"/>
        <v>326212.56652018073</v>
      </c>
      <c r="X412" s="7">
        <f>IF(Table2[[#This Row],[gender]]="men",1,0)</f>
        <v>0</v>
      </c>
      <c r="Y412" s="7">
        <f>IF(Table2[[#This Row],[gender]]="women",1,0)</f>
        <v>1</v>
      </c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>
        <f ca="1">Table2[[#This Row],[Cars value]]/Table2[[#This Row],[Cars]]</f>
        <v>34813.803522534799</v>
      </c>
      <c r="AS412" s="7"/>
      <c r="AT412" s="7"/>
      <c r="AU412" s="7">
        <f ca="1">IF(Table2[[#This Row],[Debts]]&gt;$AT$7,1,0)</f>
        <v>0</v>
      </c>
      <c r="AV412" s="7"/>
      <c r="AW412" s="7">
        <f ca="1">Table2[[#This Row],[Mortage left ]]/Table2[[#This Row],[Value of house ]]</f>
        <v>4.4075157379829255E-3</v>
      </c>
      <c r="AZ412" s="7">
        <f ca="1">IF(Table2[[#This Row],[Debts]]&gt;Table2[[#This Row],[Income]],1,0)</f>
        <v>0</v>
      </c>
      <c r="BA412" s="7"/>
      <c r="BB412" s="7"/>
      <c r="BC412" s="7">
        <f ca="1">IF(Table2[[#This Row],[net worth of the person($)]]&gt;BB412,Table2[[#This Row],[age]],0)</f>
        <v>30</v>
      </c>
      <c r="BD412" s="7"/>
    </row>
    <row r="413" spans="3:56" x14ac:dyDescent="0.25">
      <c r="C413" s="1" t="str">
        <f t="shared" si="128"/>
        <v>women</v>
      </c>
      <c r="D413" s="1">
        <f t="shared" ca="1" si="129"/>
        <v>39</v>
      </c>
      <c r="E413" s="1">
        <f t="shared" ca="1" si="130"/>
        <v>4</v>
      </c>
      <c r="F413" s="1" t="str">
        <f t="shared" ca="1" si="131"/>
        <v>IT</v>
      </c>
      <c r="G413" s="1">
        <f t="shared" ca="1" si="132"/>
        <v>1</v>
      </c>
      <c r="H413" s="1" t="str">
        <f t="shared" ca="1" si="133"/>
        <v>high scool</v>
      </c>
      <c r="I413">
        <f t="shared" ca="1" si="134"/>
        <v>1</v>
      </c>
      <c r="J413">
        <f t="shared" ca="1" si="135"/>
        <v>2</v>
      </c>
      <c r="K413">
        <f t="shared" ca="1" si="136"/>
        <v>45616</v>
      </c>
      <c r="L413">
        <f t="shared" ca="1" si="137"/>
        <v>3</v>
      </c>
      <c r="M413" t="str">
        <f t="shared" ca="1" si="138"/>
        <v>Northwest Ter</v>
      </c>
      <c r="N413">
        <f t="shared" ca="1" si="121"/>
        <v>182464</v>
      </c>
      <c r="O413">
        <f t="shared" ca="1" si="139"/>
        <v>92768.397078115246</v>
      </c>
      <c r="P413">
        <f t="shared" ca="1" si="122"/>
        <v>68366.590674299499</v>
      </c>
      <c r="Q413">
        <f t="shared" ca="1" si="140"/>
        <v>30323</v>
      </c>
      <c r="R413">
        <f t="shared" ca="1" si="123"/>
        <v>36498.828627391864</v>
      </c>
      <c r="S413">
        <f t="shared" ca="1" si="124"/>
        <v>1470.0389235121343</v>
      </c>
      <c r="T413">
        <f t="shared" ca="1" si="125"/>
        <v>252300.62959781164</v>
      </c>
      <c r="U413">
        <f t="shared" ca="1" si="126"/>
        <v>159590.22570550709</v>
      </c>
      <c r="V413">
        <f t="shared" ca="1" si="127"/>
        <v>92710.403892304545</v>
      </c>
      <c r="X413" s="7">
        <f>IF(Table2[[#This Row],[gender]]="men",1,0)</f>
        <v>0</v>
      </c>
      <c r="Y413" s="7">
        <f>IF(Table2[[#This Row],[gender]]="women",1,0)</f>
        <v>1</v>
      </c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>
        <f ca="1">Table2[[#This Row],[Cars value]]/Table2[[#This Row],[Cars]]</f>
        <v>34183.29533714975</v>
      </c>
      <c r="AS413" s="7"/>
      <c r="AT413" s="7"/>
      <c r="AU413" s="7">
        <f ca="1">IF(Table2[[#This Row],[Debts]]&gt;$AT$7,1,0)</f>
        <v>1</v>
      </c>
      <c r="AV413" s="7"/>
      <c r="AW413" s="7">
        <f ca="1">Table2[[#This Row],[Mortage left ]]/Table2[[#This Row],[Value of house ]]</f>
        <v>0.50842027511243448</v>
      </c>
      <c r="AZ413" s="7">
        <f ca="1">IF(Table2[[#This Row],[Debts]]&gt;Table2[[#This Row],[Income]],1,0)</f>
        <v>0</v>
      </c>
      <c r="BA413" s="7"/>
      <c r="BB413" s="7"/>
      <c r="BC413" s="7">
        <f ca="1">IF(Table2[[#This Row],[net worth of the person($)]]&gt;BB413,Table2[[#This Row],[age]],0)</f>
        <v>39</v>
      </c>
      <c r="BD413" s="7"/>
    </row>
    <row r="414" spans="3:56" x14ac:dyDescent="0.25">
      <c r="C414" s="1" t="str">
        <f t="shared" si="128"/>
        <v>women</v>
      </c>
      <c r="D414" s="1">
        <f t="shared" ca="1" si="129"/>
        <v>35</v>
      </c>
      <c r="E414" s="1">
        <f t="shared" ca="1" si="130"/>
        <v>3</v>
      </c>
      <c r="F414" s="1" t="str">
        <f t="shared" ca="1" si="131"/>
        <v xml:space="preserve">teaching </v>
      </c>
      <c r="G414" s="1">
        <f t="shared" ca="1" si="132"/>
        <v>5</v>
      </c>
      <c r="H414" s="1" t="str">
        <f t="shared" ca="1" si="133"/>
        <v>Other</v>
      </c>
      <c r="I414">
        <f t="shared" ca="1" si="134"/>
        <v>2</v>
      </c>
      <c r="J414">
        <f t="shared" ca="1" si="135"/>
        <v>1</v>
      </c>
      <c r="K414">
        <f t="shared" ca="1" si="136"/>
        <v>62586</v>
      </c>
      <c r="L414">
        <f t="shared" ca="1" si="137"/>
        <v>11</v>
      </c>
      <c r="M414" t="str">
        <f t="shared" ca="1" si="138"/>
        <v>New bruncwick</v>
      </c>
      <c r="N414">
        <f t="shared" ca="1" si="121"/>
        <v>187758</v>
      </c>
      <c r="O414">
        <f t="shared" ca="1" si="139"/>
        <v>122384.94377579282</v>
      </c>
      <c r="P414">
        <f t="shared" ca="1" si="122"/>
        <v>9969.5242571033032</v>
      </c>
      <c r="Q414">
        <f t="shared" ca="1" si="140"/>
        <v>4319</v>
      </c>
      <c r="R414">
        <f t="shared" ca="1" si="123"/>
        <v>58335.254677444209</v>
      </c>
      <c r="S414">
        <f t="shared" ca="1" si="124"/>
        <v>63358.33815476163</v>
      </c>
      <c r="T414">
        <f t="shared" ca="1" si="125"/>
        <v>261085.86241186492</v>
      </c>
      <c r="U414">
        <f t="shared" ca="1" si="126"/>
        <v>185039.19845323704</v>
      </c>
      <c r="V414">
        <f t="shared" ca="1" si="127"/>
        <v>76046.663958627876</v>
      </c>
      <c r="X414" s="7">
        <f>IF(Table2[[#This Row],[gender]]="men",1,0)</f>
        <v>0</v>
      </c>
      <c r="Y414" s="7">
        <f>IF(Table2[[#This Row],[gender]]="women",1,0)</f>
        <v>1</v>
      </c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>
        <f ca="1">Table2[[#This Row],[Cars value]]/Table2[[#This Row],[Cars]]</f>
        <v>9969.5242571033032</v>
      </c>
      <c r="AS414" s="7"/>
      <c r="AT414" s="7"/>
      <c r="AU414" s="7">
        <f ca="1">IF(Table2[[#This Row],[Debts]]&gt;$AT$7,1,0)</f>
        <v>1</v>
      </c>
      <c r="AV414" s="7"/>
      <c r="AW414" s="7">
        <f ca="1">Table2[[#This Row],[Mortage left ]]/Table2[[#This Row],[Value of house ]]</f>
        <v>0.65182279197580306</v>
      </c>
      <c r="AZ414" s="7">
        <f ca="1">IF(Table2[[#This Row],[Debts]]&gt;Table2[[#This Row],[Income]],1,0)</f>
        <v>0</v>
      </c>
      <c r="BA414" s="7"/>
      <c r="BB414" s="7"/>
      <c r="BC414" s="7">
        <f ca="1">IF(Table2[[#This Row],[net worth of the person($)]]&gt;BB414,Table2[[#This Row],[age]],0)</f>
        <v>35</v>
      </c>
      <c r="BD414" s="7"/>
    </row>
    <row r="415" spans="3:56" x14ac:dyDescent="0.25">
      <c r="C415" s="1" t="str">
        <f t="shared" si="128"/>
        <v>women</v>
      </c>
      <c r="D415" s="1">
        <f t="shared" ca="1" si="129"/>
        <v>34</v>
      </c>
      <c r="E415" s="1">
        <f t="shared" ca="1" si="130"/>
        <v>3</v>
      </c>
      <c r="F415" s="1" t="str">
        <f t="shared" ca="1" si="131"/>
        <v xml:space="preserve">teaching </v>
      </c>
      <c r="G415" s="1">
        <f t="shared" ca="1" si="132"/>
        <v>2</v>
      </c>
      <c r="H415" s="1" t="str">
        <f t="shared" ca="1" si="133"/>
        <v xml:space="preserve">college </v>
      </c>
      <c r="I415">
        <f t="shared" ca="1" si="134"/>
        <v>3</v>
      </c>
      <c r="J415">
        <f t="shared" ca="1" si="135"/>
        <v>1</v>
      </c>
      <c r="K415">
        <f t="shared" ca="1" si="136"/>
        <v>31834</v>
      </c>
      <c r="L415">
        <f t="shared" ca="1" si="137"/>
        <v>7</v>
      </c>
      <c r="M415" t="str">
        <f t="shared" ca="1" si="138"/>
        <v xml:space="preserve">Manitoba </v>
      </c>
      <c r="N415">
        <f t="shared" ca="1" si="121"/>
        <v>127336</v>
      </c>
      <c r="O415">
        <f t="shared" ca="1" si="139"/>
        <v>38303.634256876852</v>
      </c>
      <c r="P415">
        <f t="shared" ca="1" si="122"/>
        <v>29265.485877539741</v>
      </c>
      <c r="Q415">
        <f t="shared" ca="1" si="140"/>
        <v>8942</v>
      </c>
      <c r="R415">
        <f t="shared" ca="1" si="123"/>
        <v>8236.683974973972</v>
      </c>
      <c r="S415">
        <f t="shared" ca="1" si="124"/>
        <v>23495.783384699404</v>
      </c>
      <c r="T415">
        <f t="shared" ca="1" si="125"/>
        <v>180097.26926223913</v>
      </c>
      <c r="U415">
        <f t="shared" ca="1" si="126"/>
        <v>55482.318231850826</v>
      </c>
      <c r="V415">
        <f t="shared" ca="1" si="127"/>
        <v>124614.9510303883</v>
      </c>
      <c r="X415" s="7">
        <f>IF(Table2[[#This Row],[gender]]="men",1,0)</f>
        <v>0</v>
      </c>
      <c r="Y415" s="7">
        <f>IF(Table2[[#This Row],[gender]]="women",1,0)</f>
        <v>1</v>
      </c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>
        <f ca="1">Table2[[#This Row],[Cars value]]/Table2[[#This Row],[Cars]]</f>
        <v>29265.485877539741</v>
      </c>
      <c r="AS415" s="7"/>
      <c r="AT415" s="7"/>
      <c r="AU415" s="7">
        <f ca="1">IF(Table2[[#This Row],[Debts]]&gt;$AT$7,1,0)</f>
        <v>0</v>
      </c>
      <c r="AV415" s="7"/>
      <c r="AW415" s="7">
        <f ca="1">Table2[[#This Row],[Mortage left ]]/Table2[[#This Row],[Value of house ]]</f>
        <v>0.30080758196328494</v>
      </c>
      <c r="AZ415" s="7">
        <f ca="1">IF(Table2[[#This Row],[Debts]]&gt;Table2[[#This Row],[Income]],1,0)</f>
        <v>0</v>
      </c>
      <c r="BA415" s="7"/>
      <c r="BB415" s="7"/>
      <c r="BC415" s="7">
        <f ca="1">IF(Table2[[#This Row],[net worth of the person($)]]&gt;BB415,Table2[[#This Row],[age]],0)</f>
        <v>34</v>
      </c>
      <c r="BD415" s="7"/>
    </row>
    <row r="416" spans="3:56" x14ac:dyDescent="0.25">
      <c r="C416" s="1" t="str">
        <f t="shared" si="128"/>
        <v>women</v>
      </c>
      <c r="D416" s="1">
        <f t="shared" ca="1" si="129"/>
        <v>44</v>
      </c>
      <c r="E416" s="1">
        <f t="shared" ca="1" si="130"/>
        <v>2</v>
      </c>
      <c r="F416" s="1" t="str">
        <f t="shared" ca="1" si="131"/>
        <v>construction</v>
      </c>
      <c r="G416" s="1">
        <f t="shared" ca="1" si="132"/>
        <v>3</v>
      </c>
      <c r="H416" s="1" t="str">
        <f t="shared" ca="1" si="133"/>
        <v xml:space="preserve">university </v>
      </c>
      <c r="I416">
        <f t="shared" ca="1" si="134"/>
        <v>4</v>
      </c>
      <c r="J416">
        <f t="shared" ca="1" si="135"/>
        <v>2</v>
      </c>
      <c r="K416">
        <f t="shared" ca="1" si="136"/>
        <v>80834</v>
      </c>
      <c r="L416">
        <f t="shared" ca="1" si="137"/>
        <v>2</v>
      </c>
      <c r="M416" t="str">
        <f t="shared" ca="1" si="138"/>
        <v>BC</v>
      </c>
      <c r="N416">
        <f t="shared" ca="1" si="121"/>
        <v>485004</v>
      </c>
      <c r="O416">
        <f t="shared" ca="1" si="139"/>
        <v>374461.00154258625</v>
      </c>
      <c r="P416">
        <f t="shared" ca="1" si="122"/>
        <v>46175.502379972</v>
      </c>
      <c r="Q416">
        <f t="shared" ca="1" si="140"/>
        <v>32555</v>
      </c>
      <c r="R416">
        <f t="shared" ca="1" si="123"/>
        <v>140435.55868244468</v>
      </c>
      <c r="S416">
        <f t="shared" ca="1" si="124"/>
        <v>93110.339612677461</v>
      </c>
      <c r="T416">
        <f t="shared" ca="1" si="125"/>
        <v>624289.84199264948</v>
      </c>
      <c r="U416">
        <f t="shared" ca="1" si="126"/>
        <v>547451.56022503087</v>
      </c>
      <c r="V416">
        <f t="shared" ca="1" si="127"/>
        <v>76838.28176761861</v>
      </c>
      <c r="X416" s="7">
        <f>IF(Table2[[#This Row],[gender]]="men",1,0)</f>
        <v>0</v>
      </c>
      <c r="Y416" s="7">
        <f>IF(Table2[[#This Row],[gender]]="women",1,0)</f>
        <v>1</v>
      </c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>
        <f ca="1">Table2[[#This Row],[Cars value]]/Table2[[#This Row],[Cars]]</f>
        <v>23087.751189986</v>
      </c>
      <c r="AS416" s="7"/>
      <c r="AT416" s="7"/>
      <c r="AU416" s="7">
        <f ca="1">IF(Table2[[#This Row],[Debts]]&gt;$AT$7,1,0)</f>
        <v>1</v>
      </c>
      <c r="AV416" s="7"/>
      <c r="AW416" s="7">
        <f ca="1">Table2[[#This Row],[Mortage left ]]/Table2[[#This Row],[Value of house ]]</f>
        <v>0.77207817160804082</v>
      </c>
      <c r="AZ416" s="7">
        <f ca="1">IF(Table2[[#This Row],[Debts]]&gt;Table2[[#This Row],[Income]],1,0)</f>
        <v>1</v>
      </c>
      <c r="BA416" s="7"/>
      <c r="BB416" s="7"/>
      <c r="BC416" s="7">
        <f ca="1">IF(Table2[[#This Row],[net worth of the person($)]]&gt;BB416,Table2[[#This Row],[age]],0)</f>
        <v>44</v>
      </c>
      <c r="BD416" s="7"/>
    </row>
    <row r="417" spans="3:56" x14ac:dyDescent="0.25">
      <c r="C417" s="1" t="str">
        <f t="shared" si="128"/>
        <v>women</v>
      </c>
      <c r="D417" s="1">
        <f t="shared" ca="1" si="129"/>
        <v>41</v>
      </c>
      <c r="E417" s="1">
        <f t="shared" ca="1" si="130"/>
        <v>6</v>
      </c>
      <c r="F417" s="1" t="str">
        <f t="shared" ca="1" si="131"/>
        <v>agriculture</v>
      </c>
      <c r="G417" s="1">
        <f t="shared" ca="1" si="132"/>
        <v>5</v>
      </c>
      <c r="H417" s="1" t="str">
        <f t="shared" ca="1" si="133"/>
        <v>Other</v>
      </c>
      <c r="I417">
        <f t="shared" ca="1" si="134"/>
        <v>4</v>
      </c>
      <c r="J417">
        <f t="shared" ca="1" si="135"/>
        <v>2</v>
      </c>
      <c r="K417">
        <f t="shared" ca="1" si="136"/>
        <v>55563</v>
      </c>
      <c r="L417">
        <f t="shared" ca="1" si="137"/>
        <v>1</v>
      </c>
      <c r="M417" t="str">
        <f t="shared" ca="1" si="138"/>
        <v xml:space="preserve">yuko </v>
      </c>
      <c r="N417">
        <f t="shared" ca="1" si="121"/>
        <v>277815</v>
      </c>
      <c r="O417">
        <f t="shared" ca="1" si="139"/>
        <v>157290.99557800707</v>
      </c>
      <c r="P417">
        <f t="shared" ca="1" si="122"/>
        <v>13544.943257144976</v>
      </c>
      <c r="Q417">
        <f t="shared" ca="1" si="140"/>
        <v>11713</v>
      </c>
      <c r="R417">
        <f t="shared" ca="1" si="123"/>
        <v>18878.125701856643</v>
      </c>
      <c r="S417">
        <f t="shared" ca="1" si="124"/>
        <v>23715.115890680721</v>
      </c>
      <c r="T417">
        <f t="shared" ca="1" si="125"/>
        <v>315075.0591478257</v>
      </c>
      <c r="U417">
        <f t="shared" ca="1" si="126"/>
        <v>187882.12127986373</v>
      </c>
      <c r="V417">
        <f t="shared" ca="1" si="127"/>
        <v>127192.93786796197</v>
      </c>
      <c r="X417" s="7">
        <f>IF(Table2[[#This Row],[gender]]="men",1,0)</f>
        <v>0</v>
      </c>
      <c r="Y417" s="7">
        <f>IF(Table2[[#This Row],[gender]]="women",1,0)</f>
        <v>1</v>
      </c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>
        <f ca="1">Table2[[#This Row],[Cars value]]/Table2[[#This Row],[Cars]]</f>
        <v>6772.471628572488</v>
      </c>
      <c r="AS417" s="7"/>
      <c r="AT417" s="7"/>
      <c r="AU417" s="7">
        <f ca="1">IF(Table2[[#This Row],[Debts]]&gt;$AT$7,1,0)</f>
        <v>0</v>
      </c>
      <c r="AV417" s="7"/>
      <c r="AW417" s="7">
        <f ca="1">Table2[[#This Row],[Mortage left ]]/Table2[[#This Row],[Value of house ]]</f>
        <v>0.56617171707073799</v>
      </c>
      <c r="AZ417" s="7">
        <f ca="1">IF(Table2[[#This Row],[Debts]]&gt;Table2[[#This Row],[Income]],1,0)</f>
        <v>0</v>
      </c>
      <c r="BA417" s="7"/>
      <c r="BB417" s="7"/>
      <c r="BC417" s="7">
        <f ca="1">IF(Table2[[#This Row],[net worth of the person($)]]&gt;BB417,Table2[[#This Row],[age]],0)</f>
        <v>41</v>
      </c>
      <c r="BD417" s="7"/>
    </row>
    <row r="418" spans="3:56" x14ac:dyDescent="0.25">
      <c r="C418" s="1" t="str">
        <f t="shared" si="128"/>
        <v>women</v>
      </c>
      <c r="D418" s="1">
        <f t="shared" ca="1" si="129"/>
        <v>28</v>
      </c>
      <c r="E418" s="1">
        <f t="shared" ca="1" si="130"/>
        <v>1</v>
      </c>
      <c r="F418" s="1" t="str">
        <f t="shared" ca="1" si="131"/>
        <v>health</v>
      </c>
      <c r="G418" s="1">
        <f t="shared" ca="1" si="132"/>
        <v>5</v>
      </c>
      <c r="H418" s="1" t="str">
        <f t="shared" ca="1" si="133"/>
        <v>Other</v>
      </c>
      <c r="I418">
        <f t="shared" ca="1" si="134"/>
        <v>3</v>
      </c>
      <c r="J418">
        <f t="shared" ca="1" si="135"/>
        <v>2</v>
      </c>
      <c r="K418">
        <f t="shared" ca="1" si="136"/>
        <v>84581</v>
      </c>
      <c r="L418">
        <f t="shared" ca="1" si="137"/>
        <v>8</v>
      </c>
      <c r="M418" t="str">
        <f t="shared" ca="1" si="138"/>
        <v xml:space="preserve">Ontario </v>
      </c>
      <c r="N418">
        <f t="shared" ref="N418:N481" ca="1" si="141">K418*RANDBETWEEN(3,6)</f>
        <v>338324</v>
      </c>
      <c r="O418">
        <f t="shared" ca="1" si="139"/>
        <v>309940.22626523458</v>
      </c>
      <c r="P418">
        <f t="shared" ref="P418:P481" ca="1" si="142">J418*RAND()*K418</f>
        <v>83705.814499347252</v>
      </c>
      <c r="Q418">
        <f t="shared" ca="1" si="140"/>
        <v>13398</v>
      </c>
      <c r="R418">
        <f t="shared" ref="R418:R481" ca="1" si="143">RAND()*K418*2</f>
        <v>127047.28536251868</v>
      </c>
      <c r="S418">
        <f t="shared" ref="S418:S481" ca="1" si="144">RAND()*K418*1.5</f>
        <v>68828.063571080071</v>
      </c>
      <c r="T418">
        <f t="shared" ref="T418:T481" ca="1" si="145">N418+P418+S418</f>
        <v>490857.87807042734</v>
      </c>
      <c r="U418">
        <f t="shared" ref="U418:U481" ca="1" si="146">O418+Q418+R418</f>
        <v>450385.51162775327</v>
      </c>
      <c r="V418">
        <f t="shared" ref="V418:V481" ca="1" si="147">T418-U418</f>
        <v>40472.366442674072</v>
      </c>
      <c r="X418" s="7">
        <f>IF(Table2[[#This Row],[gender]]="men",1,0)</f>
        <v>0</v>
      </c>
      <c r="Y418" s="7">
        <f>IF(Table2[[#This Row],[gender]]="women",1,0)</f>
        <v>1</v>
      </c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>
        <f ca="1">Table2[[#This Row],[Cars value]]/Table2[[#This Row],[Cars]]</f>
        <v>41852.907249673626</v>
      </c>
      <c r="AS418" s="7"/>
      <c r="AT418" s="7"/>
      <c r="AU418" s="7">
        <f ca="1">IF(Table2[[#This Row],[Debts]]&gt;$AT$7,1,0)</f>
        <v>1</v>
      </c>
      <c r="AV418" s="7"/>
      <c r="AW418" s="7">
        <f ca="1">Table2[[#This Row],[Mortage left ]]/Table2[[#This Row],[Value of house ]]</f>
        <v>0.91610475835363314</v>
      </c>
      <c r="AZ418" s="7">
        <f ca="1">IF(Table2[[#This Row],[Debts]]&gt;Table2[[#This Row],[Income]],1,0)</f>
        <v>1</v>
      </c>
      <c r="BA418" s="7"/>
      <c r="BB418" s="7"/>
      <c r="BC418" s="7">
        <f ca="1">IF(Table2[[#This Row],[net worth of the person($)]]&gt;BB418,Table2[[#This Row],[age]],0)</f>
        <v>28</v>
      </c>
      <c r="BD418" s="7"/>
    </row>
    <row r="419" spans="3:56" x14ac:dyDescent="0.25">
      <c r="C419" s="1" t="str">
        <f t="shared" si="128"/>
        <v>women</v>
      </c>
      <c r="D419" s="1">
        <f t="shared" ca="1" si="129"/>
        <v>36</v>
      </c>
      <c r="E419" s="1">
        <f t="shared" ca="1" si="130"/>
        <v>5</v>
      </c>
      <c r="F419" s="1" t="str">
        <f t="shared" ca="1" si="131"/>
        <v xml:space="preserve">general work </v>
      </c>
      <c r="G419" s="1">
        <f t="shared" ca="1" si="132"/>
        <v>5</v>
      </c>
      <c r="H419" s="1" t="str">
        <f t="shared" ca="1" si="133"/>
        <v>Other</v>
      </c>
      <c r="I419">
        <f t="shared" ca="1" si="134"/>
        <v>3</v>
      </c>
      <c r="J419">
        <f t="shared" ca="1" si="135"/>
        <v>1</v>
      </c>
      <c r="K419">
        <f t="shared" ca="1" si="136"/>
        <v>28055</v>
      </c>
      <c r="L419">
        <f t="shared" ca="1" si="137"/>
        <v>10</v>
      </c>
      <c r="M419" t="str">
        <f t="shared" ca="1" si="138"/>
        <v>Newfounland</v>
      </c>
      <c r="N419">
        <f t="shared" ca="1" si="141"/>
        <v>140275</v>
      </c>
      <c r="O419">
        <f t="shared" ca="1" si="139"/>
        <v>42400.742793398873</v>
      </c>
      <c r="P419">
        <f t="shared" ca="1" si="142"/>
        <v>19678.4938826916</v>
      </c>
      <c r="Q419">
        <f t="shared" ca="1" si="140"/>
        <v>6306</v>
      </c>
      <c r="R419">
        <f t="shared" ca="1" si="143"/>
        <v>55932.370951355224</v>
      </c>
      <c r="S419">
        <f t="shared" ca="1" si="144"/>
        <v>35257.187280261962</v>
      </c>
      <c r="T419">
        <f t="shared" ca="1" si="145"/>
        <v>195210.68116295355</v>
      </c>
      <c r="U419">
        <f t="shared" ca="1" si="146"/>
        <v>104639.1137447541</v>
      </c>
      <c r="V419">
        <f t="shared" ca="1" si="147"/>
        <v>90571.567418199455</v>
      </c>
      <c r="X419" s="7">
        <f>IF(Table2[[#This Row],[gender]]="men",1,0)</f>
        <v>0</v>
      </c>
      <c r="Y419" s="7">
        <f>IF(Table2[[#This Row],[gender]]="women",1,0)</f>
        <v>1</v>
      </c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>
        <f ca="1">Table2[[#This Row],[Cars value]]/Table2[[#This Row],[Cars]]</f>
        <v>19678.4938826916</v>
      </c>
      <c r="AS419" s="7"/>
      <c r="AT419" s="7"/>
      <c r="AU419" s="7">
        <f ca="1">IF(Table2[[#This Row],[Debts]]&gt;$AT$7,1,0)</f>
        <v>1</v>
      </c>
      <c r="AV419" s="7"/>
      <c r="AW419" s="7">
        <f ca="1">Table2[[#This Row],[Mortage left ]]/Table2[[#This Row],[Value of house ]]</f>
        <v>0.30226870642237658</v>
      </c>
      <c r="AZ419" s="7">
        <f ca="1">IF(Table2[[#This Row],[Debts]]&gt;Table2[[#This Row],[Income]],1,0)</f>
        <v>1</v>
      </c>
      <c r="BA419" s="7"/>
      <c r="BB419" s="7"/>
      <c r="BC419" s="7">
        <f ca="1">IF(Table2[[#This Row],[net worth of the person($)]]&gt;BB419,Table2[[#This Row],[age]],0)</f>
        <v>36</v>
      </c>
      <c r="BD419" s="7"/>
    </row>
    <row r="420" spans="3:56" x14ac:dyDescent="0.25">
      <c r="C420" s="1" t="str">
        <f t="shared" si="128"/>
        <v>women</v>
      </c>
      <c r="D420" s="1">
        <f t="shared" ca="1" si="129"/>
        <v>37</v>
      </c>
      <c r="E420" s="1">
        <f t="shared" ca="1" si="130"/>
        <v>6</v>
      </c>
      <c r="F420" s="1" t="str">
        <f t="shared" ca="1" si="131"/>
        <v>agriculture</v>
      </c>
      <c r="G420" s="1">
        <f t="shared" ca="1" si="132"/>
        <v>1</v>
      </c>
      <c r="H420" s="1" t="str">
        <f t="shared" ca="1" si="133"/>
        <v>high scool</v>
      </c>
      <c r="I420">
        <f t="shared" ca="1" si="134"/>
        <v>1</v>
      </c>
      <c r="J420">
        <f t="shared" ca="1" si="135"/>
        <v>1</v>
      </c>
      <c r="K420">
        <f t="shared" ca="1" si="136"/>
        <v>43970</v>
      </c>
      <c r="L420">
        <f t="shared" ca="1" si="137"/>
        <v>10</v>
      </c>
      <c r="M420" t="str">
        <f t="shared" ca="1" si="138"/>
        <v>Newfounland</v>
      </c>
      <c r="N420">
        <f t="shared" ca="1" si="141"/>
        <v>175880</v>
      </c>
      <c r="O420">
        <f t="shared" ca="1" si="139"/>
        <v>43173.542654413897</v>
      </c>
      <c r="P420">
        <f t="shared" ca="1" si="142"/>
        <v>30826.533536622268</v>
      </c>
      <c r="Q420">
        <f t="shared" ca="1" si="140"/>
        <v>10107</v>
      </c>
      <c r="R420">
        <f t="shared" ca="1" si="143"/>
        <v>77714.05236226946</v>
      </c>
      <c r="S420">
        <f t="shared" ca="1" si="144"/>
        <v>62847.790253018946</v>
      </c>
      <c r="T420">
        <f t="shared" ca="1" si="145"/>
        <v>269554.3237896412</v>
      </c>
      <c r="U420">
        <f t="shared" ca="1" si="146"/>
        <v>130994.59501668336</v>
      </c>
      <c r="V420">
        <f t="shared" ca="1" si="147"/>
        <v>138559.72877295784</v>
      </c>
      <c r="X420" s="7">
        <f>IF(Table2[[#This Row],[gender]]="men",1,0)</f>
        <v>0</v>
      </c>
      <c r="Y420" s="7">
        <f>IF(Table2[[#This Row],[gender]]="women",1,0)</f>
        <v>1</v>
      </c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>
        <f ca="1">Table2[[#This Row],[Cars value]]/Table2[[#This Row],[Cars]]</f>
        <v>30826.533536622268</v>
      </c>
      <c r="AS420" s="7"/>
      <c r="AT420" s="7"/>
      <c r="AU420" s="7">
        <f ca="1">IF(Table2[[#This Row],[Debts]]&gt;$AT$7,1,0)</f>
        <v>1</v>
      </c>
      <c r="AV420" s="7"/>
      <c r="AW420" s="7">
        <f ca="1">Table2[[#This Row],[Mortage left ]]/Table2[[#This Row],[Value of house ]]</f>
        <v>0.24547158661822777</v>
      </c>
      <c r="AZ420" s="7">
        <f ca="1">IF(Table2[[#This Row],[Debts]]&gt;Table2[[#This Row],[Income]],1,0)</f>
        <v>1</v>
      </c>
      <c r="BA420" s="7"/>
      <c r="BB420" s="7"/>
      <c r="BC420" s="7">
        <f ca="1">IF(Table2[[#This Row],[net worth of the person($)]]&gt;BB420,Table2[[#This Row],[age]],0)</f>
        <v>37</v>
      </c>
      <c r="BD420" s="7"/>
    </row>
    <row r="421" spans="3:56" x14ac:dyDescent="0.25">
      <c r="C421" s="1" t="str">
        <f t="shared" si="128"/>
        <v>women</v>
      </c>
      <c r="D421" s="1">
        <f t="shared" ca="1" si="129"/>
        <v>43</v>
      </c>
      <c r="E421" s="1">
        <f t="shared" ca="1" si="130"/>
        <v>5</v>
      </c>
      <c r="F421" s="1" t="str">
        <f t="shared" ca="1" si="131"/>
        <v xml:space="preserve">general work </v>
      </c>
      <c r="G421" s="1">
        <f t="shared" ca="1" si="132"/>
        <v>5</v>
      </c>
      <c r="H421" s="1" t="str">
        <f t="shared" ca="1" si="133"/>
        <v>Other</v>
      </c>
      <c r="I421">
        <f t="shared" ca="1" si="134"/>
        <v>2</v>
      </c>
      <c r="J421">
        <f t="shared" ca="1" si="135"/>
        <v>1</v>
      </c>
      <c r="K421">
        <f t="shared" ca="1" si="136"/>
        <v>83365</v>
      </c>
      <c r="L421">
        <f t="shared" ca="1" si="137"/>
        <v>1</v>
      </c>
      <c r="M421" t="str">
        <f t="shared" ca="1" si="138"/>
        <v xml:space="preserve">yuko </v>
      </c>
      <c r="N421">
        <f t="shared" ca="1" si="141"/>
        <v>500190</v>
      </c>
      <c r="O421">
        <f t="shared" ca="1" si="139"/>
        <v>270578.4752670356</v>
      </c>
      <c r="P421">
        <f t="shared" ca="1" si="142"/>
        <v>68843.095488254563</v>
      </c>
      <c r="Q421">
        <f t="shared" ca="1" si="140"/>
        <v>35087</v>
      </c>
      <c r="R421">
        <f t="shared" ca="1" si="143"/>
        <v>47421.766187648638</v>
      </c>
      <c r="S421">
        <f t="shared" ca="1" si="144"/>
        <v>79863.514537409224</v>
      </c>
      <c r="T421">
        <f t="shared" ca="1" si="145"/>
        <v>648896.61002566374</v>
      </c>
      <c r="U421">
        <f t="shared" ca="1" si="146"/>
        <v>353087.24145468423</v>
      </c>
      <c r="V421">
        <f t="shared" ca="1" si="147"/>
        <v>295809.36857097951</v>
      </c>
      <c r="X421" s="7">
        <f>IF(Table2[[#This Row],[gender]]="men",1,0)</f>
        <v>0</v>
      </c>
      <c r="Y421" s="7">
        <f>IF(Table2[[#This Row],[gender]]="women",1,0)</f>
        <v>1</v>
      </c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>
        <f ca="1">Table2[[#This Row],[Cars value]]/Table2[[#This Row],[Cars]]</f>
        <v>68843.095488254563</v>
      </c>
      <c r="AS421" s="7"/>
      <c r="AT421" s="7"/>
      <c r="AU421" s="7">
        <f ca="1">IF(Table2[[#This Row],[Debts]]&gt;$AT$7,1,0)</f>
        <v>1</v>
      </c>
      <c r="AV421" s="7"/>
      <c r="AW421" s="7">
        <f ca="1">Table2[[#This Row],[Mortage left ]]/Table2[[#This Row],[Value of house ]]</f>
        <v>0.54095138900624884</v>
      </c>
      <c r="AZ421" s="7">
        <f ca="1">IF(Table2[[#This Row],[Debts]]&gt;Table2[[#This Row],[Income]],1,0)</f>
        <v>0</v>
      </c>
      <c r="BA421" s="7"/>
      <c r="BB421" s="7"/>
      <c r="BC421" s="7">
        <f ca="1">IF(Table2[[#This Row],[net worth of the person($)]]&gt;BB421,Table2[[#This Row],[age]],0)</f>
        <v>43</v>
      </c>
      <c r="BD421" s="7"/>
    </row>
    <row r="422" spans="3:56" x14ac:dyDescent="0.25">
      <c r="C422" s="1" t="str">
        <f t="shared" si="128"/>
        <v>women</v>
      </c>
      <c r="D422" s="1">
        <f t="shared" ca="1" si="129"/>
        <v>41</v>
      </c>
      <c r="E422" s="1">
        <f t="shared" ca="1" si="130"/>
        <v>3</v>
      </c>
      <c r="F422" s="1" t="str">
        <f t="shared" ca="1" si="131"/>
        <v xml:space="preserve">teaching </v>
      </c>
      <c r="G422" s="1">
        <f t="shared" ca="1" si="132"/>
        <v>1</v>
      </c>
      <c r="H422" s="1" t="str">
        <f t="shared" ca="1" si="133"/>
        <v>high scool</v>
      </c>
      <c r="I422">
        <f t="shared" ca="1" si="134"/>
        <v>3</v>
      </c>
      <c r="J422">
        <f t="shared" ca="1" si="135"/>
        <v>2</v>
      </c>
      <c r="K422">
        <f t="shared" ca="1" si="136"/>
        <v>51088</v>
      </c>
      <c r="L422">
        <f t="shared" ca="1" si="137"/>
        <v>11</v>
      </c>
      <c r="M422" t="str">
        <f t="shared" ca="1" si="138"/>
        <v>New bruncwick</v>
      </c>
      <c r="N422">
        <f t="shared" ca="1" si="141"/>
        <v>306528</v>
      </c>
      <c r="O422">
        <f t="shared" ca="1" si="139"/>
        <v>107516.64904799254</v>
      </c>
      <c r="P422">
        <f t="shared" ca="1" si="142"/>
        <v>43350.457194456736</v>
      </c>
      <c r="Q422">
        <f t="shared" ca="1" si="140"/>
        <v>3202</v>
      </c>
      <c r="R422">
        <f t="shared" ca="1" si="143"/>
        <v>90372.553556617451</v>
      </c>
      <c r="S422">
        <f t="shared" ca="1" si="144"/>
        <v>18272.368783062378</v>
      </c>
      <c r="T422">
        <f t="shared" ca="1" si="145"/>
        <v>368150.8259775191</v>
      </c>
      <c r="U422">
        <f t="shared" ca="1" si="146"/>
        <v>201091.20260461001</v>
      </c>
      <c r="V422">
        <f t="shared" ca="1" si="147"/>
        <v>167059.62337290909</v>
      </c>
      <c r="X422" s="7">
        <f>IF(Table2[[#This Row],[gender]]="men",1,0)</f>
        <v>0</v>
      </c>
      <c r="Y422" s="7">
        <f>IF(Table2[[#This Row],[gender]]="women",1,0)</f>
        <v>1</v>
      </c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>
        <f ca="1">Table2[[#This Row],[Cars value]]/Table2[[#This Row],[Cars]]</f>
        <v>21675.228597228368</v>
      </c>
      <c r="AS422" s="7"/>
      <c r="AT422" s="7"/>
      <c r="AU422" s="7">
        <f ca="1">IF(Table2[[#This Row],[Debts]]&gt;$AT$7,1,0)</f>
        <v>1</v>
      </c>
      <c r="AV422" s="7"/>
      <c r="AW422" s="7">
        <f ca="1">Table2[[#This Row],[Mortage left ]]/Table2[[#This Row],[Value of house ]]</f>
        <v>0.35075637151579153</v>
      </c>
      <c r="AZ422" s="7">
        <f ca="1">IF(Table2[[#This Row],[Debts]]&gt;Table2[[#This Row],[Income]],1,0)</f>
        <v>1</v>
      </c>
      <c r="BA422" s="7"/>
      <c r="BB422" s="7"/>
      <c r="BC422" s="7">
        <f ca="1">IF(Table2[[#This Row],[net worth of the person($)]]&gt;BB422,Table2[[#This Row],[age]],0)</f>
        <v>41</v>
      </c>
      <c r="BD422" s="7"/>
    </row>
    <row r="423" spans="3:56" x14ac:dyDescent="0.25">
      <c r="C423" s="1" t="str">
        <f t="shared" si="128"/>
        <v>women</v>
      </c>
      <c r="D423" s="1">
        <f t="shared" ca="1" si="129"/>
        <v>35</v>
      </c>
      <c r="E423" s="1">
        <f t="shared" ca="1" si="130"/>
        <v>3</v>
      </c>
      <c r="F423" s="1" t="str">
        <f t="shared" ca="1" si="131"/>
        <v xml:space="preserve">teaching </v>
      </c>
      <c r="G423" s="1">
        <f t="shared" ca="1" si="132"/>
        <v>2</v>
      </c>
      <c r="H423" s="1" t="str">
        <f t="shared" ca="1" si="133"/>
        <v xml:space="preserve">college </v>
      </c>
      <c r="I423">
        <f t="shared" ca="1" si="134"/>
        <v>1</v>
      </c>
      <c r="J423">
        <f t="shared" ca="1" si="135"/>
        <v>1</v>
      </c>
      <c r="K423">
        <f t="shared" ca="1" si="136"/>
        <v>48134</v>
      </c>
      <c r="L423">
        <f t="shared" ca="1" si="137"/>
        <v>11</v>
      </c>
      <c r="M423" t="str">
        <f t="shared" ca="1" si="138"/>
        <v>New bruncwick</v>
      </c>
      <c r="N423">
        <f t="shared" ca="1" si="141"/>
        <v>240670</v>
      </c>
      <c r="O423">
        <f t="shared" ca="1" si="139"/>
        <v>206159.56748512489</v>
      </c>
      <c r="P423">
        <f t="shared" ca="1" si="142"/>
        <v>235.08101679028567</v>
      </c>
      <c r="Q423">
        <f t="shared" ca="1" si="140"/>
        <v>230</v>
      </c>
      <c r="R423">
        <f t="shared" ca="1" si="143"/>
        <v>31561.44365398465</v>
      </c>
      <c r="S423">
        <f t="shared" ca="1" si="144"/>
        <v>38281.217842911232</v>
      </c>
      <c r="T423">
        <f t="shared" ca="1" si="145"/>
        <v>279186.29885970155</v>
      </c>
      <c r="U423">
        <f t="shared" ca="1" si="146"/>
        <v>237951.01113910956</v>
      </c>
      <c r="V423">
        <f t="shared" ca="1" si="147"/>
        <v>41235.287720591994</v>
      </c>
      <c r="X423" s="7">
        <f>IF(Table2[[#This Row],[gender]]="men",1,0)</f>
        <v>0</v>
      </c>
      <c r="Y423" s="7">
        <f>IF(Table2[[#This Row],[gender]]="women",1,0)</f>
        <v>1</v>
      </c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>
        <f ca="1">Table2[[#This Row],[Cars value]]/Table2[[#This Row],[Cars]]</f>
        <v>235.08101679028567</v>
      </c>
      <c r="AS423" s="7"/>
      <c r="AT423" s="7"/>
      <c r="AU423" s="7">
        <f ca="1">IF(Table2[[#This Row],[Debts]]&gt;$AT$7,1,0)</f>
        <v>1</v>
      </c>
      <c r="AV423" s="7"/>
      <c r="AW423" s="7">
        <f ca="1">Table2[[#This Row],[Mortage left ]]/Table2[[#This Row],[Value of house ]]</f>
        <v>0.85660683710111307</v>
      </c>
      <c r="AZ423" s="7">
        <f ca="1">IF(Table2[[#This Row],[Debts]]&gt;Table2[[#This Row],[Income]],1,0)</f>
        <v>0</v>
      </c>
      <c r="BA423" s="7"/>
      <c r="BB423" s="7"/>
      <c r="BC423" s="7">
        <f ca="1">IF(Table2[[#This Row],[net worth of the person($)]]&gt;BB423,Table2[[#This Row],[age]],0)</f>
        <v>35</v>
      </c>
      <c r="BD423" s="7"/>
    </row>
    <row r="424" spans="3:56" x14ac:dyDescent="0.25">
      <c r="C424" s="1" t="str">
        <f t="shared" si="128"/>
        <v>women</v>
      </c>
      <c r="D424" s="1">
        <f t="shared" ca="1" si="129"/>
        <v>44</v>
      </c>
      <c r="E424" s="1">
        <f t="shared" ca="1" si="130"/>
        <v>2</v>
      </c>
      <c r="F424" s="1" t="str">
        <f t="shared" ca="1" si="131"/>
        <v>construction</v>
      </c>
      <c r="G424" s="1">
        <f t="shared" ca="1" si="132"/>
        <v>3</v>
      </c>
      <c r="H424" s="1" t="str">
        <f t="shared" ca="1" si="133"/>
        <v xml:space="preserve">university </v>
      </c>
      <c r="I424">
        <f t="shared" ca="1" si="134"/>
        <v>3</v>
      </c>
      <c r="J424">
        <f t="shared" ca="1" si="135"/>
        <v>1</v>
      </c>
      <c r="K424">
        <f t="shared" ca="1" si="136"/>
        <v>40519</v>
      </c>
      <c r="L424">
        <f t="shared" ca="1" si="137"/>
        <v>8</v>
      </c>
      <c r="M424" t="str">
        <f t="shared" ca="1" si="138"/>
        <v xml:space="preserve">Ontario </v>
      </c>
      <c r="N424">
        <f t="shared" ca="1" si="141"/>
        <v>202595</v>
      </c>
      <c r="O424">
        <f t="shared" ca="1" si="139"/>
        <v>143913.67177367077</v>
      </c>
      <c r="P424">
        <f t="shared" ca="1" si="142"/>
        <v>5849.8627297282892</v>
      </c>
      <c r="Q424">
        <f t="shared" ca="1" si="140"/>
        <v>2077</v>
      </c>
      <c r="R424">
        <f t="shared" ca="1" si="143"/>
        <v>49699.124665447991</v>
      </c>
      <c r="S424">
        <f t="shared" ca="1" si="144"/>
        <v>22536.582457405319</v>
      </c>
      <c r="T424">
        <f t="shared" ca="1" si="145"/>
        <v>230981.44518713359</v>
      </c>
      <c r="U424">
        <f t="shared" ca="1" si="146"/>
        <v>195689.79643911874</v>
      </c>
      <c r="V424">
        <f t="shared" ca="1" si="147"/>
        <v>35291.64874801485</v>
      </c>
      <c r="X424" s="7">
        <f>IF(Table2[[#This Row],[gender]]="men",1,0)</f>
        <v>0</v>
      </c>
      <c r="Y424" s="7">
        <f>IF(Table2[[#This Row],[gender]]="women",1,0)</f>
        <v>1</v>
      </c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>
        <f ca="1">Table2[[#This Row],[Cars value]]/Table2[[#This Row],[Cars]]</f>
        <v>5849.8627297282892</v>
      </c>
      <c r="AS424" s="7"/>
      <c r="AT424" s="7"/>
      <c r="AU424" s="7">
        <f ca="1">IF(Table2[[#This Row],[Debts]]&gt;$AT$7,1,0)</f>
        <v>1</v>
      </c>
      <c r="AV424" s="7"/>
      <c r="AW424" s="7">
        <f ca="1">Table2[[#This Row],[Mortage left ]]/Table2[[#This Row],[Value of house ]]</f>
        <v>0.71035154753903484</v>
      </c>
      <c r="AZ424" s="7">
        <f ca="1">IF(Table2[[#This Row],[Debts]]&gt;Table2[[#This Row],[Income]],1,0)</f>
        <v>1</v>
      </c>
      <c r="BA424" s="7"/>
      <c r="BB424" s="7"/>
      <c r="BC424" s="7">
        <f ca="1">IF(Table2[[#This Row],[net worth of the person($)]]&gt;BB424,Table2[[#This Row],[age]],0)</f>
        <v>44</v>
      </c>
      <c r="BD424" s="7"/>
    </row>
    <row r="425" spans="3:56" x14ac:dyDescent="0.25">
      <c r="C425" s="1" t="str">
        <f t="shared" si="128"/>
        <v>women</v>
      </c>
      <c r="D425" s="1">
        <f t="shared" ca="1" si="129"/>
        <v>39</v>
      </c>
      <c r="E425" s="1">
        <f t="shared" ca="1" si="130"/>
        <v>2</v>
      </c>
      <c r="F425" s="1" t="str">
        <f t="shared" ca="1" si="131"/>
        <v>construction</v>
      </c>
      <c r="G425" s="1">
        <f t="shared" ca="1" si="132"/>
        <v>1</v>
      </c>
      <c r="H425" s="1" t="str">
        <f t="shared" ca="1" si="133"/>
        <v>high scool</v>
      </c>
      <c r="I425">
        <f t="shared" ca="1" si="134"/>
        <v>4</v>
      </c>
      <c r="J425">
        <f t="shared" ca="1" si="135"/>
        <v>1</v>
      </c>
      <c r="K425">
        <f t="shared" ca="1" si="136"/>
        <v>49794</v>
      </c>
      <c r="L425">
        <f t="shared" ca="1" si="137"/>
        <v>9</v>
      </c>
      <c r="M425" t="str">
        <f t="shared" ca="1" si="138"/>
        <v>Quebec</v>
      </c>
      <c r="N425">
        <f t="shared" ca="1" si="141"/>
        <v>149382</v>
      </c>
      <c r="O425">
        <f t="shared" ca="1" si="139"/>
        <v>90824.208824544505</v>
      </c>
      <c r="P425">
        <f t="shared" ca="1" si="142"/>
        <v>24346.023074591358</v>
      </c>
      <c r="Q425">
        <f t="shared" ca="1" si="140"/>
        <v>2959</v>
      </c>
      <c r="R425">
        <f t="shared" ca="1" si="143"/>
        <v>2725.002620396463</v>
      </c>
      <c r="S425">
        <f t="shared" ca="1" si="144"/>
        <v>31260.965502480034</v>
      </c>
      <c r="T425">
        <f t="shared" ca="1" si="145"/>
        <v>204988.9885770714</v>
      </c>
      <c r="U425">
        <f t="shared" ca="1" si="146"/>
        <v>96508.211444940971</v>
      </c>
      <c r="V425">
        <f t="shared" ca="1" si="147"/>
        <v>108480.77713213043</v>
      </c>
      <c r="X425" s="7">
        <f>IF(Table2[[#This Row],[gender]]="men",1,0)</f>
        <v>0</v>
      </c>
      <c r="Y425" s="7">
        <f>IF(Table2[[#This Row],[gender]]="women",1,0)</f>
        <v>1</v>
      </c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>
        <f ca="1">Table2[[#This Row],[Cars value]]/Table2[[#This Row],[Cars]]</f>
        <v>24346.023074591358</v>
      </c>
      <c r="AS425" s="7"/>
      <c r="AT425" s="7"/>
      <c r="AU425" s="7">
        <f ca="1">IF(Table2[[#This Row],[Debts]]&gt;$AT$7,1,0)</f>
        <v>0</v>
      </c>
      <c r="AV425" s="7"/>
      <c r="AW425" s="7">
        <f ca="1">Table2[[#This Row],[Mortage left ]]/Table2[[#This Row],[Value of house ]]</f>
        <v>0.60799968419585027</v>
      </c>
      <c r="AZ425" s="7">
        <f ca="1">IF(Table2[[#This Row],[Debts]]&gt;Table2[[#This Row],[Income]],1,0)</f>
        <v>0</v>
      </c>
      <c r="BA425" s="7"/>
      <c r="BB425" s="7"/>
      <c r="BC425" s="7">
        <f ca="1">IF(Table2[[#This Row],[net worth of the person($)]]&gt;BB425,Table2[[#This Row],[age]],0)</f>
        <v>39</v>
      </c>
      <c r="BD425" s="7"/>
    </row>
    <row r="426" spans="3:56" x14ac:dyDescent="0.25">
      <c r="C426" s="1" t="str">
        <f t="shared" si="128"/>
        <v>women</v>
      </c>
      <c r="D426" s="1">
        <f t="shared" ca="1" si="129"/>
        <v>26</v>
      </c>
      <c r="E426" s="1">
        <f t="shared" ca="1" si="130"/>
        <v>6</v>
      </c>
      <c r="F426" s="1" t="str">
        <f t="shared" ca="1" si="131"/>
        <v>agriculture</v>
      </c>
      <c r="G426" s="1">
        <f t="shared" ca="1" si="132"/>
        <v>4</v>
      </c>
      <c r="H426" s="1" t="str">
        <f t="shared" ca="1" si="133"/>
        <v xml:space="preserve">technical </v>
      </c>
      <c r="I426">
        <f t="shared" ca="1" si="134"/>
        <v>2</v>
      </c>
      <c r="J426">
        <f t="shared" ca="1" si="135"/>
        <v>1</v>
      </c>
      <c r="K426">
        <f t="shared" ca="1" si="136"/>
        <v>56945</v>
      </c>
      <c r="L426">
        <f t="shared" ca="1" si="137"/>
        <v>9</v>
      </c>
      <c r="M426" t="str">
        <f t="shared" ca="1" si="138"/>
        <v>Quebec</v>
      </c>
      <c r="N426">
        <f t="shared" ca="1" si="141"/>
        <v>341670</v>
      </c>
      <c r="O426">
        <f t="shared" ca="1" si="139"/>
        <v>205184.89364434188</v>
      </c>
      <c r="P426">
        <f t="shared" ca="1" si="142"/>
        <v>46092.98073563457</v>
      </c>
      <c r="Q426">
        <f t="shared" ca="1" si="140"/>
        <v>12758</v>
      </c>
      <c r="R426">
        <f t="shared" ca="1" si="143"/>
        <v>37272.974547507809</v>
      </c>
      <c r="S426">
        <f t="shared" ca="1" si="144"/>
        <v>64305.180089379523</v>
      </c>
      <c r="T426">
        <f t="shared" ca="1" si="145"/>
        <v>452068.16082501411</v>
      </c>
      <c r="U426">
        <f t="shared" ca="1" si="146"/>
        <v>255215.86819184967</v>
      </c>
      <c r="V426">
        <f t="shared" ca="1" si="147"/>
        <v>196852.29263316444</v>
      </c>
      <c r="X426" s="7">
        <f>IF(Table2[[#This Row],[gender]]="men",1,0)</f>
        <v>0</v>
      </c>
      <c r="Y426" s="7">
        <f>IF(Table2[[#This Row],[gender]]="women",1,0)</f>
        <v>1</v>
      </c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>
        <f ca="1">Table2[[#This Row],[Cars value]]/Table2[[#This Row],[Cars]]</f>
        <v>46092.98073563457</v>
      </c>
      <c r="AS426" s="7"/>
      <c r="AT426" s="7"/>
      <c r="AU426" s="7">
        <f ca="1">IF(Table2[[#This Row],[Debts]]&gt;$AT$7,1,0)</f>
        <v>1</v>
      </c>
      <c r="AV426" s="7"/>
      <c r="AW426" s="7">
        <f ca="1">Table2[[#This Row],[Mortage left ]]/Table2[[#This Row],[Value of house ]]</f>
        <v>0.60053529324887134</v>
      </c>
      <c r="AZ426" s="7">
        <f ca="1">IF(Table2[[#This Row],[Debts]]&gt;Table2[[#This Row],[Income]],1,0)</f>
        <v>0</v>
      </c>
      <c r="BA426" s="7"/>
      <c r="BB426" s="7"/>
      <c r="BC426" s="7">
        <f ca="1">IF(Table2[[#This Row],[net worth of the person($)]]&gt;BB426,Table2[[#This Row],[age]],0)</f>
        <v>26</v>
      </c>
      <c r="BD426" s="7"/>
    </row>
    <row r="427" spans="3:56" x14ac:dyDescent="0.25">
      <c r="C427" s="1" t="str">
        <f t="shared" si="128"/>
        <v>women</v>
      </c>
      <c r="D427" s="1">
        <f t="shared" ca="1" si="129"/>
        <v>41</v>
      </c>
      <c r="E427" s="1">
        <f t="shared" ca="1" si="130"/>
        <v>3</v>
      </c>
      <c r="F427" s="1" t="str">
        <f t="shared" ca="1" si="131"/>
        <v xml:space="preserve">teaching </v>
      </c>
      <c r="G427" s="1">
        <f t="shared" ca="1" si="132"/>
        <v>3</v>
      </c>
      <c r="H427" s="1" t="str">
        <f t="shared" ca="1" si="133"/>
        <v xml:space="preserve">university </v>
      </c>
      <c r="I427">
        <f t="shared" ca="1" si="134"/>
        <v>1</v>
      </c>
      <c r="J427">
        <f t="shared" ca="1" si="135"/>
        <v>1</v>
      </c>
      <c r="K427">
        <f t="shared" ca="1" si="136"/>
        <v>89694</v>
      </c>
      <c r="L427">
        <f t="shared" ca="1" si="137"/>
        <v>9</v>
      </c>
      <c r="M427" t="str">
        <f t="shared" ca="1" si="138"/>
        <v>Quebec</v>
      </c>
      <c r="N427">
        <f t="shared" ca="1" si="141"/>
        <v>269082</v>
      </c>
      <c r="O427">
        <f t="shared" ca="1" si="139"/>
        <v>49294.039857768163</v>
      </c>
      <c r="P427">
        <f t="shared" ca="1" si="142"/>
        <v>17710.322137544936</v>
      </c>
      <c r="Q427">
        <f t="shared" ca="1" si="140"/>
        <v>4231</v>
      </c>
      <c r="R427">
        <f t="shared" ca="1" si="143"/>
        <v>21873.224235531128</v>
      </c>
      <c r="S427">
        <f t="shared" ca="1" si="144"/>
        <v>128183.08534845831</v>
      </c>
      <c r="T427">
        <f t="shared" ca="1" si="145"/>
        <v>414975.40748600324</v>
      </c>
      <c r="U427">
        <f t="shared" ca="1" si="146"/>
        <v>75398.264093299294</v>
      </c>
      <c r="V427">
        <f t="shared" ca="1" si="147"/>
        <v>339577.14339270396</v>
      </c>
      <c r="X427" s="7">
        <f>IF(Table2[[#This Row],[gender]]="men",1,0)</f>
        <v>0</v>
      </c>
      <c r="Y427" s="7">
        <f>IF(Table2[[#This Row],[gender]]="women",1,0)</f>
        <v>1</v>
      </c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>
        <f ca="1">Table2[[#This Row],[Cars value]]/Table2[[#This Row],[Cars]]</f>
        <v>17710.322137544936</v>
      </c>
      <c r="AS427" s="7"/>
      <c r="AT427" s="7"/>
      <c r="AU427" s="7">
        <f ca="1">IF(Table2[[#This Row],[Debts]]&gt;$AT$7,1,0)</f>
        <v>1</v>
      </c>
      <c r="AV427" s="7"/>
      <c r="AW427" s="7">
        <f ca="1">Table2[[#This Row],[Mortage left ]]/Table2[[#This Row],[Value of house ]]</f>
        <v>0.18319337546832626</v>
      </c>
      <c r="AZ427" s="7">
        <f ca="1">IF(Table2[[#This Row],[Debts]]&gt;Table2[[#This Row],[Income]],1,0)</f>
        <v>0</v>
      </c>
      <c r="BA427" s="7"/>
      <c r="BB427" s="7"/>
      <c r="BC427" s="7">
        <f ca="1">IF(Table2[[#This Row],[net worth of the person($)]]&gt;BB427,Table2[[#This Row],[age]],0)</f>
        <v>41</v>
      </c>
      <c r="BD427" s="7"/>
    </row>
    <row r="428" spans="3:56" x14ac:dyDescent="0.25">
      <c r="C428" s="1" t="str">
        <f t="shared" si="128"/>
        <v>women</v>
      </c>
      <c r="D428" s="1">
        <f t="shared" ca="1" si="129"/>
        <v>45</v>
      </c>
      <c r="E428" s="1">
        <f t="shared" ca="1" si="130"/>
        <v>2</v>
      </c>
      <c r="F428" s="1" t="str">
        <f t="shared" ca="1" si="131"/>
        <v>construction</v>
      </c>
      <c r="G428" s="1">
        <f t="shared" ca="1" si="132"/>
        <v>5</v>
      </c>
      <c r="H428" s="1" t="str">
        <f t="shared" ca="1" si="133"/>
        <v>Other</v>
      </c>
      <c r="I428">
        <f t="shared" ca="1" si="134"/>
        <v>0</v>
      </c>
      <c r="J428">
        <f t="shared" ca="1" si="135"/>
        <v>1</v>
      </c>
      <c r="K428">
        <f t="shared" ca="1" si="136"/>
        <v>71261</v>
      </c>
      <c r="L428">
        <f t="shared" ca="1" si="137"/>
        <v>4</v>
      </c>
      <c r="M428" t="str">
        <f t="shared" ca="1" si="138"/>
        <v>Alberta</v>
      </c>
      <c r="N428">
        <f t="shared" ca="1" si="141"/>
        <v>427566</v>
      </c>
      <c r="O428">
        <f t="shared" ca="1" si="139"/>
        <v>173092.28994457971</v>
      </c>
      <c r="P428">
        <f t="shared" ca="1" si="142"/>
        <v>45805.777215126393</v>
      </c>
      <c r="Q428">
        <f t="shared" ca="1" si="140"/>
        <v>39959</v>
      </c>
      <c r="R428">
        <f t="shared" ca="1" si="143"/>
        <v>123042.9687254833</v>
      </c>
      <c r="S428">
        <f t="shared" ca="1" si="144"/>
        <v>61176.410301089352</v>
      </c>
      <c r="T428">
        <f t="shared" ca="1" si="145"/>
        <v>534548.18751621572</v>
      </c>
      <c r="U428">
        <f t="shared" ca="1" si="146"/>
        <v>336094.25867006299</v>
      </c>
      <c r="V428">
        <f t="shared" ca="1" si="147"/>
        <v>198453.92884615273</v>
      </c>
      <c r="X428" s="7">
        <f>IF(Table2[[#This Row],[gender]]="men",1,0)</f>
        <v>0</v>
      </c>
      <c r="Y428" s="7">
        <f>IF(Table2[[#This Row],[gender]]="women",1,0)</f>
        <v>1</v>
      </c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>
        <f ca="1">Table2[[#This Row],[Cars value]]/Table2[[#This Row],[Cars]]</f>
        <v>45805.777215126393</v>
      </c>
      <c r="AS428" s="7"/>
      <c r="AT428" s="7"/>
      <c r="AU428" s="7">
        <f ca="1">IF(Table2[[#This Row],[Debts]]&gt;$AT$7,1,0)</f>
        <v>1</v>
      </c>
      <c r="AV428" s="7"/>
      <c r="AW428" s="7">
        <f ca="1">Table2[[#This Row],[Mortage left ]]/Table2[[#This Row],[Value of house ]]</f>
        <v>0.4048317451447957</v>
      </c>
      <c r="AZ428" s="7">
        <f ca="1">IF(Table2[[#This Row],[Debts]]&gt;Table2[[#This Row],[Income]],1,0)</f>
        <v>1</v>
      </c>
      <c r="BA428" s="7"/>
      <c r="BB428" s="7"/>
      <c r="BC428" s="7">
        <f ca="1">IF(Table2[[#This Row],[net worth of the person($)]]&gt;BB428,Table2[[#This Row],[age]],0)</f>
        <v>45</v>
      </c>
      <c r="BD428" s="7"/>
    </row>
    <row r="429" spans="3:56" x14ac:dyDescent="0.25">
      <c r="C429" s="1" t="str">
        <f t="shared" si="128"/>
        <v>women</v>
      </c>
      <c r="D429" s="1">
        <f t="shared" ca="1" si="129"/>
        <v>30</v>
      </c>
      <c r="E429" s="1">
        <f t="shared" ca="1" si="130"/>
        <v>2</v>
      </c>
      <c r="F429" s="1" t="str">
        <f t="shared" ca="1" si="131"/>
        <v>construction</v>
      </c>
      <c r="G429" s="1">
        <f t="shared" ca="1" si="132"/>
        <v>1</v>
      </c>
      <c r="H429" s="1" t="str">
        <f t="shared" ca="1" si="133"/>
        <v>high scool</v>
      </c>
      <c r="I429">
        <f t="shared" ca="1" si="134"/>
        <v>2</v>
      </c>
      <c r="J429">
        <f t="shared" ca="1" si="135"/>
        <v>2</v>
      </c>
      <c r="K429">
        <f t="shared" ca="1" si="136"/>
        <v>47926</v>
      </c>
      <c r="L429">
        <f t="shared" ca="1" si="137"/>
        <v>6</v>
      </c>
      <c r="M429" t="str">
        <f t="shared" ca="1" si="138"/>
        <v>Saskatchewan</v>
      </c>
      <c r="N429">
        <f t="shared" ca="1" si="141"/>
        <v>287556</v>
      </c>
      <c r="O429">
        <f t="shared" ca="1" si="139"/>
        <v>286391.2336817644</v>
      </c>
      <c r="P429">
        <f t="shared" ca="1" si="142"/>
        <v>56990.62475041952</v>
      </c>
      <c r="Q429">
        <f t="shared" ca="1" si="140"/>
        <v>15261</v>
      </c>
      <c r="R429">
        <f t="shared" ca="1" si="143"/>
        <v>86028.707812066161</v>
      </c>
      <c r="S429">
        <f t="shared" ca="1" si="144"/>
        <v>65921.863332731402</v>
      </c>
      <c r="T429">
        <f t="shared" ca="1" si="145"/>
        <v>410468.48808315094</v>
      </c>
      <c r="U429">
        <f t="shared" ca="1" si="146"/>
        <v>387680.94149383053</v>
      </c>
      <c r="V429">
        <f t="shared" ca="1" si="147"/>
        <v>22787.546589320409</v>
      </c>
      <c r="X429" s="7">
        <f>IF(Table2[[#This Row],[gender]]="men",1,0)</f>
        <v>0</v>
      </c>
      <c r="Y429" s="7">
        <f>IF(Table2[[#This Row],[gender]]="women",1,0)</f>
        <v>1</v>
      </c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>
        <f ca="1">Table2[[#This Row],[Cars value]]/Table2[[#This Row],[Cars]]</f>
        <v>28495.31237520976</v>
      </c>
      <c r="AS429" s="7"/>
      <c r="AT429" s="7"/>
      <c r="AU429" s="7">
        <f ca="1">IF(Table2[[#This Row],[Debts]]&gt;$AT$7,1,0)</f>
        <v>1</v>
      </c>
      <c r="AV429" s="7"/>
      <c r="AW429" s="7">
        <f ca="1">Table2[[#This Row],[Mortage left ]]/Table2[[#This Row],[Value of house ]]</f>
        <v>0.9959494278740989</v>
      </c>
      <c r="AZ429" s="7">
        <f ca="1">IF(Table2[[#This Row],[Debts]]&gt;Table2[[#This Row],[Income]],1,0)</f>
        <v>1</v>
      </c>
      <c r="BA429" s="7"/>
      <c r="BB429" s="7"/>
      <c r="BC429" s="7">
        <f ca="1">IF(Table2[[#This Row],[net worth of the person($)]]&gt;BB429,Table2[[#This Row],[age]],0)</f>
        <v>30</v>
      </c>
      <c r="BD429" s="7"/>
    </row>
    <row r="430" spans="3:56" x14ac:dyDescent="0.25">
      <c r="C430" s="1" t="str">
        <f t="shared" si="128"/>
        <v>women</v>
      </c>
      <c r="D430" s="1">
        <f t="shared" ca="1" si="129"/>
        <v>38</v>
      </c>
      <c r="E430" s="1">
        <f t="shared" ca="1" si="130"/>
        <v>1</v>
      </c>
      <c r="F430" s="1" t="str">
        <f t="shared" ca="1" si="131"/>
        <v>health</v>
      </c>
      <c r="G430" s="1">
        <f t="shared" ca="1" si="132"/>
        <v>1</v>
      </c>
      <c r="H430" s="1" t="str">
        <f t="shared" ca="1" si="133"/>
        <v>high scool</v>
      </c>
      <c r="I430">
        <f t="shared" ca="1" si="134"/>
        <v>0</v>
      </c>
      <c r="J430">
        <f t="shared" ca="1" si="135"/>
        <v>2</v>
      </c>
      <c r="K430">
        <f t="shared" ca="1" si="136"/>
        <v>69761</v>
      </c>
      <c r="L430">
        <f t="shared" ca="1" si="137"/>
        <v>2</v>
      </c>
      <c r="M430" t="str">
        <f t="shared" ca="1" si="138"/>
        <v>BC</v>
      </c>
      <c r="N430">
        <f t="shared" ca="1" si="141"/>
        <v>348805</v>
      </c>
      <c r="O430">
        <f t="shared" ca="1" si="139"/>
        <v>220462.50800446852</v>
      </c>
      <c r="P430">
        <f t="shared" ca="1" si="142"/>
        <v>83253.7510415211</v>
      </c>
      <c r="Q430">
        <f t="shared" ca="1" si="140"/>
        <v>1747</v>
      </c>
      <c r="R430">
        <f t="shared" ca="1" si="143"/>
        <v>30783.711198333025</v>
      </c>
      <c r="S430">
        <f t="shared" ca="1" si="144"/>
        <v>56873.457234354297</v>
      </c>
      <c r="T430">
        <f t="shared" ca="1" si="145"/>
        <v>488932.20827587537</v>
      </c>
      <c r="U430">
        <f t="shared" ca="1" si="146"/>
        <v>252993.21920280153</v>
      </c>
      <c r="V430">
        <f t="shared" ca="1" si="147"/>
        <v>235938.98907307384</v>
      </c>
      <c r="X430" s="7">
        <f>IF(Table2[[#This Row],[gender]]="men",1,0)</f>
        <v>0</v>
      </c>
      <c r="Y430" s="7">
        <f>IF(Table2[[#This Row],[gender]]="women",1,0)</f>
        <v>1</v>
      </c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>
        <f ca="1">Table2[[#This Row],[Cars value]]/Table2[[#This Row],[Cars]]</f>
        <v>41626.87552076055</v>
      </c>
      <c r="AS430" s="7"/>
      <c r="AT430" s="7"/>
      <c r="AU430" s="7">
        <f ca="1">IF(Table2[[#This Row],[Debts]]&gt;$AT$7,1,0)</f>
        <v>1</v>
      </c>
      <c r="AV430" s="7"/>
      <c r="AW430" s="7">
        <f ca="1">Table2[[#This Row],[Mortage left ]]/Table2[[#This Row],[Value of house ]]</f>
        <v>0.63205088231094309</v>
      </c>
      <c r="AZ430" s="7">
        <f ca="1">IF(Table2[[#This Row],[Debts]]&gt;Table2[[#This Row],[Income]],1,0)</f>
        <v>0</v>
      </c>
      <c r="BA430" s="7"/>
      <c r="BB430" s="7"/>
      <c r="BC430" s="7">
        <f ca="1">IF(Table2[[#This Row],[net worth of the person($)]]&gt;BB430,Table2[[#This Row],[age]],0)</f>
        <v>38</v>
      </c>
      <c r="BD430" s="7"/>
    </row>
    <row r="431" spans="3:56" x14ac:dyDescent="0.25">
      <c r="C431" s="1" t="str">
        <f t="shared" si="128"/>
        <v>women</v>
      </c>
      <c r="D431" s="1">
        <f t="shared" ca="1" si="129"/>
        <v>43</v>
      </c>
      <c r="E431" s="1">
        <f t="shared" ca="1" si="130"/>
        <v>6</v>
      </c>
      <c r="F431" s="1" t="str">
        <f t="shared" ca="1" si="131"/>
        <v>agriculture</v>
      </c>
      <c r="G431" s="1">
        <f t="shared" ca="1" si="132"/>
        <v>3</v>
      </c>
      <c r="H431" s="1" t="str">
        <f t="shared" ca="1" si="133"/>
        <v xml:space="preserve">university </v>
      </c>
      <c r="I431">
        <f t="shared" ca="1" si="134"/>
        <v>3</v>
      </c>
      <c r="J431">
        <f t="shared" ca="1" si="135"/>
        <v>1</v>
      </c>
      <c r="K431">
        <f t="shared" ca="1" si="136"/>
        <v>47987</v>
      </c>
      <c r="L431">
        <f t="shared" ca="1" si="137"/>
        <v>8</v>
      </c>
      <c r="M431" t="str">
        <f t="shared" ca="1" si="138"/>
        <v xml:space="preserve">Ontario </v>
      </c>
      <c r="N431">
        <f t="shared" ca="1" si="141"/>
        <v>239935</v>
      </c>
      <c r="O431">
        <f t="shared" ca="1" si="139"/>
        <v>187413.65505689371</v>
      </c>
      <c r="P431">
        <f t="shared" ca="1" si="142"/>
        <v>35480.120386189199</v>
      </c>
      <c r="Q431">
        <f t="shared" ca="1" si="140"/>
        <v>6297</v>
      </c>
      <c r="R431">
        <f t="shared" ca="1" si="143"/>
        <v>34339.588172823846</v>
      </c>
      <c r="S431">
        <f t="shared" ca="1" si="144"/>
        <v>51600.086337664441</v>
      </c>
      <c r="T431">
        <f t="shared" ca="1" si="145"/>
        <v>327015.20672385365</v>
      </c>
      <c r="U431">
        <f t="shared" ca="1" si="146"/>
        <v>228050.24322971754</v>
      </c>
      <c r="V431">
        <f t="shared" ca="1" si="147"/>
        <v>98964.963494136115</v>
      </c>
      <c r="X431" s="7">
        <f>IF(Table2[[#This Row],[gender]]="men",1,0)</f>
        <v>0</v>
      </c>
      <c r="Y431" s="7">
        <f>IF(Table2[[#This Row],[gender]]="women",1,0)</f>
        <v>1</v>
      </c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>
        <f ca="1">Table2[[#This Row],[Cars value]]/Table2[[#This Row],[Cars]]</f>
        <v>35480.120386189199</v>
      </c>
      <c r="AS431" s="7"/>
      <c r="AT431" s="7"/>
      <c r="AU431" s="7">
        <f ca="1">IF(Table2[[#This Row],[Debts]]&gt;$AT$7,1,0)</f>
        <v>1</v>
      </c>
      <c r="AV431" s="7"/>
      <c r="AW431" s="7">
        <f ca="1">Table2[[#This Row],[Mortage left ]]/Table2[[#This Row],[Value of house ]]</f>
        <v>0.78110177780187851</v>
      </c>
      <c r="AZ431" s="7">
        <f ca="1">IF(Table2[[#This Row],[Debts]]&gt;Table2[[#This Row],[Income]],1,0)</f>
        <v>0</v>
      </c>
      <c r="BA431" s="7"/>
      <c r="BB431" s="7"/>
      <c r="BC431" s="7">
        <f ca="1">IF(Table2[[#This Row],[net worth of the person($)]]&gt;BB431,Table2[[#This Row],[age]],0)</f>
        <v>43</v>
      </c>
      <c r="BD431" s="7"/>
    </row>
    <row r="432" spans="3:56" x14ac:dyDescent="0.25">
      <c r="C432" s="1" t="str">
        <f t="shared" si="128"/>
        <v>women</v>
      </c>
      <c r="D432" s="1">
        <f t="shared" ca="1" si="129"/>
        <v>25</v>
      </c>
      <c r="E432" s="1">
        <f t="shared" ca="1" si="130"/>
        <v>2</v>
      </c>
      <c r="F432" s="1" t="str">
        <f t="shared" ca="1" si="131"/>
        <v>construction</v>
      </c>
      <c r="G432" s="1">
        <f t="shared" ca="1" si="132"/>
        <v>3</v>
      </c>
      <c r="H432" s="1" t="str">
        <f t="shared" ca="1" si="133"/>
        <v xml:space="preserve">university </v>
      </c>
      <c r="I432">
        <f t="shared" ca="1" si="134"/>
        <v>3</v>
      </c>
      <c r="J432">
        <f t="shared" ca="1" si="135"/>
        <v>2</v>
      </c>
      <c r="K432">
        <f t="shared" ca="1" si="136"/>
        <v>32468</v>
      </c>
      <c r="L432">
        <f t="shared" ca="1" si="137"/>
        <v>7</v>
      </c>
      <c r="M432" t="str">
        <f t="shared" ca="1" si="138"/>
        <v xml:space="preserve">Manitoba </v>
      </c>
      <c r="N432">
        <f t="shared" ca="1" si="141"/>
        <v>162340</v>
      </c>
      <c r="O432">
        <f t="shared" ca="1" si="139"/>
        <v>28534.142062893017</v>
      </c>
      <c r="P432">
        <f t="shared" ca="1" si="142"/>
        <v>19375.006194976693</v>
      </c>
      <c r="Q432">
        <f t="shared" ca="1" si="140"/>
        <v>6485</v>
      </c>
      <c r="R432">
        <f t="shared" ca="1" si="143"/>
        <v>46151.469150733872</v>
      </c>
      <c r="S432">
        <f t="shared" ca="1" si="144"/>
        <v>30259.634620964396</v>
      </c>
      <c r="T432">
        <f t="shared" ca="1" si="145"/>
        <v>211974.64081594109</v>
      </c>
      <c r="U432">
        <f t="shared" ca="1" si="146"/>
        <v>81170.611213626893</v>
      </c>
      <c r="V432">
        <f t="shared" ca="1" si="147"/>
        <v>130804.0296023142</v>
      </c>
      <c r="X432" s="7">
        <f>IF(Table2[[#This Row],[gender]]="men",1,0)</f>
        <v>0</v>
      </c>
      <c r="Y432" s="7">
        <f>IF(Table2[[#This Row],[gender]]="women",1,0)</f>
        <v>1</v>
      </c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>
        <f ca="1">Table2[[#This Row],[Cars value]]/Table2[[#This Row],[Cars]]</f>
        <v>9687.5030974883466</v>
      </c>
      <c r="AS432" s="7"/>
      <c r="AT432" s="7"/>
      <c r="AU432" s="7">
        <f ca="1">IF(Table2[[#This Row],[Debts]]&gt;$AT$7,1,0)</f>
        <v>1</v>
      </c>
      <c r="AV432" s="7"/>
      <c r="AW432" s="7">
        <f ca="1">Table2[[#This Row],[Mortage left ]]/Table2[[#This Row],[Value of house ]]</f>
        <v>0.17576778405133064</v>
      </c>
      <c r="AZ432" s="7">
        <f ca="1">IF(Table2[[#This Row],[Debts]]&gt;Table2[[#This Row],[Income]],1,0)</f>
        <v>1</v>
      </c>
      <c r="BA432" s="7"/>
      <c r="BB432" s="7"/>
      <c r="BC432" s="7">
        <f ca="1">IF(Table2[[#This Row],[net worth of the person($)]]&gt;BB432,Table2[[#This Row],[age]],0)</f>
        <v>25</v>
      </c>
      <c r="BD432" s="7"/>
    </row>
    <row r="433" spans="3:56" x14ac:dyDescent="0.25">
      <c r="C433" s="1" t="str">
        <f t="shared" si="128"/>
        <v>women</v>
      </c>
      <c r="D433" s="1">
        <f t="shared" ca="1" si="129"/>
        <v>31</v>
      </c>
      <c r="E433" s="1">
        <f t="shared" ca="1" si="130"/>
        <v>6</v>
      </c>
      <c r="F433" s="1" t="str">
        <f t="shared" ca="1" si="131"/>
        <v>agriculture</v>
      </c>
      <c r="G433" s="1">
        <f t="shared" ca="1" si="132"/>
        <v>2</v>
      </c>
      <c r="H433" s="1" t="str">
        <f t="shared" ca="1" si="133"/>
        <v xml:space="preserve">college </v>
      </c>
      <c r="I433">
        <f t="shared" ca="1" si="134"/>
        <v>1</v>
      </c>
      <c r="J433">
        <f t="shared" ca="1" si="135"/>
        <v>1</v>
      </c>
      <c r="K433">
        <f t="shared" ca="1" si="136"/>
        <v>74474</v>
      </c>
      <c r="L433">
        <f t="shared" ca="1" si="137"/>
        <v>2</v>
      </c>
      <c r="M433" t="str">
        <f t="shared" ca="1" si="138"/>
        <v>BC</v>
      </c>
      <c r="N433">
        <f t="shared" ca="1" si="141"/>
        <v>372370</v>
      </c>
      <c r="O433">
        <f t="shared" ca="1" si="139"/>
        <v>172160.94560386933</v>
      </c>
      <c r="P433">
        <f t="shared" ca="1" si="142"/>
        <v>50590.474585912852</v>
      </c>
      <c r="Q433">
        <f t="shared" ca="1" si="140"/>
        <v>5031</v>
      </c>
      <c r="R433">
        <f t="shared" ca="1" si="143"/>
        <v>33020.812868032706</v>
      </c>
      <c r="S433">
        <f t="shared" ca="1" si="144"/>
        <v>43297.573305913073</v>
      </c>
      <c r="T433">
        <f t="shared" ca="1" si="145"/>
        <v>466258.0478918259</v>
      </c>
      <c r="U433">
        <f t="shared" ca="1" si="146"/>
        <v>210212.75847190205</v>
      </c>
      <c r="V433">
        <f t="shared" ca="1" si="147"/>
        <v>256045.28941992385</v>
      </c>
      <c r="X433" s="7">
        <f>IF(Table2[[#This Row],[gender]]="men",1,0)</f>
        <v>0</v>
      </c>
      <c r="Y433" s="7">
        <f>IF(Table2[[#This Row],[gender]]="women",1,0)</f>
        <v>1</v>
      </c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>
        <f ca="1">Table2[[#This Row],[Cars value]]/Table2[[#This Row],[Cars]]</f>
        <v>50590.474585912852</v>
      </c>
      <c r="AS433" s="7"/>
      <c r="AT433" s="7"/>
      <c r="AU433" s="7">
        <f ca="1">IF(Table2[[#This Row],[Debts]]&gt;$AT$7,1,0)</f>
        <v>1</v>
      </c>
      <c r="AV433" s="7"/>
      <c r="AW433" s="7">
        <f ca="1">Table2[[#This Row],[Mortage left ]]/Table2[[#This Row],[Value of house ]]</f>
        <v>0.46233838817270279</v>
      </c>
      <c r="AZ433" s="7">
        <f ca="1">IF(Table2[[#This Row],[Debts]]&gt;Table2[[#This Row],[Income]],1,0)</f>
        <v>0</v>
      </c>
      <c r="BA433" s="7"/>
      <c r="BB433" s="7"/>
      <c r="BC433" s="7">
        <f ca="1">IF(Table2[[#This Row],[net worth of the person($)]]&gt;BB433,Table2[[#This Row],[age]],0)</f>
        <v>31</v>
      </c>
      <c r="BD433" s="7"/>
    </row>
    <row r="434" spans="3:56" x14ac:dyDescent="0.25">
      <c r="C434" s="1" t="str">
        <f t="shared" si="128"/>
        <v>women</v>
      </c>
      <c r="D434" s="1">
        <f t="shared" ca="1" si="129"/>
        <v>25</v>
      </c>
      <c r="E434" s="1">
        <f t="shared" ca="1" si="130"/>
        <v>3</v>
      </c>
      <c r="F434" s="1" t="str">
        <f t="shared" ca="1" si="131"/>
        <v xml:space="preserve">teaching </v>
      </c>
      <c r="G434" s="1">
        <f t="shared" ca="1" si="132"/>
        <v>5</v>
      </c>
      <c r="H434" s="1" t="str">
        <f t="shared" ca="1" si="133"/>
        <v>Other</v>
      </c>
      <c r="I434">
        <f t="shared" ca="1" si="134"/>
        <v>0</v>
      </c>
      <c r="J434">
        <f t="shared" ca="1" si="135"/>
        <v>1</v>
      </c>
      <c r="K434">
        <f t="shared" ca="1" si="136"/>
        <v>76068</v>
      </c>
      <c r="L434">
        <f t="shared" ca="1" si="137"/>
        <v>11</v>
      </c>
      <c r="M434" t="str">
        <f t="shared" ca="1" si="138"/>
        <v>New bruncwick</v>
      </c>
      <c r="N434">
        <f t="shared" ca="1" si="141"/>
        <v>380340</v>
      </c>
      <c r="O434">
        <f t="shared" ca="1" si="139"/>
        <v>219048.8139416996</v>
      </c>
      <c r="P434">
        <f t="shared" ca="1" si="142"/>
        <v>5193.8643540339053</v>
      </c>
      <c r="Q434">
        <f t="shared" ca="1" si="140"/>
        <v>2104</v>
      </c>
      <c r="R434">
        <f t="shared" ca="1" si="143"/>
        <v>105681.45021904426</v>
      </c>
      <c r="S434">
        <f t="shared" ca="1" si="144"/>
        <v>97290.644288554118</v>
      </c>
      <c r="T434">
        <f t="shared" ca="1" si="145"/>
        <v>482824.50864258804</v>
      </c>
      <c r="U434">
        <f t="shared" ca="1" si="146"/>
        <v>326834.26416074386</v>
      </c>
      <c r="V434">
        <f t="shared" ca="1" si="147"/>
        <v>155990.24448184419</v>
      </c>
      <c r="X434" s="7">
        <f>IF(Table2[[#This Row],[gender]]="men",1,0)</f>
        <v>0</v>
      </c>
      <c r="Y434" s="7">
        <f>IF(Table2[[#This Row],[gender]]="women",1,0)</f>
        <v>1</v>
      </c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>
        <f ca="1">Table2[[#This Row],[Cars value]]/Table2[[#This Row],[Cars]]</f>
        <v>5193.8643540339053</v>
      </c>
      <c r="AS434" s="7"/>
      <c r="AT434" s="7"/>
      <c r="AU434" s="7">
        <f ca="1">IF(Table2[[#This Row],[Debts]]&gt;$AT$7,1,0)</f>
        <v>1</v>
      </c>
      <c r="AV434" s="7"/>
      <c r="AW434" s="7">
        <f ca="1">Table2[[#This Row],[Mortage left ]]/Table2[[#This Row],[Value of house ]]</f>
        <v>0.57592894237182413</v>
      </c>
      <c r="AZ434" s="7">
        <f ca="1">IF(Table2[[#This Row],[Debts]]&gt;Table2[[#This Row],[Income]],1,0)</f>
        <v>1</v>
      </c>
      <c r="BA434" s="7"/>
      <c r="BB434" s="7"/>
      <c r="BC434" s="7">
        <f ca="1">IF(Table2[[#This Row],[net worth of the person($)]]&gt;BB434,Table2[[#This Row],[age]],0)</f>
        <v>25</v>
      </c>
      <c r="BD434" s="7"/>
    </row>
    <row r="435" spans="3:56" x14ac:dyDescent="0.25">
      <c r="C435" s="1" t="str">
        <f t="shared" si="128"/>
        <v>women</v>
      </c>
      <c r="D435" s="1">
        <f t="shared" ca="1" si="129"/>
        <v>33</v>
      </c>
      <c r="E435" s="1">
        <f t="shared" ca="1" si="130"/>
        <v>5</v>
      </c>
      <c r="F435" s="1" t="str">
        <f t="shared" ca="1" si="131"/>
        <v xml:space="preserve">general work </v>
      </c>
      <c r="G435" s="1">
        <f t="shared" ca="1" si="132"/>
        <v>4</v>
      </c>
      <c r="H435" s="1" t="str">
        <f t="shared" ca="1" si="133"/>
        <v xml:space="preserve">technical </v>
      </c>
      <c r="I435">
        <f t="shared" ca="1" si="134"/>
        <v>4</v>
      </c>
      <c r="J435">
        <f t="shared" ca="1" si="135"/>
        <v>1</v>
      </c>
      <c r="K435">
        <f t="shared" ca="1" si="136"/>
        <v>80356</v>
      </c>
      <c r="L435">
        <f t="shared" ca="1" si="137"/>
        <v>9</v>
      </c>
      <c r="M435" t="str">
        <f t="shared" ca="1" si="138"/>
        <v>Quebec</v>
      </c>
      <c r="N435">
        <f t="shared" ca="1" si="141"/>
        <v>482136</v>
      </c>
      <c r="O435">
        <f t="shared" ca="1" si="139"/>
        <v>89221.705931041259</v>
      </c>
      <c r="P435">
        <f t="shared" ca="1" si="142"/>
        <v>23422.724342357767</v>
      </c>
      <c r="Q435">
        <f t="shared" ca="1" si="140"/>
        <v>12028</v>
      </c>
      <c r="R435">
        <f t="shared" ca="1" si="143"/>
        <v>39333.865148958939</v>
      </c>
      <c r="S435">
        <f t="shared" ca="1" si="144"/>
        <v>70508.718152735091</v>
      </c>
      <c r="T435">
        <f t="shared" ca="1" si="145"/>
        <v>576067.44249509287</v>
      </c>
      <c r="U435">
        <f t="shared" ca="1" si="146"/>
        <v>140583.5710800002</v>
      </c>
      <c r="V435">
        <f t="shared" ca="1" si="147"/>
        <v>435483.87141509267</v>
      </c>
      <c r="X435" s="7">
        <f>IF(Table2[[#This Row],[gender]]="men",1,0)</f>
        <v>0</v>
      </c>
      <c r="Y435" s="7">
        <f>IF(Table2[[#This Row],[gender]]="women",1,0)</f>
        <v>1</v>
      </c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>
        <f ca="1">Table2[[#This Row],[Cars value]]/Table2[[#This Row],[Cars]]</f>
        <v>23422.724342357767</v>
      </c>
      <c r="AS435" s="7"/>
      <c r="AT435" s="7"/>
      <c r="AU435" s="7">
        <f ca="1">IF(Table2[[#This Row],[Debts]]&gt;$AT$7,1,0)</f>
        <v>1</v>
      </c>
      <c r="AV435" s="7"/>
      <c r="AW435" s="7">
        <f ca="1">Table2[[#This Row],[Mortage left ]]/Table2[[#This Row],[Value of house ]]</f>
        <v>0.18505505901040631</v>
      </c>
      <c r="AZ435" s="7">
        <f ca="1">IF(Table2[[#This Row],[Debts]]&gt;Table2[[#This Row],[Income]],1,0)</f>
        <v>0</v>
      </c>
      <c r="BA435" s="7"/>
      <c r="BB435" s="7"/>
      <c r="BC435" s="7">
        <f ca="1">IF(Table2[[#This Row],[net worth of the person($)]]&gt;BB435,Table2[[#This Row],[age]],0)</f>
        <v>33</v>
      </c>
      <c r="BD435" s="7"/>
    </row>
    <row r="436" spans="3:56" x14ac:dyDescent="0.25">
      <c r="C436" s="1" t="str">
        <f t="shared" si="128"/>
        <v>women</v>
      </c>
      <c r="D436" s="1">
        <f t="shared" ca="1" si="129"/>
        <v>36</v>
      </c>
      <c r="E436" s="1">
        <f t="shared" ca="1" si="130"/>
        <v>4</v>
      </c>
      <c r="F436" s="1" t="str">
        <f t="shared" ca="1" si="131"/>
        <v>IT</v>
      </c>
      <c r="G436" s="1">
        <f t="shared" ca="1" si="132"/>
        <v>2</v>
      </c>
      <c r="H436" s="1" t="str">
        <f t="shared" ca="1" si="133"/>
        <v xml:space="preserve">college </v>
      </c>
      <c r="I436">
        <f t="shared" ca="1" si="134"/>
        <v>3</v>
      </c>
      <c r="J436">
        <f t="shared" ca="1" si="135"/>
        <v>1</v>
      </c>
      <c r="K436">
        <f t="shared" ca="1" si="136"/>
        <v>83634</v>
      </c>
      <c r="L436">
        <f t="shared" ca="1" si="137"/>
        <v>8</v>
      </c>
      <c r="M436" t="str">
        <f t="shared" ca="1" si="138"/>
        <v xml:space="preserve">Ontario </v>
      </c>
      <c r="N436">
        <f t="shared" ca="1" si="141"/>
        <v>334536</v>
      </c>
      <c r="O436">
        <f t="shared" ca="1" si="139"/>
        <v>152199.91028883663</v>
      </c>
      <c r="P436">
        <f t="shared" ca="1" si="142"/>
        <v>18772.284328428723</v>
      </c>
      <c r="Q436">
        <f t="shared" ca="1" si="140"/>
        <v>15921</v>
      </c>
      <c r="R436">
        <f t="shared" ca="1" si="143"/>
        <v>152257.44370498025</v>
      </c>
      <c r="S436">
        <f t="shared" ca="1" si="144"/>
        <v>73145.636753238432</v>
      </c>
      <c r="T436">
        <f t="shared" ca="1" si="145"/>
        <v>426453.92108166718</v>
      </c>
      <c r="U436">
        <f t="shared" ca="1" si="146"/>
        <v>320378.35399381688</v>
      </c>
      <c r="V436">
        <f t="shared" ca="1" si="147"/>
        <v>106075.5670878503</v>
      </c>
      <c r="X436" s="7">
        <f>IF(Table2[[#This Row],[gender]]="men",1,0)</f>
        <v>0</v>
      </c>
      <c r="Y436" s="7">
        <f>IF(Table2[[#This Row],[gender]]="women",1,0)</f>
        <v>1</v>
      </c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>
        <f ca="1">Table2[[#This Row],[Cars value]]/Table2[[#This Row],[Cars]]</f>
        <v>18772.284328428723</v>
      </c>
      <c r="AS436" s="7"/>
      <c r="AT436" s="7"/>
      <c r="AU436" s="7">
        <f ca="1">IF(Table2[[#This Row],[Debts]]&gt;$AT$7,1,0)</f>
        <v>1</v>
      </c>
      <c r="AV436" s="7"/>
      <c r="AW436" s="7">
        <f ca="1">Table2[[#This Row],[Mortage left ]]/Table2[[#This Row],[Value of house ]]</f>
        <v>0.45495824153106579</v>
      </c>
      <c r="AZ436" s="7">
        <f ca="1">IF(Table2[[#This Row],[Debts]]&gt;Table2[[#This Row],[Income]],1,0)</f>
        <v>1</v>
      </c>
      <c r="BA436" s="7"/>
      <c r="BB436" s="7"/>
      <c r="BC436" s="7">
        <f ca="1">IF(Table2[[#This Row],[net worth of the person($)]]&gt;BB436,Table2[[#This Row],[age]],0)</f>
        <v>36</v>
      </c>
      <c r="BD436" s="7"/>
    </row>
    <row r="437" spans="3:56" x14ac:dyDescent="0.25">
      <c r="C437" s="1" t="str">
        <f t="shared" si="128"/>
        <v>women</v>
      </c>
      <c r="D437" s="1">
        <f t="shared" ca="1" si="129"/>
        <v>31</v>
      </c>
      <c r="E437" s="1">
        <f t="shared" ca="1" si="130"/>
        <v>3</v>
      </c>
      <c r="F437" s="1" t="str">
        <f t="shared" ca="1" si="131"/>
        <v xml:space="preserve">teaching </v>
      </c>
      <c r="G437" s="1">
        <f t="shared" ca="1" si="132"/>
        <v>4</v>
      </c>
      <c r="H437" s="1" t="str">
        <f t="shared" ca="1" si="133"/>
        <v xml:space="preserve">technical </v>
      </c>
      <c r="I437">
        <f t="shared" ca="1" si="134"/>
        <v>3</v>
      </c>
      <c r="J437">
        <f t="shared" ca="1" si="135"/>
        <v>1</v>
      </c>
      <c r="K437">
        <f t="shared" ca="1" si="136"/>
        <v>48738</v>
      </c>
      <c r="L437">
        <f t="shared" ca="1" si="137"/>
        <v>7</v>
      </c>
      <c r="M437" t="str">
        <f t="shared" ca="1" si="138"/>
        <v xml:space="preserve">Manitoba </v>
      </c>
      <c r="N437">
        <f t="shared" ca="1" si="141"/>
        <v>194952</v>
      </c>
      <c r="O437">
        <f t="shared" ca="1" si="139"/>
        <v>84551.763581699241</v>
      </c>
      <c r="P437">
        <f t="shared" ca="1" si="142"/>
        <v>8279.8597122397005</v>
      </c>
      <c r="Q437">
        <f t="shared" ca="1" si="140"/>
        <v>7126</v>
      </c>
      <c r="R437">
        <f t="shared" ca="1" si="143"/>
        <v>12748.582528081981</v>
      </c>
      <c r="S437">
        <f t="shared" ca="1" si="144"/>
        <v>27031.336243153601</v>
      </c>
      <c r="T437">
        <f t="shared" ca="1" si="145"/>
        <v>230263.19595539331</v>
      </c>
      <c r="U437">
        <f t="shared" ca="1" si="146"/>
        <v>104426.34610978123</v>
      </c>
      <c r="V437">
        <f t="shared" ca="1" si="147"/>
        <v>125836.84984561209</v>
      </c>
      <c r="X437" s="7">
        <f>IF(Table2[[#This Row],[gender]]="men",1,0)</f>
        <v>0</v>
      </c>
      <c r="Y437" s="7">
        <f>IF(Table2[[#This Row],[gender]]="women",1,0)</f>
        <v>1</v>
      </c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>
        <f ca="1">Table2[[#This Row],[Cars value]]/Table2[[#This Row],[Cars]]</f>
        <v>8279.8597122397005</v>
      </c>
      <c r="AS437" s="7"/>
      <c r="AT437" s="7"/>
      <c r="AU437" s="7">
        <f ca="1">IF(Table2[[#This Row],[Debts]]&gt;$AT$7,1,0)</f>
        <v>0</v>
      </c>
      <c r="AV437" s="7"/>
      <c r="AW437" s="7">
        <f ca="1">Table2[[#This Row],[Mortage left ]]/Table2[[#This Row],[Value of house ]]</f>
        <v>0.43370554588667592</v>
      </c>
      <c r="AZ437" s="7">
        <f ca="1">IF(Table2[[#This Row],[Debts]]&gt;Table2[[#This Row],[Income]],1,0)</f>
        <v>0</v>
      </c>
      <c r="BA437" s="7"/>
      <c r="BB437" s="7"/>
      <c r="BC437" s="7">
        <f ca="1">IF(Table2[[#This Row],[net worth of the person($)]]&gt;BB437,Table2[[#This Row],[age]],0)</f>
        <v>31</v>
      </c>
      <c r="BD437" s="7"/>
    </row>
    <row r="438" spans="3:56" x14ac:dyDescent="0.25">
      <c r="C438" s="1" t="str">
        <f t="shared" si="128"/>
        <v>women</v>
      </c>
      <c r="D438" s="1">
        <f t="shared" ca="1" si="129"/>
        <v>42</v>
      </c>
      <c r="E438" s="1">
        <f t="shared" ca="1" si="130"/>
        <v>6</v>
      </c>
      <c r="F438" s="1" t="str">
        <f t="shared" ca="1" si="131"/>
        <v>agriculture</v>
      </c>
      <c r="G438" s="1">
        <f t="shared" ca="1" si="132"/>
        <v>5</v>
      </c>
      <c r="H438" s="1" t="str">
        <f t="shared" ca="1" si="133"/>
        <v>Other</v>
      </c>
      <c r="I438">
        <f t="shared" ca="1" si="134"/>
        <v>3</v>
      </c>
      <c r="J438">
        <f t="shared" ca="1" si="135"/>
        <v>1</v>
      </c>
      <c r="K438">
        <f t="shared" ca="1" si="136"/>
        <v>29381</v>
      </c>
      <c r="L438">
        <f t="shared" ca="1" si="137"/>
        <v>12</v>
      </c>
      <c r="M438" t="str">
        <f t="shared" ca="1" si="138"/>
        <v xml:space="preserve">Nova scotia </v>
      </c>
      <c r="N438">
        <f t="shared" ca="1" si="141"/>
        <v>176286</v>
      </c>
      <c r="O438">
        <f t="shared" ca="1" si="139"/>
        <v>10095.041437122312</v>
      </c>
      <c r="P438">
        <f t="shared" ca="1" si="142"/>
        <v>14477.120113916057</v>
      </c>
      <c r="Q438">
        <f t="shared" ca="1" si="140"/>
        <v>12427</v>
      </c>
      <c r="R438">
        <f t="shared" ca="1" si="143"/>
        <v>37963.700066548037</v>
      </c>
      <c r="S438">
        <f t="shared" ca="1" si="144"/>
        <v>5253.0776623462998</v>
      </c>
      <c r="T438">
        <f t="shared" ca="1" si="145"/>
        <v>196016.19777626236</v>
      </c>
      <c r="U438">
        <f t="shared" ca="1" si="146"/>
        <v>60485.741503670346</v>
      </c>
      <c r="V438">
        <f t="shared" ca="1" si="147"/>
        <v>135530.45627259201</v>
      </c>
      <c r="X438" s="7">
        <f>IF(Table2[[#This Row],[gender]]="men",1,0)</f>
        <v>0</v>
      </c>
      <c r="Y438" s="7">
        <f>IF(Table2[[#This Row],[gender]]="women",1,0)</f>
        <v>1</v>
      </c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>
        <f ca="1">Table2[[#This Row],[Cars value]]/Table2[[#This Row],[Cars]]</f>
        <v>14477.120113916057</v>
      </c>
      <c r="AS438" s="7"/>
      <c r="AT438" s="7"/>
      <c r="AU438" s="7">
        <f ca="1">IF(Table2[[#This Row],[Debts]]&gt;$AT$7,1,0)</f>
        <v>1</v>
      </c>
      <c r="AV438" s="7"/>
      <c r="AW438" s="7">
        <f ca="1">Table2[[#This Row],[Mortage left ]]/Table2[[#This Row],[Value of house ]]</f>
        <v>5.7265134140670915E-2</v>
      </c>
      <c r="AZ438" s="7">
        <f ca="1">IF(Table2[[#This Row],[Debts]]&gt;Table2[[#This Row],[Income]],1,0)</f>
        <v>1</v>
      </c>
      <c r="BA438" s="7"/>
      <c r="BB438" s="7"/>
      <c r="BC438" s="7">
        <f ca="1">IF(Table2[[#This Row],[net worth of the person($)]]&gt;BB438,Table2[[#This Row],[age]],0)</f>
        <v>42</v>
      </c>
      <c r="BD438" s="7"/>
    </row>
    <row r="439" spans="3:56" x14ac:dyDescent="0.25">
      <c r="C439" s="1" t="str">
        <f t="shared" si="128"/>
        <v>women</v>
      </c>
      <c r="D439" s="1">
        <f t="shared" ca="1" si="129"/>
        <v>26</v>
      </c>
      <c r="E439" s="1">
        <f t="shared" ca="1" si="130"/>
        <v>4</v>
      </c>
      <c r="F439" s="1" t="str">
        <f t="shared" ca="1" si="131"/>
        <v>IT</v>
      </c>
      <c r="G439" s="1">
        <f t="shared" ca="1" si="132"/>
        <v>2</v>
      </c>
      <c r="H439" s="1" t="str">
        <f t="shared" ca="1" si="133"/>
        <v xml:space="preserve">college </v>
      </c>
      <c r="I439">
        <f t="shared" ca="1" si="134"/>
        <v>3</v>
      </c>
      <c r="J439">
        <f t="shared" ca="1" si="135"/>
        <v>1</v>
      </c>
      <c r="K439">
        <f t="shared" ca="1" si="136"/>
        <v>55771</v>
      </c>
      <c r="L439">
        <f t="shared" ca="1" si="137"/>
        <v>11</v>
      </c>
      <c r="M439" t="str">
        <f t="shared" ca="1" si="138"/>
        <v>New bruncwick</v>
      </c>
      <c r="N439">
        <f t="shared" ca="1" si="141"/>
        <v>223084</v>
      </c>
      <c r="O439">
        <f t="shared" ca="1" si="139"/>
        <v>127706.02141071809</v>
      </c>
      <c r="P439">
        <f t="shared" ca="1" si="142"/>
        <v>10964.655983055351</v>
      </c>
      <c r="Q439">
        <f t="shared" ca="1" si="140"/>
        <v>907</v>
      </c>
      <c r="R439">
        <f t="shared" ca="1" si="143"/>
        <v>4118.7028010141021</v>
      </c>
      <c r="S439">
        <f t="shared" ca="1" si="144"/>
        <v>27136.891655574866</v>
      </c>
      <c r="T439">
        <f t="shared" ca="1" si="145"/>
        <v>261185.54763863023</v>
      </c>
      <c r="U439">
        <f t="shared" ca="1" si="146"/>
        <v>132731.72421173219</v>
      </c>
      <c r="V439">
        <f t="shared" ca="1" si="147"/>
        <v>128453.82342689804</v>
      </c>
      <c r="X439" s="7">
        <f>IF(Table2[[#This Row],[gender]]="men",1,0)</f>
        <v>0</v>
      </c>
      <c r="Y439" s="7">
        <f>IF(Table2[[#This Row],[gender]]="women",1,0)</f>
        <v>1</v>
      </c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>
        <f ca="1">Table2[[#This Row],[Cars value]]/Table2[[#This Row],[Cars]]</f>
        <v>10964.655983055351</v>
      </c>
      <c r="AS439" s="7"/>
      <c r="AT439" s="7"/>
      <c r="AU439" s="7">
        <f ca="1">IF(Table2[[#This Row],[Debts]]&gt;$AT$7,1,0)</f>
        <v>0</v>
      </c>
      <c r="AV439" s="7"/>
      <c r="AW439" s="7">
        <f ca="1">Table2[[#This Row],[Mortage left ]]/Table2[[#This Row],[Value of house ]]</f>
        <v>0.57245710768463043</v>
      </c>
      <c r="AZ439" s="7">
        <f ca="1">IF(Table2[[#This Row],[Debts]]&gt;Table2[[#This Row],[Income]],1,0)</f>
        <v>0</v>
      </c>
      <c r="BA439" s="7"/>
      <c r="BB439" s="7"/>
      <c r="BC439" s="7">
        <f ca="1">IF(Table2[[#This Row],[net worth of the person($)]]&gt;BB439,Table2[[#This Row],[age]],0)</f>
        <v>26</v>
      </c>
      <c r="BD439" s="7"/>
    </row>
    <row r="440" spans="3:56" x14ac:dyDescent="0.25">
      <c r="C440" s="1" t="str">
        <f t="shared" si="128"/>
        <v>women</v>
      </c>
      <c r="D440" s="1">
        <f t="shared" ca="1" si="129"/>
        <v>28</v>
      </c>
      <c r="E440" s="1">
        <f t="shared" ca="1" si="130"/>
        <v>4</v>
      </c>
      <c r="F440" s="1" t="str">
        <f t="shared" ca="1" si="131"/>
        <v>IT</v>
      </c>
      <c r="G440" s="1">
        <f t="shared" ca="1" si="132"/>
        <v>1</v>
      </c>
      <c r="H440" s="1" t="str">
        <f t="shared" ca="1" si="133"/>
        <v>high scool</v>
      </c>
      <c r="I440">
        <f t="shared" ca="1" si="134"/>
        <v>2</v>
      </c>
      <c r="J440">
        <f t="shared" ca="1" si="135"/>
        <v>1</v>
      </c>
      <c r="K440">
        <f t="shared" ca="1" si="136"/>
        <v>59805</v>
      </c>
      <c r="L440">
        <f t="shared" ca="1" si="137"/>
        <v>13</v>
      </c>
      <c r="M440" t="str">
        <f t="shared" ca="1" si="138"/>
        <v>Prince edward Island</v>
      </c>
      <c r="N440">
        <f t="shared" ca="1" si="141"/>
        <v>299025</v>
      </c>
      <c r="O440">
        <f t="shared" ca="1" si="139"/>
        <v>60511.249641621456</v>
      </c>
      <c r="P440">
        <f t="shared" ca="1" si="142"/>
        <v>45184.539384738098</v>
      </c>
      <c r="Q440">
        <f t="shared" ca="1" si="140"/>
        <v>43178</v>
      </c>
      <c r="R440">
        <f t="shared" ca="1" si="143"/>
        <v>15258.309521490228</v>
      </c>
      <c r="S440">
        <f t="shared" ca="1" si="144"/>
        <v>54945.725465837961</v>
      </c>
      <c r="T440">
        <f t="shared" ca="1" si="145"/>
        <v>399155.26485057606</v>
      </c>
      <c r="U440">
        <f t="shared" ca="1" si="146"/>
        <v>118947.55916311168</v>
      </c>
      <c r="V440">
        <f t="shared" ca="1" si="147"/>
        <v>280207.70568746439</v>
      </c>
      <c r="X440" s="7">
        <f>IF(Table2[[#This Row],[gender]]="men",1,0)</f>
        <v>0</v>
      </c>
      <c r="Y440" s="7">
        <f>IF(Table2[[#This Row],[gender]]="women",1,0)</f>
        <v>1</v>
      </c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>
        <f ca="1">Table2[[#This Row],[Cars value]]/Table2[[#This Row],[Cars]]</f>
        <v>45184.539384738098</v>
      </c>
      <c r="AS440" s="7"/>
      <c r="AT440" s="7"/>
      <c r="AU440" s="7">
        <f ca="1">IF(Table2[[#This Row],[Debts]]&gt;$AT$7,1,0)</f>
        <v>0</v>
      </c>
      <c r="AV440" s="7"/>
      <c r="AW440" s="7">
        <f ca="1">Table2[[#This Row],[Mortage left ]]/Table2[[#This Row],[Value of house ]]</f>
        <v>0.20236184145680614</v>
      </c>
      <c r="AZ440" s="7">
        <f ca="1">IF(Table2[[#This Row],[Debts]]&gt;Table2[[#This Row],[Income]],1,0)</f>
        <v>0</v>
      </c>
      <c r="BA440" s="7"/>
      <c r="BB440" s="7"/>
      <c r="BC440" s="7">
        <f ca="1">IF(Table2[[#This Row],[net worth of the person($)]]&gt;BB440,Table2[[#This Row],[age]],0)</f>
        <v>28</v>
      </c>
      <c r="BD440" s="7"/>
    </row>
    <row r="441" spans="3:56" x14ac:dyDescent="0.25">
      <c r="C441" s="1" t="str">
        <f t="shared" si="128"/>
        <v>women</v>
      </c>
      <c r="D441" s="1">
        <f t="shared" ca="1" si="129"/>
        <v>39</v>
      </c>
      <c r="E441" s="1">
        <f t="shared" ca="1" si="130"/>
        <v>5</v>
      </c>
      <c r="F441" s="1" t="str">
        <f t="shared" ca="1" si="131"/>
        <v xml:space="preserve">general work </v>
      </c>
      <c r="G441" s="1">
        <f t="shared" ca="1" si="132"/>
        <v>5</v>
      </c>
      <c r="H441" s="1" t="str">
        <f t="shared" ca="1" si="133"/>
        <v>Other</v>
      </c>
      <c r="I441">
        <f t="shared" ca="1" si="134"/>
        <v>2</v>
      </c>
      <c r="J441">
        <f t="shared" ca="1" si="135"/>
        <v>2</v>
      </c>
      <c r="K441">
        <f t="shared" ca="1" si="136"/>
        <v>52107</v>
      </c>
      <c r="L441">
        <f t="shared" ca="1" si="137"/>
        <v>9</v>
      </c>
      <c r="M441" t="str">
        <f t="shared" ca="1" si="138"/>
        <v>Quebec</v>
      </c>
      <c r="N441">
        <f t="shared" ca="1" si="141"/>
        <v>208428</v>
      </c>
      <c r="O441">
        <f t="shared" ca="1" si="139"/>
        <v>98106.148096015619</v>
      </c>
      <c r="P441">
        <f t="shared" ca="1" si="142"/>
        <v>34395.319297364003</v>
      </c>
      <c r="Q441">
        <f t="shared" ca="1" si="140"/>
        <v>18946</v>
      </c>
      <c r="R441">
        <f t="shared" ca="1" si="143"/>
        <v>27297.195645089854</v>
      </c>
      <c r="S441">
        <f t="shared" ca="1" si="144"/>
        <v>42502.047138627539</v>
      </c>
      <c r="T441">
        <f t="shared" ca="1" si="145"/>
        <v>285325.36643599154</v>
      </c>
      <c r="U441">
        <f t="shared" ca="1" si="146"/>
        <v>144349.34374110546</v>
      </c>
      <c r="V441">
        <f t="shared" ca="1" si="147"/>
        <v>140976.02269488608</v>
      </c>
      <c r="X441" s="7">
        <f>IF(Table2[[#This Row],[gender]]="men",1,0)</f>
        <v>0</v>
      </c>
      <c r="Y441" s="7">
        <f>IF(Table2[[#This Row],[gender]]="women",1,0)</f>
        <v>1</v>
      </c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>
        <f ca="1">Table2[[#This Row],[Cars value]]/Table2[[#This Row],[Cars]]</f>
        <v>17197.659648682002</v>
      </c>
      <c r="AS441" s="7"/>
      <c r="AT441" s="7"/>
      <c r="AU441" s="7">
        <f ca="1">IF(Table2[[#This Row],[Debts]]&gt;$AT$7,1,0)</f>
        <v>1</v>
      </c>
      <c r="AV441" s="7"/>
      <c r="AW441" s="7">
        <f ca="1">Table2[[#This Row],[Mortage left ]]/Table2[[#This Row],[Value of house ]]</f>
        <v>0.47069562676807158</v>
      </c>
      <c r="AZ441" s="7">
        <f ca="1">IF(Table2[[#This Row],[Debts]]&gt;Table2[[#This Row],[Income]],1,0)</f>
        <v>0</v>
      </c>
      <c r="BA441" s="7"/>
      <c r="BB441" s="7"/>
      <c r="BC441" s="7">
        <f ca="1">IF(Table2[[#This Row],[net worth of the person($)]]&gt;BB441,Table2[[#This Row],[age]],0)</f>
        <v>39</v>
      </c>
      <c r="BD441" s="7"/>
    </row>
    <row r="442" spans="3:56" x14ac:dyDescent="0.25">
      <c r="C442" s="1" t="str">
        <f t="shared" si="128"/>
        <v>women</v>
      </c>
      <c r="D442" s="1">
        <f t="shared" ca="1" si="129"/>
        <v>35</v>
      </c>
      <c r="E442" s="1">
        <f t="shared" ca="1" si="130"/>
        <v>3</v>
      </c>
      <c r="F442" s="1" t="str">
        <f t="shared" ca="1" si="131"/>
        <v xml:space="preserve">teaching </v>
      </c>
      <c r="G442" s="1">
        <f t="shared" ca="1" si="132"/>
        <v>1</v>
      </c>
      <c r="H442" s="1" t="str">
        <f t="shared" ca="1" si="133"/>
        <v>high scool</v>
      </c>
      <c r="I442">
        <f t="shared" ca="1" si="134"/>
        <v>4</v>
      </c>
      <c r="J442">
        <f t="shared" ca="1" si="135"/>
        <v>1</v>
      </c>
      <c r="K442">
        <f t="shared" ca="1" si="136"/>
        <v>33996</v>
      </c>
      <c r="L442">
        <f t="shared" ca="1" si="137"/>
        <v>9</v>
      </c>
      <c r="M442" t="str">
        <f t="shared" ca="1" si="138"/>
        <v>Quebec</v>
      </c>
      <c r="N442">
        <f t="shared" ca="1" si="141"/>
        <v>101988</v>
      </c>
      <c r="O442">
        <f t="shared" ca="1" si="139"/>
        <v>44105.173822754739</v>
      </c>
      <c r="P442">
        <f t="shared" ca="1" si="142"/>
        <v>20902.037147801577</v>
      </c>
      <c r="Q442">
        <f t="shared" ca="1" si="140"/>
        <v>11432</v>
      </c>
      <c r="R442">
        <f t="shared" ca="1" si="143"/>
        <v>8685.1528208311192</v>
      </c>
      <c r="S442">
        <f t="shared" ca="1" si="144"/>
        <v>42338.141604369004</v>
      </c>
      <c r="T442">
        <f t="shared" ca="1" si="145"/>
        <v>165228.17875217058</v>
      </c>
      <c r="U442">
        <f t="shared" ca="1" si="146"/>
        <v>64222.32664358586</v>
      </c>
      <c r="V442">
        <f t="shared" ca="1" si="147"/>
        <v>101005.85210858472</v>
      </c>
      <c r="X442" s="7">
        <f>IF(Table2[[#This Row],[gender]]="men",1,0)</f>
        <v>0</v>
      </c>
      <c r="Y442" s="7">
        <f>IF(Table2[[#This Row],[gender]]="women",1,0)</f>
        <v>1</v>
      </c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>
        <f ca="1">Table2[[#This Row],[Cars value]]/Table2[[#This Row],[Cars]]</f>
        <v>20902.037147801577</v>
      </c>
      <c r="AS442" s="7"/>
      <c r="AT442" s="7"/>
      <c r="AU442" s="7">
        <f ca="1">IF(Table2[[#This Row],[Debts]]&gt;$AT$7,1,0)</f>
        <v>0</v>
      </c>
      <c r="AV442" s="7"/>
      <c r="AW442" s="7">
        <f ca="1">Table2[[#This Row],[Mortage left ]]/Table2[[#This Row],[Value of house ]]</f>
        <v>0.43245454193390143</v>
      </c>
      <c r="AZ442" s="7">
        <f ca="1">IF(Table2[[#This Row],[Debts]]&gt;Table2[[#This Row],[Income]],1,0)</f>
        <v>0</v>
      </c>
      <c r="BA442" s="7"/>
      <c r="BB442" s="7"/>
      <c r="BC442" s="7">
        <f ca="1">IF(Table2[[#This Row],[net worth of the person($)]]&gt;BB442,Table2[[#This Row],[age]],0)</f>
        <v>35</v>
      </c>
      <c r="BD442" s="7"/>
    </row>
    <row r="443" spans="3:56" x14ac:dyDescent="0.25">
      <c r="C443" s="1" t="str">
        <f t="shared" si="128"/>
        <v>women</v>
      </c>
      <c r="D443" s="1">
        <f t="shared" ca="1" si="129"/>
        <v>37</v>
      </c>
      <c r="E443" s="1">
        <f t="shared" ca="1" si="130"/>
        <v>1</v>
      </c>
      <c r="F443" s="1" t="str">
        <f t="shared" ca="1" si="131"/>
        <v>health</v>
      </c>
      <c r="G443" s="1">
        <f t="shared" ca="1" si="132"/>
        <v>3</v>
      </c>
      <c r="H443" s="1" t="str">
        <f t="shared" ca="1" si="133"/>
        <v xml:space="preserve">university </v>
      </c>
      <c r="I443">
        <f t="shared" ca="1" si="134"/>
        <v>4</v>
      </c>
      <c r="J443">
        <f t="shared" ca="1" si="135"/>
        <v>1</v>
      </c>
      <c r="K443">
        <f t="shared" ca="1" si="136"/>
        <v>78888</v>
      </c>
      <c r="L443">
        <f t="shared" ca="1" si="137"/>
        <v>4</v>
      </c>
      <c r="M443" t="str">
        <f t="shared" ca="1" si="138"/>
        <v>Alberta</v>
      </c>
      <c r="N443">
        <f t="shared" ca="1" si="141"/>
        <v>236664</v>
      </c>
      <c r="O443">
        <f t="shared" ca="1" si="139"/>
        <v>25183.485624063014</v>
      </c>
      <c r="P443">
        <f t="shared" ca="1" si="142"/>
        <v>10341.583652153844</v>
      </c>
      <c r="Q443">
        <f t="shared" ca="1" si="140"/>
        <v>6651</v>
      </c>
      <c r="R443">
        <f t="shared" ca="1" si="143"/>
        <v>39200.717319579933</v>
      </c>
      <c r="S443">
        <f t="shared" ca="1" si="144"/>
        <v>56143.528473520637</v>
      </c>
      <c r="T443">
        <f t="shared" ca="1" si="145"/>
        <v>303149.1121256745</v>
      </c>
      <c r="U443">
        <f t="shared" ca="1" si="146"/>
        <v>71035.202943642944</v>
      </c>
      <c r="V443">
        <f t="shared" ca="1" si="147"/>
        <v>232113.90918203155</v>
      </c>
      <c r="X443" s="7">
        <f>IF(Table2[[#This Row],[gender]]="men",1,0)</f>
        <v>0</v>
      </c>
      <c r="Y443" s="7">
        <f>IF(Table2[[#This Row],[gender]]="women",1,0)</f>
        <v>1</v>
      </c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>
        <f ca="1">Table2[[#This Row],[Cars value]]/Table2[[#This Row],[Cars]]</f>
        <v>10341.583652153844</v>
      </c>
      <c r="AS443" s="7"/>
      <c r="AT443" s="7"/>
      <c r="AU443" s="7">
        <f ca="1">IF(Table2[[#This Row],[Debts]]&gt;$AT$7,1,0)</f>
        <v>1</v>
      </c>
      <c r="AV443" s="7"/>
      <c r="AW443" s="7">
        <f ca="1">Table2[[#This Row],[Mortage left ]]/Table2[[#This Row],[Value of house ]]</f>
        <v>0.10641029317540063</v>
      </c>
      <c r="AZ443" s="7">
        <f ca="1">IF(Table2[[#This Row],[Debts]]&gt;Table2[[#This Row],[Income]],1,0)</f>
        <v>0</v>
      </c>
      <c r="BA443" s="7"/>
      <c r="BB443" s="7"/>
      <c r="BC443" s="7">
        <f ca="1">IF(Table2[[#This Row],[net worth of the person($)]]&gt;BB443,Table2[[#This Row],[age]],0)</f>
        <v>37</v>
      </c>
      <c r="BD443" s="7"/>
    </row>
    <row r="444" spans="3:56" x14ac:dyDescent="0.25">
      <c r="C444" s="1" t="str">
        <f t="shared" si="128"/>
        <v>women</v>
      </c>
      <c r="D444" s="1">
        <f t="shared" ca="1" si="129"/>
        <v>38</v>
      </c>
      <c r="E444" s="1">
        <f t="shared" ca="1" si="130"/>
        <v>1</v>
      </c>
      <c r="F444" s="1" t="str">
        <f t="shared" ca="1" si="131"/>
        <v>health</v>
      </c>
      <c r="G444" s="1">
        <f t="shared" ca="1" si="132"/>
        <v>2</v>
      </c>
      <c r="H444" s="1" t="str">
        <f t="shared" ca="1" si="133"/>
        <v xml:space="preserve">college </v>
      </c>
      <c r="I444">
        <f t="shared" ca="1" si="134"/>
        <v>1</v>
      </c>
      <c r="J444">
        <f t="shared" ca="1" si="135"/>
        <v>1</v>
      </c>
      <c r="K444">
        <f t="shared" ca="1" si="136"/>
        <v>44706</v>
      </c>
      <c r="L444">
        <f t="shared" ca="1" si="137"/>
        <v>13</v>
      </c>
      <c r="M444" t="str">
        <f t="shared" ca="1" si="138"/>
        <v>Prince edward Island</v>
      </c>
      <c r="N444">
        <f t="shared" ca="1" si="141"/>
        <v>178824</v>
      </c>
      <c r="O444">
        <f t="shared" ca="1" si="139"/>
        <v>60483.987985528365</v>
      </c>
      <c r="P444">
        <f t="shared" ca="1" si="142"/>
        <v>22607.49951663283</v>
      </c>
      <c r="Q444">
        <f t="shared" ca="1" si="140"/>
        <v>10352</v>
      </c>
      <c r="R444">
        <f t="shared" ca="1" si="143"/>
        <v>54899.708570321804</v>
      </c>
      <c r="S444">
        <f t="shared" ca="1" si="144"/>
        <v>40953.329158888053</v>
      </c>
      <c r="T444">
        <f t="shared" ca="1" si="145"/>
        <v>242384.82867552087</v>
      </c>
      <c r="U444">
        <f t="shared" ca="1" si="146"/>
        <v>125735.69655585017</v>
      </c>
      <c r="V444">
        <f t="shared" ca="1" si="147"/>
        <v>116649.1321196707</v>
      </c>
      <c r="X444" s="7">
        <f>IF(Table2[[#This Row],[gender]]="men",1,0)</f>
        <v>0</v>
      </c>
      <c r="Y444" s="7">
        <f>IF(Table2[[#This Row],[gender]]="women",1,0)</f>
        <v>1</v>
      </c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>
        <f ca="1">Table2[[#This Row],[Cars value]]/Table2[[#This Row],[Cars]]</f>
        <v>22607.49951663283</v>
      </c>
      <c r="AS444" s="7"/>
      <c r="AT444" s="7"/>
      <c r="AU444" s="7">
        <f ca="1">IF(Table2[[#This Row],[Debts]]&gt;$AT$7,1,0)</f>
        <v>1</v>
      </c>
      <c r="AV444" s="7"/>
      <c r="AW444" s="7">
        <f ca="1">Table2[[#This Row],[Mortage left ]]/Table2[[#This Row],[Value of house ]]</f>
        <v>0.33823193746660607</v>
      </c>
      <c r="AZ444" s="7">
        <f ca="1">IF(Table2[[#This Row],[Debts]]&gt;Table2[[#This Row],[Income]],1,0)</f>
        <v>1</v>
      </c>
      <c r="BA444" s="7"/>
      <c r="BB444" s="7"/>
      <c r="BC444" s="7">
        <f ca="1">IF(Table2[[#This Row],[net worth of the person($)]]&gt;BB444,Table2[[#This Row],[age]],0)</f>
        <v>38</v>
      </c>
      <c r="BD444" s="7"/>
    </row>
    <row r="445" spans="3:56" x14ac:dyDescent="0.25">
      <c r="C445" s="1" t="str">
        <f t="shared" si="128"/>
        <v>women</v>
      </c>
      <c r="D445" s="1">
        <f t="shared" ca="1" si="129"/>
        <v>25</v>
      </c>
      <c r="E445" s="1">
        <f t="shared" ca="1" si="130"/>
        <v>5</v>
      </c>
      <c r="F445" s="1" t="str">
        <f t="shared" ca="1" si="131"/>
        <v xml:space="preserve">general work </v>
      </c>
      <c r="G445" s="1">
        <f t="shared" ca="1" si="132"/>
        <v>4</v>
      </c>
      <c r="H445" s="1" t="str">
        <f t="shared" ca="1" si="133"/>
        <v xml:space="preserve">technical </v>
      </c>
      <c r="I445">
        <f t="shared" ca="1" si="134"/>
        <v>2</v>
      </c>
      <c r="J445">
        <f t="shared" ca="1" si="135"/>
        <v>2</v>
      </c>
      <c r="K445">
        <f t="shared" ca="1" si="136"/>
        <v>59860</v>
      </c>
      <c r="L445">
        <f t="shared" ca="1" si="137"/>
        <v>12</v>
      </c>
      <c r="M445" t="str">
        <f t="shared" ca="1" si="138"/>
        <v xml:space="preserve">Nova scotia </v>
      </c>
      <c r="N445">
        <f t="shared" ca="1" si="141"/>
        <v>239440</v>
      </c>
      <c r="O445">
        <f t="shared" ca="1" si="139"/>
        <v>219535.13421699437</v>
      </c>
      <c r="P445">
        <f t="shared" ca="1" si="142"/>
        <v>50804.477460206086</v>
      </c>
      <c r="Q445">
        <f t="shared" ca="1" si="140"/>
        <v>12635</v>
      </c>
      <c r="R445">
        <f t="shared" ca="1" si="143"/>
        <v>57774.171298378395</v>
      </c>
      <c r="S445">
        <f t="shared" ca="1" si="144"/>
        <v>13103.370222374999</v>
      </c>
      <c r="T445">
        <f t="shared" ca="1" si="145"/>
        <v>303347.84768258105</v>
      </c>
      <c r="U445">
        <f t="shared" ca="1" si="146"/>
        <v>289944.30551537278</v>
      </c>
      <c r="V445">
        <f t="shared" ca="1" si="147"/>
        <v>13403.542167208274</v>
      </c>
      <c r="X445" s="7">
        <f>IF(Table2[[#This Row],[gender]]="men",1,0)</f>
        <v>0</v>
      </c>
      <c r="Y445" s="7">
        <f>IF(Table2[[#This Row],[gender]]="women",1,0)</f>
        <v>1</v>
      </c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>
        <f ca="1">Table2[[#This Row],[Cars value]]/Table2[[#This Row],[Cars]]</f>
        <v>25402.238730103043</v>
      </c>
      <c r="AS445" s="7"/>
      <c r="AT445" s="7"/>
      <c r="AU445" s="7">
        <f ca="1">IF(Table2[[#This Row],[Debts]]&gt;$AT$7,1,0)</f>
        <v>1</v>
      </c>
      <c r="AV445" s="7"/>
      <c r="AW445" s="7">
        <f ca="1">Table2[[#This Row],[Mortage left ]]/Table2[[#This Row],[Value of house ]]</f>
        <v>0.91686908710739379</v>
      </c>
      <c r="AZ445" s="7">
        <f ca="1">IF(Table2[[#This Row],[Debts]]&gt;Table2[[#This Row],[Income]],1,0)</f>
        <v>0</v>
      </c>
      <c r="BA445" s="7"/>
      <c r="BB445" s="7"/>
      <c r="BC445" s="7">
        <f ca="1">IF(Table2[[#This Row],[net worth of the person($)]]&gt;BB445,Table2[[#This Row],[age]],0)</f>
        <v>25</v>
      </c>
      <c r="BD445" s="7"/>
    </row>
    <row r="446" spans="3:56" x14ac:dyDescent="0.25">
      <c r="C446" s="1" t="str">
        <f t="shared" si="128"/>
        <v>women</v>
      </c>
      <c r="D446" s="1">
        <f t="shared" ca="1" si="129"/>
        <v>35</v>
      </c>
      <c r="E446" s="1">
        <f t="shared" ca="1" si="130"/>
        <v>1</v>
      </c>
      <c r="F446" s="1" t="str">
        <f t="shared" ca="1" si="131"/>
        <v>health</v>
      </c>
      <c r="G446" s="1">
        <f t="shared" ca="1" si="132"/>
        <v>4</v>
      </c>
      <c r="H446" s="1" t="str">
        <f t="shared" ca="1" si="133"/>
        <v xml:space="preserve">technical </v>
      </c>
      <c r="I446">
        <f t="shared" ca="1" si="134"/>
        <v>1</v>
      </c>
      <c r="J446">
        <f t="shared" ca="1" si="135"/>
        <v>2</v>
      </c>
      <c r="K446">
        <f t="shared" ca="1" si="136"/>
        <v>56813</v>
      </c>
      <c r="L446">
        <f t="shared" ca="1" si="137"/>
        <v>1</v>
      </c>
      <c r="M446" t="str">
        <f t="shared" ca="1" si="138"/>
        <v xml:space="preserve">yuko </v>
      </c>
      <c r="N446">
        <f t="shared" ca="1" si="141"/>
        <v>340878</v>
      </c>
      <c r="O446">
        <f t="shared" ca="1" si="139"/>
        <v>155685.93760459893</v>
      </c>
      <c r="P446">
        <f t="shared" ca="1" si="142"/>
        <v>31358.757915043989</v>
      </c>
      <c r="Q446">
        <f t="shared" ca="1" si="140"/>
        <v>3870</v>
      </c>
      <c r="R446">
        <f t="shared" ca="1" si="143"/>
        <v>24563.741850173825</v>
      </c>
      <c r="S446">
        <f t="shared" ca="1" si="144"/>
        <v>53269.823516233133</v>
      </c>
      <c r="T446">
        <f t="shared" ca="1" si="145"/>
        <v>425506.5814312771</v>
      </c>
      <c r="U446">
        <f t="shared" ca="1" si="146"/>
        <v>184119.67945477276</v>
      </c>
      <c r="V446">
        <f t="shared" ca="1" si="147"/>
        <v>241386.90197650433</v>
      </c>
      <c r="X446" s="7">
        <f>IF(Table2[[#This Row],[gender]]="men",1,0)</f>
        <v>0</v>
      </c>
      <c r="Y446" s="7">
        <f>IF(Table2[[#This Row],[gender]]="women",1,0)</f>
        <v>1</v>
      </c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>
        <f ca="1">Table2[[#This Row],[Cars value]]/Table2[[#This Row],[Cars]]</f>
        <v>15679.378957521994</v>
      </c>
      <c r="AS446" s="7"/>
      <c r="AT446" s="7"/>
      <c r="AU446" s="7">
        <f ca="1">IF(Table2[[#This Row],[Debts]]&gt;$AT$7,1,0)</f>
        <v>1</v>
      </c>
      <c r="AV446" s="7"/>
      <c r="AW446" s="7">
        <f ca="1">Table2[[#This Row],[Mortage left ]]/Table2[[#This Row],[Value of house ]]</f>
        <v>0.45672040320759605</v>
      </c>
      <c r="AZ446" s="7">
        <f ca="1">IF(Table2[[#This Row],[Debts]]&gt;Table2[[#This Row],[Income]],1,0)</f>
        <v>0</v>
      </c>
      <c r="BA446" s="7"/>
      <c r="BB446" s="7"/>
      <c r="BC446" s="7">
        <f ca="1">IF(Table2[[#This Row],[net worth of the person($)]]&gt;BB446,Table2[[#This Row],[age]],0)</f>
        <v>35</v>
      </c>
      <c r="BD446" s="7"/>
    </row>
    <row r="447" spans="3:56" x14ac:dyDescent="0.25">
      <c r="C447" s="1" t="str">
        <f t="shared" si="128"/>
        <v>women</v>
      </c>
      <c r="D447" s="1">
        <f t="shared" ca="1" si="129"/>
        <v>33</v>
      </c>
      <c r="E447" s="1">
        <f t="shared" ca="1" si="130"/>
        <v>2</v>
      </c>
      <c r="F447" s="1" t="str">
        <f t="shared" ca="1" si="131"/>
        <v>construction</v>
      </c>
      <c r="G447" s="1">
        <f t="shared" ca="1" si="132"/>
        <v>5</v>
      </c>
      <c r="H447" s="1" t="str">
        <f t="shared" ca="1" si="133"/>
        <v>Other</v>
      </c>
      <c r="I447">
        <f t="shared" ca="1" si="134"/>
        <v>3</v>
      </c>
      <c r="J447">
        <f t="shared" ca="1" si="135"/>
        <v>2</v>
      </c>
      <c r="K447">
        <f t="shared" ca="1" si="136"/>
        <v>51215</v>
      </c>
      <c r="L447">
        <f t="shared" ca="1" si="137"/>
        <v>5</v>
      </c>
      <c r="M447" t="str">
        <f t="shared" ca="1" si="138"/>
        <v>Nunavut</v>
      </c>
      <c r="N447">
        <f t="shared" ca="1" si="141"/>
        <v>307290</v>
      </c>
      <c r="O447">
        <f t="shared" ca="1" si="139"/>
        <v>177500.88500938858</v>
      </c>
      <c r="P447">
        <f t="shared" ca="1" si="142"/>
        <v>67775.835114485875</v>
      </c>
      <c r="Q447">
        <f t="shared" ca="1" si="140"/>
        <v>46342</v>
      </c>
      <c r="R447">
        <f t="shared" ca="1" si="143"/>
        <v>32839.291024914557</v>
      </c>
      <c r="S447">
        <f t="shared" ca="1" si="144"/>
        <v>947.78298214546271</v>
      </c>
      <c r="T447">
        <f t="shared" ca="1" si="145"/>
        <v>376013.61809663131</v>
      </c>
      <c r="U447">
        <f t="shared" ca="1" si="146"/>
        <v>256682.17603430315</v>
      </c>
      <c r="V447">
        <f t="shared" ca="1" si="147"/>
        <v>119331.44206232816</v>
      </c>
      <c r="X447" s="7">
        <f>IF(Table2[[#This Row],[gender]]="men",1,0)</f>
        <v>0</v>
      </c>
      <c r="Y447" s="7">
        <f>IF(Table2[[#This Row],[gender]]="women",1,0)</f>
        <v>1</v>
      </c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>
        <f ca="1">Table2[[#This Row],[Cars value]]/Table2[[#This Row],[Cars]]</f>
        <v>33887.917557242938</v>
      </c>
      <c r="AS447" s="7"/>
      <c r="AT447" s="7"/>
      <c r="AU447" s="7">
        <f ca="1">IF(Table2[[#This Row],[Debts]]&gt;$AT$7,1,0)</f>
        <v>1</v>
      </c>
      <c r="AV447" s="7"/>
      <c r="AW447" s="7">
        <f ca="1">Table2[[#This Row],[Mortage left ]]/Table2[[#This Row],[Value of house ]]</f>
        <v>0.57763313160008001</v>
      </c>
      <c r="AZ447" s="7">
        <f ca="1">IF(Table2[[#This Row],[Debts]]&gt;Table2[[#This Row],[Income]],1,0)</f>
        <v>0</v>
      </c>
      <c r="BA447" s="7"/>
      <c r="BB447" s="7"/>
      <c r="BC447" s="7">
        <f ca="1">IF(Table2[[#This Row],[net worth of the person($)]]&gt;BB447,Table2[[#This Row],[age]],0)</f>
        <v>33</v>
      </c>
      <c r="BD447" s="7"/>
    </row>
    <row r="448" spans="3:56" x14ac:dyDescent="0.25">
      <c r="C448" s="1" t="str">
        <f t="shared" si="128"/>
        <v>women</v>
      </c>
      <c r="D448" s="1">
        <f t="shared" ca="1" si="129"/>
        <v>40</v>
      </c>
      <c r="E448" s="1">
        <f t="shared" ca="1" si="130"/>
        <v>2</v>
      </c>
      <c r="F448" s="1" t="str">
        <f t="shared" ca="1" si="131"/>
        <v>construction</v>
      </c>
      <c r="G448" s="1">
        <f t="shared" ca="1" si="132"/>
        <v>4</v>
      </c>
      <c r="H448" s="1" t="str">
        <f t="shared" ca="1" si="133"/>
        <v xml:space="preserve">technical </v>
      </c>
      <c r="I448">
        <f t="shared" ca="1" si="134"/>
        <v>1</v>
      </c>
      <c r="J448">
        <f t="shared" ca="1" si="135"/>
        <v>2</v>
      </c>
      <c r="K448">
        <f t="shared" ca="1" si="136"/>
        <v>68400</v>
      </c>
      <c r="L448">
        <f t="shared" ca="1" si="137"/>
        <v>13</v>
      </c>
      <c r="M448" t="str">
        <f t="shared" ca="1" si="138"/>
        <v>Prince edward Island</v>
      </c>
      <c r="N448">
        <f t="shared" ca="1" si="141"/>
        <v>273600</v>
      </c>
      <c r="O448">
        <f t="shared" ca="1" si="139"/>
        <v>48733.967852952643</v>
      </c>
      <c r="P448">
        <f t="shared" ca="1" si="142"/>
        <v>135751.80574348048</v>
      </c>
      <c r="Q448">
        <f t="shared" ca="1" si="140"/>
        <v>4514</v>
      </c>
      <c r="R448">
        <f t="shared" ca="1" si="143"/>
        <v>11604.354802794849</v>
      </c>
      <c r="S448">
        <f t="shared" ca="1" si="144"/>
        <v>1699.5965802694582</v>
      </c>
      <c r="T448">
        <f t="shared" ca="1" si="145"/>
        <v>411051.40232374991</v>
      </c>
      <c r="U448">
        <f t="shared" ca="1" si="146"/>
        <v>64852.322655747492</v>
      </c>
      <c r="V448">
        <f t="shared" ca="1" si="147"/>
        <v>346199.07966800244</v>
      </c>
      <c r="X448" s="7">
        <f>IF(Table2[[#This Row],[gender]]="men",1,0)</f>
        <v>0</v>
      </c>
      <c r="Y448" s="7">
        <f>IF(Table2[[#This Row],[gender]]="women",1,0)</f>
        <v>1</v>
      </c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>
        <f ca="1">Table2[[#This Row],[Cars value]]/Table2[[#This Row],[Cars]]</f>
        <v>67875.90287174024</v>
      </c>
      <c r="AS448" s="7"/>
      <c r="AT448" s="7"/>
      <c r="AU448" s="7">
        <f ca="1">IF(Table2[[#This Row],[Debts]]&gt;$AT$7,1,0)</f>
        <v>0</v>
      </c>
      <c r="AV448" s="7"/>
      <c r="AW448" s="7">
        <f ca="1">Table2[[#This Row],[Mortage left ]]/Table2[[#This Row],[Value of house ]]</f>
        <v>0.17812122753272164</v>
      </c>
      <c r="AZ448" s="7">
        <f ca="1">IF(Table2[[#This Row],[Debts]]&gt;Table2[[#This Row],[Income]],1,0)</f>
        <v>0</v>
      </c>
      <c r="BA448" s="7"/>
      <c r="BB448" s="7"/>
      <c r="BC448" s="7">
        <f ca="1">IF(Table2[[#This Row],[net worth of the person($)]]&gt;BB448,Table2[[#This Row],[age]],0)</f>
        <v>40</v>
      </c>
      <c r="BD448" s="7"/>
    </row>
    <row r="449" spans="3:56" x14ac:dyDescent="0.25">
      <c r="C449" s="1" t="str">
        <f t="shared" si="128"/>
        <v>women</v>
      </c>
      <c r="D449" s="1">
        <f t="shared" ca="1" si="129"/>
        <v>44</v>
      </c>
      <c r="E449" s="1">
        <f t="shared" ca="1" si="130"/>
        <v>3</v>
      </c>
      <c r="F449" s="1" t="str">
        <f t="shared" ca="1" si="131"/>
        <v xml:space="preserve">teaching </v>
      </c>
      <c r="G449" s="1">
        <f t="shared" ca="1" si="132"/>
        <v>5</v>
      </c>
      <c r="H449" s="1" t="str">
        <f t="shared" ca="1" si="133"/>
        <v>Other</v>
      </c>
      <c r="I449">
        <f t="shared" ca="1" si="134"/>
        <v>2</v>
      </c>
      <c r="J449">
        <f t="shared" ca="1" si="135"/>
        <v>2</v>
      </c>
      <c r="K449">
        <f t="shared" ca="1" si="136"/>
        <v>65527</v>
      </c>
      <c r="L449">
        <f t="shared" ca="1" si="137"/>
        <v>10</v>
      </c>
      <c r="M449" t="str">
        <f t="shared" ca="1" si="138"/>
        <v>Newfounland</v>
      </c>
      <c r="N449">
        <f t="shared" ca="1" si="141"/>
        <v>327635</v>
      </c>
      <c r="O449">
        <f t="shared" ca="1" si="139"/>
        <v>136383.67060572276</v>
      </c>
      <c r="P449">
        <f t="shared" ca="1" si="142"/>
        <v>103703.0410760774</v>
      </c>
      <c r="Q449">
        <f t="shared" ca="1" si="140"/>
        <v>35959</v>
      </c>
      <c r="R449">
        <f t="shared" ca="1" si="143"/>
        <v>6420.9332832720766</v>
      </c>
      <c r="S449">
        <f t="shared" ca="1" si="144"/>
        <v>28673.872706843729</v>
      </c>
      <c r="T449">
        <f t="shared" ca="1" si="145"/>
        <v>460011.9137829211</v>
      </c>
      <c r="U449">
        <f t="shared" ca="1" si="146"/>
        <v>178763.60388899484</v>
      </c>
      <c r="V449">
        <f t="shared" ca="1" si="147"/>
        <v>281248.30989392626</v>
      </c>
      <c r="X449" s="7">
        <f>IF(Table2[[#This Row],[gender]]="men",1,0)</f>
        <v>0</v>
      </c>
      <c r="Y449" s="7">
        <f>IF(Table2[[#This Row],[gender]]="women",1,0)</f>
        <v>1</v>
      </c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>
        <f ca="1">Table2[[#This Row],[Cars value]]/Table2[[#This Row],[Cars]]</f>
        <v>51851.520538038698</v>
      </c>
      <c r="AS449" s="7"/>
      <c r="AT449" s="7"/>
      <c r="AU449" s="7">
        <f ca="1">IF(Table2[[#This Row],[Debts]]&gt;$AT$7,1,0)</f>
        <v>0</v>
      </c>
      <c r="AV449" s="7"/>
      <c r="AW449" s="7">
        <f ca="1">Table2[[#This Row],[Mortage left ]]/Table2[[#This Row],[Value of house ]]</f>
        <v>0.41626709785499949</v>
      </c>
      <c r="AZ449" s="7">
        <f ca="1">IF(Table2[[#This Row],[Debts]]&gt;Table2[[#This Row],[Income]],1,0)</f>
        <v>0</v>
      </c>
      <c r="BA449" s="7"/>
      <c r="BB449" s="7"/>
      <c r="BC449" s="7">
        <f ca="1">IF(Table2[[#This Row],[net worth of the person($)]]&gt;BB449,Table2[[#This Row],[age]],0)</f>
        <v>44</v>
      </c>
      <c r="BD449" s="7"/>
    </row>
    <row r="450" spans="3:56" x14ac:dyDescent="0.25">
      <c r="C450" s="1" t="str">
        <f t="shared" si="128"/>
        <v>women</v>
      </c>
      <c r="D450" s="1">
        <f t="shared" ca="1" si="129"/>
        <v>32</v>
      </c>
      <c r="E450" s="1">
        <f t="shared" ca="1" si="130"/>
        <v>4</v>
      </c>
      <c r="F450" s="1" t="str">
        <f t="shared" ca="1" si="131"/>
        <v>IT</v>
      </c>
      <c r="G450" s="1">
        <f t="shared" ca="1" si="132"/>
        <v>2</v>
      </c>
      <c r="H450" s="1" t="str">
        <f t="shared" ca="1" si="133"/>
        <v xml:space="preserve">college </v>
      </c>
      <c r="I450">
        <f t="shared" ca="1" si="134"/>
        <v>2</v>
      </c>
      <c r="J450">
        <f t="shared" ca="1" si="135"/>
        <v>1</v>
      </c>
      <c r="K450">
        <f t="shared" ca="1" si="136"/>
        <v>43979</v>
      </c>
      <c r="L450">
        <f t="shared" ca="1" si="137"/>
        <v>10</v>
      </c>
      <c r="M450" t="str">
        <f t="shared" ca="1" si="138"/>
        <v>Newfounland</v>
      </c>
      <c r="N450">
        <f t="shared" ca="1" si="141"/>
        <v>175916</v>
      </c>
      <c r="O450">
        <f t="shared" ca="1" si="139"/>
        <v>35264.396078018093</v>
      </c>
      <c r="P450">
        <f t="shared" ca="1" si="142"/>
        <v>42325.583495326937</v>
      </c>
      <c r="Q450">
        <f t="shared" ca="1" si="140"/>
        <v>22160</v>
      </c>
      <c r="R450">
        <f t="shared" ca="1" si="143"/>
        <v>41383.652682360233</v>
      </c>
      <c r="S450">
        <f t="shared" ca="1" si="144"/>
        <v>62137.281574623979</v>
      </c>
      <c r="T450">
        <f t="shared" ca="1" si="145"/>
        <v>280378.86506995093</v>
      </c>
      <c r="U450">
        <f t="shared" ca="1" si="146"/>
        <v>98808.048760378326</v>
      </c>
      <c r="V450">
        <f t="shared" ca="1" si="147"/>
        <v>181570.8163095726</v>
      </c>
      <c r="X450" s="7">
        <f>IF(Table2[[#This Row],[gender]]="men",1,0)</f>
        <v>0</v>
      </c>
      <c r="Y450" s="7">
        <f>IF(Table2[[#This Row],[gender]]="women",1,0)</f>
        <v>1</v>
      </c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>
        <f ca="1">Table2[[#This Row],[Cars value]]/Table2[[#This Row],[Cars]]</f>
        <v>42325.583495326937</v>
      </c>
      <c r="AS450" s="7"/>
      <c r="AT450" s="7"/>
      <c r="AU450" s="7">
        <f ca="1">IF(Table2[[#This Row],[Debts]]&gt;$AT$7,1,0)</f>
        <v>1</v>
      </c>
      <c r="AV450" s="7"/>
      <c r="AW450" s="7">
        <f ca="1">Table2[[#This Row],[Mortage left ]]/Table2[[#This Row],[Value of house ]]</f>
        <v>0.20046156164315976</v>
      </c>
      <c r="AZ450" s="7">
        <f ca="1">IF(Table2[[#This Row],[Debts]]&gt;Table2[[#This Row],[Income]],1,0)</f>
        <v>0</v>
      </c>
      <c r="BA450" s="7"/>
      <c r="BB450" s="7"/>
      <c r="BC450" s="7">
        <f ca="1">IF(Table2[[#This Row],[net worth of the person($)]]&gt;BB450,Table2[[#This Row],[age]],0)</f>
        <v>32</v>
      </c>
      <c r="BD450" s="7"/>
    </row>
    <row r="451" spans="3:56" x14ac:dyDescent="0.25">
      <c r="C451" s="1" t="str">
        <f t="shared" si="128"/>
        <v>women</v>
      </c>
      <c r="D451" s="1">
        <f t="shared" ca="1" si="129"/>
        <v>37</v>
      </c>
      <c r="E451" s="1">
        <f t="shared" ca="1" si="130"/>
        <v>6</v>
      </c>
      <c r="F451" s="1" t="str">
        <f t="shared" ca="1" si="131"/>
        <v>agriculture</v>
      </c>
      <c r="G451" s="1">
        <f t="shared" ca="1" si="132"/>
        <v>3</v>
      </c>
      <c r="H451" s="1" t="str">
        <f t="shared" ca="1" si="133"/>
        <v xml:space="preserve">university </v>
      </c>
      <c r="I451">
        <f t="shared" ca="1" si="134"/>
        <v>3</v>
      </c>
      <c r="J451">
        <f t="shared" ca="1" si="135"/>
        <v>2</v>
      </c>
      <c r="K451">
        <f t="shared" ca="1" si="136"/>
        <v>71807</v>
      </c>
      <c r="L451">
        <f t="shared" ca="1" si="137"/>
        <v>2</v>
      </c>
      <c r="M451" t="str">
        <f t="shared" ca="1" si="138"/>
        <v>BC</v>
      </c>
      <c r="N451">
        <f t="shared" ca="1" si="141"/>
        <v>287228</v>
      </c>
      <c r="O451">
        <f t="shared" ca="1" si="139"/>
        <v>117461.06625181442</v>
      </c>
      <c r="P451">
        <f t="shared" ca="1" si="142"/>
        <v>52587.015203808463</v>
      </c>
      <c r="Q451">
        <f t="shared" ca="1" si="140"/>
        <v>11734</v>
      </c>
      <c r="R451">
        <f t="shared" ca="1" si="143"/>
        <v>41862.310727636919</v>
      </c>
      <c r="S451">
        <f t="shared" ca="1" si="144"/>
        <v>2803.2887187159577</v>
      </c>
      <c r="T451">
        <f t="shared" ca="1" si="145"/>
        <v>342618.30392252438</v>
      </c>
      <c r="U451">
        <f t="shared" ca="1" si="146"/>
        <v>171057.37697945134</v>
      </c>
      <c r="V451">
        <f t="shared" ca="1" si="147"/>
        <v>171560.92694307305</v>
      </c>
      <c r="X451" s="7">
        <f>IF(Table2[[#This Row],[gender]]="men",1,0)</f>
        <v>0</v>
      </c>
      <c r="Y451" s="7">
        <f>IF(Table2[[#This Row],[gender]]="women",1,0)</f>
        <v>1</v>
      </c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>
        <f ca="1">Table2[[#This Row],[Cars value]]/Table2[[#This Row],[Cars]]</f>
        <v>26293.507601904232</v>
      </c>
      <c r="AS451" s="7"/>
      <c r="AT451" s="7"/>
      <c r="AU451" s="7">
        <f ca="1">IF(Table2[[#This Row],[Debts]]&gt;$AT$7,1,0)</f>
        <v>1</v>
      </c>
      <c r="AV451" s="7"/>
      <c r="AW451" s="7">
        <f ca="1">Table2[[#This Row],[Mortage left ]]/Table2[[#This Row],[Value of house ]]</f>
        <v>0.40894712998668103</v>
      </c>
      <c r="AZ451" s="7">
        <f ca="1">IF(Table2[[#This Row],[Debts]]&gt;Table2[[#This Row],[Income]],1,0)</f>
        <v>0</v>
      </c>
      <c r="BA451" s="7"/>
      <c r="BB451" s="7"/>
      <c r="BC451" s="7">
        <f ca="1">IF(Table2[[#This Row],[net worth of the person($)]]&gt;BB451,Table2[[#This Row],[age]],0)</f>
        <v>37</v>
      </c>
      <c r="BD451" s="7"/>
    </row>
    <row r="452" spans="3:56" x14ac:dyDescent="0.25">
      <c r="C452" s="1" t="str">
        <f t="shared" si="128"/>
        <v>women</v>
      </c>
      <c r="D452" s="1">
        <f t="shared" ca="1" si="129"/>
        <v>28</v>
      </c>
      <c r="E452" s="1">
        <f t="shared" ca="1" si="130"/>
        <v>5</v>
      </c>
      <c r="F452" s="1" t="str">
        <f t="shared" ca="1" si="131"/>
        <v xml:space="preserve">general work </v>
      </c>
      <c r="G452" s="1">
        <f t="shared" ca="1" si="132"/>
        <v>1</v>
      </c>
      <c r="H452" s="1" t="str">
        <f t="shared" ca="1" si="133"/>
        <v>high scool</v>
      </c>
      <c r="I452">
        <f t="shared" ca="1" si="134"/>
        <v>2</v>
      </c>
      <c r="J452">
        <f t="shared" ca="1" si="135"/>
        <v>2</v>
      </c>
      <c r="K452">
        <f t="shared" ca="1" si="136"/>
        <v>69750</v>
      </c>
      <c r="L452">
        <f t="shared" ca="1" si="137"/>
        <v>1</v>
      </c>
      <c r="M452" t="str">
        <f t="shared" ca="1" si="138"/>
        <v xml:space="preserve">yuko </v>
      </c>
      <c r="N452">
        <f t="shared" ca="1" si="141"/>
        <v>418500</v>
      </c>
      <c r="O452">
        <f t="shared" ca="1" si="139"/>
        <v>272748.79240993888</v>
      </c>
      <c r="P452">
        <f t="shared" ca="1" si="142"/>
        <v>100500.13644857489</v>
      </c>
      <c r="Q452">
        <f t="shared" ca="1" si="140"/>
        <v>38580</v>
      </c>
      <c r="R452">
        <f t="shared" ca="1" si="143"/>
        <v>56454.093686211061</v>
      </c>
      <c r="S452">
        <f t="shared" ca="1" si="144"/>
        <v>10892.022710916448</v>
      </c>
      <c r="T452">
        <f t="shared" ca="1" si="145"/>
        <v>529892.1591594913</v>
      </c>
      <c r="U452">
        <f t="shared" ca="1" si="146"/>
        <v>367782.88609614992</v>
      </c>
      <c r="V452">
        <f t="shared" ca="1" si="147"/>
        <v>162109.27306334139</v>
      </c>
      <c r="X452" s="7">
        <f>IF(Table2[[#This Row],[gender]]="men",1,0)</f>
        <v>0</v>
      </c>
      <c r="Y452" s="7">
        <f>IF(Table2[[#This Row],[gender]]="women",1,0)</f>
        <v>1</v>
      </c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>
        <f ca="1">Table2[[#This Row],[Cars value]]/Table2[[#This Row],[Cars]]</f>
        <v>50250.068224287446</v>
      </c>
      <c r="AS452" s="7"/>
      <c r="AT452" s="7"/>
      <c r="AU452" s="7">
        <f ca="1">IF(Table2[[#This Row],[Debts]]&gt;$AT$7,1,0)</f>
        <v>1</v>
      </c>
      <c r="AV452" s="7"/>
      <c r="AW452" s="7">
        <f ca="1">Table2[[#This Row],[Mortage left ]]/Table2[[#This Row],[Value of house ]]</f>
        <v>0.65172949201896979</v>
      </c>
      <c r="AZ452" s="7">
        <f ca="1">IF(Table2[[#This Row],[Debts]]&gt;Table2[[#This Row],[Income]],1,0)</f>
        <v>0</v>
      </c>
      <c r="BA452" s="7"/>
      <c r="BB452" s="7"/>
      <c r="BC452" s="7">
        <f ca="1">IF(Table2[[#This Row],[net worth of the person($)]]&gt;BB452,Table2[[#This Row],[age]],0)</f>
        <v>28</v>
      </c>
      <c r="BD452" s="7"/>
    </row>
    <row r="453" spans="3:56" x14ac:dyDescent="0.25">
      <c r="C453" s="1" t="str">
        <f t="shared" si="128"/>
        <v>women</v>
      </c>
      <c r="D453" s="1">
        <f t="shared" ca="1" si="129"/>
        <v>32</v>
      </c>
      <c r="E453" s="1">
        <f t="shared" ca="1" si="130"/>
        <v>1</v>
      </c>
      <c r="F453" s="1" t="str">
        <f t="shared" ca="1" si="131"/>
        <v>health</v>
      </c>
      <c r="G453" s="1">
        <f t="shared" ca="1" si="132"/>
        <v>5</v>
      </c>
      <c r="H453" s="1" t="str">
        <f t="shared" ca="1" si="133"/>
        <v>Other</v>
      </c>
      <c r="I453">
        <f t="shared" ca="1" si="134"/>
        <v>2</v>
      </c>
      <c r="J453">
        <f t="shared" ca="1" si="135"/>
        <v>1</v>
      </c>
      <c r="K453">
        <f t="shared" ca="1" si="136"/>
        <v>53145</v>
      </c>
      <c r="L453">
        <f t="shared" ca="1" si="137"/>
        <v>6</v>
      </c>
      <c r="M453" t="str">
        <f t="shared" ca="1" si="138"/>
        <v>Saskatchewan</v>
      </c>
      <c r="N453">
        <f t="shared" ca="1" si="141"/>
        <v>265725</v>
      </c>
      <c r="O453">
        <f t="shared" ca="1" si="139"/>
        <v>232075.57361519424</v>
      </c>
      <c r="P453">
        <f t="shared" ca="1" si="142"/>
        <v>32477.938579242971</v>
      </c>
      <c r="Q453">
        <f t="shared" ca="1" si="140"/>
        <v>31899</v>
      </c>
      <c r="R453">
        <f t="shared" ca="1" si="143"/>
        <v>71566.279210368652</v>
      </c>
      <c r="S453">
        <f t="shared" ca="1" si="144"/>
        <v>77316.810805161658</v>
      </c>
      <c r="T453">
        <f t="shared" ca="1" si="145"/>
        <v>375519.74938440463</v>
      </c>
      <c r="U453">
        <f t="shared" ca="1" si="146"/>
        <v>335540.85282556288</v>
      </c>
      <c r="V453">
        <f t="shared" ca="1" si="147"/>
        <v>39978.896558841749</v>
      </c>
      <c r="X453" s="7">
        <f>IF(Table2[[#This Row],[gender]]="men",1,0)</f>
        <v>0</v>
      </c>
      <c r="Y453" s="7">
        <f>IF(Table2[[#This Row],[gender]]="women",1,0)</f>
        <v>1</v>
      </c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>
        <f ca="1">Table2[[#This Row],[Cars value]]/Table2[[#This Row],[Cars]]</f>
        <v>32477.938579242971</v>
      </c>
      <c r="AS453" s="7"/>
      <c r="AT453" s="7"/>
      <c r="AU453" s="7">
        <f ca="1">IF(Table2[[#This Row],[Debts]]&gt;$AT$7,1,0)</f>
        <v>1</v>
      </c>
      <c r="AV453" s="7"/>
      <c r="AW453" s="7">
        <f ca="1">Table2[[#This Row],[Mortage left ]]/Table2[[#This Row],[Value of house ]]</f>
        <v>0.87336747997062469</v>
      </c>
      <c r="AZ453" s="7">
        <f ca="1">IF(Table2[[#This Row],[Debts]]&gt;Table2[[#This Row],[Income]],1,0)</f>
        <v>1</v>
      </c>
      <c r="BA453" s="7"/>
      <c r="BB453" s="7"/>
      <c r="BC453" s="7">
        <f ca="1">IF(Table2[[#This Row],[net worth of the person($)]]&gt;BB453,Table2[[#This Row],[age]],0)</f>
        <v>32</v>
      </c>
      <c r="BD453" s="7"/>
    </row>
    <row r="454" spans="3:56" x14ac:dyDescent="0.25">
      <c r="C454" s="1" t="str">
        <f t="shared" si="128"/>
        <v>women</v>
      </c>
      <c r="D454" s="1">
        <f t="shared" ca="1" si="129"/>
        <v>37</v>
      </c>
      <c r="E454" s="1">
        <f t="shared" ca="1" si="130"/>
        <v>5</v>
      </c>
      <c r="F454" s="1" t="str">
        <f t="shared" ca="1" si="131"/>
        <v xml:space="preserve">general work </v>
      </c>
      <c r="G454" s="1">
        <f t="shared" ca="1" si="132"/>
        <v>5</v>
      </c>
      <c r="H454" s="1" t="str">
        <f t="shared" ca="1" si="133"/>
        <v>Other</v>
      </c>
      <c r="I454">
        <f t="shared" ca="1" si="134"/>
        <v>1</v>
      </c>
      <c r="J454">
        <f t="shared" ca="1" si="135"/>
        <v>2</v>
      </c>
      <c r="K454">
        <f t="shared" ca="1" si="136"/>
        <v>37378</v>
      </c>
      <c r="L454">
        <f t="shared" ca="1" si="137"/>
        <v>9</v>
      </c>
      <c r="M454" t="str">
        <f t="shared" ca="1" si="138"/>
        <v>Quebec</v>
      </c>
      <c r="N454">
        <f t="shared" ca="1" si="141"/>
        <v>186890</v>
      </c>
      <c r="O454">
        <f t="shared" ca="1" si="139"/>
        <v>111144.76613531713</v>
      </c>
      <c r="P454">
        <f t="shared" ca="1" si="142"/>
        <v>54701.589980041732</v>
      </c>
      <c r="Q454">
        <f t="shared" ca="1" si="140"/>
        <v>5306</v>
      </c>
      <c r="R454">
        <f t="shared" ca="1" si="143"/>
        <v>46096.369324693973</v>
      </c>
      <c r="S454">
        <f t="shared" ca="1" si="144"/>
        <v>10366.489995516687</v>
      </c>
      <c r="T454">
        <f t="shared" ca="1" si="145"/>
        <v>251958.07997555842</v>
      </c>
      <c r="U454">
        <f t="shared" ca="1" si="146"/>
        <v>162547.13546001111</v>
      </c>
      <c r="V454">
        <f t="shared" ca="1" si="147"/>
        <v>89410.944515547308</v>
      </c>
      <c r="X454" s="7">
        <f>IF(Table2[[#This Row],[gender]]="men",1,0)</f>
        <v>0</v>
      </c>
      <c r="Y454" s="7">
        <f>IF(Table2[[#This Row],[gender]]="women",1,0)</f>
        <v>1</v>
      </c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>
        <f ca="1">Table2[[#This Row],[Cars value]]/Table2[[#This Row],[Cars]]</f>
        <v>27350.794990020866</v>
      </c>
      <c r="AS454" s="7"/>
      <c r="AT454" s="7"/>
      <c r="AU454" s="7">
        <f ca="1">IF(Table2[[#This Row],[Debts]]&gt;$AT$7,1,0)</f>
        <v>1</v>
      </c>
      <c r="AV454" s="7"/>
      <c r="AW454" s="7">
        <f ca="1">Table2[[#This Row],[Mortage left ]]/Table2[[#This Row],[Value of house ]]</f>
        <v>0.59470686572484954</v>
      </c>
      <c r="AZ454" s="7">
        <f ca="1">IF(Table2[[#This Row],[Debts]]&gt;Table2[[#This Row],[Income]],1,0)</f>
        <v>1</v>
      </c>
      <c r="BA454" s="7"/>
      <c r="BB454" s="7"/>
      <c r="BC454" s="7">
        <f ca="1">IF(Table2[[#This Row],[net worth of the person($)]]&gt;BB454,Table2[[#This Row],[age]],0)</f>
        <v>37</v>
      </c>
      <c r="BD454" s="7"/>
    </row>
    <row r="455" spans="3:56" x14ac:dyDescent="0.25">
      <c r="C455" s="1" t="str">
        <f t="shared" si="128"/>
        <v>women</v>
      </c>
      <c r="D455" s="1">
        <f t="shared" ca="1" si="129"/>
        <v>28</v>
      </c>
      <c r="E455" s="1">
        <f t="shared" ca="1" si="130"/>
        <v>5</v>
      </c>
      <c r="F455" s="1" t="str">
        <f t="shared" ca="1" si="131"/>
        <v xml:space="preserve">general work </v>
      </c>
      <c r="G455" s="1">
        <f t="shared" ca="1" si="132"/>
        <v>2</v>
      </c>
      <c r="H455" s="1" t="str">
        <f t="shared" ca="1" si="133"/>
        <v xml:space="preserve">college </v>
      </c>
      <c r="I455">
        <f t="shared" ca="1" si="134"/>
        <v>3</v>
      </c>
      <c r="J455">
        <f t="shared" ca="1" si="135"/>
        <v>2</v>
      </c>
      <c r="K455">
        <f t="shared" ca="1" si="136"/>
        <v>40383</v>
      </c>
      <c r="L455">
        <f t="shared" ca="1" si="137"/>
        <v>5</v>
      </c>
      <c r="M455" t="str">
        <f t="shared" ca="1" si="138"/>
        <v>Nunavut</v>
      </c>
      <c r="N455">
        <f t="shared" ca="1" si="141"/>
        <v>121149</v>
      </c>
      <c r="O455">
        <f t="shared" ca="1" si="139"/>
        <v>26028.850437431429</v>
      </c>
      <c r="P455">
        <f t="shared" ca="1" si="142"/>
        <v>80358.127274746308</v>
      </c>
      <c r="Q455">
        <f t="shared" ca="1" si="140"/>
        <v>39476</v>
      </c>
      <c r="R455">
        <f t="shared" ca="1" si="143"/>
        <v>26673.161250067809</v>
      </c>
      <c r="S455">
        <f t="shared" ca="1" si="144"/>
        <v>25015.682422496884</v>
      </c>
      <c r="T455">
        <f t="shared" ca="1" si="145"/>
        <v>226522.80969724318</v>
      </c>
      <c r="U455">
        <f t="shared" ca="1" si="146"/>
        <v>92178.011687499238</v>
      </c>
      <c r="V455">
        <f t="shared" ca="1" si="147"/>
        <v>134344.79800974394</v>
      </c>
      <c r="X455" s="7">
        <f>IF(Table2[[#This Row],[gender]]="men",1,0)</f>
        <v>0</v>
      </c>
      <c r="Y455" s="7">
        <f>IF(Table2[[#This Row],[gender]]="women",1,0)</f>
        <v>1</v>
      </c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>
        <f ca="1">Table2[[#This Row],[Cars value]]/Table2[[#This Row],[Cars]]</f>
        <v>40179.063637373154</v>
      </c>
      <c r="AS455" s="7"/>
      <c r="AT455" s="7"/>
      <c r="AU455" s="7">
        <f ca="1">IF(Table2[[#This Row],[Debts]]&gt;$AT$7,1,0)</f>
        <v>1</v>
      </c>
      <c r="AV455" s="7"/>
      <c r="AW455" s="7">
        <f ca="1">Table2[[#This Row],[Mortage left ]]/Table2[[#This Row],[Value of house ]]</f>
        <v>0.21484989919381448</v>
      </c>
      <c r="AZ455" s="7">
        <f ca="1">IF(Table2[[#This Row],[Debts]]&gt;Table2[[#This Row],[Income]],1,0)</f>
        <v>0</v>
      </c>
      <c r="BA455" s="7"/>
      <c r="BB455" s="7"/>
      <c r="BC455" s="7">
        <f ca="1">IF(Table2[[#This Row],[net worth of the person($)]]&gt;BB455,Table2[[#This Row],[age]],0)</f>
        <v>28</v>
      </c>
      <c r="BD455" s="7"/>
    </row>
    <row r="456" spans="3:56" x14ac:dyDescent="0.25">
      <c r="C456" s="1" t="str">
        <f t="shared" ref="C456:C507" si="148">IF(B456=1,"men","women")</f>
        <v>women</v>
      </c>
      <c r="D456" s="1">
        <f t="shared" ref="D456:D507" ca="1" si="149">RANDBETWEEN(25,45)</f>
        <v>27</v>
      </c>
      <c r="E456" s="1">
        <f t="shared" ref="E456:E507" ca="1" si="150">RANDBETWEEN(1,6)</f>
        <v>2</v>
      </c>
      <c r="F456" s="1" t="str">
        <f t="shared" ref="F456:F507" ca="1" si="151">VLOOKUP(E456,$Z$6:$AA$11,2)</f>
        <v>construction</v>
      </c>
      <c r="G456" s="1">
        <f t="shared" ref="G456:G507" ca="1" si="152">RANDBETWEEN(1,5)</f>
        <v>3</v>
      </c>
      <c r="H456" s="1" t="str">
        <f t="shared" ref="H456:H507" ca="1" si="153">VLOOKUP(G456,$AB$6:$AC$10,2)</f>
        <v xml:space="preserve">university </v>
      </c>
      <c r="I456">
        <f t="shared" ref="I456:I507" ca="1" si="154">RANDBETWEEN(0,4)</f>
        <v>4</v>
      </c>
      <c r="J456">
        <f t="shared" ref="J456:J507" ca="1" si="155">RANDBETWEEN(1,2)</f>
        <v>2</v>
      </c>
      <c r="K456">
        <f t="shared" ref="K456:K507" ca="1" si="156">RANDBETWEEN(25000,90000)</f>
        <v>88773</v>
      </c>
      <c r="L456">
        <f t="shared" ref="L456:L507" ca="1" si="157">RANDBETWEEN(1,13)</f>
        <v>10</v>
      </c>
      <c r="M456" t="str">
        <f t="shared" ref="M456:M507" ca="1" si="158">VLOOKUP(L456,$AE$6:$AF$18,2)</f>
        <v>Newfounland</v>
      </c>
      <c r="N456">
        <f t="shared" ca="1" si="141"/>
        <v>532638</v>
      </c>
      <c r="O456">
        <f t="shared" ref="O456:O507" ca="1" si="159">RAND()*N456</f>
        <v>73663.045017741955</v>
      </c>
      <c r="P456">
        <f t="shared" ca="1" si="142"/>
        <v>155748.32456999796</v>
      </c>
      <c r="Q456">
        <f t="shared" ref="Q456:Q507" ca="1" si="160">RANDBETWEEN(0,P456)</f>
        <v>120114</v>
      </c>
      <c r="R456">
        <f t="shared" ca="1" si="143"/>
        <v>150969.39383242661</v>
      </c>
      <c r="S456">
        <f t="shared" ca="1" si="144"/>
        <v>94140.97191449278</v>
      </c>
      <c r="T456">
        <f t="shared" ca="1" si="145"/>
        <v>782527.29648449074</v>
      </c>
      <c r="U456">
        <f t="shared" ca="1" si="146"/>
        <v>344746.4388501686</v>
      </c>
      <c r="V456">
        <f t="shared" ca="1" si="147"/>
        <v>437780.85763432214</v>
      </c>
      <c r="X456" s="7">
        <f>IF(Table2[[#This Row],[gender]]="men",1,0)</f>
        <v>0</v>
      </c>
      <c r="Y456" s="7">
        <f>IF(Table2[[#This Row],[gender]]="women",1,0)</f>
        <v>1</v>
      </c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>
        <f ca="1">Table2[[#This Row],[Cars value]]/Table2[[#This Row],[Cars]]</f>
        <v>77874.16228499898</v>
      </c>
      <c r="AS456" s="7"/>
      <c r="AT456" s="7"/>
      <c r="AU456" s="7">
        <f ca="1">IF(Table2[[#This Row],[Debts]]&gt;$AT$7,1,0)</f>
        <v>1</v>
      </c>
      <c r="AV456" s="7"/>
      <c r="AW456" s="7">
        <f ca="1">Table2[[#This Row],[Mortage left ]]/Table2[[#This Row],[Value of house ]]</f>
        <v>0.13829851609862975</v>
      </c>
      <c r="AZ456" s="7">
        <f ca="1">IF(Table2[[#This Row],[Debts]]&gt;Table2[[#This Row],[Income]],1,0)</f>
        <v>1</v>
      </c>
      <c r="BA456" s="7"/>
      <c r="BB456" s="7"/>
      <c r="BC456" s="7">
        <f ca="1">IF(Table2[[#This Row],[net worth of the person($)]]&gt;BB456,Table2[[#This Row],[age]],0)</f>
        <v>27</v>
      </c>
      <c r="BD456" s="7"/>
    </row>
    <row r="457" spans="3:56" x14ac:dyDescent="0.25">
      <c r="C457" s="1" t="str">
        <f t="shared" si="148"/>
        <v>women</v>
      </c>
      <c r="D457" s="1">
        <f t="shared" ca="1" si="149"/>
        <v>45</v>
      </c>
      <c r="E457" s="1">
        <f t="shared" ca="1" si="150"/>
        <v>6</v>
      </c>
      <c r="F457" s="1" t="str">
        <f t="shared" ca="1" si="151"/>
        <v>agriculture</v>
      </c>
      <c r="G457" s="1">
        <f t="shared" ca="1" si="152"/>
        <v>3</v>
      </c>
      <c r="H457" s="1" t="str">
        <f t="shared" ca="1" si="153"/>
        <v xml:space="preserve">university </v>
      </c>
      <c r="I457">
        <f t="shared" ca="1" si="154"/>
        <v>1</v>
      </c>
      <c r="J457">
        <f t="shared" ca="1" si="155"/>
        <v>1</v>
      </c>
      <c r="K457">
        <f t="shared" ca="1" si="156"/>
        <v>86607</v>
      </c>
      <c r="L457">
        <f t="shared" ca="1" si="157"/>
        <v>1</v>
      </c>
      <c r="M457" t="str">
        <f t="shared" ca="1" si="158"/>
        <v xml:space="preserve">yuko </v>
      </c>
      <c r="N457">
        <f t="shared" ca="1" si="141"/>
        <v>346428</v>
      </c>
      <c r="O457">
        <f t="shared" ca="1" si="159"/>
        <v>212299.90761237504</v>
      </c>
      <c r="P457">
        <f t="shared" ca="1" si="142"/>
        <v>60604.753183986642</v>
      </c>
      <c r="Q457">
        <f t="shared" ca="1" si="160"/>
        <v>3847</v>
      </c>
      <c r="R457">
        <f t="shared" ca="1" si="143"/>
        <v>10802.426264005377</v>
      </c>
      <c r="S457">
        <f t="shared" ca="1" si="144"/>
        <v>88132.375789875194</v>
      </c>
      <c r="T457">
        <f t="shared" ca="1" si="145"/>
        <v>495165.12897386181</v>
      </c>
      <c r="U457">
        <f t="shared" ca="1" si="146"/>
        <v>226949.33387638041</v>
      </c>
      <c r="V457">
        <f t="shared" ca="1" si="147"/>
        <v>268215.7950974814</v>
      </c>
      <c r="X457" s="7">
        <f>IF(Table2[[#This Row],[gender]]="men",1,0)</f>
        <v>0</v>
      </c>
      <c r="Y457" s="7">
        <f>IF(Table2[[#This Row],[gender]]="women",1,0)</f>
        <v>1</v>
      </c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>
        <f ca="1">Table2[[#This Row],[Cars value]]/Table2[[#This Row],[Cars]]</f>
        <v>60604.753183986642</v>
      </c>
      <c r="AS457" s="7"/>
      <c r="AT457" s="7"/>
      <c r="AU457" s="7">
        <f ca="1">IF(Table2[[#This Row],[Debts]]&gt;$AT$7,1,0)</f>
        <v>0</v>
      </c>
      <c r="AV457" s="7"/>
      <c r="AW457" s="7">
        <f ca="1">Table2[[#This Row],[Mortage left ]]/Table2[[#This Row],[Value of house ]]</f>
        <v>0.61282548642827672</v>
      </c>
      <c r="AZ457" s="7">
        <f ca="1">IF(Table2[[#This Row],[Debts]]&gt;Table2[[#This Row],[Income]],1,0)</f>
        <v>0</v>
      </c>
      <c r="BA457" s="7"/>
      <c r="BB457" s="7"/>
      <c r="BC457" s="7">
        <f ca="1">IF(Table2[[#This Row],[net worth of the person($)]]&gt;BB457,Table2[[#This Row],[age]],0)</f>
        <v>45</v>
      </c>
      <c r="BD457" s="7"/>
    </row>
    <row r="458" spans="3:56" x14ac:dyDescent="0.25">
      <c r="C458" s="1" t="str">
        <f t="shared" si="148"/>
        <v>women</v>
      </c>
      <c r="D458" s="1">
        <f t="shared" ca="1" si="149"/>
        <v>40</v>
      </c>
      <c r="E458" s="1">
        <f t="shared" ca="1" si="150"/>
        <v>4</v>
      </c>
      <c r="F458" s="1" t="str">
        <f t="shared" ca="1" si="151"/>
        <v>IT</v>
      </c>
      <c r="G458" s="1">
        <f t="shared" ca="1" si="152"/>
        <v>5</v>
      </c>
      <c r="H458" s="1" t="str">
        <f t="shared" ca="1" si="153"/>
        <v>Other</v>
      </c>
      <c r="I458">
        <f t="shared" ca="1" si="154"/>
        <v>1</v>
      </c>
      <c r="J458">
        <f t="shared" ca="1" si="155"/>
        <v>1</v>
      </c>
      <c r="K458">
        <f t="shared" ca="1" si="156"/>
        <v>53848</v>
      </c>
      <c r="L458">
        <f t="shared" ca="1" si="157"/>
        <v>4</v>
      </c>
      <c r="M458" t="str">
        <f t="shared" ca="1" si="158"/>
        <v>Alberta</v>
      </c>
      <c r="N458">
        <f t="shared" ca="1" si="141"/>
        <v>161544</v>
      </c>
      <c r="O458">
        <f t="shared" ca="1" si="159"/>
        <v>149175.29115838933</v>
      </c>
      <c r="P458">
        <f t="shared" ca="1" si="142"/>
        <v>28918.676768251527</v>
      </c>
      <c r="Q458">
        <f t="shared" ca="1" si="160"/>
        <v>6401</v>
      </c>
      <c r="R458">
        <f t="shared" ca="1" si="143"/>
        <v>41396.332331561454</v>
      </c>
      <c r="S458">
        <f t="shared" ca="1" si="144"/>
        <v>71747.630917683069</v>
      </c>
      <c r="T458">
        <f t="shared" ca="1" si="145"/>
        <v>262210.30768593459</v>
      </c>
      <c r="U458">
        <f t="shared" ca="1" si="146"/>
        <v>196972.62348995078</v>
      </c>
      <c r="V458">
        <f t="shared" ca="1" si="147"/>
        <v>65237.684195983806</v>
      </c>
      <c r="X458" s="7">
        <f>IF(Table2[[#This Row],[gender]]="men",1,0)</f>
        <v>0</v>
      </c>
      <c r="Y458" s="7">
        <f>IF(Table2[[#This Row],[gender]]="women",1,0)</f>
        <v>1</v>
      </c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>
        <f ca="1">Table2[[#This Row],[Cars value]]/Table2[[#This Row],[Cars]]</f>
        <v>28918.676768251527</v>
      </c>
      <c r="AS458" s="7"/>
      <c r="AT458" s="7"/>
      <c r="AU458" s="7">
        <f ca="1">IF(Table2[[#This Row],[Debts]]&gt;$AT$7,1,0)</f>
        <v>1</v>
      </c>
      <c r="AV458" s="7"/>
      <c r="AW458" s="7">
        <f ca="1">Table2[[#This Row],[Mortage left ]]/Table2[[#This Row],[Value of house ]]</f>
        <v>0.92343442751441918</v>
      </c>
      <c r="AZ458" s="7">
        <f ca="1">IF(Table2[[#This Row],[Debts]]&gt;Table2[[#This Row],[Income]],1,0)</f>
        <v>0</v>
      </c>
      <c r="BA458" s="7"/>
      <c r="BB458" s="7"/>
      <c r="BC458" s="7">
        <f ca="1">IF(Table2[[#This Row],[net worth of the person($)]]&gt;BB458,Table2[[#This Row],[age]],0)</f>
        <v>40</v>
      </c>
      <c r="BD458" s="7"/>
    </row>
    <row r="459" spans="3:56" x14ac:dyDescent="0.25">
      <c r="C459" s="1" t="str">
        <f t="shared" si="148"/>
        <v>women</v>
      </c>
      <c r="D459" s="1">
        <f t="shared" ca="1" si="149"/>
        <v>31</v>
      </c>
      <c r="E459" s="1">
        <f t="shared" ca="1" si="150"/>
        <v>3</v>
      </c>
      <c r="F459" s="1" t="str">
        <f t="shared" ca="1" si="151"/>
        <v xml:space="preserve">teaching </v>
      </c>
      <c r="G459" s="1">
        <f t="shared" ca="1" si="152"/>
        <v>1</v>
      </c>
      <c r="H459" s="1" t="str">
        <f t="shared" ca="1" si="153"/>
        <v>high scool</v>
      </c>
      <c r="I459">
        <f t="shared" ca="1" si="154"/>
        <v>0</v>
      </c>
      <c r="J459">
        <f t="shared" ca="1" si="155"/>
        <v>2</v>
      </c>
      <c r="K459">
        <f t="shared" ca="1" si="156"/>
        <v>78071</v>
      </c>
      <c r="L459">
        <f t="shared" ca="1" si="157"/>
        <v>2</v>
      </c>
      <c r="M459" t="str">
        <f t="shared" ca="1" si="158"/>
        <v>BC</v>
      </c>
      <c r="N459">
        <f t="shared" ca="1" si="141"/>
        <v>468426</v>
      </c>
      <c r="O459">
        <f t="shared" ca="1" si="159"/>
        <v>426441.28892271908</v>
      </c>
      <c r="P459">
        <f t="shared" ca="1" si="142"/>
        <v>122964.45877771877</v>
      </c>
      <c r="Q459">
        <f t="shared" ca="1" si="160"/>
        <v>81989</v>
      </c>
      <c r="R459">
        <f t="shared" ca="1" si="143"/>
        <v>95287.672482782917</v>
      </c>
      <c r="S459">
        <f t="shared" ca="1" si="144"/>
        <v>102389.5170288746</v>
      </c>
      <c r="T459">
        <f t="shared" ca="1" si="145"/>
        <v>693779.97580659331</v>
      </c>
      <c r="U459">
        <f t="shared" ca="1" si="146"/>
        <v>603717.96140550193</v>
      </c>
      <c r="V459">
        <f t="shared" ca="1" si="147"/>
        <v>90062.014401091379</v>
      </c>
      <c r="X459" s="7">
        <f>IF(Table2[[#This Row],[gender]]="men",1,0)</f>
        <v>0</v>
      </c>
      <c r="Y459" s="7">
        <f>IF(Table2[[#This Row],[gender]]="women",1,0)</f>
        <v>1</v>
      </c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>
        <f ca="1">Table2[[#This Row],[Cars value]]/Table2[[#This Row],[Cars]]</f>
        <v>61482.229388859385</v>
      </c>
      <c r="AS459" s="7"/>
      <c r="AT459" s="7"/>
      <c r="AU459" s="7">
        <f ca="1">IF(Table2[[#This Row],[Debts]]&gt;$AT$7,1,0)</f>
        <v>1</v>
      </c>
      <c r="AV459" s="7"/>
      <c r="AW459" s="7">
        <f ca="1">Table2[[#This Row],[Mortage left ]]/Table2[[#This Row],[Value of house ]]</f>
        <v>0.91037066457181937</v>
      </c>
      <c r="AZ459" s="7">
        <f ca="1">IF(Table2[[#This Row],[Debts]]&gt;Table2[[#This Row],[Income]],1,0)</f>
        <v>1</v>
      </c>
      <c r="BA459" s="7"/>
      <c r="BB459" s="7"/>
      <c r="BC459" s="7">
        <f ca="1">IF(Table2[[#This Row],[net worth of the person($)]]&gt;BB459,Table2[[#This Row],[age]],0)</f>
        <v>31</v>
      </c>
      <c r="BD459" s="7"/>
    </row>
    <row r="460" spans="3:56" x14ac:dyDescent="0.25">
      <c r="C460" s="1" t="str">
        <f t="shared" si="148"/>
        <v>women</v>
      </c>
      <c r="D460" s="1">
        <f t="shared" ca="1" si="149"/>
        <v>32</v>
      </c>
      <c r="E460" s="1">
        <f t="shared" ca="1" si="150"/>
        <v>4</v>
      </c>
      <c r="F460" s="1" t="str">
        <f t="shared" ca="1" si="151"/>
        <v>IT</v>
      </c>
      <c r="G460" s="1">
        <f t="shared" ca="1" si="152"/>
        <v>1</v>
      </c>
      <c r="H460" s="1" t="str">
        <f t="shared" ca="1" si="153"/>
        <v>high scool</v>
      </c>
      <c r="I460">
        <f t="shared" ca="1" si="154"/>
        <v>4</v>
      </c>
      <c r="J460">
        <f t="shared" ca="1" si="155"/>
        <v>1</v>
      </c>
      <c r="K460">
        <f t="shared" ca="1" si="156"/>
        <v>53341</v>
      </c>
      <c r="L460">
        <f t="shared" ca="1" si="157"/>
        <v>7</v>
      </c>
      <c r="M460" t="str">
        <f t="shared" ca="1" si="158"/>
        <v xml:space="preserve">Manitoba </v>
      </c>
      <c r="N460">
        <f t="shared" ca="1" si="141"/>
        <v>160023</v>
      </c>
      <c r="O460">
        <f t="shared" ca="1" si="159"/>
        <v>119453.36370662438</v>
      </c>
      <c r="P460">
        <f t="shared" ca="1" si="142"/>
        <v>33116.559330733544</v>
      </c>
      <c r="Q460">
        <f t="shared" ca="1" si="160"/>
        <v>28613</v>
      </c>
      <c r="R460">
        <f t="shared" ca="1" si="143"/>
        <v>31752.089139010699</v>
      </c>
      <c r="S460">
        <f t="shared" ca="1" si="144"/>
        <v>75158.234385576259</v>
      </c>
      <c r="T460">
        <f t="shared" ca="1" si="145"/>
        <v>268297.79371630982</v>
      </c>
      <c r="U460">
        <f t="shared" ca="1" si="146"/>
        <v>179818.45284563507</v>
      </c>
      <c r="V460">
        <f t="shared" ca="1" si="147"/>
        <v>88479.340870674758</v>
      </c>
      <c r="X460" s="7">
        <f>IF(Table2[[#This Row],[gender]]="men",1,0)</f>
        <v>0</v>
      </c>
      <c r="Y460" s="7">
        <f>IF(Table2[[#This Row],[gender]]="women",1,0)</f>
        <v>1</v>
      </c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>
        <f ca="1">Table2[[#This Row],[Cars value]]/Table2[[#This Row],[Cars]]</f>
        <v>33116.559330733544</v>
      </c>
      <c r="AS460" s="7"/>
      <c r="AT460" s="7"/>
      <c r="AU460" s="7">
        <f ca="1">IF(Table2[[#This Row],[Debts]]&gt;$AT$7,1,0)</f>
        <v>1</v>
      </c>
      <c r="AV460" s="7"/>
      <c r="AW460" s="7">
        <f ca="1">Table2[[#This Row],[Mortage left ]]/Table2[[#This Row],[Value of house ]]</f>
        <v>0.74647621721017843</v>
      </c>
      <c r="AZ460" s="7">
        <f ca="1">IF(Table2[[#This Row],[Debts]]&gt;Table2[[#This Row],[Income]],1,0)</f>
        <v>0</v>
      </c>
      <c r="BA460" s="7"/>
      <c r="BB460" s="7"/>
      <c r="BC460" s="7">
        <f ca="1">IF(Table2[[#This Row],[net worth of the person($)]]&gt;BB460,Table2[[#This Row],[age]],0)</f>
        <v>32</v>
      </c>
      <c r="BD460" s="7"/>
    </row>
    <row r="461" spans="3:56" x14ac:dyDescent="0.25">
      <c r="C461" s="1" t="str">
        <f t="shared" si="148"/>
        <v>women</v>
      </c>
      <c r="D461" s="1">
        <f t="shared" ca="1" si="149"/>
        <v>45</v>
      </c>
      <c r="E461" s="1">
        <f t="shared" ca="1" si="150"/>
        <v>6</v>
      </c>
      <c r="F461" s="1" t="str">
        <f t="shared" ca="1" si="151"/>
        <v>agriculture</v>
      </c>
      <c r="G461" s="1">
        <f t="shared" ca="1" si="152"/>
        <v>3</v>
      </c>
      <c r="H461" s="1" t="str">
        <f t="shared" ca="1" si="153"/>
        <v xml:space="preserve">university </v>
      </c>
      <c r="I461">
        <f t="shared" ca="1" si="154"/>
        <v>3</v>
      </c>
      <c r="J461">
        <f t="shared" ca="1" si="155"/>
        <v>2</v>
      </c>
      <c r="K461">
        <f t="shared" ca="1" si="156"/>
        <v>88804</v>
      </c>
      <c r="L461">
        <f t="shared" ca="1" si="157"/>
        <v>13</v>
      </c>
      <c r="M461" t="str">
        <f t="shared" ca="1" si="158"/>
        <v>Prince edward Island</v>
      </c>
      <c r="N461">
        <f t="shared" ca="1" si="141"/>
        <v>266412</v>
      </c>
      <c r="O461">
        <f t="shared" ca="1" si="159"/>
        <v>25739.127338382514</v>
      </c>
      <c r="P461">
        <f t="shared" ca="1" si="142"/>
        <v>27191.249318530248</v>
      </c>
      <c r="Q461">
        <f t="shared" ca="1" si="160"/>
        <v>22306</v>
      </c>
      <c r="R461">
        <f t="shared" ca="1" si="143"/>
        <v>151767.73219782495</v>
      </c>
      <c r="S461">
        <f t="shared" ca="1" si="144"/>
        <v>84281.757739362714</v>
      </c>
      <c r="T461">
        <f t="shared" ca="1" si="145"/>
        <v>377885.00705789297</v>
      </c>
      <c r="U461">
        <f t="shared" ca="1" si="146"/>
        <v>199812.85953620746</v>
      </c>
      <c r="V461">
        <f t="shared" ca="1" si="147"/>
        <v>178072.14752168552</v>
      </c>
      <c r="X461" s="7">
        <f>IF(Table2[[#This Row],[gender]]="men",1,0)</f>
        <v>0</v>
      </c>
      <c r="Y461" s="7">
        <f>IF(Table2[[#This Row],[gender]]="women",1,0)</f>
        <v>1</v>
      </c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>
        <f ca="1">Table2[[#This Row],[Cars value]]/Table2[[#This Row],[Cars]]</f>
        <v>13595.624659265124</v>
      </c>
      <c r="AS461" s="7"/>
      <c r="AT461" s="7"/>
      <c r="AU461" s="7">
        <f ca="1">IF(Table2[[#This Row],[Debts]]&gt;$AT$7,1,0)</f>
        <v>1</v>
      </c>
      <c r="AV461" s="7"/>
      <c r="AW461" s="7">
        <f ca="1">Table2[[#This Row],[Mortage left ]]/Table2[[#This Row],[Value of house ]]</f>
        <v>9.6613993883092775E-2</v>
      </c>
      <c r="AZ461" s="7">
        <f ca="1">IF(Table2[[#This Row],[Debts]]&gt;Table2[[#This Row],[Income]],1,0)</f>
        <v>1</v>
      </c>
      <c r="BA461" s="7"/>
      <c r="BB461" s="7"/>
      <c r="BC461" s="7">
        <f ca="1">IF(Table2[[#This Row],[net worth of the person($)]]&gt;BB461,Table2[[#This Row],[age]],0)</f>
        <v>45</v>
      </c>
      <c r="BD461" s="7"/>
    </row>
    <row r="462" spans="3:56" x14ac:dyDescent="0.25">
      <c r="C462" s="1" t="str">
        <f t="shared" si="148"/>
        <v>women</v>
      </c>
      <c r="D462" s="1">
        <f t="shared" ca="1" si="149"/>
        <v>38</v>
      </c>
      <c r="E462" s="1">
        <f t="shared" ca="1" si="150"/>
        <v>1</v>
      </c>
      <c r="F462" s="1" t="str">
        <f t="shared" ca="1" si="151"/>
        <v>health</v>
      </c>
      <c r="G462" s="1">
        <f t="shared" ca="1" si="152"/>
        <v>3</v>
      </c>
      <c r="H462" s="1" t="str">
        <f t="shared" ca="1" si="153"/>
        <v xml:space="preserve">university </v>
      </c>
      <c r="I462">
        <f t="shared" ca="1" si="154"/>
        <v>2</v>
      </c>
      <c r="J462">
        <f t="shared" ca="1" si="155"/>
        <v>2</v>
      </c>
      <c r="K462">
        <f t="shared" ca="1" si="156"/>
        <v>44735</v>
      </c>
      <c r="L462">
        <f t="shared" ca="1" si="157"/>
        <v>7</v>
      </c>
      <c r="M462" t="str">
        <f t="shared" ca="1" si="158"/>
        <v xml:space="preserve">Manitoba </v>
      </c>
      <c r="N462">
        <f t="shared" ca="1" si="141"/>
        <v>268410</v>
      </c>
      <c r="O462">
        <f t="shared" ca="1" si="159"/>
        <v>101576.58514406123</v>
      </c>
      <c r="P462">
        <f t="shared" ca="1" si="142"/>
        <v>82450.692248387248</v>
      </c>
      <c r="Q462">
        <f t="shared" ca="1" si="160"/>
        <v>45909</v>
      </c>
      <c r="R462">
        <f t="shared" ca="1" si="143"/>
        <v>15815.68389731097</v>
      </c>
      <c r="S462">
        <f t="shared" ca="1" si="144"/>
        <v>28838.639677648149</v>
      </c>
      <c r="T462">
        <f t="shared" ca="1" si="145"/>
        <v>379699.3319260354</v>
      </c>
      <c r="U462">
        <f t="shared" ca="1" si="146"/>
        <v>163301.26904137223</v>
      </c>
      <c r="V462">
        <f t="shared" ca="1" si="147"/>
        <v>216398.06288466317</v>
      </c>
      <c r="X462" s="7">
        <f>IF(Table2[[#This Row],[gender]]="men",1,0)</f>
        <v>0</v>
      </c>
      <c r="Y462" s="7">
        <f>IF(Table2[[#This Row],[gender]]="women",1,0)</f>
        <v>1</v>
      </c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>
        <f ca="1">Table2[[#This Row],[Cars value]]/Table2[[#This Row],[Cars]]</f>
        <v>41225.346124193624</v>
      </c>
      <c r="AS462" s="7"/>
      <c r="AT462" s="7"/>
      <c r="AU462" s="7">
        <f ca="1">IF(Table2[[#This Row],[Debts]]&gt;$AT$7,1,0)</f>
        <v>0</v>
      </c>
      <c r="AV462" s="7"/>
      <c r="AW462" s="7">
        <f ca="1">Table2[[#This Row],[Mortage left ]]/Table2[[#This Row],[Value of house ]]</f>
        <v>0.37843815485287891</v>
      </c>
      <c r="AZ462" s="7">
        <f ca="1">IF(Table2[[#This Row],[Debts]]&gt;Table2[[#This Row],[Income]],1,0)</f>
        <v>0</v>
      </c>
      <c r="BA462" s="7"/>
      <c r="BB462" s="7"/>
      <c r="BC462" s="7">
        <f ca="1">IF(Table2[[#This Row],[net worth of the person($)]]&gt;BB462,Table2[[#This Row],[age]],0)</f>
        <v>38</v>
      </c>
      <c r="BD462" s="7"/>
    </row>
    <row r="463" spans="3:56" x14ac:dyDescent="0.25">
      <c r="C463" s="1" t="str">
        <f t="shared" si="148"/>
        <v>women</v>
      </c>
      <c r="D463" s="1">
        <f t="shared" ca="1" si="149"/>
        <v>36</v>
      </c>
      <c r="E463" s="1">
        <f t="shared" ca="1" si="150"/>
        <v>3</v>
      </c>
      <c r="F463" s="1" t="str">
        <f t="shared" ca="1" si="151"/>
        <v xml:space="preserve">teaching </v>
      </c>
      <c r="G463" s="1">
        <f t="shared" ca="1" si="152"/>
        <v>4</v>
      </c>
      <c r="H463" s="1" t="str">
        <f t="shared" ca="1" si="153"/>
        <v xml:space="preserve">technical </v>
      </c>
      <c r="I463">
        <f t="shared" ca="1" si="154"/>
        <v>3</v>
      </c>
      <c r="J463">
        <f t="shared" ca="1" si="155"/>
        <v>2</v>
      </c>
      <c r="K463">
        <f t="shared" ca="1" si="156"/>
        <v>37391</v>
      </c>
      <c r="L463">
        <f t="shared" ca="1" si="157"/>
        <v>4</v>
      </c>
      <c r="M463" t="str">
        <f t="shared" ca="1" si="158"/>
        <v>Alberta</v>
      </c>
      <c r="N463">
        <f t="shared" ca="1" si="141"/>
        <v>112173</v>
      </c>
      <c r="O463">
        <f t="shared" ca="1" si="159"/>
        <v>41014.492480669338</v>
      </c>
      <c r="P463">
        <f t="shared" ca="1" si="142"/>
        <v>51045.799026414476</v>
      </c>
      <c r="Q463">
        <f t="shared" ca="1" si="160"/>
        <v>23386</v>
      </c>
      <c r="R463">
        <f t="shared" ca="1" si="143"/>
        <v>59584.876699907087</v>
      </c>
      <c r="S463">
        <f t="shared" ca="1" si="144"/>
        <v>24761.714829466429</v>
      </c>
      <c r="T463">
        <f t="shared" ca="1" si="145"/>
        <v>187980.51385588088</v>
      </c>
      <c r="U463">
        <f t="shared" ca="1" si="146"/>
        <v>123985.36918057642</v>
      </c>
      <c r="V463">
        <f t="shared" ca="1" si="147"/>
        <v>63995.144675304458</v>
      </c>
      <c r="X463" s="7">
        <f>IF(Table2[[#This Row],[gender]]="men",1,0)</f>
        <v>0</v>
      </c>
      <c r="Y463" s="7">
        <f>IF(Table2[[#This Row],[gender]]="women",1,0)</f>
        <v>1</v>
      </c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>
        <f ca="1">Table2[[#This Row],[Cars value]]/Table2[[#This Row],[Cars]]</f>
        <v>25522.899513207238</v>
      </c>
      <c r="AS463" s="7"/>
      <c r="AT463" s="7"/>
      <c r="AU463" s="7">
        <f ca="1">IF(Table2[[#This Row],[Debts]]&gt;$AT$7,1,0)</f>
        <v>1</v>
      </c>
      <c r="AV463" s="7"/>
      <c r="AW463" s="7">
        <f ca="1">Table2[[#This Row],[Mortage left ]]/Table2[[#This Row],[Value of house ]]</f>
        <v>0.36563604860946342</v>
      </c>
      <c r="AZ463" s="7">
        <f ca="1">IF(Table2[[#This Row],[Debts]]&gt;Table2[[#This Row],[Income]],1,0)</f>
        <v>1</v>
      </c>
      <c r="BA463" s="7"/>
      <c r="BB463" s="7"/>
      <c r="BC463" s="7">
        <f ca="1">IF(Table2[[#This Row],[net worth of the person($)]]&gt;BB463,Table2[[#This Row],[age]],0)</f>
        <v>36</v>
      </c>
      <c r="BD463" s="7"/>
    </row>
    <row r="464" spans="3:56" x14ac:dyDescent="0.25">
      <c r="C464" s="1" t="str">
        <f t="shared" si="148"/>
        <v>women</v>
      </c>
      <c r="D464" s="1">
        <f t="shared" ca="1" si="149"/>
        <v>39</v>
      </c>
      <c r="E464" s="1">
        <f t="shared" ca="1" si="150"/>
        <v>1</v>
      </c>
      <c r="F464" s="1" t="str">
        <f t="shared" ca="1" si="151"/>
        <v>health</v>
      </c>
      <c r="G464" s="1">
        <f t="shared" ca="1" si="152"/>
        <v>1</v>
      </c>
      <c r="H464" s="1" t="str">
        <f t="shared" ca="1" si="153"/>
        <v>high scool</v>
      </c>
      <c r="I464">
        <f t="shared" ca="1" si="154"/>
        <v>1</v>
      </c>
      <c r="J464">
        <f t="shared" ca="1" si="155"/>
        <v>1</v>
      </c>
      <c r="K464">
        <f t="shared" ca="1" si="156"/>
        <v>53457</v>
      </c>
      <c r="L464">
        <f t="shared" ca="1" si="157"/>
        <v>9</v>
      </c>
      <c r="M464" t="str">
        <f t="shared" ca="1" si="158"/>
        <v>Quebec</v>
      </c>
      <c r="N464">
        <f t="shared" ca="1" si="141"/>
        <v>267285</v>
      </c>
      <c r="O464">
        <f t="shared" ca="1" si="159"/>
        <v>260654.41082707615</v>
      </c>
      <c r="P464">
        <f t="shared" ca="1" si="142"/>
        <v>47634.114191868946</v>
      </c>
      <c r="Q464">
        <f t="shared" ca="1" si="160"/>
        <v>27476</v>
      </c>
      <c r="R464">
        <f t="shared" ca="1" si="143"/>
        <v>73501.330796097245</v>
      </c>
      <c r="S464">
        <f t="shared" ca="1" si="144"/>
        <v>23599.289822925475</v>
      </c>
      <c r="T464">
        <f t="shared" ca="1" si="145"/>
        <v>338518.40401479439</v>
      </c>
      <c r="U464">
        <f t="shared" ca="1" si="146"/>
        <v>361631.74162317341</v>
      </c>
      <c r="V464">
        <f t="shared" ca="1" si="147"/>
        <v>-23113.337608379021</v>
      </c>
      <c r="X464" s="7">
        <f>IF(Table2[[#This Row],[gender]]="men",1,0)</f>
        <v>0</v>
      </c>
      <c r="Y464" s="7">
        <f>IF(Table2[[#This Row],[gender]]="women",1,0)</f>
        <v>1</v>
      </c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>
        <f ca="1">Table2[[#This Row],[Cars value]]/Table2[[#This Row],[Cars]]</f>
        <v>47634.114191868946</v>
      </c>
      <c r="AS464" s="7"/>
      <c r="AT464" s="7"/>
      <c r="AU464" s="7">
        <f ca="1">IF(Table2[[#This Row],[Debts]]&gt;$AT$7,1,0)</f>
        <v>1</v>
      </c>
      <c r="AV464" s="7"/>
      <c r="AW464" s="7">
        <f ca="1">Table2[[#This Row],[Mortage left ]]/Table2[[#This Row],[Value of house ]]</f>
        <v>0.97519281226808896</v>
      </c>
      <c r="AZ464" s="7">
        <f ca="1">IF(Table2[[#This Row],[Debts]]&gt;Table2[[#This Row],[Income]],1,0)</f>
        <v>1</v>
      </c>
      <c r="BA464" s="7"/>
      <c r="BB464" s="7"/>
      <c r="BC464" s="7">
        <f ca="1">IF(Table2[[#This Row],[net worth of the person($)]]&gt;BB464,Table2[[#This Row],[age]],0)</f>
        <v>0</v>
      </c>
      <c r="BD464" s="7"/>
    </row>
    <row r="465" spans="3:56" x14ac:dyDescent="0.25">
      <c r="C465" s="1" t="str">
        <f t="shared" si="148"/>
        <v>women</v>
      </c>
      <c r="D465" s="1">
        <f t="shared" ca="1" si="149"/>
        <v>26</v>
      </c>
      <c r="E465" s="1">
        <f t="shared" ca="1" si="150"/>
        <v>5</v>
      </c>
      <c r="F465" s="1" t="str">
        <f t="shared" ca="1" si="151"/>
        <v xml:space="preserve">general work </v>
      </c>
      <c r="G465" s="1">
        <f t="shared" ca="1" si="152"/>
        <v>1</v>
      </c>
      <c r="H465" s="1" t="str">
        <f t="shared" ca="1" si="153"/>
        <v>high scool</v>
      </c>
      <c r="I465">
        <f t="shared" ca="1" si="154"/>
        <v>2</v>
      </c>
      <c r="J465">
        <f t="shared" ca="1" si="155"/>
        <v>1</v>
      </c>
      <c r="K465">
        <f t="shared" ca="1" si="156"/>
        <v>39098</v>
      </c>
      <c r="L465">
        <f t="shared" ca="1" si="157"/>
        <v>10</v>
      </c>
      <c r="M465" t="str">
        <f t="shared" ca="1" si="158"/>
        <v>Newfounland</v>
      </c>
      <c r="N465">
        <f t="shared" ca="1" si="141"/>
        <v>195490</v>
      </c>
      <c r="O465">
        <f t="shared" ca="1" si="159"/>
        <v>86086.126120104629</v>
      </c>
      <c r="P465">
        <f t="shared" ca="1" si="142"/>
        <v>37738.653957231101</v>
      </c>
      <c r="Q465">
        <f t="shared" ca="1" si="160"/>
        <v>25206</v>
      </c>
      <c r="R465">
        <f t="shared" ca="1" si="143"/>
        <v>15904.609041894206</v>
      </c>
      <c r="S465">
        <f t="shared" ca="1" si="144"/>
        <v>40323.276000489779</v>
      </c>
      <c r="T465">
        <f t="shared" ca="1" si="145"/>
        <v>273551.92995772086</v>
      </c>
      <c r="U465">
        <f t="shared" ca="1" si="146"/>
        <v>127196.73516199883</v>
      </c>
      <c r="V465">
        <f t="shared" ca="1" si="147"/>
        <v>146355.19479572203</v>
      </c>
      <c r="X465" s="7">
        <f>IF(Table2[[#This Row],[gender]]="men",1,0)</f>
        <v>0</v>
      </c>
      <c r="Y465" s="7">
        <f>IF(Table2[[#This Row],[gender]]="women",1,0)</f>
        <v>1</v>
      </c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>
        <f ca="1">Table2[[#This Row],[Cars value]]/Table2[[#This Row],[Cars]]</f>
        <v>37738.653957231101</v>
      </c>
      <c r="AS465" s="7"/>
      <c r="AT465" s="7"/>
      <c r="AU465" s="7">
        <f ca="1">IF(Table2[[#This Row],[Debts]]&gt;$AT$7,1,0)</f>
        <v>0</v>
      </c>
      <c r="AV465" s="7"/>
      <c r="AW465" s="7">
        <f ca="1">Table2[[#This Row],[Mortage left ]]/Table2[[#This Row],[Value of house ]]</f>
        <v>0.44036076587091222</v>
      </c>
      <c r="AZ465" s="7">
        <f ca="1">IF(Table2[[#This Row],[Debts]]&gt;Table2[[#This Row],[Income]],1,0)</f>
        <v>0</v>
      </c>
      <c r="BA465" s="7"/>
      <c r="BB465" s="7"/>
      <c r="BC465" s="7">
        <f ca="1">IF(Table2[[#This Row],[net worth of the person($)]]&gt;BB465,Table2[[#This Row],[age]],0)</f>
        <v>26</v>
      </c>
      <c r="BD465" s="7"/>
    </row>
    <row r="466" spans="3:56" x14ac:dyDescent="0.25">
      <c r="C466" s="1" t="str">
        <f t="shared" si="148"/>
        <v>women</v>
      </c>
      <c r="D466" s="1">
        <f t="shared" ca="1" si="149"/>
        <v>26</v>
      </c>
      <c r="E466" s="1">
        <f t="shared" ca="1" si="150"/>
        <v>3</v>
      </c>
      <c r="F466" s="1" t="str">
        <f t="shared" ca="1" si="151"/>
        <v xml:space="preserve">teaching </v>
      </c>
      <c r="G466" s="1">
        <f t="shared" ca="1" si="152"/>
        <v>3</v>
      </c>
      <c r="H466" s="1" t="str">
        <f t="shared" ca="1" si="153"/>
        <v xml:space="preserve">university </v>
      </c>
      <c r="I466">
        <f t="shared" ca="1" si="154"/>
        <v>0</v>
      </c>
      <c r="J466">
        <f t="shared" ca="1" si="155"/>
        <v>2</v>
      </c>
      <c r="K466">
        <f t="shared" ca="1" si="156"/>
        <v>43609</v>
      </c>
      <c r="L466">
        <f t="shared" ca="1" si="157"/>
        <v>1</v>
      </c>
      <c r="M466" t="str">
        <f t="shared" ca="1" si="158"/>
        <v xml:space="preserve">yuko </v>
      </c>
      <c r="N466">
        <f t="shared" ca="1" si="141"/>
        <v>218045</v>
      </c>
      <c r="O466">
        <f t="shared" ca="1" si="159"/>
        <v>52212.978933269427</v>
      </c>
      <c r="P466">
        <f t="shared" ca="1" si="142"/>
        <v>6892.1220248341397</v>
      </c>
      <c r="Q466">
        <f t="shared" ca="1" si="160"/>
        <v>6233</v>
      </c>
      <c r="R466">
        <f t="shared" ca="1" si="143"/>
        <v>53591.314515745995</v>
      </c>
      <c r="S466">
        <f t="shared" ca="1" si="144"/>
        <v>14189.105214724364</v>
      </c>
      <c r="T466">
        <f t="shared" ca="1" si="145"/>
        <v>239126.2272395585</v>
      </c>
      <c r="U466">
        <f t="shared" ca="1" si="146"/>
        <v>112037.29344901541</v>
      </c>
      <c r="V466">
        <f t="shared" ca="1" si="147"/>
        <v>127088.93379054309</v>
      </c>
      <c r="X466" s="7">
        <f>IF(Table2[[#This Row],[gender]]="men",1,0)</f>
        <v>0</v>
      </c>
      <c r="Y466" s="7">
        <f>IF(Table2[[#This Row],[gender]]="women",1,0)</f>
        <v>1</v>
      </c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>
        <f ca="1">Table2[[#This Row],[Cars value]]/Table2[[#This Row],[Cars]]</f>
        <v>3446.0610124170698</v>
      </c>
      <c r="AS466" s="7"/>
      <c r="AT466" s="7"/>
      <c r="AU466" s="7">
        <f ca="1">IF(Table2[[#This Row],[Debts]]&gt;$AT$7,1,0)</f>
        <v>1</v>
      </c>
      <c r="AV466" s="7"/>
      <c r="AW466" s="7">
        <f ca="1">Table2[[#This Row],[Mortage left ]]/Table2[[#This Row],[Value of house ]]</f>
        <v>0.23945964793170871</v>
      </c>
      <c r="AZ466" s="7">
        <f ca="1">IF(Table2[[#This Row],[Debts]]&gt;Table2[[#This Row],[Income]],1,0)</f>
        <v>1</v>
      </c>
      <c r="BA466" s="7"/>
      <c r="BB466" s="7"/>
      <c r="BC466" s="7">
        <f ca="1">IF(Table2[[#This Row],[net worth of the person($)]]&gt;BB466,Table2[[#This Row],[age]],0)</f>
        <v>26</v>
      </c>
      <c r="BD466" s="7"/>
    </row>
    <row r="467" spans="3:56" x14ac:dyDescent="0.25">
      <c r="C467" s="1" t="str">
        <f t="shared" si="148"/>
        <v>women</v>
      </c>
      <c r="D467" s="1">
        <f t="shared" ca="1" si="149"/>
        <v>29</v>
      </c>
      <c r="E467" s="1">
        <f t="shared" ca="1" si="150"/>
        <v>4</v>
      </c>
      <c r="F467" s="1" t="str">
        <f t="shared" ca="1" si="151"/>
        <v>IT</v>
      </c>
      <c r="G467" s="1">
        <f t="shared" ca="1" si="152"/>
        <v>4</v>
      </c>
      <c r="H467" s="1" t="str">
        <f t="shared" ca="1" si="153"/>
        <v xml:space="preserve">technical </v>
      </c>
      <c r="I467">
        <f t="shared" ca="1" si="154"/>
        <v>0</v>
      </c>
      <c r="J467">
        <f t="shared" ca="1" si="155"/>
        <v>1</v>
      </c>
      <c r="K467">
        <f t="shared" ca="1" si="156"/>
        <v>51673</v>
      </c>
      <c r="L467">
        <f t="shared" ca="1" si="157"/>
        <v>5</v>
      </c>
      <c r="M467" t="str">
        <f t="shared" ca="1" si="158"/>
        <v>Nunavut</v>
      </c>
      <c r="N467">
        <f t="shared" ca="1" si="141"/>
        <v>310038</v>
      </c>
      <c r="O467">
        <f t="shared" ca="1" si="159"/>
        <v>209530.50254090756</v>
      </c>
      <c r="P467">
        <f t="shared" ca="1" si="142"/>
        <v>18561.492376782797</v>
      </c>
      <c r="Q467">
        <f t="shared" ca="1" si="160"/>
        <v>2060</v>
      </c>
      <c r="R467">
        <f t="shared" ca="1" si="143"/>
        <v>87731.184370050687</v>
      </c>
      <c r="S467">
        <f t="shared" ca="1" si="144"/>
        <v>50919.279052818471</v>
      </c>
      <c r="T467">
        <f t="shared" ca="1" si="145"/>
        <v>379518.7714296013</v>
      </c>
      <c r="U467">
        <f t="shared" ca="1" si="146"/>
        <v>299321.68691095826</v>
      </c>
      <c r="V467">
        <f t="shared" ca="1" si="147"/>
        <v>80197.084518643038</v>
      </c>
      <c r="X467" s="7">
        <f>IF(Table2[[#This Row],[gender]]="men",1,0)</f>
        <v>0</v>
      </c>
      <c r="Y467" s="7">
        <f>IF(Table2[[#This Row],[gender]]="women",1,0)</f>
        <v>1</v>
      </c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>
        <f ca="1">Table2[[#This Row],[Cars value]]/Table2[[#This Row],[Cars]]</f>
        <v>18561.492376782797</v>
      </c>
      <c r="AS467" s="7"/>
      <c r="AT467" s="7"/>
      <c r="AU467" s="7">
        <f ca="1">IF(Table2[[#This Row],[Debts]]&gt;$AT$7,1,0)</f>
        <v>1</v>
      </c>
      <c r="AV467" s="7"/>
      <c r="AW467" s="7">
        <f ca="1">Table2[[#This Row],[Mortage left ]]/Table2[[#This Row],[Value of house ]]</f>
        <v>0.67582200420886329</v>
      </c>
      <c r="AZ467" s="7">
        <f ca="1">IF(Table2[[#This Row],[Debts]]&gt;Table2[[#This Row],[Income]],1,0)</f>
        <v>1</v>
      </c>
      <c r="BA467" s="7"/>
      <c r="BB467" s="7"/>
      <c r="BC467" s="7">
        <f ca="1">IF(Table2[[#This Row],[net worth of the person($)]]&gt;BB467,Table2[[#This Row],[age]],0)</f>
        <v>29</v>
      </c>
      <c r="BD467" s="7"/>
    </row>
    <row r="468" spans="3:56" x14ac:dyDescent="0.25">
      <c r="C468" s="1" t="str">
        <f t="shared" si="148"/>
        <v>women</v>
      </c>
      <c r="D468" s="1">
        <f t="shared" ca="1" si="149"/>
        <v>26</v>
      </c>
      <c r="E468" s="1">
        <f t="shared" ca="1" si="150"/>
        <v>4</v>
      </c>
      <c r="F468" s="1" t="str">
        <f t="shared" ca="1" si="151"/>
        <v>IT</v>
      </c>
      <c r="G468" s="1">
        <f t="shared" ca="1" si="152"/>
        <v>1</v>
      </c>
      <c r="H468" s="1" t="str">
        <f t="shared" ca="1" si="153"/>
        <v>high scool</v>
      </c>
      <c r="I468">
        <f t="shared" ca="1" si="154"/>
        <v>0</v>
      </c>
      <c r="J468">
        <f t="shared" ca="1" si="155"/>
        <v>2</v>
      </c>
      <c r="K468">
        <f t="shared" ca="1" si="156"/>
        <v>70345</v>
      </c>
      <c r="L468">
        <f t="shared" ca="1" si="157"/>
        <v>3</v>
      </c>
      <c r="M468" t="str">
        <f t="shared" ca="1" si="158"/>
        <v>Northwest Ter</v>
      </c>
      <c r="N468">
        <f t="shared" ca="1" si="141"/>
        <v>211035</v>
      </c>
      <c r="O468">
        <f t="shared" ca="1" si="159"/>
        <v>196973.6125541967</v>
      </c>
      <c r="P468">
        <f t="shared" ca="1" si="142"/>
        <v>140566.39827431639</v>
      </c>
      <c r="Q468">
        <f t="shared" ca="1" si="160"/>
        <v>49076</v>
      </c>
      <c r="R468">
        <f t="shared" ca="1" si="143"/>
        <v>89729.131370902454</v>
      </c>
      <c r="S468">
        <f t="shared" ca="1" si="144"/>
        <v>44488.126875639973</v>
      </c>
      <c r="T468">
        <f t="shared" ca="1" si="145"/>
        <v>396089.52514995635</v>
      </c>
      <c r="U468">
        <f t="shared" ca="1" si="146"/>
        <v>335778.74392509914</v>
      </c>
      <c r="V468">
        <f t="shared" ca="1" si="147"/>
        <v>60310.781224857201</v>
      </c>
      <c r="X468" s="7">
        <f>IF(Table2[[#This Row],[gender]]="men",1,0)</f>
        <v>0</v>
      </c>
      <c r="Y468" s="7">
        <f>IF(Table2[[#This Row],[gender]]="women",1,0)</f>
        <v>1</v>
      </c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>
        <f ca="1">Table2[[#This Row],[Cars value]]/Table2[[#This Row],[Cars]]</f>
        <v>70283.199137158197</v>
      </c>
      <c r="AS468" s="7"/>
      <c r="AT468" s="7"/>
      <c r="AU468" s="7">
        <f ca="1">IF(Table2[[#This Row],[Debts]]&gt;$AT$7,1,0)</f>
        <v>1</v>
      </c>
      <c r="AV468" s="7"/>
      <c r="AW468" s="7">
        <f ca="1">Table2[[#This Row],[Mortage left ]]/Table2[[#This Row],[Value of house ]]</f>
        <v>0.93336940580565642</v>
      </c>
      <c r="AZ468" s="7">
        <f ca="1">IF(Table2[[#This Row],[Debts]]&gt;Table2[[#This Row],[Income]],1,0)</f>
        <v>1</v>
      </c>
      <c r="BA468" s="7"/>
      <c r="BB468" s="7"/>
      <c r="BC468" s="7">
        <f ca="1">IF(Table2[[#This Row],[net worth of the person($)]]&gt;BB468,Table2[[#This Row],[age]],0)</f>
        <v>26</v>
      </c>
      <c r="BD468" s="7"/>
    </row>
    <row r="469" spans="3:56" x14ac:dyDescent="0.25">
      <c r="C469" s="1" t="str">
        <f t="shared" si="148"/>
        <v>women</v>
      </c>
      <c r="D469" s="1">
        <f t="shared" ca="1" si="149"/>
        <v>43</v>
      </c>
      <c r="E469" s="1">
        <f t="shared" ca="1" si="150"/>
        <v>4</v>
      </c>
      <c r="F469" s="1" t="str">
        <f t="shared" ca="1" si="151"/>
        <v>IT</v>
      </c>
      <c r="G469" s="1">
        <f t="shared" ca="1" si="152"/>
        <v>2</v>
      </c>
      <c r="H469" s="1" t="str">
        <f t="shared" ca="1" si="153"/>
        <v xml:space="preserve">college </v>
      </c>
      <c r="I469">
        <f t="shared" ca="1" si="154"/>
        <v>3</v>
      </c>
      <c r="J469">
        <f t="shared" ca="1" si="155"/>
        <v>2</v>
      </c>
      <c r="K469">
        <f t="shared" ca="1" si="156"/>
        <v>53391</v>
      </c>
      <c r="L469">
        <f t="shared" ca="1" si="157"/>
        <v>6</v>
      </c>
      <c r="M469" t="str">
        <f t="shared" ca="1" si="158"/>
        <v>Saskatchewan</v>
      </c>
      <c r="N469">
        <f t="shared" ca="1" si="141"/>
        <v>320346</v>
      </c>
      <c r="O469">
        <f t="shared" ca="1" si="159"/>
        <v>306048.57946576335</v>
      </c>
      <c r="P469">
        <f t="shared" ca="1" si="142"/>
        <v>82461.215581812343</v>
      </c>
      <c r="Q469">
        <f t="shared" ca="1" si="160"/>
        <v>71316</v>
      </c>
      <c r="R469">
        <f t="shared" ca="1" si="143"/>
        <v>12047.210398978123</v>
      </c>
      <c r="S469">
        <f t="shared" ca="1" si="144"/>
        <v>62621.170814165518</v>
      </c>
      <c r="T469">
        <f t="shared" ca="1" si="145"/>
        <v>465428.38639597781</v>
      </c>
      <c r="U469">
        <f t="shared" ca="1" si="146"/>
        <v>389411.7898647415</v>
      </c>
      <c r="V469">
        <f t="shared" ca="1" si="147"/>
        <v>76016.596531236311</v>
      </c>
      <c r="X469" s="7">
        <f>IF(Table2[[#This Row],[gender]]="men",1,0)</f>
        <v>0</v>
      </c>
      <c r="Y469" s="7">
        <f>IF(Table2[[#This Row],[gender]]="women",1,0)</f>
        <v>1</v>
      </c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>
        <f ca="1">Table2[[#This Row],[Cars value]]/Table2[[#This Row],[Cars]]</f>
        <v>41230.607790906171</v>
      </c>
      <c r="AS469" s="7"/>
      <c r="AT469" s="7"/>
      <c r="AU469" s="7">
        <f ca="1">IF(Table2[[#This Row],[Debts]]&gt;$AT$7,1,0)</f>
        <v>0</v>
      </c>
      <c r="AV469" s="7"/>
      <c r="AW469" s="7">
        <f ca="1">Table2[[#This Row],[Mortage left ]]/Table2[[#This Row],[Value of house ]]</f>
        <v>0.95536881829572817</v>
      </c>
      <c r="AZ469" s="7">
        <f ca="1">IF(Table2[[#This Row],[Debts]]&gt;Table2[[#This Row],[Income]],1,0)</f>
        <v>0</v>
      </c>
      <c r="BA469" s="7"/>
      <c r="BB469" s="7"/>
      <c r="BC469" s="7">
        <f ca="1">IF(Table2[[#This Row],[net worth of the person($)]]&gt;BB469,Table2[[#This Row],[age]],0)</f>
        <v>43</v>
      </c>
      <c r="BD469" s="7"/>
    </row>
    <row r="470" spans="3:56" x14ac:dyDescent="0.25">
      <c r="C470" s="1" t="str">
        <f t="shared" si="148"/>
        <v>women</v>
      </c>
      <c r="D470" s="1">
        <f t="shared" ca="1" si="149"/>
        <v>33</v>
      </c>
      <c r="E470" s="1">
        <f t="shared" ca="1" si="150"/>
        <v>6</v>
      </c>
      <c r="F470" s="1" t="str">
        <f t="shared" ca="1" si="151"/>
        <v>agriculture</v>
      </c>
      <c r="G470" s="1">
        <f t="shared" ca="1" si="152"/>
        <v>1</v>
      </c>
      <c r="H470" s="1" t="str">
        <f t="shared" ca="1" si="153"/>
        <v>high scool</v>
      </c>
      <c r="I470">
        <f t="shared" ca="1" si="154"/>
        <v>2</v>
      </c>
      <c r="J470">
        <f t="shared" ca="1" si="155"/>
        <v>1</v>
      </c>
      <c r="K470">
        <f t="shared" ca="1" si="156"/>
        <v>34071</v>
      </c>
      <c r="L470">
        <f t="shared" ca="1" si="157"/>
        <v>6</v>
      </c>
      <c r="M470" t="str">
        <f t="shared" ca="1" si="158"/>
        <v>Saskatchewan</v>
      </c>
      <c r="N470">
        <f t="shared" ca="1" si="141"/>
        <v>170355</v>
      </c>
      <c r="O470">
        <f t="shared" ca="1" si="159"/>
        <v>30508.830540194587</v>
      </c>
      <c r="P470">
        <f t="shared" ca="1" si="142"/>
        <v>15865.668933792398</v>
      </c>
      <c r="Q470">
        <f t="shared" ca="1" si="160"/>
        <v>10098</v>
      </c>
      <c r="R470">
        <f t="shared" ca="1" si="143"/>
        <v>37219.23082490512</v>
      </c>
      <c r="S470">
        <f t="shared" ca="1" si="144"/>
        <v>37117.397357854992</v>
      </c>
      <c r="T470">
        <f t="shared" ca="1" si="145"/>
        <v>223338.06629164738</v>
      </c>
      <c r="U470">
        <f t="shared" ca="1" si="146"/>
        <v>77826.061365099711</v>
      </c>
      <c r="V470">
        <f t="shared" ca="1" si="147"/>
        <v>145512.00492654767</v>
      </c>
      <c r="X470" s="7">
        <f>IF(Table2[[#This Row],[gender]]="men",1,0)</f>
        <v>0</v>
      </c>
      <c r="Y470" s="7">
        <f>IF(Table2[[#This Row],[gender]]="women",1,0)</f>
        <v>1</v>
      </c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>
        <f ca="1">Table2[[#This Row],[Cars value]]/Table2[[#This Row],[Cars]]</f>
        <v>15865.668933792398</v>
      </c>
      <c r="AS470" s="7"/>
      <c r="AT470" s="7"/>
      <c r="AU470" s="7">
        <f ca="1">IF(Table2[[#This Row],[Debts]]&gt;$AT$7,1,0)</f>
        <v>1</v>
      </c>
      <c r="AV470" s="7"/>
      <c r="AW470" s="7">
        <f ca="1">Table2[[#This Row],[Mortage left ]]/Table2[[#This Row],[Value of house ]]</f>
        <v>0.17908972757004249</v>
      </c>
      <c r="AZ470" s="7">
        <f ca="1">IF(Table2[[#This Row],[Debts]]&gt;Table2[[#This Row],[Income]],1,0)</f>
        <v>1</v>
      </c>
      <c r="BA470" s="7"/>
      <c r="BB470" s="7"/>
      <c r="BC470" s="7">
        <f ca="1">IF(Table2[[#This Row],[net worth of the person($)]]&gt;BB470,Table2[[#This Row],[age]],0)</f>
        <v>33</v>
      </c>
      <c r="BD470" s="7"/>
    </row>
    <row r="471" spans="3:56" x14ac:dyDescent="0.25">
      <c r="C471" s="1" t="str">
        <f t="shared" si="148"/>
        <v>women</v>
      </c>
      <c r="D471" s="1">
        <f t="shared" ca="1" si="149"/>
        <v>26</v>
      </c>
      <c r="E471" s="1">
        <f t="shared" ca="1" si="150"/>
        <v>2</v>
      </c>
      <c r="F471" s="1" t="str">
        <f t="shared" ca="1" si="151"/>
        <v>construction</v>
      </c>
      <c r="G471" s="1">
        <f t="shared" ca="1" si="152"/>
        <v>1</v>
      </c>
      <c r="H471" s="1" t="str">
        <f t="shared" ca="1" si="153"/>
        <v>high scool</v>
      </c>
      <c r="I471">
        <f t="shared" ca="1" si="154"/>
        <v>3</v>
      </c>
      <c r="J471">
        <f t="shared" ca="1" si="155"/>
        <v>2</v>
      </c>
      <c r="K471">
        <f t="shared" ca="1" si="156"/>
        <v>75501</v>
      </c>
      <c r="L471">
        <f t="shared" ca="1" si="157"/>
        <v>7</v>
      </c>
      <c r="M471" t="str">
        <f t="shared" ca="1" si="158"/>
        <v xml:space="preserve">Manitoba </v>
      </c>
      <c r="N471">
        <f t="shared" ca="1" si="141"/>
        <v>226503</v>
      </c>
      <c r="O471">
        <f t="shared" ca="1" si="159"/>
        <v>192568.69603583741</v>
      </c>
      <c r="P471">
        <f t="shared" ca="1" si="142"/>
        <v>46667.931081089613</v>
      </c>
      <c r="Q471">
        <f t="shared" ca="1" si="160"/>
        <v>4323</v>
      </c>
      <c r="R471">
        <f t="shared" ca="1" si="143"/>
        <v>130811.18729155652</v>
      </c>
      <c r="S471">
        <f t="shared" ca="1" si="144"/>
        <v>11769.059001741956</v>
      </c>
      <c r="T471">
        <f t="shared" ca="1" si="145"/>
        <v>284939.99008283153</v>
      </c>
      <c r="U471">
        <f t="shared" ca="1" si="146"/>
        <v>327702.88332739391</v>
      </c>
      <c r="V471">
        <f t="shared" ca="1" si="147"/>
        <v>-42762.89324456238</v>
      </c>
      <c r="X471" s="7">
        <f>IF(Table2[[#This Row],[gender]]="men",1,0)</f>
        <v>0</v>
      </c>
      <c r="Y471" s="7">
        <f>IF(Table2[[#This Row],[gender]]="women",1,0)</f>
        <v>1</v>
      </c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>
        <f ca="1">Table2[[#This Row],[Cars value]]/Table2[[#This Row],[Cars]]</f>
        <v>23333.965540544807</v>
      </c>
      <c r="AS471" s="7"/>
      <c r="AT471" s="7"/>
      <c r="AU471" s="7">
        <f ca="1">IF(Table2[[#This Row],[Debts]]&gt;$AT$7,1,0)</f>
        <v>1</v>
      </c>
      <c r="AV471" s="7"/>
      <c r="AW471" s="7">
        <f ca="1">Table2[[#This Row],[Mortage left ]]/Table2[[#This Row],[Value of house ]]</f>
        <v>0.85018165779630916</v>
      </c>
      <c r="AZ471" s="7">
        <f ca="1">IF(Table2[[#This Row],[Debts]]&gt;Table2[[#This Row],[Income]],1,0)</f>
        <v>1</v>
      </c>
      <c r="BA471" s="7"/>
      <c r="BB471" s="7"/>
      <c r="BC471" s="7">
        <f ca="1">IF(Table2[[#This Row],[net worth of the person($)]]&gt;BB471,Table2[[#This Row],[age]],0)</f>
        <v>0</v>
      </c>
      <c r="BD471" s="7"/>
    </row>
    <row r="472" spans="3:56" x14ac:dyDescent="0.25">
      <c r="C472" s="1" t="str">
        <f t="shared" si="148"/>
        <v>women</v>
      </c>
      <c r="D472" s="1">
        <f t="shared" ca="1" si="149"/>
        <v>28</v>
      </c>
      <c r="E472" s="1">
        <f t="shared" ca="1" si="150"/>
        <v>5</v>
      </c>
      <c r="F472" s="1" t="str">
        <f t="shared" ca="1" si="151"/>
        <v xml:space="preserve">general work </v>
      </c>
      <c r="G472" s="1">
        <f t="shared" ca="1" si="152"/>
        <v>4</v>
      </c>
      <c r="H472" s="1" t="str">
        <f t="shared" ca="1" si="153"/>
        <v xml:space="preserve">technical </v>
      </c>
      <c r="I472">
        <f t="shared" ca="1" si="154"/>
        <v>1</v>
      </c>
      <c r="J472">
        <f t="shared" ca="1" si="155"/>
        <v>2</v>
      </c>
      <c r="K472">
        <f t="shared" ca="1" si="156"/>
        <v>76218</v>
      </c>
      <c r="L472">
        <f t="shared" ca="1" si="157"/>
        <v>13</v>
      </c>
      <c r="M472" t="str">
        <f t="shared" ca="1" si="158"/>
        <v>Prince edward Island</v>
      </c>
      <c r="N472">
        <f t="shared" ca="1" si="141"/>
        <v>228654</v>
      </c>
      <c r="O472">
        <f t="shared" ca="1" si="159"/>
        <v>131313.84570137484</v>
      </c>
      <c r="P472">
        <f t="shared" ca="1" si="142"/>
        <v>65393.621021687883</v>
      </c>
      <c r="Q472">
        <f t="shared" ca="1" si="160"/>
        <v>29298</v>
      </c>
      <c r="R472">
        <f t="shared" ca="1" si="143"/>
        <v>77349.682172149303</v>
      </c>
      <c r="S472">
        <f t="shared" ca="1" si="144"/>
        <v>69747.016113547099</v>
      </c>
      <c r="T472">
        <f t="shared" ca="1" si="145"/>
        <v>363794.63713523495</v>
      </c>
      <c r="U472">
        <f t="shared" ca="1" si="146"/>
        <v>237961.52787352414</v>
      </c>
      <c r="V472">
        <f t="shared" ca="1" si="147"/>
        <v>125833.10926171081</v>
      </c>
      <c r="X472" s="7">
        <f>IF(Table2[[#This Row],[gender]]="men",1,0)</f>
        <v>0</v>
      </c>
      <c r="Y472" s="7">
        <f>IF(Table2[[#This Row],[gender]]="women",1,0)</f>
        <v>1</v>
      </c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>
        <f ca="1">Table2[[#This Row],[Cars value]]/Table2[[#This Row],[Cars]]</f>
        <v>32696.810510843941</v>
      </c>
      <c r="AS472" s="7"/>
      <c r="AT472" s="7"/>
      <c r="AU472" s="7">
        <f ca="1">IF(Table2[[#This Row],[Debts]]&gt;$AT$7,1,0)</f>
        <v>1</v>
      </c>
      <c r="AV472" s="7"/>
      <c r="AW472" s="7">
        <f ca="1">Table2[[#This Row],[Mortage left ]]/Table2[[#This Row],[Value of house ]]</f>
        <v>0.57429061245976387</v>
      </c>
      <c r="AZ472" s="7">
        <f ca="1">IF(Table2[[#This Row],[Debts]]&gt;Table2[[#This Row],[Income]],1,0)</f>
        <v>1</v>
      </c>
      <c r="BA472" s="7"/>
      <c r="BB472" s="7"/>
      <c r="BC472" s="7">
        <f ca="1">IF(Table2[[#This Row],[net worth of the person($)]]&gt;BB472,Table2[[#This Row],[age]],0)</f>
        <v>28</v>
      </c>
      <c r="BD472" s="7"/>
    </row>
    <row r="473" spans="3:56" x14ac:dyDescent="0.25">
      <c r="C473" s="1" t="str">
        <f t="shared" si="148"/>
        <v>women</v>
      </c>
      <c r="D473" s="1">
        <f t="shared" ca="1" si="149"/>
        <v>35</v>
      </c>
      <c r="E473" s="1">
        <f t="shared" ca="1" si="150"/>
        <v>2</v>
      </c>
      <c r="F473" s="1" t="str">
        <f t="shared" ca="1" si="151"/>
        <v>construction</v>
      </c>
      <c r="G473" s="1">
        <f t="shared" ca="1" si="152"/>
        <v>5</v>
      </c>
      <c r="H473" s="1" t="str">
        <f t="shared" ca="1" si="153"/>
        <v>Other</v>
      </c>
      <c r="I473">
        <f t="shared" ca="1" si="154"/>
        <v>1</v>
      </c>
      <c r="J473">
        <f t="shared" ca="1" si="155"/>
        <v>1</v>
      </c>
      <c r="K473">
        <f t="shared" ca="1" si="156"/>
        <v>31922</v>
      </c>
      <c r="L473">
        <f t="shared" ca="1" si="157"/>
        <v>8</v>
      </c>
      <c r="M473" t="str">
        <f t="shared" ca="1" si="158"/>
        <v xml:space="preserve">Ontario </v>
      </c>
      <c r="N473">
        <f t="shared" ca="1" si="141"/>
        <v>191532</v>
      </c>
      <c r="O473">
        <f t="shared" ca="1" si="159"/>
        <v>85169.638961711666</v>
      </c>
      <c r="P473">
        <f t="shared" ca="1" si="142"/>
        <v>24063.572098212764</v>
      </c>
      <c r="Q473">
        <f t="shared" ca="1" si="160"/>
        <v>5364</v>
      </c>
      <c r="R473">
        <f t="shared" ca="1" si="143"/>
        <v>57427.47770337516</v>
      </c>
      <c r="S473">
        <f t="shared" ca="1" si="144"/>
        <v>26963.928071714101</v>
      </c>
      <c r="T473">
        <f t="shared" ca="1" si="145"/>
        <v>242559.50016992685</v>
      </c>
      <c r="U473">
        <f t="shared" ca="1" si="146"/>
        <v>147961.11666508683</v>
      </c>
      <c r="V473">
        <f t="shared" ca="1" si="147"/>
        <v>94598.383504840021</v>
      </c>
      <c r="X473" s="7">
        <f>IF(Table2[[#This Row],[gender]]="men",1,0)</f>
        <v>0</v>
      </c>
      <c r="Y473" s="7">
        <f>IF(Table2[[#This Row],[gender]]="women",1,0)</f>
        <v>1</v>
      </c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>
        <f ca="1">Table2[[#This Row],[Cars value]]/Table2[[#This Row],[Cars]]</f>
        <v>24063.572098212764</v>
      </c>
      <c r="AS473" s="7"/>
      <c r="AT473" s="7"/>
      <c r="AU473" s="7">
        <f ca="1">IF(Table2[[#This Row],[Debts]]&gt;$AT$7,1,0)</f>
        <v>1</v>
      </c>
      <c r="AV473" s="7"/>
      <c r="AW473" s="7">
        <f ca="1">Table2[[#This Row],[Mortage left ]]/Table2[[#This Row],[Value of house ]]</f>
        <v>0.44467576677375931</v>
      </c>
      <c r="AZ473" s="7">
        <f ca="1">IF(Table2[[#This Row],[Debts]]&gt;Table2[[#This Row],[Income]],1,0)</f>
        <v>1</v>
      </c>
      <c r="BA473" s="7"/>
      <c r="BB473" s="7"/>
      <c r="BC473" s="7">
        <f ca="1">IF(Table2[[#This Row],[net worth of the person($)]]&gt;BB473,Table2[[#This Row],[age]],0)</f>
        <v>35</v>
      </c>
      <c r="BD473" s="7"/>
    </row>
    <row r="474" spans="3:56" x14ac:dyDescent="0.25">
      <c r="C474" s="1" t="str">
        <f t="shared" si="148"/>
        <v>women</v>
      </c>
      <c r="D474" s="1">
        <f t="shared" ca="1" si="149"/>
        <v>27</v>
      </c>
      <c r="E474" s="1">
        <f t="shared" ca="1" si="150"/>
        <v>2</v>
      </c>
      <c r="F474" s="1" t="str">
        <f t="shared" ca="1" si="151"/>
        <v>construction</v>
      </c>
      <c r="G474" s="1">
        <f t="shared" ca="1" si="152"/>
        <v>1</v>
      </c>
      <c r="H474" s="1" t="str">
        <f t="shared" ca="1" si="153"/>
        <v>high scool</v>
      </c>
      <c r="I474">
        <f t="shared" ca="1" si="154"/>
        <v>2</v>
      </c>
      <c r="J474">
        <f t="shared" ca="1" si="155"/>
        <v>2</v>
      </c>
      <c r="K474">
        <f t="shared" ca="1" si="156"/>
        <v>46895</v>
      </c>
      <c r="L474">
        <f t="shared" ca="1" si="157"/>
        <v>4</v>
      </c>
      <c r="M474" t="str">
        <f t="shared" ca="1" si="158"/>
        <v>Alberta</v>
      </c>
      <c r="N474">
        <f t="shared" ca="1" si="141"/>
        <v>140685</v>
      </c>
      <c r="O474">
        <f t="shared" ca="1" si="159"/>
        <v>118454.87522826226</v>
      </c>
      <c r="P474">
        <f t="shared" ca="1" si="142"/>
        <v>78520.150894949416</v>
      </c>
      <c r="Q474">
        <f t="shared" ca="1" si="160"/>
        <v>44646</v>
      </c>
      <c r="R474">
        <f t="shared" ca="1" si="143"/>
        <v>35922.335813965808</v>
      </c>
      <c r="S474">
        <f t="shared" ca="1" si="144"/>
        <v>1319.6419937196006</v>
      </c>
      <c r="T474">
        <f t="shared" ca="1" si="145"/>
        <v>220524.79288866901</v>
      </c>
      <c r="U474">
        <f t="shared" ca="1" si="146"/>
        <v>199023.2110422281</v>
      </c>
      <c r="V474">
        <f t="shared" ca="1" si="147"/>
        <v>21501.581846440909</v>
      </c>
      <c r="X474" s="7">
        <f>IF(Table2[[#This Row],[gender]]="men",1,0)</f>
        <v>0</v>
      </c>
      <c r="Y474" s="7">
        <f>IF(Table2[[#This Row],[gender]]="women",1,0)</f>
        <v>1</v>
      </c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>
        <f ca="1">Table2[[#This Row],[Cars value]]/Table2[[#This Row],[Cars]]</f>
        <v>39260.075447474708</v>
      </c>
      <c r="AS474" s="7"/>
      <c r="AT474" s="7"/>
      <c r="AU474" s="7">
        <f ca="1">IF(Table2[[#This Row],[Debts]]&gt;$AT$7,1,0)</f>
        <v>1</v>
      </c>
      <c r="AV474" s="7"/>
      <c r="AW474" s="7">
        <f ca="1">Table2[[#This Row],[Mortage left ]]/Table2[[#This Row],[Value of house ]]</f>
        <v>0.84198653181406868</v>
      </c>
      <c r="AZ474" s="7">
        <f ca="1">IF(Table2[[#This Row],[Debts]]&gt;Table2[[#This Row],[Income]],1,0)</f>
        <v>0</v>
      </c>
      <c r="BA474" s="7"/>
      <c r="BB474" s="7"/>
      <c r="BC474" s="7">
        <f ca="1">IF(Table2[[#This Row],[net worth of the person($)]]&gt;BB474,Table2[[#This Row],[age]],0)</f>
        <v>27</v>
      </c>
      <c r="BD474" s="7"/>
    </row>
    <row r="475" spans="3:56" x14ac:dyDescent="0.25">
      <c r="C475" s="1" t="str">
        <f t="shared" si="148"/>
        <v>women</v>
      </c>
      <c r="D475" s="1">
        <f t="shared" ca="1" si="149"/>
        <v>34</v>
      </c>
      <c r="E475" s="1">
        <f t="shared" ca="1" si="150"/>
        <v>6</v>
      </c>
      <c r="F475" s="1" t="str">
        <f t="shared" ca="1" si="151"/>
        <v>agriculture</v>
      </c>
      <c r="G475" s="1">
        <f t="shared" ca="1" si="152"/>
        <v>4</v>
      </c>
      <c r="H475" s="1" t="str">
        <f t="shared" ca="1" si="153"/>
        <v xml:space="preserve">technical </v>
      </c>
      <c r="I475">
        <f t="shared" ca="1" si="154"/>
        <v>1</v>
      </c>
      <c r="J475">
        <f t="shared" ca="1" si="155"/>
        <v>2</v>
      </c>
      <c r="K475">
        <f t="shared" ca="1" si="156"/>
        <v>82976</v>
      </c>
      <c r="L475">
        <f t="shared" ca="1" si="157"/>
        <v>5</v>
      </c>
      <c r="M475" t="str">
        <f t="shared" ca="1" si="158"/>
        <v>Nunavut</v>
      </c>
      <c r="N475">
        <f t="shared" ca="1" si="141"/>
        <v>497856</v>
      </c>
      <c r="O475">
        <f t="shared" ca="1" si="159"/>
        <v>468957.43388422142</v>
      </c>
      <c r="P475">
        <f t="shared" ca="1" si="142"/>
        <v>115004.09071407822</v>
      </c>
      <c r="Q475">
        <f t="shared" ca="1" si="160"/>
        <v>1931</v>
      </c>
      <c r="R475">
        <f t="shared" ca="1" si="143"/>
        <v>111214.9141246849</v>
      </c>
      <c r="S475">
        <f t="shared" ca="1" si="144"/>
        <v>65452.55047902443</v>
      </c>
      <c r="T475">
        <f t="shared" ca="1" si="145"/>
        <v>678312.64119310258</v>
      </c>
      <c r="U475">
        <f t="shared" ca="1" si="146"/>
        <v>582103.34800890635</v>
      </c>
      <c r="V475">
        <f t="shared" ca="1" si="147"/>
        <v>96209.293184196227</v>
      </c>
      <c r="X475" s="7">
        <f>IF(Table2[[#This Row],[gender]]="men",1,0)</f>
        <v>0</v>
      </c>
      <c r="Y475" s="7">
        <f>IF(Table2[[#This Row],[gender]]="women",1,0)</f>
        <v>1</v>
      </c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>
        <f ca="1">Table2[[#This Row],[Cars value]]/Table2[[#This Row],[Cars]]</f>
        <v>57502.045357039111</v>
      </c>
      <c r="AS475" s="7"/>
      <c r="AT475" s="7"/>
      <c r="AU475" s="7">
        <f ca="1">IF(Table2[[#This Row],[Debts]]&gt;$AT$7,1,0)</f>
        <v>1</v>
      </c>
      <c r="AV475" s="7"/>
      <c r="AW475" s="7">
        <f ca="1">Table2[[#This Row],[Mortage left ]]/Table2[[#This Row],[Value of house ]]</f>
        <v>0.94195396637626427</v>
      </c>
      <c r="AZ475" s="7">
        <f ca="1">IF(Table2[[#This Row],[Debts]]&gt;Table2[[#This Row],[Income]],1,0)</f>
        <v>1</v>
      </c>
      <c r="BA475" s="7"/>
      <c r="BB475" s="7"/>
      <c r="BC475" s="7">
        <f ca="1">IF(Table2[[#This Row],[net worth of the person($)]]&gt;BB475,Table2[[#This Row],[age]],0)</f>
        <v>34</v>
      </c>
      <c r="BD475" s="7"/>
    </row>
    <row r="476" spans="3:56" x14ac:dyDescent="0.25">
      <c r="C476" s="1" t="str">
        <f t="shared" si="148"/>
        <v>women</v>
      </c>
      <c r="D476" s="1">
        <f t="shared" ca="1" si="149"/>
        <v>40</v>
      </c>
      <c r="E476" s="1">
        <f t="shared" ca="1" si="150"/>
        <v>3</v>
      </c>
      <c r="F476" s="1" t="str">
        <f t="shared" ca="1" si="151"/>
        <v xml:space="preserve">teaching </v>
      </c>
      <c r="G476" s="1">
        <f t="shared" ca="1" si="152"/>
        <v>1</v>
      </c>
      <c r="H476" s="1" t="str">
        <f t="shared" ca="1" si="153"/>
        <v>high scool</v>
      </c>
      <c r="I476">
        <f t="shared" ca="1" si="154"/>
        <v>0</v>
      </c>
      <c r="J476">
        <f t="shared" ca="1" si="155"/>
        <v>2</v>
      </c>
      <c r="K476">
        <f t="shared" ca="1" si="156"/>
        <v>35351</v>
      </c>
      <c r="L476">
        <f t="shared" ca="1" si="157"/>
        <v>2</v>
      </c>
      <c r="M476" t="str">
        <f t="shared" ca="1" si="158"/>
        <v>BC</v>
      </c>
      <c r="N476">
        <f t="shared" ca="1" si="141"/>
        <v>212106</v>
      </c>
      <c r="O476">
        <f t="shared" ca="1" si="159"/>
        <v>183505.46941798506</v>
      </c>
      <c r="P476">
        <f t="shared" ca="1" si="142"/>
        <v>49089.669278349749</v>
      </c>
      <c r="Q476">
        <f t="shared" ca="1" si="160"/>
        <v>9388</v>
      </c>
      <c r="R476">
        <f t="shared" ca="1" si="143"/>
        <v>59886.144609882933</v>
      </c>
      <c r="S476">
        <f t="shared" ca="1" si="144"/>
        <v>23103.059297948374</v>
      </c>
      <c r="T476">
        <f t="shared" ca="1" si="145"/>
        <v>284298.7285762981</v>
      </c>
      <c r="U476">
        <f t="shared" ca="1" si="146"/>
        <v>252779.614027868</v>
      </c>
      <c r="V476">
        <f t="shared" ca="1" si="147"/>
        <v>31519.114548430109</v>
      </c>
      <c r="X476" s="7">
        <f>IF(Table2[[#This Row],[gender]]="men",1,0)</f>
        <v>0</v>
      </c>
      <c r="Y476" s="7">
        <f>IF(Table2[[#This Row],[gender]]="women",1,0)</f>
        <v>1</v>
      </c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>
        <f ca="1">Table2[[#This Row],[Cars value]]/Table2[[#This Row],[Cars]]</f>
        <v>24544.834639174875</v>
      </c>
      <c r="AS476" s="7"/>
      <c r="AT476" s="7"/>
      <c r="AU476" s="7">
        <f ca="1">IF(Table2[[#This Row],[Debts]]&gt;$AT$7,1,0)</f>
        <v>1</v>
      </c>
      <c r="AV476" s="7"/>
      <c r="AW476" s="7">
        <f ca="1">Table2[[#This Row],[Mortage left ]]/Table2[[#This Row],[Value of house ]]</f>
        <v>0.86515925724866372</v>
      </c>
      <c r="AZ476" s="7">
        <f ca="1">IF(Table2[[#This Row],[Debts]]&gt;Table2[[#This Row],[Income]],1,0)</f>
        <v>1</v>
      </c>
      <c r="BA476" s="7"/>
      <c r="BB476" s="7"/>
      <c r="BC476" s="7">
        <f ca="1">IF(Table2[[#This Row],[net worth of the person($)]]&gt;BB476,Table2[[#This Row],[age]],0)</f>
        <v>40</v>
      </c>
      <c r="BD476" s="7"/>
    </row>
    <row r="477" spans="3:56" x14ac:dyDescent="0.25">
      <c r="C477" s="1" t="str">
        <f t="shared" si="148"/>
        <v>women</v>
      </c>
      <c r="D477" s="1">
        <f t="shared" ca="1" si="149"/>
        <v>45</v>
      </c>
      <c r="E477" s="1">
        <f t="shared" ca="1" si="150"/>
        <v>3</v>
      </c>
      <c r="F477" s="1" t="str">
        <f t="shared" ca="1" si="151"/>
        <v xml:space="preserve">teaching </v>
      </c>
      <c r="G477" s="1">
        <f t="shared" ca="1" si="152"/>
        <v>1</v>
      </c>
      <c r="H477" s="1" t="str">
        <f t="shared" ca="1" si="153"/>
        <v>high scool</v>
      </c>
      <c r="I477">
        <f t="shared" ca="1" si="154"/>
        <v>1</v>
      </c>
      <c r="J477">
        <f t="shared" ca="1" si="155"/>
        <v>2</v>
      </c>
      <c r="K477">
        <f t="shared" ca="1" si="156"/>
        <v>35611</v>
      </c>
      <c r="L477">
        <f t="shared" ca="1" si="157"/>
        <v>11</v>
      </c>
      <c r="M477" t="str">
        <f t="shared" ca="1" si="158"/>
        <v>New bruncwick</v>
      </c>
      <c r="N477">
        <f t="shared" ca="1" si="141"/>
        <v>142444</v>
      </c>
      <c r="O477">
        <f t="shared" ca="1" si="159"/>
        <v>351.35616137059759</v>
      </c>
      <c r="P477">
        <f t="shared" ca="1" si="142"/>
        <v>56548.560807593218</v>
      </c>
      <c r="Q477">
        <f t="shared" ca="1" si="160"/>
        <v>48018</v>
      </c>
      <c r="R477">
        <f t="shared" ca="1" si="143"/>
        <v>23803.872998458046</v>
      </c>
      <c r="S477">
        <f t="shared" ca="1" si="144"/>
        <v>2002.9090282087386</v>
      </c>
      <c r="T477">
        <f t="shared" ca="1" si="145"/>
        <v>200995.46983580195</v>
      </c>
      <c r="U477">
        <f t="shared" ca="1" si="146"/>
        <v>72173.229159828639</v>
      </c>
      <c r="V477">
        <f t="shared" ca="1" si="147"/>
        <v>128822.24067597331</v>
      </c>
      <c r="X477" s="7">
        <f>IF(Table2[[#This Row],[gender]]="men",1,0)</f>
        <v>0</v>
      </c>
      <c r="Y477" s="7">
        <f>IF(Table2[[#This Row],[gender]]="women",1,0)</f>
        <v>1</v>
      </c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>
        <f ca="1">Table2[[#This Row],[Cars value]]/Table2[[#This Row],[Cars]]</f>
        <v>28274.280403796609</v>
      </c>
      <c r="AS477" s="7"/>
      <c r="AT477" s="7"/>
      <c r="AU477" s="7">
        <f ca="1">IF(Table2[[#This Row],[Debts]]&gt;$AT$7,1,0)</f>
        <v>1</v>
      </c>
      <c r="AV477" s="7"/>
      <c r="AW477" s="7">
        <f ca="1">Table2[[#This Row],[Mortage left ]]/Table2[[#This Row],[Value of house ]]</f>
        <v>2.4666266137611803E-3</v>
      </c>
      <c r="AZ477" s="7">
        <f ca="1">IF(Table2[[#This Row],[Debts]]&gt;Table2[[#This Row],[Income]],1,0)</f>
        <v>0</v>
      </c>
      <c r="BA477" s="7"/>
      <c r="BB477" s="7"/>
      <c r="BC477" s="7">
        <f ca="1">IF(Table2[[#This Row],[net worth of the person($)]]&gt;BB477,Table2[[#This Row],[age]],0)</f>
        <v>45</v>
      </c>
      <c r="BD477" s="7"/>
    </row>
    <row r="478" spans="3:56" x14ac:dyDescent="0.25">
      <c r="C478" s="1" t="str">
        <f t="shared" si="148"/>
        <v>women</v>
      </c>
      <c r="D478" s="1">
        <f t="shared" ca="1" si="149"/>
        <v>33</v>
      </c>
      <c r="E478" s="1">
        <f t="shared" ca="1" si="150"/>
        <v>4</v>
      </c>
      <c r="F478" s="1" t="str">
        <f t="shared" ca="1" si="151"/>
        <v>IT</v>
      </c>
      <c r="G478" s="1">
        <f t="shared" ca="1" si="152"/>
        <v>5</v>
      </c>
      <c r="H478" s="1" t="str">
        <f t="shared" ca="1" si="153"/>
        <v>Other</v>
      </c>
      <c r="I478">
        <f t="shared" ca="1" si="154"/>
        <v>1</v>
      </c>
      <c r="J478">
        <f t="shared" ca="1" si="155"/>
        <v>1</v>
      </c>
      <c r="K478">
        <f t="shared" ca="1" si="156"/>
        <v>26448</v>
      </c>
      <c r="L478">
        <f t="shared" ca="1" si="157"/>
        <v>10</v>
      </c>
      <c r="M478" t="str">
        <f t="shared" ca="1" si="158"/>
        <v>Newfounland</v>
      </c>
      <c r="N478">
        <f t="shared" ca="1" si="141"/>
        <v>79344</v>
      </c>
      <c r="O478">
        <f t="shared" ca="1" si="159"/>
        <v>18264.84666095697</v>
      </c>
      <c r="P478">
        <f t="shared" ca="1" si="142"/>
        <v>23704.569981379387</v>
      </c>
      <c r="Q478">
        <f t="shared" ca="1" si="160"/>
        <v>18511</v>
      </c>
      <c r="R478">
        <f t="shared" ca="1" si="143"/>
        <v>22224.115660467374</v>
      </c>
      <c r="S478">
        <f t="shared" ca="1" si="144"/>
        <v>10345.723790846539</v>
      </c>
      <c r="T478">
        <f t="shared" ca="1" si="145"/>
        <v>113394.29377222594</v>
      </c>
      <c r="U478">
        <f t="shared" ca="1" si="146"/>
        <v>58999.962321424347</v>
      </c>
      <c r="V478">
        <f t="shared" ca="1" si="147"/>
        <v>54394.33145080159</v>
      </c>
      <c r="X478" s="7">
        <f>IF(Table2[[#This Row],[gender]]="men",1,0)</f>
        <v>0</v>
      </c>
      <c r="Y478" s="7">
        <f>IF(Table2[[#This Row],[gender]]="women",1,0)</f>
        <v>1</v>
      </c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>
        <f ca="1">Table2[[#This Row],[Cars value]]/Table2[[#This Row],[Cars]]</f>
        <v>23704.569981379387</v>
      </c>
      <c r="AS478" s="7"/>
      <c r="AT478" s="7"/>
      <c r="AU478" s="7">
        <f ca="1">IF(Table2[[#This Row],[Debts]]&gt;$AT$7,1,0)</f>
        <v>1</v>
      </c>
      <c r="AV478" s="7"/>
      <c r="AW478" s="7">
        <f ca="1">Table2[[#This Row],[Mortage left ]]/Table2[[#This Row],[Value of house ]]</f>
        <v>0.23019820857225462</v>
      </c>
      <c r="AZ478" s="7">
        <f ca="1">IF(Table2[[#This Row],[Debts]]&gt;Table2[[#This Row],[Income]],1,0)</f>
        <v>0</v>
      </c>
      <c r="BA478" s="7"/>
      <c r="BB478" s="7"/>
      <c r="BC478" s="7">
        <f ca="1">IF(Table2[[#This Row],[net worth of the person($)]]&gt;BB478,Table2[[#This Row],[age]],0)</f>
        <v>33</v>
      </c>
      <c r="BD478" s="7"/>
    </row>
    <row r="479" spans="3:56" x14ac:dyDescent="0.25">
      <c r="C479" s="1" t="str">
        <f t="shared" si="148"/>
        <v>women</v>
      </c>
      <c r="D479" s="1">
        <f t="shared" ca="1" si="149"/>
        <v>33</v>
      </c>
      <c r="E479" s="1">
        <f t="shared" ca="1" si="150"/>
        <v>2</v>
      </c>
      <c r="F479" s="1" t="str">
        <f t="shared" ca="1" si="151"/>
        <v>construction</v>
      </c>
      <c r="G479" s="1">
        <f t="shared" ca="1" si="152"/>
        <v>2</v>
      </c>
      <c r="H479" s="1" t="str">
        <f t="shared" ca="1" si="153"/>
        <v xml:space="preserve">college </v>
      </c>
      <c r="I479">
        <f t="shared" ca="1" si="154"/>
        <v>3</v>
      </c>
      <c r="J479">
        <f t="shared" ca="1" si="155"/>
        <v>2</v>
      </c>
      <c r="K479">
        <f t="shared" ca="1" si="156"/>
        <v>63747</v>
      </c>
      <c r="L479">
        <f t="shared" ca="1" si="157"/>
        <v>7</v>
      </c>
      <c r="M479" t="str">
        <f t="shared" ca="1" si="158"/>
        <v xml:space="preserve">Manitoba </v>
      </c>
      <c r="N479">
        <f t="shared" ca="1" si="141"/>
        <v>191241</v>
      </c>
      <c r="O479">
        <f t="shared" ca="1" si="159"/>
        <v>87974.788839168978</v>
      </c>
      <c r="P479">
        <f t="shared" ca="1" si="142"/>
        <v>101896.39423199781</v>
      </c>
      <c r="Q479">
        <f t="shared" ca="1" si="160"/>
        <v>98243</v>
      </c>
      <c r="R479">
        <f t="shared" ca="1" si="143"/>
        <v>83018.004870449571</v>
      </c>
      <c r="S479">
        <f t="shared" ca="1" si="144"/>
        <v>60698.412763803921</v>
      </c>
      <c r="T479">
        <f t="shared" ca="1" si="145"/>
        <v>353835.80699580169</v>
      </c>
      <c r="U479">
        <f t="shared" ca="1" si="146"/>
        <v>269235.79370961851</v>
      </c>
      <c r="V479">
        <f t="shared" ca="1" si="147"/>
        <v>84600.013286183181</v>
      </c>
      <c r="X479" s="7">
        <f>IF(Table2[[#This Row],[gender]]="men",1,0)</f>
        <v>0</v>
      </c>
      <c r="Y479" s="7">
        <f>IF(Table2[[#This Row],[gender]]="women",1,0)</f>
        <v>1</v>
      </c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>
        <f ca="1">Table2[[#This Row],[Cars value]]/Table2[[#This Row],[Cars]]</f>
        <v>50948.197115998904</v>
      </c>
      <c r="AS479" s="7"/>
      <c r="AT479" s="7"/>
      <c r="AU479" s="7">
        <f ca="1">IF(Table2[[#This Row],[Debts]]&gt;$AT$7,1,0)</f>
        <v>1</v>
      </c>
      <c r="AV479" s="7"/>
      <c r="AW479" s="7">
        <f ca="1">Table2[[#This Row],[Mortage left ]]/Table2[[#This Row],[Value of house ]]</f>
        <v>0.46002054391667568</v>
      </c>
      <c r="AZ479" s="7">
        <f ca="1">IF(Table2[[#This Row],[Debts]]&gt;Table2[[#This Row],[Income]],1,0)</f>
        <v>1</v>
      </c>
      <c r="BA479" s="7"/>
      <c r="BB479" s="7"/>
      <c r="BC479" s="7">
        <f ca="1">IF(Table2[[#This Row],[net worth of the person($)]]&gt;BB479,Table2[[#This Row],[age]],0)</f>
        <v>33</v>
      </c>
      <c r="BD479" s="7"/>
    </row>
    <row r="480" spans="3:56" x14ac:dyDescent="0.25">
      <c r="C480" s="1" t="str">
        <f t="shared" si="148"/>
        <v>women</v>
      </c>
      <c r="D480" s="1">
        <f t="shared" ca="1" si="149"/>
        <v>40</v>
      </c>
      <c r="E480" s="1">
        <f t="shared" ca="1" si="150"/>
        <v>5</v>
      </c>
      <c r="F480" s="1" t="str">
        <f t="shared" ca="1" si="151"/>
        <v xml:space="preserve">general work </v>
      </c>
      <c r="G480" s="1">
        <f t="shared" ca="1" si="152"/>
        <v>4</v>
      </c>
      <c r="H480" s="1" t="str">
        <f t="shared" ca="1" si="153"/>
        <v xml:space="preserve">technical </v>
      </c>
      <c r="I480">
        <f t="shared" ca="1" si="154"/>
        <v>4</v>
      </c>
      <c r="J480">
        <f t="shared" ca="1" si="155"/>
        <v>1</v>
      </c>
      <c r="K480">
        <f t="shared" ca="1" si="156"/>
        <v>68716</v>
      </c>
      <c r="L480">
        <f t="shared" ca="1" si="157"/>
        <v>5</v>
      </c>
      <c r="M480" t="str">
        <f t="shared" ca="1" si="158"/>
        <v>Nunavut</v>
      </c>
      <c r="N480">
        <f t="shared" ca="1" si="141"/>
        <v>412296</v>
      </c>
      <c r="O480">
        <f t="shared" ca="1" si="159"/>
        <v>257009.95117710062</v>
      </c>
      <c r="P480">
        <f t="shared" ca="1" si="142"/>
        <v>39297.031469872491</v>
      </c>
      <c r="Q480">
        <f t="shared" ca="1" si="160"/>
        <v>12970</v>
      </c>
      <c r="R480">
        <f t="shared" ca="1" si="143"/>
        <v>78445.720159941178</v>
      </c>
      <c r="S480">
        <f t="shared" ca="1" si="144"/>
        <v>74854.859187901282</v>
      </c>
      <c r="T480">
        <f t="shared" ca="1" si="145"/>
        <v>526447.89065777382</v>
      </c>
      <c r="U480">
        <f t="shared" ca="1" si="146"/>
        <v>348425.67133704183</v>
      </c>
      <c r="V480">
        <f t="shared" ca="1" si="147"/>
        <v>178022.21932073199</v>
      </c>
      <c r="X480" s="7">
        <f>IF(Table2[[#This Row],[gender]]="men",1,0)</f>
        <v>0</v>
      </c>
      <c r="Y480" s="7">
        <f>IF(Table2[[#This Row],[gender]]="women",1,0)</f>
        <v>1</v>
      </c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>
        <f ca="1">Table2[[#This Row],[Cars value]]/Table2[[#This Row],[Cars]]</f>
        <v>39297.031469872491</v>
      </c>
      <c r="AS480" s="7"/>
      <c r="AT480" s="7"/>
      <c r="AU480" s="7">
        <f ca="1">IF(Table2[[#This Row],[Debts]]&gt;$AT$7,1,0)</f>
        <v>1</v>
      </c>
      <c r="AV480" s="7"/>
      <c r="AW480" s="7">
        <f ca="1">Table2[[#This Row],[Mortage left ]]/Table2[[#This Row],[Value of house ]]</f>
        <v>0.62336270828991946</v>
      </c>
      <c r="AZ480" s="7">
        <f ca="1">IF(Table2[[#This Row],[Debts]]&gt;Table2[[#This Row],[Income]],1,0)</f>
        <v>1</v>
      </c>
      <c r="BA480" s="7"/>
      <c r="BB480" s="7"/>
      <c r="BC480" s="7">
        <f ca="1">IF(Table2[[#This Row],[net worth of the person($)]]&gt;BB480,Table2[[#This Row],[age]],0)</f>
        <v>40</v>
      </c>
      <c r="BD480" s="7"/>
    </row>
    <row r="481" spans="3:56" x14ac:dyDescent="0.25">
      <c r="C481" s="1" t="str">
        <f t="shared" si="148"/>
        <v>women</v>
      </c>
      <c r="D481" s="1">
        <f t="shared" ca="1" si="149"/>
        <v>39</v>
      </c>
      <c r="E481" s="1">
        <f t="shared" ca="1" si="150"/>
        <v>4</v>
      </c>
      <c r="F481" s="1" t="str">
        <f t="shared" ca="1" si="151"/>
        <v>IT</v>
      </c>
      <c r="G481" s="1">
        <f t="shared" ca="1" si="152"/>
        <v>1</v>
      </c>
      <c r="H481" s="1" t="str">
        <f t="shared" ca="1" si="153"/>
        <v>high scool</v>
      </c>
      <c r="I481">
        <f t="shared" ca="1" si="154"/>
        <v>0</v>
      </c>
      <c r="J481">
        <f t="shared" ca="1" si="155"/>
        <v>1</v>
      </c>
      <c r="K481">
        <f t="shared" ca="1" si="156"/>
        <v>66390</v>
      </c>
      <c r="L481">
        <f t="shared" ca="1" si="157"/>
        <v>5</v>
      </c>
      <c r="M481" t="str">
        <f t="shared" ca="1" si="158"/>
        <v>Nunavut</v>
      </c>
      <c r="N481">
        <f t="shared" ca="1" si="141"/>
        <v>199170</v>
      </c>
      <c r="O481">
        <f t="shared" ca="1" si="159"/>
        <v>152877.15933561148</v>
      </c>
      <c r="P481">
        <f t="shared" ca="1" si="142"/>
        <v>53429.356334963944</v>
      </c>
      <c r="Q481">
        <f t="shared" ca="1" si="160"/>
        <v>33023</v>
      </c>
      <c r="R481">
        <f t="shared" ca="1" si="143"/>
        <v>8125.6372973040407</v>
      </c>
      <c r="S481">
        <f t="shared" ca="1" si="144"/>
        <v>10360.626726584444</v>
      </c>
      <c r="T481">
        <f t="shared" ca="1" si="145"/>
        <v>262959.98306154838</v>
      </c>
      <c r="U481">
        <f t="shared" ca="1" si="146"/>
        <v>194025.7966329155</v>
      </c>
      <c r="V481">
        <f t="shared" ca="1" si="147"/>
        <v>68934.186428632878</v>
      </c>
      <c r="X481" s="7">
        <f>IF(Table2[[#This Row],[gender]]="men",1,0)</f>
        <v>0</v>
      </c>
      <c r="Y481" s="7">
        <f>IF(Table2[[#This Row],[gender]]="women",1,0)</f>
        <v>1</v>
      </c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>
        <f ca="1">Table2[[#This Row],[Cars value]]/Table2[[#This Row],[Cars]]</f>
        <v>53429.356334963944</v>
      </c>
      <c r="AS481" s="7"/>
      <c r="AT481" s="7"/>
      <c r="AU481" s="7">
        <f ca="1">IF(Table2[[#This Row],[Debts]]&gt;$AT$7,1,0)</f>
        <v>0</v>
      </c>
      <c r="AV481" s="7"/>
      <c r="AW481" s="7">
        <f ca="1">Table2[[#This Row],[Mortage left ]]/Table2[[#This Row],[Value of house ]]</f>
        <v>0.76757121722956001</v>
      </c>
      <c r="AZ481" s="7">
        <f ca="1">IF(Table2[[#This Row],[Debts]]&gt;Table2[[#This Row],[Income]],1,0)</f>
        <v>0</v>
      </c>
      <c r="BA481" s="7"/>
      <c r="BB481" s="7"/>
      <c r="BC481" s="7">
        <f ca="1">IF(Table2[[#This Row],[net worth of the person($)]]&gt;BB481,Table2[[#This Row],[age]],0)</f>
        <v>39</v>
      </c>
      <c r="BD481" s="7"/>
    </row>
    <row r="482" spans="3:56" x14ac:dyDescent="0.25">
      <c r="C482" s="1" t="str">
        <f t="shared" si="148"/>
        <v>women</v>
      </c>
      <c r="D482" s="1">
        <f t="shared" ca="1" si="149"/>
        <v>38</v>
      </c>
      <c r="E482" s="1">
        <f t="shared" ca="1" si="150"/>
        <v>4</v>
      </c>
      <c r="F482" s="1" t="str">
        <f t="shared" ca="1" si="151"/>
        <v>IT</v>
      </c>
      <c r="G482" s="1">
        <f t="shared" ca="1" si="152"/>
        <v>4</v>
      </c>
      <c r="H482" s="1" t="str">
        <f t="shared" ca="1" si="153"/>
        <v xml:space="preserve">technical </v>
      </c>
      <c r="I482">
        <f t="shared" ca="1" si="154"/>
        <v>1</v>
      </c>
      <c r="J482">
        <f t="shared" ca="1" si="155"/>
        <v>2</v>
      </c>
      <c r="K482">
        <f t="shared" ca="1" si="156"/>
        <v>82108</v>
      </c>
      <c r="L482">
        <f t="shared" ca="1" si="157"/>
        <v>9</v>
      </c>
      <c r="M482" t="str">
        <f t="shared" ca="1" si="158"/>
        <v>Quebec</v>
      </c>
      <c r="N482">
        <f t="shared" ref="N482:N507" ca="1" si="161">K482*RANDBETWEEN(3,6)</f>
        <v>410540</v>
      </c>
      <c r="O482">
        <f t="shared" ca="1" si="159"/>
        <v>324812.79116675613</v>
      </c>
      <c r="P482">
        <f t="shared" ref="P482:P507" ca="1" si="162">J482*RAND()*K482</f>
        <v>80604.555260939451</v>
      </c>
      <c r="Q482">
        <f t="shared" ca="1" si="160"/>
        <v>13063</v>
      </c>
      <c r="R482">
        <f t="shared" ref="R482:R507" ca="1" si="163">RAND()*K482*2</f>
        <v>16268.112573377015</v>
      </c>
      <c r="S482">
        <f t="shared" ref="S482:S507" ca="1" si="164">RAND()*K482*1.5</f>
        <v>93920.288838637382</v>
      </c>
      <c r="T482">
        <f t="shared" ref="T482:T507" ca="1" si="165">N482+P482+S482</f>
        <v>585064.84409957682</v>
      </c>
      <c r="U482">
        <f t="shared" ref="U482:U507" ca="1" si="166">O482+Q482+R482</f>
        <v>354143.90374013316</v>
      </c>
      <c r="V482">
        <f t="shared" ref="V482:V507" ca="1" si="167">T482-U482</f>
        <v>230920.94035944366</v>
      </c>
      <c r="X482" s="7">
        <f>IF(Table2[[#This Row],[gender]]="men",1,0)</f>
        <v>0</v>
      </c>
      <c r="Y482" s="7">
        <f>IF(Table2[[#This Row],[gender]]="women",1,0)</f>
        <v>1</v>
      </c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>
        <f ca="1">Table2[[#This Row],[Cars value]]/Table2[[#This Row],[Cars]]</f>
        <v>40302.277630469725</v>
      </c>
      <c r="AS482" s="7"/>
      <c r="AT482" s="7"/>
      <c r="AU482" s="7">
        <f ca="1">IF(Table2[[#This Row],[Debts]]&gt;$AT$7,1,0)</f>
        <v>0</v>
      </c>
      <c r="AV482" s="7"/>
      <c r="AW482" s="7">
        <f ca="1">Table2[[#This Row],[Mortage left ]]/Table2[[#This Row],[Value of house ]]</f>
        <v>0.79118427234071254</v>
      </c>
      <c r="AZ482" s="7">
        <f ca="1">IF(Table2[[#This Row],[Debts]]&gt;Table2[[#This Row],[Income]],1,0)</f>
        <v>0</v>
      </c>
      <c r="BA482" s="7"/>
      <c r="BB482" s="7"/>
      <c r="BC482" s="7">
        <f ca="1">IF(Table2[[#This Row],[net worth of the person($)]]&gt;BB482,Table2[[#This Row],[age]],0)</f>
        <v>38</v>
      </c>
      <c r="BD482" s="7"/>
    </row>
    <row r="483" spans="3:56" x14ac:dyDescent="0.25">
      <c r="C483" s="1" t="str">
        <f t="shared" si="148"/>
        <v>women</v>
      </c>
      <c r="D483" s="1">
        <f t="shared" ca="1" si="149"/>
        <v>27</v>
      </c>
      <c r="E483" s="1">
        <f t="shared" ca="1" si="150"/>
        <v>5</v>
      </c>
      <c r="F483" s="1" t="str">
        <f t="shared" ca="1" si="151"/>
        <v xml:space="preserve">general work </v>
      </c>
      <c r="G483" s="1">
        <f t="shared" ca="1" si="152"/>
        <v>1</v>
      </c>
      <c r="H483" s="1" t="str">
        <f t="shared" ca="1" si="153"/>
        <v>high scool</v>
      </c>
      <c r="I483">
        <f t="shared" ca="1" si="154"/>
        <v>4</v>
      </c>
      <c r="J483">
        <f t="shared" ca="1" si="155"/>
        <v>1</v>
      </c>
      <c r="K483">
        <f t="shared" ca="1" si="156"/>
        <v>86252</v>
      </c>
      <c r="L483">
        <f t="shared" ca="1" si="157"/>
        <v>11</v>
      </c>
      <c r="M483" t="str">
        <f t="shared" ca="1" si="158"/>
        <v>New bruncwick</v>
      </c>
      <c r="N483">
        <f t="shared" ca="1" si="161"/>
        <v>517512</v>
      </c>
      <c r="O483">
        <f t="shared" ca="1" si="159"/>
        <v>59882.34757723855</v>
      </c>
      <c r="P483">
        <f t="shared" ca="1" si="162"/>
        <v>29054.56615465516</v>
      </c>
      <c r="Q483">
        <f t="shared" ca="1" si="160"/>
        <v>17951</v>
      </c>
      <c r="R483">
        <f t="shared" ca="1" si="163"/>
        <v>36008.012659084736</v>
      </c>
      <c r="S483">
        <f t="shared" ca="1" si="164"/>
        <v>92018.395867608735</v>
      </c>
      <c r="T483">
        <f t="shared" ca="1" si="165"/>
        <v>638584.96202226391</v>
      </c>
      <c r="U483">
        <f t="shared" ca="1" si="166"/>
        <v>113841.36023632328</v>
      </c>
      <c r="V483">
        <f t="shared" ca="1" si="167"/>
        <v>524743.60178594058</v>
      </c>
      <c r="X483" s="7">
        <f>IF(Table2[[#This Row],[gender]]="men",1,0)</f>
        <v>0</v>
      </c>
      <c r="Y483" s="7">
        <f>IF(Table2[[#This Row],[gender]]="women",1,0)</f>
        <v>1</v>
      </c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>
        <f ca="1">Table2[[#This Row],[Cars value]]/Table2[[#This Row],[Cars]]</f>
        <v>29054.56615465516</v>
      </c>
      <c r="AS483" s="7"/>
      <c r="AT483" s="7"/>
      <c r="AU483" s="7">
        <f ca="1">IF(Table2[[#This Row],[Debts]]&gt;$AT$7,1,0)</f>
        <v>1</v>
      </c>
      <c r="AV483" s="7"/>
      <c r="AW483" s="7">
        <f ca="1">Table2[[#This Row],[Mortage left ]]/Table2[[#This Row],[Value of house ]]</f>
        <v>0.11571199813190525</v>
      </c>
      <c r="AZ483" s="7">
        <f ca="1">IF(Table2[[#This Row],[Debts]]&gt;Table2[[#This Row],[Income]],1,0)</f>
        <v>0</v>
      </c>
      <c r="BA483" s="7"/>
      <c r="BB483" s="7"/>
      <c r="BC483" s="7">
        <f ca="1">IF(Table2[[#This Row],[net worth of the person($)]]&gt;BB483,Table2[[#This Row],[age]],0)</f>
        <v>27</v>
      </c>
      <c r="BD483" s="7"/>
    </row>
    <row r="484" spans="3:56" x14ac:dyDescent="0.25">
      <c r="C484" s="1" t="str">
        <f t="shared" si="148"/>
        <v>women</v>
      </c>
      <c r="D484" s="1">
        <f t="shared" ca="1" si="149"/>
        <v>32</v>
      </c>
      <c r="E484" s="1">
        <f t="shared" ca="1" si="150"/>
        <v>6</v>
      </c>
      <c r="F484" s="1" t="str">
        <f t="shared" ca="1" si="151"/>
        <v>agriculture</v>
      </c>
      <c r="G484" s="1">
        <f t="shared" ca="1" si="152"/>
        <v>2</v>
      </c>
      <c r="H484" s="1" t="str">
        <f t="shared" ca="1" si="153"/>
        <v xml:space="preserve">college </v>
      </c>
      <c r="I484">
        <f t="shared" ca="1" si="154"/>
        <v>1</v>
      </c>
      <c r="J484">
        <f t="shared" ca="1" si="155"/>
        <v>2</v>
      </c>
      <c r="K484">
        <f t="shared" ca="1" si="156"/>
        <v>47009</v>
      </c>
      <c r="L484">
        <f t="shared" ca="1" si="157"/>
        <v>3</v>
      </c>
      <c r="M484" t="str">
        <f t="shared" ca="1" si="158"/>
        <v>Northwest Ter</v>
      </c>
      <c r="N484">
        <f t="shared" ca="1" si="161"/>
        <v>188036</v>
      </c>
      <c r="O484">
        <f t="shared" ca="1" si="159"/>
        <v>4938.6874095064559</v>
      </c>
      <c r="P484">
        <f t="shared" ca="1" si="162"/>
        <v>71772.194426418922</v>
      </c>
      <c r="Q484">
        <f t="shared" ca="1" si="160"/>
        <v>64949</v>
      </c>
      <c r="R484">
        <f t="shared" ca="1" si="163"/>
        <v>88941.193271726734</v>
      </c>
      <c r="S484">
        <f t="shared" ca="1" si="164"/>
        <v>60601.474162515689</v>
      </c>
      <c r="T484">
        <f t="shared" ca="1" si="165"/>
        <v>320409.66858893458</v>
      </c>
      <c r="U484">
        <f t="shared" ca="1" si="166"/>
        <v>158828.88068123319</v>
      </c>
      <c r="V484">
        <f t="shared" ca="1" si="167"/>
        <v>161580.78790770139</v>
      </c>
      <c r="X484" s="7">
        <f>IF(Table2[[#This Row],[gender]]="men",1,0)</f>
        <v>0</v>
      </c>
      <c r="Y484" s="7">
        <f>IF(Table2[[#This Row],[gender]]="women",1,0)</f>
        <v>1</v>
      </c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>
        <f ca="1">Table2[[#This Row],[Cars value]]/Table2[[#This Row],[Cars]]</f>
        <v>35886.097213209461</v>
      </c>
      <c r="AS484" s="7"/>
      <c r="AT484" s="7"/>
      <c r="AU484" s="7">
        <f ca="1">IF(Table2[[#This Row],[Debts]]&gt;$AT$7,1,0)</f>
        <v>1</v>
      </c>
      <c r="AV484" s="7"/>
      <c r="AW484" s="7">
        <f ca="1">Table2[[#This Row],[Mortage left ]]/Table2[[#This Row],[Value of house ]]</f>
        <v>2.6264584491833776E-2</v>
      </c>
      <c r="AZ484" s="7">
        <f ca="1">IF(Table2[[#This Row],[Debts]]&gt;Table2[[#This Row],[Income]],1,0)</f>
        <v>1</v>
      </c>
      <c r="BA484" s="7"/>
      <c r="BB484" s="7"/>
      <c r="BC484" s="7">
        <f ca="1">IF(Table2[[#This Row],[net worth of the person($)]]&gt;BB484,Table2[[#This Row],[age]],0)</f>
        <v>32</v>
      </c>
      <c r="BD484" s="7"/>
    </row>
    <row r="485" spans="3:56" x14ac:dyDescent="0.25">
      <c r="C485" s="1" t="str">
        <f t="shared" si="148"/>
        <v>women</v>
      </c>
      <c r="D485" s="1">
        <f t="shared" ca="1" si="149"/>
        <v>29</v>
      </c>
      <c r="E485" s="1">
        <f t="shared" ca="1" si="150"/>
        <v>1</v>
      </c>
      <c r="F485" s="1" t="str">
        <f t="shared" ca="1" si="151"/>
        <v>health</v>
      </c>
      <c r="G485" s="1">
        <f t="shared" ca="1" si="152"/>
        <v>5</v>
      </c>
      <c r="H485" s="1" t="str">
        <f t="shared" ca="1" si="153"/>
        <v>Other</v>
      </c>
      <c r="I485">
        <f t="shared" ca="1" si="154"/>
        <v>3</v>
      </c>
      <c r="J485">
        <f t="shared" ca="1" si="155"/>
        <v>1</v>
      </c>
      <c r="K485">
        <f t="shared" ca="1" si="156"/>
        <v>39704</v>
      </c>
      <c r="L485">
        <f t="shared" ca="1" si="157"/>
        <v>10</v>
      </c>
      <c r="M485" t="str">
        <f t="shared" ca="1" si="158"/>
        <v>Newfounland</v>
      </c>
      <c r="N485">
        <f t="shared" ca="1" si="161"/>
        <v>119112</v>
      </c>
      <c r="O485">
        <f t="shared" ca="1" si="159"/>
        <v>63116.424610288588</v>
      </c>
      <c r="P485">
        <f t="shared" ca="1" si="162"/>
        <v>8691.6429794218639</v>
      </c>
      <c r="Q485">
        <f t="shared" ca="1" si="160"/>
        <v>5040</v>
      </c>
      <c r="R485">
        <f t="shared" ca="1" si="163"/>
        <v>44330.311699391495</v>
      </c>
      <c r="S485">
        <f t="shared" ca="1" si="164"/>
        <v>57652.267191495397</v>
      </c>
      <c r="T485">
        <f t="shared" ca="1" si="165"/>
        <v>185455.91017091725</v>
      </c>
      <c r="U485">
        <f t="shared" ca="1" si="166"/>
        <v>112486.73630968007</v>
      </c>
      <c r="V485">
        <f t="shared" ca="1" si="167"/>
        <v>72969.173861237185</v>
      </c>
      <c r="X485" s="7">
        <f>IF(Table2[[#This Row],[gender]]="men",1,0)</f>
        <v>0</v>
      </c>
      <c r="Y485" s="7">
        <f>IF(Table2[[#This Row],[gender]]="women",1,0)</f>
        <v>1</v>
      </c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>
        <f ca="1">Table2[[#This Row],[Cars value]]/Table2[[#This Row],[Cars]]</f>
        <v>8691.6429794218639</v>
      </c>
      <c r="AS485" s="7"/>
      <c r="AT485" s="7"/>
      <c r="AU485" s="7">
        <f ca="1">IF(Table2[[#This Row],[Debts]]&gt;$AT$7,1,0)</f>
        <v>1</v>
      </c>
      <c r="AV485" s="7"/>
      <c r="AW485" s="7">
        <f ca="1">Table2[[#This Row],[Mortage left ]]/Table2[[#This Row],[Value of house ]]</f>
        <v>0.52989140145651648</v>
      </c>
      <c r="AZ485" s="7">
        <f ca="1">IF(Table2[[#This Row],[Debts]]&gt;Table2[[#This Row],[Income]],1,0)</f>
        <v>1</v>
      </c>
      <c r="BA485" s="7"/>
      <c r="BB485" s="7"/>
      <c r="BC485" s="7">
        <f ca="1">IF(Table2[[#This Row],[net worth of the person($)]]&gt;BB485,Table2[[#This Row],[age]],0)</f>
        <v>29</v>
      </c>
      <c r="BD485" s="7"/>
    </row>
    <row r="486" spans="3:56" x14ac:dyDescent="0.25">
      <c r="C486" s="1" t="str">
        <f t="shared" si="148"/>
        <v>women</v>
      </c>
      <c r="D486" s="1">
        <f t="shared" ca="1" si="149"/>
        <v>29</v>
      </c>
      <c r="E486" s="1">
        <f t="shared" ca="1" si="150"/>
        <v>6</v>
      </c>
      <c r="F486" s="1" t="str">
        <f t="shared" ca="1" si="151"/>
        <v>agriculture</v>
      </c>
      <c r="G486" s="1">
        <f t="shared" ca="1" si="152"/>
        <v>4</v>
      </c>
      <c r="H486" s="1" t="str">
        <f t="shared" ca="1" si="153"/>
        <v xml:space="preserve">technical </v>
      </c>
      <c r="I486">
        <f t="shared" ca="1" si="154"/>
        <v>3</v>
      </c>
      <c r="J486">
        <f t="shared" ca="1" si="155"/>
        <v>2</v>
      </c>
      <c r="K486">
        <f t="shared" ca="1" si="156"/>
        <v>77129</v>
      </c>
      <c r="L486">
        <f t="shared" ca="1" si="157"/>
        <v>2</v>
      </c>
      <c r="M486" t="str">
        <f t="shared" ca="1" si="158"/>
        <v>BC</v>
      </c>
      <c r="N486">
        <f t="shared" ca="1" si="161"/>
        <v>231387</v>
      </c>
      <c r="O486">
        <f t="shared" ca="1" si="159"/>
        <v>203068.14165847423</v>
      </c>
      <c r="P486">
        <f t="shared" ca="1" si="162"/>
        <v>141442.73431791083</v>
      </c>
      <c r="Q486">
        <f t="shared" ca="1" si="160"/>
        <v>109314</v>
      </c>
      <c r="R486">
        <f t="shared" ca="1" si="163"/>
        <v>24640.246650675945</v>
      </c>
      <c r="S486">
        <f t="shared" ca="1" si="164"/>
        <v>71545.33611242492</v>
      </c>
      <c r="T486">
        <f t="shared" ca="1" si="165"/>
        <v>444375.07043033576</v>
      </c>
      <c r="U486">
        <f t="shared" ca="1" si="166"/>
        <v>337022.38830915018</v>
      </c>
      <c r="V486">
        <f t="shared" ca="1" si="167"/>
        <v>107352.68212118559</v>
      </c>
      <c r="X486" s="7">
        <f>IF(Table2[[#This Row],[gender]]="men",1,0)</f>
        <v>0</v>
      </c>
      <c r="Y486" s="7">
        <f>IF(Table2[[#This Row],[gender]]="women",1,0)</f>
        <v>1</v>
      </c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>
        <f ca="1">Table2[[#This Row],[Cars value]]/Table2[[#This Row],[Cars]]</f>
        <v>70721.367158955414</v>
      </c>
      <c r="AS486" s="7"/>
      <c r="AT486" s="7"/>
      <c r="AU486" s="7">
        <f ca="1">IF(Table2[[#This Row],[Debts]]&gt;$AT$7,1,0)</f>
        <v>1</v>
      </c>
      <c r="AV486" s="7"/>
      <c r="AW486" s="7">
        <f ca="1">Table2[[#This Row],[Mortage left ]]/Table2[[#This Row],[Value of house ]]</f>
        <v>0.87761257831457351</v>
      </c>
      <c r="AZ486" s="7">
        <f ca="1">IF(Table2[[#This Row],[Debts]]&gt;Table2[[#This Row],[Income]],1,0)</f>
        <v>0</v>
      </c>
      <c r="BA486" s="7"/>
      <c r="BB486" s="7"/>
      <c r="BC486" s="7">
        <f ca="1">IF(Table2[[#This Row],[net worth of the person($)]]&gt;BB486,Table2[[#This Row],[age]],0)</f>
        <v>29</v>
      </c>
      <c r="BD486" s="7"/>
    </row>
    <row r="487" spans="3:56" x14ac:dyDescent="0.25">
      <c r="C487" s="1" t="str">
        <f t="shared" si="148"/>
        <v>women</v>
      </c>
      <c r="D487" s="1">
        <f t="shared" ca="1" si="149"/>
        <v>33</v>
      </c>
      <c r="E487" s="1">
        <f t="shared" ca="1" si="150"/>
        <v>6</v>
      </c>
      <c r="F487" s="1" t="str">
        <f t="shared" ca="1" si="151"/>
        <v>agriculture</v>
      </c>
      <c r="G487" s="1">
        <f t="shared" ca="1" si="152"/>
        <v>5</v>
      </c>
      <c r="H487" s="1" t="str">
        <f t="shared" ca="1" si="153"/>
        <v>Other</v>
      </c>
      <c r="I487">
        <f t="shared" ca="1" si="154"/>
        <v>3</v>
      </c>
      <c r="J487">
        <f t="shared" ca="1" si="155"/>
        <v>1</v>
      </c>
      <c r="K487">
        <f t="shared" ca="1" si="156"/>
        <v>43021</v>
      </c>
      <c r="L487">
        <f t="shared" ca="1" si="157"/>
        <v>3</v>
      </c>
      <c r="M487" t="str">
        <f t="shared" ca="1" si="158"/>
        <v>Northwest Ter</v>
      </c>
      <c r="N487">
        <f t="shared" ca="1" si="161"/>
        <v>258126</v>
      </c>
      <c r="O487">
        <f t="shared" ca="1" si="159"/>
        <v>170493.76700615152</v>
      </c>
      <c r="P487">
        <f t="shared" ca="1" si="162"/>
        <v>16436.601184367682</v>
      </c>
      <c r="Q487">
        <f t="shared" ca="1" si="160"/>
        <v>14242</v>
      </c>
      <c r="R487">
        <f t="shared" ca="1" si="163"/>
        <v>13973.277857442852</v>
      </c>
      <c r="S487">
        <f t="shared" ca="1" si="164"/>
        <v>11691.400345814791</v>
      </c>
      <c r="T487">
        <f t="shared" ca="1" si="165"/>
        <v>286254.00153018243</v>
      </c>
      <c r="U487">
        <f t="shared" ca="1" si="166"/>
        <v>198709.04486359438</v>
      </c>
      <c r="V487">
        <f t="shared" ca="1" si="167"/>
        <v>87544.956666588056</v>
      </c>
      <c r="X487" s="7">
        <f>IF(Table2[[#This Row],[gender]]="men",1,0)</f>
        <v>0</v>
      </c>
      <c r="Y487" s="7">
        <f>IF(Table2[[#This Row],[gender]]="women",1,0)</f>
        <v>1</v>
      </c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>
        <f ca="1">Table2[[#This Row],[Cars value]]/Table2[[#This Row],[Cars]]</f>
        <v>16436.601184367682</v>
      </c>
      <c r="AS487" s="7"/>
      <c r="AT487" s="7"/>
      <c r="AU487" s="7">
        <f ca="1">IF(Table2[[#This Row],[Debts]]&gt;$AT$7,1,0)</f>
        <v>0</v>
      </c>
      <c r="AV487" s="7"/>
      <c r="AW487" s="7">
        <f ca="1">Table2[[#This Row],[Mortage left ]]/Table2[[#This Row],[Value of house ]]</f>
        <v>0.6605059815987212</v>
      </c>
      <c r="AZ487" s="7">
        <f ca="1">IF(Table2[[#This Row],[Debts]]&gt;Table2[[#This Row],[Income]],1,0)</f>
        <v>0</v>
      </c>
      <c r="BA487" s="7"/>
      <c r="BB487" s="7"/>
      <c r="BC487" s="7">
        <f ca="1">IF(Table2[[#This Row],[net worth of the person($)]]&gt;BB487,Table2[[#This Row],[age]],0)</f>
        <v>33</v>
      </c>
      <c r="BD487" s="7"/>
    </row>
    <row r="488" spans="3:56" x14ac:dyDescent="0.25">
      <c r="C488" s="1" t="str">
        <f t="shared" si="148"/>
        <v>women</v>
      </c>
      <c r="D488" s="1">
        <f t="shared" ca="1" si="149"/>
        <v>41</v>
      </c>
      <c r="E488" s="1">
        <f t="shared" ca="1" si="150"/>
        <v>4</v>
      </c>
      <c r="F488" s="1" t="str">
        <f t="shared" ca="1" si="151"/>
        <v>IT</v>
      </c>
      <c r="G488" s="1">
        <f t="shared" ca="1" si="152"/>
        <v>4</v>
      </c>
      <c r="H488" s="1" t="str">
        <f t="shared" ca="1" si="153"/>
        <v xml:space="preserve">technical </v>
      </c>
      <c r="I488">
        <f t="shared" ca="1" si="154"/>
        <v>4</v>
      </c>
      <c r="J488">
        <f t="shared" ca="1" si="155"/>
        <v>1</v>
      </c>
      <c r="K488">
        <f t="shared" ca="1" si="156"/>
        <v>69788</v>
      </c>
      <c r="L488">
        <f t="shared" ca="1" si="157"/>
        <v>3</v>
      </c>
      <c r="M488" t="str">
        <f t="shared" ca="1" si="158"/>
        <v>Northwest Ter</v>
      </c>
      <c r="N488">
        <f t="shared" ca="1" si="161"/>
        <v>348940</v>
      </c>
      <c r="O488">
        <f t="shared" ca="1" si="159"/>
        <v>115904.02390112524</v>
      </c>
      <c r="P488">
        <f t="shared" ca="1" si="162"/>
        <v>33003.66697462248</v>
      </c>
      <c r="Q488">
        <f t="shared" ca="1" si="160"/>
        <v>10644</v>
      </c>
      <c r="R488">
        <f t="shared" ca="1" si="163"/>
        <v>7201.6915336788661</v>
      </c>
      <c r="S488">
        <f t="shared" ca="1" si="164"/>
        <v>14287.69430582496</v>
      </c>
      <c r="T488">
        <f t="shared" ca="1" si="165"/>
        <v>396231.36128044745</v>
      </c>
      <c r="U488">
        <f t="shared" ca="1" si="166"/>
        <v>133749.71543480409</v>
      </c>
      <c r="V488">
        <f t="shared" ca="1" si="167"/>
        <v>262481.64584564336</v>
      </c>
      <c r="X488" s="7">
        <f>IF(Table2[[#This Row],[gender]]="men",1,0)</f>
        <v>0</v>
      </c>
      <c r="Y488" s="7">
        <f>IF(Table2[[#This Row],[gender]]="women",1,0)</f>
        <v>1</v>
      </c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>
        <f ca="1">Table2[[#This Row],[Cars value]]/Table2[[#This Row],[Cars]]</f>
        <v>33003.66697462248</v>
      </c>
      <c r="AS488" s="7"/>
      <c r="AT488" s="7"/>
      <c r="AU488" s="7">
        <f ca="1">IF(Table2[[#This Row],[Debts]]&gt;$AT$7,1,0)</f>
        <v>0</v>
      </c>
      <c r="AV488" s="7"/>
      <c r="AW488" s="7">
        <f ca="1">Table2[[#This Row],[Mortage left ]]/Table2[[#This Row],[Value of house ]]</f>
        <v>0.33216032527404493</v>
      </c>
      <c r="AZ488" s="7">
        <f ca="1">IF(Table2[[#This Row],[Debts]]&gt;Table2[[#This Row],[Income]],1,0)</f>
        <v>0</v>
      </c>
      <c r="BA488" s="7"/>
      <c r="BB488" s="7"/>
      <c r="BC488" s="7">
        <f ca="1">IF(Table2[[#This Row],[net worth of the person($)]]&gt;BB488,Table2[[#This Row],[age]],0)</f>
        <v>41</v>
      </c>
      <c r="BD488" s="7"/>
    </row>
    <row r="489" spans="3:56" x14ac:dyDescent="0.25">
      <c r="C489" s="1" t="str">
        <f t="shared" si="148"/>
        <v>women</v>
      </c>
      <c r="D489" s="1">
        <f t="shared" ca="1" si="149"/>
        <v>30</v>
      </c>
      <c r="E489" s="1">
        <f t="shared" ca="1" si="150"/>
        <v>6</v>
      </c>
      <c r="F489" s="1" t="str">
        <f t="shared" ca="1" si="151"/>
        <v>agriculture</v>
      </c>
      <c r="G489" s="1">
        <f t="shared" ca="1" si="152"/>
        <v>4</v>
      </c>
      <c r="H489" s="1" t="str">
        <f t="shared" ca="1" si="153"/>
        <v xml:space="preserve">technical </v>
      </c>
      <c r="I489">
        <f t="shared" ca="1" si="154"/>
        <v>3</v>
      </c>
      <c r="J489">
        <f t="shared" ca="1" si="155"/>
        <v>2</v>
      </c>
      <c r="K489">
        <f t="shared" ca="1" si="156"/>
        <v>68334</v>
      </c>
      <c r="L489">
        <f t="shared" ca="1" si="157"/>
        <v>11</v>
      </c>
      <c r="M489" t="str">
        <f t="shared" ca="1" si="158"/>
        <v>New bruncwick</v>
      </c>
      <c r="N489">
        <f t="shared" ca="1" si="161"/>
        <v>273336</v>
      </c>
      <c r="O489">
        <f t="shared" ca="1" si="159"/>
        <v>268881.08511479187</v>
      </c>
      <c r="P489">
        <f t="shared" ca="1" si="162"/>
        <v>114168.02683791686</v>
      </c>
      <c r="Q489">
        <f t="shared" ca="1" si="160"/>
        <v>111968</v>
      </c>
      <c r="R489">
        <f t="shared" ca="1" si="163"/>
        <v>32310.102887364163</v>
      </c>
      <c r="S489">
        <f t="shared" ca="1" si="164"/>
        <v>63020.386825789072</v>
      </c>
      <c r="T489">
        <f t="shared" ca="1" si="165"/>
        <v>450524.41366370593</v>
      </c>
      <c r="U489">
        <f t="shared" ca="1" si="166"/>
        <v>413159.18800215604</v>
      </c>
      <c r="V489">
        <f t="shared" ca="1" si="167"/>
        <v>37365.225661549892</v>
      </c>
      <c r="X489" s="7">
        <f>IF(Table2[[#This Row],[gender]]="men",1,0)</f>
        <v>0</v>
      </c>
      <c r="Y489" s="7">
        <f>IF(Table2[[#This Row],[gender]]="women",1,0)</f>
        <v>1</v>
      </c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>
        <f ca="1">Table2[[#This Row],[Cars value]]/Table2[[#This Row],[Cars]]</f>
        <v>57084.013418958428</v>
      </c>
      <c r="AS489" s="7"/>
      <c r="AT489" s="7"/>
      <c r="AU489" s="7">
        <f ca="1">IF(Table2[[#This Row],[Debts]]&gt;$AT$7,1,0)</f>
        <v>1</v>
      </c>
      <c r="AV489" s="7"/>
      <c r="AW489" s="7">
        <f ca="1">Table2[[#This Row],[Mortage left ]]/Table2[[#This Row],[Value of house ]]</f>
        <v>0.98370168991567841</v>
      </c>
      <c r="AZ489" s="7">
        <f ca="1">IF(Table2[[#This Row],[Debts]]&gt;Table2[[#This Row],[Income]],1,0)</f>
        <v>0</v>
      </c>
      <c r="BA489" s="7"/>
      <c r="BB489" s="7"/>
      <c r="BC489" s="7">
        <f ca="1">IF(Table2[[#This Row],[net worth of the person($)]]&gt;BB489,Table2[[#This Row],[age]],0)</f>
        <v>30</v>
      </c>
      <c r="BD489" s="7"/>
    </row>
    <row r="490" spans="3:56" x14ac:dyDescent="0.25">
      <c r="C490" s="1" t="str">
        <f t="shared" si="148"/>
        <v>women</v>
      </c>
      <c r="D490" s="1">
        <f t="shared" ca="1" si="149"/>
        <v>39</v>
      </c>
      <c r="E490" s="1">
        <f t="shared" ca="1" si="150"/>
        <v>2</v>
      </c>
      <c r="F490" s="1" t="str">
        <f t="shared" ca="1" si="151"/>
        <v>construction</v>
      </c>
      <c r="G490" s="1">
        <f t="shared" ca="1" si="152"/>
        <v>1</v>
      </c>
      <c r="H490" s="1" t="str">
        <f t="shared" ca="1" si="153"/>
        <v>high scool</v>
      </c>
      <c r="I490">
        <f t="shared" ca="1" si="154"/>
        <v>3</v>
      </c>
      <c r="J490">
        <f t="shared" ca="1" si="155"/>
        <v>2</v>
      </c>
      <c r="K490">
        <f t="shared" ca="1" si="156"/>
        <v>55344</v>
      </c>
      <c r="L490">
        <f t="shared" ca="1" si="157"/>
        <v>9</v>
      </c>
      <c r="M490" t="str">
        <f t="shared" ca="1" si="158"/>
        <v>Quebec</v>
      </c>
      <c r="N490">
        <f t="shared" ca="1" si="161"/>
        <v>276720</v>
      </c>
      <c r="O490">
        <f t="shared" ca="1" si="159"/>
        <v>238778.10585537774</v>
      </c>
      <c r="P490">
        <f t="shared" ca="1" si="162"/>
        <v>44021.440728849746</v>
      </c>
      <c r="Q490">
        <f t="shared" ca="1" si="160"/>
        <v>35701</v>
      </c>
      <c r="R490">
        <f t="shared" ca="1" si="163"/>
        <v>67836.67553404448</v>
      </c>
      <c r="S490">
        <f t="shared" ca="1" si="164"/>
        <v>31266.792794287525</v>
      </c>
      <c r="T490">
        <f t="shared" ca="1" si="165"/>
        <v>352008.23352313729</v>
      </c>
      <c r="U490">
        <f t="shared" ca="1" si="166"/>
        <v>342315.78138942225</v>
      </c>
      <c r="V490">
        <f t="shared" ca="1" si="167"/>
        <v>9692.4521337150363</v>
      </c>
      <c r="X490" s="7">
        <f>IF(Table2[[#This Row],[gender]]="men",1,0)</f>
        <v>0</v>
      </c>
      <c r="Y490" s="7">
        <f>IF(Table2[[#This Row],[gender]]="women",1,0)</f>
        <v>1</v>
      </c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>
        <f ca="1">Table2[[#This Row],[Cars value]]/Table2[[#This Row],[Cars]]</f>
        <v>22010.720364424873</v>
      </c>
      <c r="AS490" s="7"/>
      <c r="AT490" s="7"/>
      <c r="AU490" s="7">
        <f ca="1">IF(Table2[[#This Row],[Debts]]&gt;$AT$7,1,0)</f>
        <v>1</v>
      </c>
      <c r="AV490" s="7"/>
      <c r="AW490" s="7">
        <f ca="1">Table2[[#This Row],[Mortage left ]]/Table2[[#This Row],[Value of house ]]</f>
        <v>0.86288705498474172</v>
      </c>
      <c r="AZ490" s="7">
        <f ca="1">IF(Table2[[#This Row],[Debts]]&gt;Table2[[#This Row],[Income]],1,0)</f>
        <v>1</v>
      </c>
      <c r="BA490" s="7"/>
      <c r="BB490" s="7"/>
      <c r="BC490" s="7">
        <f ca="1">IF(Table2[[#This Row],[net worth of the person($)]]&gt;BB490,Table2[[#This Row],[age]],0)</f>
        <v>39</v>
      </c>
      <c r="BD490" s="7"/>
    </row>
    <row r="491" spans="3:56" x14ac:dyDescent="0.25">
      <c r="C491" s="1" t="str">
        <f t="shared" si="148"/>
        <v>women</v>
      </c>
      <c r="D491" s="1">
        <f t="shared" ca="1" si="149"/>
        <v>41</v>
      </c>
      <c r="E491" s="1">
        <f t="shared" ca="1" si="150"/>
        <v>1</v>
      </c>
      <c r="F491" s="1" t="str">
        <f t="shared" ca="1" si="151"/>
        <v>health</v>
      </c>
      <c r="G491" s="1">
        <f t="shared" ca="1" si="152"/>
        <v>2</v>
      </c>
      <c r="H491" s="1" t="str">
        <f t="shared" ca="1" si="153"/>
        <v xml:space="preserve">college </v>
      </c>
      <c r="I491">
        <f t="shared" ca="1" si="154"/>
        <v>2</v>
      </c>
      <c r="J491">
        <f t="shared" ca="1" si="155"/>
        <v>1</v>
      </c>
      <c r="K491">
        <f t="shared" ca="1" si="156"/>
        <v>87781</v>
      </c>
      <c r="L491">
        <f t="shared" ca="1" si="157"/>
        <v>1</v>
      </c>
      <c r="M491" t="str">
        <f t="shared" ca="1" si="158"/>
        <v xml:space="preserve">yuko </v>
      </c>
      <c r="N491">
        <f t="shared" ca="1" si="161"/>
        <v>526686</v>
      </c>
      <c r="O491">
        <f t="shared" ca="1" si="159"/>
        <v>324983.67986288795</v>
      </c>
      <c r="P491">
        <f t="shared" ca="1" si="162"/>
        <v>36064.473925199076</v>
      </c>
      <c r="Q491">
        <f t="shared" ca="1" si="160"/>
        <v>16235</v>
      </c>
      <c r="R491">
        <f t="shared" ca="1" si="163"/>
        <v>144993.909290746</v>
      </c>
      <c r="S491">
        <f t="shared" ca="1" si="164"/>
        <v>83200.180705621242</v>
      </c>
      <c r="T491">
        <f t="shared" ca="1" si="165"/>
        <v>645950.65463082038</v>
      </c>
      <c r="U491">
        <f t="shared" ca="1" si="166"/>
        <v>486212.58915363392</v>
      </c>
      <c r="V491">
        <f t="shared" ca="1" si="167"/>
        <v>159738.06547718646</v>
      </c>
      <c r="X491" s="7">
        <f>IF(Table2[[#This Row],[gender]]="men",1,0)</f>
        <v>0</v>
      </c>
      <c r="Y491" s="7">
        <f>IF(Table2[[#This Row],[gender]]="women",1,0)</f>
        <v>1</v>
      </c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>
        <f ca="1">Table2[[#This Row],[Cars value]]/Table2[[#This Row],[Cars]]</f>
        <v>36064.473925199076</v>
      </c>
      <c r="AS491" s="7"/>
      <c r="AT491" s="7"/>
      <c r="AU491" s="7">
        <f ca="1">IF(Table2[[#This Row],[Debts]]&gt;$AT$7,1,0)</f>
        <v>1</v>
      </c>
      <c r="AV491" s="7"/>
      <c r="AW491" s="7">
        <f ca="1">Table2[[#This Row],[Mortage left ]]/Table2[[#This Row],[Value of house ]]</f>
        <v>0.61703496934205193</v>
      </c>
      <c r="AZ491" s="7">
        <f ca="1">IF(Table2[[#This Row],[Debts]]&gt;Table2[[#This Row],[Income]],1,0)</f>
        <v>1</v>
      </c>
      <c r="BA491" s="7"/>
      <c r="BB491" s="7"/>
      <c r="BC491" s="7">
        <f ca="1">IF(Table2[[#This Row],[net worth of the person($)]]&gt;BB491,Table2[[#This Row],[age]],0)</f>
        <v>41</v>
      </c>
      <c r="BD491" s="7"/>
    </row>
    <row r="492" spans="3:56" x14ac:dyDescent="0.25">
      <c r="C492" s="1" t="str">
        <f t="shared" si="148"/>
        <v>women</v>
      </c>
      <c r="D492" s="1">
        <f t="shared" ca="1" si="149"/>
        <v>35</v>
      </c>
      <c r="E492" s="1">
        <f t="shared" ca="1" si="150"/>
        <v>6</v>
      </c>
      <c r="F492" s="1" t="str">
        <f t="shared" ca="1" si="151"/>
        <v>agriculture</v>
      </c>
      <c r="G492" s="1">
        <f t="shared" ca="1" si="152"/>
        <v>4</v>
      </c>
      <c r="H492" s="1" t="str">
        <f t="shared" ca="1" si="153"/>
        <v xml:space="preserve">technical </v>
      </c>
      <c r="I492">
        <f t="shared" ca="1" si="154"/>
        <v>0</v>
      </c>
      <c r="J492">
        <f t="shared" ca="1" si="155"/>
        <v>2</v>
      </c>
      <c r="K492">
        <f t="shared" ca="1" si="156"/>
        <v>25477</v>
      </c>
      <c r="L492">
        <f t="shared" ca="1" si="157"/>
        <v>5</v>
      </c>
      <c r="M492" t="str">
        <f t="shared" ca="1" si="158"/>
        <v>Nunavut</v>
      </c>
      <c r="N492">
        <f t="shared" ca="1" si="161"/>
        <v>76431</v>
      </c>
      <c r="O492">
        <f t="shared" ca="1" si="159"/>
        <v>68956.417267970974</v>
      </c>
      <c r="P492">
        <f t="shared" ca="1" si="162"/>
        <v>29044.216123002043</v>
      </c>
      <c r="Q492">
        <f t="shared" ca="1" si="160"/>
        <v>17915</v>
      </c>
      <c r="R492">
        <f t="shared" ca="1" si="163"/>
        <v>20759.274812220392</v>
      </c>
      <c r="S492">
        <f t="shared" ca="1" si="164"/>
        <v>1831.2304086331987</v>
      </c>
      <c r="T492">
        <f t="shared" ca="1" si="165"/>
        <v>107306.44653163524</v>
      </c>
      <c r="U492">
        <f t="shared" ca="1" si="166"/>
        <v>107630.69208019137</v>
      </c>
      <c r="V492">
        <f t="shared" ca="1" si="167"/>
        <v>-324.24554855612223</v>
      </c>
      <c r="X492" s="7">
        <f>IF(Table2[[#This Row],[gender]]="men",1,0)</f>
        <v>0</v>
      </c>
      <c r="Y492" s="7">
        <f>IF(Table2[[#This Row],[gender]]="women",1,0)</f>
        <v>1</v>
      </c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>
        <f ca="1">Table2[[#This Row],[Cars value]]/Table2[[#This Row],[Cars]]</f>
        <v>14522.108061501021</v>
      </c>
      <c r="AS492" s="7"/>
      <c r="AT492" s="7"/>
      <c r="AU492" s="7">
        <f ca="1">IF(Table2[[#This Row],[Debts]]&gt;$AT$7,1,0)</f>
        <v>1</v>
      </c>
      <c r="AV492" s="7"/>
      <c r="AW492" s="7">
        <f ca="1">Table2[[#This Row],[Mortage left ]]/Table2[[#This Row],[Value of house ]]</f>
        <v>0.90220482877328534</v>
      </c>
      <c r="AZ492" s="7">
        <f ca="1">IF(Table2[[#This Row],[Debts]]&gt;Table2[[#This Row],[Income]],1,0)</f>
        <v>0</v>
      </c>
      <c r="BA492" s="7"/>
      <c r="BB492" s="7"/>
      <c r="BC492" s="7">
        <f ca="1">IF(Table2[[#This Row],[net worth of the person($)]]&gt;BB492,Table2[[#This Row],[age]],0)</f>
        <v>0</v>
      </c>
      <c r="BD492" s="7"/>
    </row>
    <row r="493" spans="3:56" x14ac:dyDescent="0.25">
      <c r="C493" s="1" t="str">
        <f t="shared" si="148"/>
        <v>women</v>
      </c>
      <c r="D493" s="1">
        <f t="shared" ca="1" si="149"/>
        <v>33</v>
      </c>
      <c r="E493" s="1">
        <f t="shared" ca="1" si="150"/>
        <v>1</v>
      </c>
      <c r="F493" s="1" t="str">
        <f t="shared" ca="1" si="151"/>
        <v>health</v>
      </c>
      <c r="G493" s="1">
        <f t="shared" ca="1" si="152"/>
        <v>4</v>
      </c>
      <c r="H493" s="1" t="str">
        <f t="shared" ca="1" si="153"/>
        <v xml:space="preserve">technical </v>
      </c>
      <c r="I493">
        <f t="shared" ca="1" si="154"/>
        <v>2</v>
      </c>
      <c r="J493">
        <f t="shared" ca="1" si="155"/>
        <v>1</v>
      </c>
      <c r="K493">
        <f t="shared" ca="1" si="156"/>
        <v>78348</v>
      </c>
      <c r="L493">
        <f t="shared" ca="1" si="157"/>
        <v>11</v>
      </c>
      <c r="M493" t="str">
        <f t="shared" ca="1" si="158"/>
        <v>New bruncwick</v>
      </c>
      <c r="N493">
        <f t="shared" ca="1" si="161"/>
        <v>470088</v>
      </c>
      <c r="O493">
        <f t="shared" ca="1" si="159"/>
        <v>297456.32621443458</v>
      </c>
      <c r="P493">
        <f t="shared" ca="1" si="162"/>
        <v>17817.672732375042</v>
      </c>
      <c r="Q493">
        <f t="shared" ca="1" si="160"/>
        <v>8170</v>
      </c>
      <c r="R493">
        <f t="shared" ca="1" si="163"/>
        <v>37285.859107700737</v>
      </c>
      <c r="S493">
        <f t="shared" ca="1" si="164"/>
        <v>18820.961848346542</v>
      </c>
      <c r="T493">
        <f t="shared" ca="1" si="165"/>
        <v>506726.63458072155</v>
      </c>
      <c r="U493">
        <f t="shared" ca="1" si="166"/>
        <v>342912.18532213534</v>
      </c>
      <c r="V493">
        <f t="shared" ca="1" si="167"/>
        <v>163814.44925858622</v>
      </c>
      <c r="X493" s="7">
        <f>IF(Table2[[#This Row],[gender]]="men",1,0)</f>
        <v>0</v>
      </c>
      <c r="Y493" s="7">
        <f>IF(Table2[[#This Row],[gender]]="women",1,0)</f>
        <v>1</v>
      </c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>
        <f ca="1">Table2[[#This Row],[Cars value]]/Table2[[#This Row],[Cars]]</f>
        <v>17817.672732375042</v>
      </c>
      <c r="AS493" s="7"/>
      <c r="AT493" s="7"/>
      <c r="AU493" s="7">
        <f ca="1">IF(Table2[[#This Row],[Debts]]&gt;$AT$7,1,0)</f>
        <v>1</v>
      </c>
      <c r="AV493" s="7"/>
      <c r="AW493" s="7">
        <f ca="1">Table2[[#This Row],[Mortage left ]]/Table2[[#This Row],[Value of house ]]</f>
        <v>0.63276732487201248</v>
      </c>
      <c r="AZ493" s="7">
        <f ca="1">IF(Table2[[#This Row],[Debts]]&gt;Table2[[#This Row],[Income]],1,0)</f>
        <v>0</v>
      </c>
      <c r="BA493" s="7"/>
      <c r="BB493" s="7"/>
      <c r="BC493" s="7">
        <f ca="1">IF(Table2[[#This Row],[net worth of the person($)]]&gt;BB493,Table2[[#This Row],[age]],0)</f>
        <v>33</v>
      </c>
      <c r="BD493" s="7"/>
    </row>
    <row r="494" spans="3:56" x14ac:dyDescent="0.25">
      <c r="C494" s="1" t="str">
        <f t="shared" si="148"/>
        <v>women</v>
      </c>
      <c r="D494" s="1">
        <f t="shared" ca="1" si="149"/>
        <v>40</v>
      </c>
      <c r="E494" s="1">
        <f t="shared" ca="1" si="150"/>
        <v>3</v>
      </c>
      <c r="F494" s="1" t="str">
        <f t="shared" ca="1" si="151"/>
        <v xml:space="preserve">teaching </v>
      </c>
      <c r="G494" s="1">
        <f t="shared" ca="1" si="152"/>
        <v>4</v>
      </c>
      <c r="H494" s="1" t="str">
        <f t="shared" ca="1" si="153"/>
        <v xml:space="preserve">technical </v>
      </c>
      <c r="I494">
        <f t="shared" ca="1" si="154"/>
        <v>1</v>
      </c>
      <c r="J494">
        <f t="shared" ca="1" si="155"/>
        <v>1</v>
      </c>
      <c r="K494">
        <f t="shared" ca="1" si="156"/>
        <v>64141</v>
      </c>
      <c r="L494">
        <f t="shared" ca="1" si="157"/>
        <v>11</v>
      </c>
      <c r="M494" t="str">
        <f t="shared" ca="1" si="158"/>
        <v>New bruncwick</v>
      </c>
      <c r="N494">
        <f t="shared" ca="1" si="161"/>
        <v>384846</v>
      </c>
      <c r="O494">
        <f t="shared" ca="1" si="159"/>
        <v>321186.42489773344</v>
      </c>
      <c r="P494">
        <f t="shared" ca="1" si="162"/>
        <v>34239.26336935431</v>
      </c>
      <c r="Q494">
        <f t="shared" ca="1" si="160"/>
        <v>10717</v>
      </c>
      <c r="R494">
        <f t="shared" ca="1" si="163"/>
        <v>81619.046413789358</v>
      </c>
      <c r="S494">
        <f t="shared" ca="1" si="164"/>
        <v>52288.446636585148</v>
      </c>
      <c r="T494">
        <f t="shared" ca="1" si="165"/>
        <v>471373.71000593947</v>
      </c>
      <c r="U494">
        <f t="shared" ca="1" si="166"/>
        <v>413522.47131152276</v>
      </c>
      <c r="V494">
        <f t="shared" ca="1" si="167"/>
        <v>57851.238694416708</v>
      </c>
      <c r="X494" s="7">
        <f>IF(Table2[[#This Row],[gender]]="men",1,0)</f>
        <v>0</v>
      </c>
      <c r="Y494" s="7">
        <f>IF(Table2[[#This Row],[gender]]="women",1,0)</f>
        <v>1</v>
      </c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>
        <f ca="1">Table2[[#This Row],[Cars value]]/Table2[[#This Row],[Cars]]</f>
        <v>34239.26336935431</v>
      </c>
      <c r="AS494" s="7"/>
      <c r="AT494" s="7"/>
      <c r="AU494" s="7">
        <f ca="1">IF(Table2[[#This Row],[Debts]]&gt;$AT$7,1,0)</f>
        <v>1</v>
      </c>
      <c r="AV494" s="7"/>
      <c r="AW494" s="7">
        <f ca="1">Table2[[#This Row],[Mortage left ]]/Table2[[#This Row],[Value of house ]]</f>
        <v>0.83458428799502515</v>
      </c>
      <c r="AZ494" s="7">
        <f ca="1">IF(Table2[[#This Row],[Debts]]&gt;Table2[[#This Row],[Income]],1,0)</f>
        <v>1</v>
      </c>
      <c r="BA494" s="7"/>
      <c r="BB494" s="7"/>
      <c r="BC494" s="7">
        <f ca="1">IF(Table2[[#This Row],[net worth of the person($)]]&gt;BB494,Table2[[#This Row],[age]],0)</f>
        <v>40</v>
      </c>
      <c r="BD494" s="7"/>
    </row>
    <row r="495" spans="3:56" x14ac:dyDescent="0.25">
      <c r="C495" s="1" t="str">
        <f t="shared" si="148"/>
        <v>women</v>
      </c>
      <c r="D495" s="1">
        <f t="shared" ca="1" si="149"/>
        <v>37</v>
      </c>
      <c r="E495" s="1">
        <f t="shared" ca="1" si="150"/>
        <v>3</v>
      </c>
      <c r="F495" s="1" t="str">
        <f t="shared" ca="1" si="151"/>
        <v xml:space="preserve">teaching </v>
      </c>
      <c r="G495" s="1">
        <f t="shared" ca="1" si="152"/>
        <v>3</v>
      </c>
      <c r="H495" s="1" t="str">
        <f t="shared" ca="1" si="153"/>
        <v xml:space="preserve">university </v>
      </c>
      <c r="I495">
        <f t="shared" ca="1" si="154"/>
        <v>2</v>
      </c>
      <c r="J495">
        <f t="shared" ca="1" si="155"/>
        <v>2</v>
      </c>
      <c r="K495">
        <f t="shared" ca="1" si="156"/>
        <v>62314</v>
      </c>
      <c r="L495">
        <f t="shared" ca="1" si="157"/>
        <v>13</v>
      </c>
      <c r="M495" t="str">
        <f t="shared" ca="1" si="158"/>
        <v>Prince edward Island</v>
      </c>
      <c r="N495">
        <f t="shared" ca="1" si="161"/>
        <v>186942</v>
      </c>
      <c r="O495">
        <f t="shared" ca="1" si="159"/>
        <v>152199.02961568403</v>
      </c>
      <c r="P495">
        <f t="shared" ca="1" si="162"/>
        <v>40919.454779189306</v>
      </c>
      <c r="Q495">
        <f t="shared" ca="1" si="160"/>
        <v>8881</v>
      </c>
      <c r="R495">
        <f t="shared" ca="1" si="163"/>
        <v>106934.43669904399</v>
      </c>
      <c r="S495">
        <f t="shared" ca="1" si="164"/>
        <v>32893.903746093019</v>
      </c>
      <c r="T495">
        <f t="shared" ca="1" si="165"/>
        <v>260755.35852528232</v>
      </c>
      <c r="U495">
        <f t="shared" ca="1" si="166"/>
        <v>268014.46631472802</v>
      </c>
      <c r="V495">
        <f t="shared" ca="1" si="167"/>
        <v>-7259.1077894456976</v>
      </c>
      <c r="X495" s="7">
        <f>IF(Table2[[#This Row],[gender]]="men",1,0)</f>
        <v>0</v>
      </c>
      <c r="Y495" s="7">
        <f>IF(Table2[[#This Row],[gender]]="women",1,0)</f>
        <v>1</v>
      </c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>
        <f ca="1">Table2[[#This Row],[Cars value]]/Table2[[#This Row],[Cars]]</f>
        <v>20459.727389594653</v>
      </c>
      <c r="AS495" s="7"/>
      <c r="AT495" s="7"/>
      <c r="AU495" s="7">
        <f ca="1">IF(Table2[[#This Row],[Debts]]&gt;$AT$7,1,0)</f>
        <v>1</v>
      </c>
      <c r="AV495" s="7"/>
      <c r="AW495" s="7">
        <f ca="1">Table2[[#This Row],[Mortage left ]]/Table2[[#This Row],[Value of house ]]</f>
        <v>0.81415107153921551</v>
      </c>
      <c r="AZ495" s="7">
        <f ca="1">IF(Table2[[#This Row],[Debts]]&gt;Table2[[#This Row],[Income]],1,0)</f>
        <v>1</v>
      </c>
      <c r="BA495" s="7"/>
      <c r="BB495" s="7"/>
      <c r="BC495" s="7">
        <f ca="1">IF(Table2[[#This Row],[net worth of the person($)]]&gt;BB495,Table2[[#This Row],[age]],0)</f>
        <v>0</v>
      </c>
      <c r="BD495" s="7"/>
    </row>
    <row r="496" spans="3:56" x14ac:dyDescent="0.25">
      <c r="C496" s="1" t="str">
        <f t="shared" si="148"/>
        <v>women</v>
      </c>
      <c r="D496" s="1">
        <f t="shared" ca="1" si="149"/>
        <v>36</v>
      </c>
      <c r="E496" s="1">
        <f t="shared" ca="1" si="150"/>
        <v>3</v>
      </c>
      <c r="F496" s="1" t="str">
        <f t="shared" ca="1" si="151"/>
        <v xml:space="preserve">teaching </v>
      </c>
      <c r="G496" s="1">
        <f t="shared" ca="1" si="152"/>
        <v>4</v>
      </c>
      <c r="H496" s="1" t="str">
        <f t="shared" ca="1" si="153"/>
        <v xml:space="preserve">technical </v>
      </c>
      <c r="I496">
        <f t="shared" ca="1" si="154"/>
        <v>2</v>
      </c>
      <c r="J496">
        <f t="shared" ca="1" si="155"/>
        <v>1</v>
      </c>
      <c r="K496">
        <f t="shared" ca="1" si="156"/>
        <v>75132</v>
      </c>
      <c r="L496">
        <f t="shared" ca="1" si="157"/>
        <v>6</v>
      </c>
      <c r="M496" t="str">
        <f t="shared" ca="1" si="158"/>
        <v>Saskatchewan</v>
      </c>
      <c r="N496">
        <f t="shared" ca="1" si="161"/>
        <v>375660</v>
      </c>
      <c r="O496">
        <f t="shared" ca="1" si="159"/>
        <v>296271.15043301421</v>
      </c>
      <c r="P496">
        <f t="shared" ca="1" si="162"/>
        <v>36259.359671441205</v>
      </c>
      <c r="Q496">
        <f t="shared" ca="1" si="160"/>
        <v>12499</v>
      </c>
      <c r="R496">
        <f t="shared" ca="1" si="163"/>
        <v>49078.159608819609</v>
      </c>
      <c r="S496">
        <f t="shared" ca="1" si="164"/>
        <v>95643.818124923273</v>
      </c>
      <c r="T496">
        <f t="shared" ca="1" si="165"/>
        <v>507563.17779636447</v>
      </c>
      <c r="U496">
        <f t="shared" ca="1" si="166"/>
        <v>357848.31004183379</v>
      </c>
      <c r="V496">
        <f t="shared" ca="1" si="167"/>
        <v>149714.86775453069</v>
      </c>
      <c r="X496" s="7">
        <f>IF(Table2[[#This Row],[gender]]="men",1,0)</f>
        <v>0</v>
      </c>
      <c r="Y496" s="7">
        <f>IF(Table2[[#This Row],[gender]]="women",1,0)</f>
        <v>1</v>
      </c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>
        <f ca="1">Table2[[#This Row],[Cars value]]/Table2[[#This Row],[Cars]]</f>
        <v>36259.359671441205</v>
      </c>
      <c r="AS496" s="7"/>
      <c r="AT496" s="7"/>
      <c r="AU496" s="7">
        <f ca="1">IF(Table2[[#This Row],[Debts]]&gt;$AT$7,1,0)</f>
        <v>1</v>
      </c>
      <c r="AV496" s="7"/>
      <c r="AW496" s="7">
        <f ca="1">Table2[[#This Row],[Mortage left ]]/Table2[[#This Row],[Value of house ]]</f>
        <v>0.78866834486773729</v>
      </c>
      <c r="AZ496" s="7">
        <f ca="1">IF(Table2[[#This Row],[Debts]]&gt;Table2[[#This Row],[Income]],1,0)</f>
        <v>0</v>
      </c>
      <c r="BA496" s="7"/>
      <c r="BB496" s="7"/>
      <c r="BC496" s="7">
        <f ca="1">IF(Table2[[#This Row],[net worth of the person($)]]&gt;BB496,Table2[[#This Row],[age]],0)</f>
        <v>36</v>
      </c>
      <c r="BD496" s="7"/>
    </row>
    <row r="497" spans="3:56" x14ac:dyDescent="0.25">
      <c r="C497" s="1" t="str">
        <f t="shared" si="148"/>
        <v>women</v>
      </c>
      <c r="D497" s="1">
        <f t="shared" ca="1" si="149"/>
        <v>44</v>
      </c>
      <c r="E497" s="1">
        <f t="shared" ca="1" si="150"/>
        <v>1</v>
      </c>
      <c r="F497" s="1" t="str">
        <f t="shared" ca="1" si="151"/>
        <v>health</v>
      </c>
      <c r="G497" s="1">
        <f t="shared" ca="1" si="152"/>
        <v>5</v>
      </c>
      <c r="H497" s="1" t="str">
        <f t="shared" ca="1" si="153"/>
        <v>Other</v>
      </c>
      <c r="I497">
        <f t="shared" ca="1" si="154"/>
        <v>3</v>
      </c>
      <c r="J497">
        <f t="shared" ca="1" si="155"/>
        <v>2</v>
      </c>
      <c r="K497">
        <f t="shared" ca="1" si="156"/>
        <v>26013</v>
      </c>
      <c r="L497">
        <f t="shared" ca="1" si="157"/>
        <v>7</v>
      </c>
      <c r="M497" t="str">
        <f t="shared" ca="1" si="158"/>
        <v xml:space="preserve">Manitoba </v>
      </c>
      <c r="N497">
        <f t="shared" ca="1" si="161"/>
        <v>78039</v>
      </c>
      <c r="O497">
        <f t="shared" ca="1" si="159"/>
        <v>76711.794572580402</v>
      </c>
      <c r="P497">
        <f t="shared" ca="1" si="162"/>
        <v>42638.384758511515</v>
      </c>
      <c r="Q497">
        <f t="shared" ca="1" si="160"/>
        <v>17400</v>
      </c>
      <c r="R497">
        <f t="shared" ca="1" si="163"/>
        <v>12372.755120881346</v>
      </c>
      <c r="S497">
        <f t="shared" ca="1" si="164"/>
        <v>6116.6185514651625</v>
      </c>
      <c r="T497">
        <f t="shared" ca="1" si="165"/>
        <v>126794.00330997667</v>
      </c>
      <c r="U497">
        <f t="shared" ca="1" si="166"/>
        <v>106484.54969346174</v>
      </c>
      <c r="V497">
        <f t="shared" ca="1" si="167"/>
        <v>20309.453616514933</v>
      </c>
      <c r="X497" s="7">
        <f>IF(Table2[[#This Row],[gender]]="men",1,0)</f>
        <v>0</v>
      </c>
      <c r="Y497" s="7">
        <f>IF(Table2[[#This Row],[gender]]="women",1,0)</f>
        <v>1</v>
      </c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>
        <f ca="1">Table2[[#This Row],[Cars value]]/Table2[[#This Row],[Cars]]</f>
        <v>21319.192379255757</v>
      </c>
      <c r="AS497" s="7"/>
      <c r="AT497" s="7"/>
      <c r="AU497" s="7">
        <f ca="1">IF(Table2[[#This Row],[Debts]]&gt;$AT$7,1,0)</f>
        <v>0</v>
      </c>
      <c r="AV497" s="7"/>
      <c r="AW497" s="7">
        <f ca="1">Table2[[#This Row],[Mortage left ]]/Table2[[#This Row],[Value of house ]]</f>
        <v>0.98299304927767406</v>
      </c>
      <c r="AZ497" s="7">
        <f ca="1">IF(Table2[[#This Row],[Debts]]&gt;Table2[[#This Row],[Income]],1,0)</f>
        <v>0</v>
      </c>
      <c r="BA497" s="7"/>
      <c r="BB497" s="7"/>
      <c r="BC497" s="7">
        <f ca="1">IF(Table2[[#This Row],[net worth of the person($)]]&gt;BB497,Table2[[#This Row],[age]],0)</f>
        <v>44</v>
      </c>
      <c r="BD497" s="7"/>
    </row>
    <row r="498" spans="3:56" x14ac:dyDescent="0.25">
      <c r="C498" s="1" t="str">
        <f t="shared" si="148"/>
        <v>women</v>
      </c>
      <c r="D498" s="1">
        <f t="shared" ca="1" si="149"/>
        <v>39</v>
      </c>
      <c r="E498" s="1">
        <f t="shared" ca="1" si="150"/>
        <v>3</v>
      </c>
      <c r="F498" s="1" t="str">
        <f t="shared" ca="1" si="151"/>
        <v xml:space="preserve">teaching </v>
      </c>
      <c r="G498" s="1">
        <f t="shared" ca="1" si="152"/>
        <v>5</v>
      </c>
      <c r="H498" s="1" t="str">
        <f t="shared" ca="1" si="153"/>
        <v>Other</v>
      </c>
      <c r="I498">
        <f t="shared" ca="1" si="154"/>
        <v>2</v>
      </c>
      <c r="J498">
        <f t="shared" ca="1" si="155"/>
        <v>1</v>
      </c>
      <c r="K498">
        <f t="shared" ca="1" si="156"/>
        <v>79648</v>
      </c>
      <c r="L498">
        <f t="shared" ca="1" si="157"/>
        <v>11</v>
      </c>
      <c r="M498" t="str">
        <f t="shared" ca="1" si="158"/>
        <v>New bruncwick</v>
      </c>
      <c r="N498">
        <f t="shared" ca="1" si="161"/>
        <v>318592</v>
      </c>
      <c r="O498">
        <f t="shared" ca="1" si="159"/>
        <v>84216.385330968435</v>
      </c>
      <c r="P498">
        <f t="shared" ca="1" si="162"/>
        <v>64600.230269717729</v>
      </c>
      <c r="Q498">
        <f t="shared" ca="1" si="160"/>
        <v>34463</v>
      </c>
      <c r="R498">
        <f t="shared" ca="1" si="163"/>
        <v>74016.695877357401</v>
      </c>
      <c r="S498">
        <f t="shared" ca="1" si="164"/>
        <v>50435.869809788623</v>
      </c>
      <c r="T498">
        <f t="shared" ca="1" si="165"/>
        <v>433628.1000795064</v>
      </c>
      <c r="U498">
        <f t="shared" ca="1" si="166"/>
        <v>192696.08120832584</v>
      </c>
      <c r="V498">
        <f t="shared" ca="1" si="167"/>
        <v>240932.01887118057</v>
      </c>
      <c r="X498" s="7">
        <f>IF(Table2[[#This Row],[gender]]="men",1,0)</f>
        <v>0</v>
      </c>
      <c r="Y498" s="7">
        <f>IF(Table2[[#This Row],[gender]]="women",1,0)</f>
        <v>1</v>
      </c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>
        <f ca="1">Table2[[#This Row],[Cars value]]/Table2[[#This Row],[Cars]]</f>
        <v>64600.230269717729</v>
      </c>
      <c r="AS498" s="7"/>
      <c r="AT498" s="7"/>
      <c r="AU498" s="7">
        <f ca="1">IF(Table2[[#This Row],[Debts]]&gt;$AT$7,1,0)</f>
        <v>1</v>
      </c>
      <c r="AV498" s="7"/>
      <c r="AW498" s="7">
        <f ca="1">Table2[[#This Row],[Mortage left ]]/Table2[[#This Row],[Value of house ]]</f>
        <v>0.26433929706636838</v>
      </c>
      <c r="AZ498" s="7">
        <f ca="1">IF(Table2[[#This Row],[Debts]]&gt;Table2[[#This Row],[Income]],1,0)</f>
        <v>0</v>
      </c>
      <c r="BA498" s="7"/>
      <c r="BB498" s="7"/>
      <c r="BC498" s="7">
        <f ca="1">IF(Table2[[#This Row],[net worth of the person($)]]&gt;BB498,Table2[[#This Row],[age]],0)</f>
        <v>39</v>
      </c>
      <c r="BD498" s="7"/>
    </row>
    <row r="499" spans="3:56" x14ac:dyDescent="0.25">
      <c r="C499" s="1" t="str">
        <f t="shared" si="148"/>
        <v>women</v>
      </c>
      <c r="D499" s="1">
        <f t="shared" ca="1" si="149"/>
        <v>30</v>
      </c>
      <c r="E499" s="1">
        <f t="shared" ca="1" si="150"/>
        <v>4</v>
      </c>
      <c r="F499" s="1" t="str">
        <f t="shared" ca="1" si="151"/>
        <v>IT</v>
      </c>
      <c r="G499" s="1">
        <f t="shared" ca="1" si="152"/>
        <v>3</v>
      </c>
      <c r="H499" s="1" t="str">
        <f t="shared" ca="1" si="153"/>
        <v xml:space="preserve">university </v>
      </c>
      <c r="I499">
        <f t="shared" ca="1" si="154"/>
        <v>1</v>
      </c>
      <c r="J499">
        <f t="shared" ca="1" si="155"/>
        <v>2</v>
      </c>
      <c r="K499">
        <f t="shared" ca="1" si="156"/>
        <v>51562</v>
      </c>
      <c r="L499">
        <f t="shared" ca="1" si="157"/>
        <v>10</v>
      </c>
      <c r="M499" t="str">
        <f t="shared" ca="1" si="158"/>
        <v>Newfounland</v>
      </c>
      <c r="N499">
        <f t="shared" ca="1" si="161"/>
        <v>257810</v>
      </c>
      <c r="O499">
        <f t="shared" ca="1" si="159"/>
        <v>159982.96329791067</v>
      </c>
      <c r="P499">
        <f t="shared" ca="1" si="162"/>
        <v>94367.598639673161</v>
      </c>
      <c r="Q499">
        <f t="shared" ca="1" si="160"/>
        <v>24307</v>
      </c>
      <c r="R499">
        <f t="shared" ca="1" si="163"/>
        <v>3028.4800958134215</v>
      </c>
      <c r="S499">
        <f t="shared" ca="1" si="164"/>
        <v>9429.5064589598078</v>
      </c>
      <c r="T499">
        <f t="shared" ca="1" si="165"/>
        <v>361607.10509863298</v>
      </c>
      <c r="U499">
        <f t="shared" ca="1" si="166"/>
        <v>187318.4433937241</v>
      </c>
      <c r="V499">
        <f t="shared" ca="1" si="167"/>
        <v>174288.66170490888</v>
      </c>
      <c r="X499" s="7">
        <f>IF(Table2[[#This Row],[gender]]="men",1,0)</f>
        <v>0</v>
      </c>
      <c r="Y499" s="7">
        <f>IF(Table2[[#This Row],[gender]]="women",1,0)</f>
        <v>1</v>
      </c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>
        <f ca="1">Table2[[#This Row],[Cars value]]/Table2[[#This Row],[Cars]]</f>
        <v>47183.79931983658</v>
      </c>
      <c r="AS499" s="7"/>
      <c r="AT499" s="7"/>
      <c r="AU499" s="7">
        <f ca="1">IF(Table2[[#This Row],[Debts]]&gt;$AT$7,1,0)</f>
        <v>0</v>
      </c>
      <c r="AV499" s="7"/>
      <c r="AW499" s="7">
        <f ca="1">Table2[[#This Row],[Mortage left ]]/Table2[[#This Row],[Value of house ]]</f>
        <v>0.62054599626822338</v>
      </c>
      <c r="AZ499" s="7">
        <f ca="1">IF(Table2[[#This Row],[Debts]]&gt;Table2[[#This Row],[Income]],1,0)</f>
        <v>0</v>
      </c>
      <c r="BA499" s="7"/>
      <c r="BB499" s="7"/>
      <c r="BC499" s="7">
        <f ca="1">IF(Table2[[#This Row],[net worth of the person($)]]&gt;BB499,Table2[[#This Row],[age]],0)</f>
        <v>30</v>
      </c>
      <c r="BD499" s="7"/>
    </row>
    <row r="500" spans="3:56" x14ac:dyDescent="0.25">
      <c r="C500" s="1" t="str">
        <f t="shared" si="148"/>
        <v>women</v>
      </c>
      <c r="D500" s="1">
        <f t="shared" ca="1" si="149"/>
        <v>32</v>
      </c>
      <c r="E500" s="1">
        <f t="shared" ca="1" si="150"/>
        <v>3</v>
      </c>
      <c r="F500" s="1" t="str">
        <f t="shared" ca="1" si="151"/>
        <v xml:space="preserve">teaching </v>
      </c>
      <c r="G500" s="1">
        <f t="shared" ca="1" si="152"/>
        <v>4</v>
      </c>
      <c r="H500" s="1" t="str">
        <f t="shared" ca="1" si="153"/>
        <v xml:space="preserve">technical </v>
      </c>
      <c r="I500">
        <f t="shared" ca="1" si="154"/>
        <v>2</v>
      </c>
      <c r="J500">
        <f t="shared" ca="1" si="155"/>
        <v>1</v>
      </c>
      <c r="K500">
        <f t="shared" ca="1" si="156"/>
        <v>70977</v>
      </c>
      <c r="L500">
        <f t="shared" ca="1" si="157"/>
        <v>2</v>
      </c>
      <c r="M500" t="str">
        <f t="shared" ca="1" si="158"/>
        <v>BC</v>
      </c>
      <c r="N500">
        <f t="shared" ca="1" si="161"/>
        <v>212931</v>
      </c>
      <c r="O500">
        <f t="shared" ca="1" si="159"/>
        <v>58065.32668742173</v>
      </c>
      <c r="P500">
        <f t="shared" ca="1" si="162"/>
        <v>40585.834080062072</v>
      </c>
      <c r="Q500">
        <f t="shared" ca="1" si="160"/>
        <v>31365</v>
      </c>
      <c r="R500">
        <f t="shared" ca="1" si="163"/>
        <v>80694.024076101618</v>
      </c>
      <c r="S500">
        <f t="shared" ca="1" si="164"/>
        <v>82717.893341842835</v>
      </c>
      <c r="T500">
        <f t="shared" ca="1" si="165"/>
        <v>336234.72742190491</v>
      </c>
      <c r="U500">
        <f t="shared" ca="1" si="166"/>
        <v>170124.35076352337</v>
      </c>
      <c r="V500">
        <f t="shared" ca="1" si="167"/>
        <v>166110.37665838154</v>
      </c>
      <c r="X500" s="7">
        <f>IF(Table2[[#This Row],[gender]]="men",1,0)</f>
        <v>0</v>
      </c>
      <c r="Y500" s="7">
        <f>IF(Table2[[#This Row],[gender]]="women",1,0)</f>
        <v>1</v>
      </c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>
        <f ca="1">Table2[[#This Row],[Cars value]]/Table2[[#This Row],[Cars]]</f>
        <v>40585.834080062072</v>
      </c>
      <c r="AS500" s="7"/>
      <c r="AT500" s="7"/>
      <c r="AU500" s="7">
        <f ca="1">IF(Table2[[#This Row],[Debts]]&gt;$AT$7,1,0)</f>
        <v>1</v>
      </c>
      <c r="AV500" s="7"/>
      <c r="AW500" s="7">
        <f ca="1">Table2[[#This Row],[Mortage left ]]/Table2[[#This Row],[Value of house ]]</f>
        <v>0.27269550552724464</v>
      </c>
      <c r="AZ500" s="7">
        <f ca="1">IF(Table2[[#This Row],[Debts]]&gt;Table2[[#This Row],[Income]],1,0)</f>
        <v>1</v>
      </c>
      <c r="BA500" s="7"/>
      <c r="BB500" s="7"/>
      <c r="BC500" s="7">
        <f ca="1">IF(Table2[[#This Row],[net worth of the person($)]]&gt;BB500,Table2[[#This Row],[age]],0)</f>
        <v>32</v>
      </c>
      <c r="BD500" s="7"/>
    </row>
    <row r="501" spans="3:56" x14ac:dyDescent="0.25">
      <c r="C501" s="1" t="str">
        <f t="shared" si="148"/>
        <v>women</v>
      </c>
      <c r="D501" s="1">
        <f t="shared" ca="1" si="149"/>
        <v>38</v>
      </c>
      <c r="E501" s="1">
        <f t="shared" ca="1" si="150"/>
        <v>6</v>
      </c>
      <c r="F501" s="1" t="str">
        <f t="shared" ca="1" si="151"/>
        <v>agriculture</v>
      </c>
      <c r="G501" s="1">
        <f t="shared" ca="1" si="152"/>
        <v>1</v>
      </c>
      <c r="H501" s="1" t="str">
        <f t="shared" ca="1" si="153"/>
        <v>high scool</v>
      </c>
      <c r="I501">
        <f t="shared" ca="1" si="154"/>
        <v>2</v>
      </c>
      <c r="J501">
        <f t="shared" ca="1" si="155"/>
        <v>1</v>
      </c>
      <c r="K501">
        <f t="shared" ca="1" si="156"/>
        <v>34705</v>
      </c>
      <c r="L501">
        <f t="shared" ca="1" si="157"/>
        <v>11</v>
      </c>
      <c r="M501" t="str">
        <f t="shared" ca="1" si="158"/>
        <v>New bruncwick</v>
      </c>
      <c r="N501">
        <f t="shared" ca="1" si="161"/>
        <v>104115</v>
      </c>
      <c r="O501">
        <f t="shared" ca="1" si="159"/>
        <v>86767.433580329744</v>
      </c>
      <c r="P501">
        <f t="shared" ca="1" si="162"/>
        <v>10282.458352485737</v>
      </c>
      <c r="Q501">
        <f t="shared" ca="1" si="160"/>
        <v>4287</v>
      </c>
      <c r="R501">
        <f t="shared" ca="1" si="163"/>
        <v>23718.576176882263</v>
      </c>
      <c r="S501">
        <f t="shared" ca="1" si="164"/>
        <v>44097.698064088589</v>
      </c>
      <c r="T501">
        <f t="shared" ca="1" si="165"/>
        <v>158495.15641657432</v>
      </c>
      <c r="U501">
        <f t="shared" ca="1" si="166"/>
        <v>114773.00975721201</v>
      </c>
      <c r="V501">
        <f t="shared" ca="1" si="167"/>
        <v>43722.146659362304</v>
      </c>
      <c r="X501" s="7">
        <f>IF(Table2[[#This Row],[gender]]="men",1,0)</f>
        <v>0</v>
      </c>
      <c r="Y501" s="7">
        <f>IF(Table2[[#This Row],[gender]]="women",1,0)</f>
        <v>1</v>
      </c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>
        <f ca="1">Table2[[#This Row],[Cars value]]/Table2[[#This Row],[Cars]]</f>
        <v>10282.458352485737</v>
      </c>
      <c r="AS501" s="7"/>
      <c r="AT501" s="7"/>
      <c r="AU501" s="7">
        <f ca="1">IF(Table2[[#This Row],[Debts]]&gt;$AT$7,1,0)</f>
        <v>1</v>
      </c>
      <c r="AV501" s="7"/>
      <c r="AW501" s="7">
        <f ca="1">Table2[[#This Row],[Mortage left ]]/Table2[[#This Row],[Value of house ]]</f>
        <v>0.8333807192078927</v>
      </c>
      <c r="AZ501" s="7">
        <f ca="1">IF(Table2[[#This Row],[Debts]]&gt;Table2[[#This Row],[Income]],1,0)</f>
        <v>0</v>
      </c>
      <c r="BA501" s="7"/>
      <c r="BB501" s="7"/>
      <c r="BC501" s="7">
        <f ca="1">IF(Table2[[#This Row],[net worth of the person($)]]&gt;BB501,Table2[[#This Row],[age]],0)</f>
        <v>38</v>
      </c>
      <c r="BD501" s="7"/>
    </row>
    <row r="502" spans="3:56" x14ac:dyDescent="0.25">
      <c r="C502" s="1" t="str">
        <f t="shared" si="148"/>
        <v>women</v>
      </c>
      <c r="D502" s="1">
        <f t="shared" ca="1" si="149"/>
        <v>34</v>
      </c>
      <c r="E502" s="1">
        <f t="shared" ca="1" si="150"/>
        <v>4</v>
      </c>
      <c r="F502" s="1" t="str">
        <f t="shared" ca="1" si="151"/>
        <v>IT</v>
      </c>
      <c r="G502" s="1">
        <f t="shared" ca="1" si="152"/>
        <v>1</v>
      </c>
      <c r="H502" s="1" t="str">
        <f t="shared" ca="1" si="153"/>
        <v>high scool</v>
      </c>
      <c r="I502">
        <f t="shared" ca="1" si="154"/>
        <v>2</v>
      </c>
      <c r="J502">
        <f t="shared" ca="1" si="155"/>
        <v>2</v>
      </c>
      <c r="K502">
        <f t="shared" ca="1" si="156"/>
        <v>83724</v>
      </c>
      <c r="L502">
        <f t="shared" ca="1" si="157"/>
        <v>1</v>
      </c>
      <c r="M502" t="str">
        <f t="shared" ca="1" si="158"/>
        <v xml:space="preserve">yuko </v>
      </c>
      <c r="N502">
        <f t="shared" ca="1" si="161"/>
        <v>418620</v>
      </c>
      <c r="O502">
        <f t="shared" ca="1" si="159"/>
        <v>77349.638118952571</v>
      </c>
      <c r="P502">
        <f t="shared" ca="1" si="162"/>
        <v>41482.380467334478</v>
      </c>
      <c r="Q502">
        <f t="shared" ca="1" si="160"/>
        <v>5444</v>
      </c>
      <c r="R502">
        <f t="shared" ca="1" si="163"/>
        <v>46199.204300590012</v>
      </c>
      <c r="S502">
        <f t="shared" ca="1" si="164"/>
        <v>18532.639633277071</v>
      </c>
      <c r="T502">
        <f t="shared" ca="1" si="165"/>
        <v>478635.02010061155</v>
      </c>
      <c r="U502">
        <f t="shared" ca="1" si="166"/>
        <v>128992.84241954258</v>
      </c>
      <c r="V502">
        <f t="shared" ca="1" si="167"/>
        <v>349642.17768106901</v>
      </c>
      <c r="X502" s="7">
        <f>IF(Table2[[#This Row],[gender]]="men",1,0)</f>
        <v>0</v>
      </c>
      <c r="Y502" s="7">
        <f>IF(Table2[[#This Row],[gender]]="women",1,0)</f>
        <v>1</v>
      </c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>
        <f ca="1">Table2[[#This Row],[Cars value]]/Table2[[#This Row],[Cars]]</f>
        <v>20741.190233667239</v>
      </c>
      <c r="AS502" s="7"/>
      <c r="AT502" s="7"/>
      <c r="AU502" s="7">
        <f ca="1">IF(Table2[[#This Row],[Debts]]&gt;$AT$7,1,0)</f>
        <v>1</v>
      </c>
      <c r="AV502" s="7"/>
      <c r="AW502" s="7">
        <f ca="1">Table2[[#This Row],[Mortage left ]]/Table2[[#This Row],[Value of house ]]</f>
        <v>0.18477291605502025</v>
      </c>
      <c r="AZ502" s="7">
        <f ca="1">IF(Table2[[#This Row],[Debts]]&gt;Table2[[#This Row],[Income]],1,0)</f>
        <v>0</v>
      </c>
      <c r="BA502" s="7"/>
      <c r="BB502" s="7"/>
      <c r="BC502" s="7">
        <f ca="1">IF(Table2[[#This Row],[net worth of the person($)]]&gt;BB502,Table2[[#This Row],[age]],0)</f>
        <v>34</v>
      </c>
      <c r="BD502" s="7"/>
    </row>
    <row r="503" spans="3:56" x14ac:dyDescent="0.25">
      <c r="C503" s="1" t="str">
        <f t="shared" si="148"/>
        <v>women</v>
      </c>
      <c r="D503" s="1">
        <f t="shared" ca="1" si="149"/>
        <v>40</v>
      </c>
      <c r="E503" s="1">
        <f t="shared" ca="1" si="150"/>
        <v>6</v>
      </c>
      <c r="F503" s="1" t="str">
        <f t="shared" ca="1" si="151"/>
        <v>agriculture</v>
      </c>
      <c r="G503" s="1">
        <f t="shared" ca="1" si="152"/>
        <v>1</v>
      </c>
      <c r="H503" s="1" t="str">
        <f t="shared" ca="1" si="153"/>
        <v>high scool</v>
      </c>
      <c r="I503">
        <f t="shared" ca="1" si="154"/>
        <v>3</v>
      </c>
      <c r="J503">
        <f t="shared" ca="1" si="155"/>
        <v>1</v>
      </c>
      <c r="K503">
        <f t="shared" ca="1" si="156"/>
        <v>82033</v>
      </c>
      <c r="L503">
        <f t="shared" ca="1" si="157"/>
        <v>4</v>
      </c>
      <c r="M503" t="str">
        <f t="shared" ca="1" si="158"/>
        <v>Alberta</v>
      </c>
      <c r="N503">
        <f t="shared" ca="1" si="161"/>
        <v>328132</v>
      </c>
      <c r="O503">
        <f t="shared" ca="1" si="159"/>
        <v>232633.39301918523</v>
      </c>
      <c r="P503">
        <f t="shared" ca="1" si="162"/>
        <v>757.48910103703008</v>
      </c>
      <c r="Q503">
        <f t="shared" ca="1" si="160"/>
        <v>159</v>
      </c>
      <c r="R503">
        <f t="shared" ca="1" si="163"/>
        <v>142417.48030491514</v>
      </c>
      <c r="S503">
        <f t="shared" ca="1" si="164"/>
        <v>101036.19472672814</v>
      </c>
      <c r="T503">
        <f t="shared" ca="1" si="165"/>
        <v>429925.68382776517</v>
      </c>
      <c r="U503">
        <f t="shared" ca="1" si="166"/>
        <v>375209.87332410039</v>
      </c>
      <c r="V503">
        <f t="shared" ca="1" si="167"/>
        <v>54715.810503664776</v>
      </c>
      <c r="X503" s="7">
        <f>IF(Table2[[#This Row],[gender]]="men",1,0)</f>
        <v>0</v>
      </c>
      <c r="Y503" s="7">
        <f>IF(Table2[[#This Row],[gender]]="women",1,0)</f>
        <v>1</v>
      </c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>
        <f ca="1">Table2[[#This Row],[Cars value]]/Table2[[#This Row],[Cars]]</f>
        <v>757.48910103703008</v>
      </c>
      <c r="AS503" s="7"/>
      <c r="AT503" s="7"/>
      <c r="AU503" s="7">
        <f ca="1">IF(Table2[[#This Row],[Debts]]&gt;$AT$7,1,0)</f>
        <v>1</v>
      </c>
      <c r="AV503" s="7"/>
      <c r="AW503" s="7">
        <f ca="1">Table2[[#This Row],[Mortage left ]]/Table2[[#This Row],[Value of house ]]</f>
        <v>0.70896283513703395</v>
      </c>
      <c r="AZ503" s="7">
        <f ca="1">IF(Table2[[#This Row],[Debts]]&gt;Table2[[#This Row],[Income]],1,0)</f>
        <v>1</v>
      </c>
      <c r="BA503" s="7"/>
      <c r="BB503" s="7"/>
      <c r="BC503" s="7">
        <f ca="1">IF(Table2[[#This Row],[net worth of the person($)]]&gt;BB503,Table2[[#This Row],[age]],0)</f>
        <v>40</v>
      </c>
      <c r="BD503" s="7"/>
    </row>
    <row r="504" spans="3:56" x14ac:dyDescent="0.25">
      <c r="C504" s="1" t="str">
        <f t="shared" si="148"/>
        <v>women</v>
      </c>
      <c r="D504" s="1">
        <f t="shared" ca="1" si="149"/>
        <v>38</v>
      </c>
      <c r="E504" s="1">
        <f t="shared" ca="1" si="150"/>
        <v>6</v>
      </c>
      <c r="F504" s="1" t="str">
        <f t="shared" ca="1" si="151"/>
        <v>agriculture</v>
      </c>
      <c r="G504" s="1">
        <f t="shared" ca="1" si="152"/>
        <v>2</v>
      </c>
      <c r="H504" s="1" t="str">
        <f t="shared" ca="1" si="153"/>
        <v xml:space="preserve">college </v>
      </c>
      <c r="I504">
        <f t="shared" ca="1" si="154"/>
        <v>3</v>
      </c>
      <c r="J504">
        <f t="shared" ca="1" si="155"/>
        <v>1</v>
      </c>
      <c r="K504">
        <f t="shared" ca="1" si="156"/>
        <v>38376</v>
      </c>
      <c r="L504">
        <f t="shared" ca="1" si="157"/>
        <v>5</v>
      </c>
      <c r="M504" t="str">
        <f t="shared" ca="1" si="158"/>
        <v>Nunavut</v>
      </c>
      <c r="N504">
        <f t="shared" ca="1" si="161"/>
        <v>191880</v>
      </c>
      <c r="O504">
        <f t="shared" ca="1" si="159"/>
        <v>27685.321576382179</v>
      </c>
      <c r="P504">
        <f t="shared" ca="1" si="162"/>
        <v>6378.7306086312983</v>
      </c>
      <c r="Q504">
        <f t="shared" ca="1" si="160"/>
        <v>4989</v>
      </c>
      <c r="R504">
        <f t="shared" ca="1" si="163"/>
        <v>73444.904914582803</v>
      </c>
      <c r="S504">
        <f t="shared" ca="1" si="164"/>
        <v>20695.031036231077</v>
      </c>
      <c r="T504">
        <f t="shared" ca="1" si="165"/>
        <v>218953.76164486239</v>
      </c>
      <c r="U504">
        <f t="shared" ca="1" si="166"/>
        <v>106119.22649096498</v>
      </c>
      <c r="V504">
        <f t="shared" ca="1" si="167"/>
        <v>112834.53515389741</v>
      </c>
      <c r="X504" s="7">
        <f>IF(Table2[[#This Row],[gender]]="men",1,0)</f>
        <v>0</v>
      </c>
      <c r="Y504" s="7">
        <f>IF(Table2[[#This Row],[gender]]="women",1,0)</f>
        <v>1</v>
      </c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>
        <f ca="1">Table2[[#This Row],[Cars value]]/Table2[[#This Row],[Cars]]</f>
        <v>6378.7306086312983</v>
      </c>
      <c r="AS504" s="7"/>
      <c r="AT504" s="7"/>
      <c r="AU504" s="7">
        <f ca="1">IF(Table2[[#This Row],[Debts]]&gt;$AT$7,1,0)</f>
        <v>1</v>
      </c>
      <c r="AV504" s="7"/>
      <c r="AW504" s="7">
        <f ca="1">Table2[[#This Row],[Mortage left ]]/Table2[[#This Row],[Value of house ]]</f>
        <v>0.14428456106098697</v>
      </c>
      <c r="AZ504" s="7">
        <f ca="1">IF(Table2[[#This Row],[Debts]]&gt;Table2[[#This Row],[Income]],1,0)</f>
        <v>1</v>
      </c>
      <c r="BA504" s="7"/>
      <c r="BB504" s="7"/>
      <c r="BC504" s="7">
        <f ca="1">IF(Table2[[#This Row],[net worth of the person($)]]&gt;BB504,Table2[[#This Row],[age]],0)</f>
        <v>38</v>
      </c>
      <c r="BD504" s="7"/>
    </row>
    <row r="505" spans="3:56" x14ac:dyDescent="0.25">
      <c r="C505" s="1" t="str">
        <f t="shared" si="148"/>
        <v>women</v>
      </c>
      <c r="D505" s="1">
        <f t="shared" ca="1" si="149"/>
        <v>43</v>
      </c>
      <c r="E505" s="1">
        <f t="shared" ca="1" si="150"/>
        <v>6</v>
      </c>
      <c r="F505" s="1" t="str">
        <f t="shared" ca="1" si="151"/>
        <v>agriculture</v>
      </c>
      <c r="G505" s="1">
        <f t="shared" ca="1" si="152"/>
        <v>2</v>
      </c>
      <c r="H505" s="1" t="str">
        <f t="shared" ca="1" si="153"/>
        <v xml:space="preserve">college </v>
      </c>
      <c r="I505">
        <f t="shared" ca="1" si="154"/>
        <v>2</v>
      </c>
      <c r="J505">
        <f t="shared" ca="1" si="155"/>
        <v>2</v>
      </c>
      <c r="K505">
        <f t="shared" ca="1" si="156"/>
        <v>49000</v>
      </c>
      <c r="L505">
        <f t="shared" ca="1" si="157"/>
        <v>4</v>
      </c>
      <c r="M505" t="str">
        <f t="shared" ca="1" si="158"/>
        <v>Alberta</v>
      </c>
      <c r="N505">
        <f t="shared" ca="1" si="161"/>
        <v>196000</v>
      </c>
      <c r="O505">
        <f t="shared" ca="1" si="159"/>
        <v>28757.967839340665</v>
      </c>
      <c r="P505">
        <f t="shared" ca="1" si="162"/>
        <v>47853.489782411343</v>
      </c>
      <c r="Q505">
        <f t="shared" ca="1" si="160"/>
        <v>24678</v>
      </c>
      <c r="R505">
        <f t="shared" ca="1" si="163"/>
        <v>84963.92076384247</v>
      </c>
      <c r="S505">
        <f t="shared" ca="1" si="164"/>
        <v>34179.453384906097</v>
      </c>
      <c r="T505">
        <f t="shared" ca="1" si="165"/>
        <v>278032.94316731743</v>
      </c>
      <c r="U505">
        <f t="shared" ca="1" si="166"/>
        <v>138399.88860318315</v>
      </c>
      <c r="V505">
        <f t="shared" ca="1" si="167"/>
        <v>139633.05456413428</v>
      </c>
      <c r="X505" s="7">
        <f>IF(Table2[[#This Row],[gender]]="men",1,0)</f>
        <v>0</v>
      </c>
      <c r="Y505" s="7">
        <f>IF(Table2[[#This Row],[gender]]="women",1,0)</f>
        <v>1</v>
      </c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>
        <f ca="1">Table2[[#This Row],[Cars value]]/Table2[[#This Row],[Cars]]</f>
        <v>23926.744891205672</v>
      </c>
      <c r="AS505" s="7"/>
      <c r="AT505" s="7"/>
      <c r="AU505" s="7">
        <f ca="1">IF(Table2[[#This Row],[Debts]]&gt;$AT$7,1,0)</f>
        <v>1</v>
      </c>
      <c r="AV505" s="7"/>
      <c r="AW505" s="7">
        <f ca="1">Table2[[#This Row],[Mortage left ]]/Table2[[#This Row],[Value of house ]]</f>
        <v>0.14672432571092175</v>
      </c>
      <c r="AZ505" s="7">
        <f ca="1">IF(Table2[[#This Row],[Debts]]&gt;Table2[[#This Row],[Income]],1,0)</f>
        <v>1</v>
      </c>
      <c r="BA505" s="7"/>
      <c r="BB505" s="7"/>
      <c r="BC505" s="7">
        <f ca="1">IF(Table2[[#This Row],[net worth of the person($)]]&gt;BB505,Table2[[#This Row],[age]],0)</f>
        <v>43</v>
      </c>
      <c r="BD505" s="7"/>
    </row>
    <row r="506" spans="3:56" x14ac:dyDescent="0.25">
      <c r="C506" s="1" t="str">
        <f t="shared" si="148"/>
        <v>women</v>
      </c>
      <c r="D506" s="1">
        <f t="shared" ca="1" si="149"/>
        <v>26</v>
      </c>
      <c r="E506" s="1">
        <f t="shared" ca="1" si="150"/>
        <v>5</v>
      </c>
      <c r="F506" s="1" t="str">
        <f t="shared" ca="1" si="151"/>
        <v xml:space="preserve">general work </v>
      </c>
      <c r="G506" s="1">
        <f t="shared" ca="1" si="152"/>
        <v>4</v>
      </c>
      <c r="H506" s="1" t="str">
        <f t="shared" ca="1" si="153"/>
        <v xml:space="preserve">technical </v>
      </c>
      <c r="I506">
        <f t="shared" ca="1" si="154"/>
        <v>2</v>
      </c>
      <c r="J506">
        <f t="shared" ca="1" si="155"/>
        <v>2</v>
      </c>
      <c r="K506">
        <f t="shared" ca="1" si="156"/>
        <v>56621</v>
      </c>
      <c r="L506">
        <f t="shared" ca="1" si="157"/>
        <v>10</v>
      </c>
      <c r="M506" t="str">
        <f t="shared" ca="1" si="158"/>
        <v>Newfounland</v>
      </c>
      <c r="N506">
        <f t="shared" ca="1" si="161"/>
        <v>226484</v>
      </c>
      <c r="O506">
        <f t="shared" ca="1" si="159"/>
        <v>209299.53207742071</v>
      </c>
      <c r="P506">
        <f t="shared" ca="1" si="162"/>
        <v>53869.618429214242</v>
      </c>
      <c r="Q506">
        <f t="shared" ca="1" si="160"/>
        <v>27020</v>
      </c>
      <c r="R506">
        <f t="shared" ca="1" si="163"/>
        <v>84562.7267230547</v>
      </c>
      <c r="S506">
        <f t="shared" ca="1" si="164"/>
        <v>34536.802766560228</v>
      </c>
      <c r="T506">
        <f t="shared" ca="1" si="165"/>
        <v>314890.42119577446</v>
      </c>
      <c r="U506">
        <f t="shared" ca="1" si="166"/>
        <v>320882.25880047539</v>
      </c>
      <c r="V506">
        <f t="shared" ca="1" si="167"/>
        <v>-5991.8376047009369</v>
      </c>
      <c r="X506" s="7">
        <f>IF(Table2[[#This Row],[gender]]="men",1,0)</f>
        <v>0</v>
      </c>
      <c r="Y506" s="7">
        <f>IF(Table2[[#This Row],[gender]]="women",1,0)</f>
        <v>1</v>
      </c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>
        <f ca="1">Table2[[#This Row],[Cars value]]/Table2[[#This Row],[Cars]]</f>
        <v>26934.809214607121</v>
      </c>
      <c r="AS506" s="7"/>
      <c r="AT506" s="7"/>
      <c r="AU506" s="7">
        <f ca="1">IF(Table2[[#This Row],[Debts]]&gt;$AT$7,1,0)</f>
        <v>1</v>
      </c>
      <c r="AV506" s="7"/>
      <c r="AW506" s="7">
        <f ca="1">Table2[[#This Row],[Mortage left ]]/Table2[[#This Row],[Value of house ]]</f>
        <v>0.92412502462611357</v>
      </c>
      <c r="AZ506" s="7">
        <f ca="1">IF(Table2[[#This Row],[Debts]]&gt;Table2[[#This Row],[Income]],1,0)</f>
        <v>1</v>
      </c>
      <c r="BA506" s="7"/>
      <c r="BB506" s="7"/>
      <c r="BC506" s="7">
        <f ca="1">IF(Table2[[#This Row],[net worth of the person($)]]&gt;BB506,Table2[[#This Row],[age]],0)</f>
        <v>0</v>
      </c>
      <c r="BD506" s="7"/>
    </row>
    <row r="507" spans="3:56" x14ac:dyDescent="0.25">
      <c r="C507" s="1" t="str">
        <f t="shared" si="148"/>
        <v>women</v>
      </c>
      <c r="D507" s="1">
        <f t="shared" ca="1" si="149"/>
        <v>39</v>
      </c>
      <c r="E507" s="1">
        <f t="shared" ca="1" si="150"/>
        <v>4</v>
      </c>
      <c r="F507" s="1" t="str">
        <f t="shared" ca="1" si="151"/>
        <v>IT</v>
      </c>
      <c r="G507" s="1">
        <f t="shared" ca="1" si="152"/>
        <v>4</v>
      </c>
      <c r="H507" s="1" t="str">
        <f t="shared" ca="1" si="153"/>
        <v xml:space="preserve">technical </v>
      </c>
      <c r="I507">
        <f t="shared" ca="1" si="154"/>
        <v>1</v>
      </c>
      <c r="J507">
        <f t="shared" ca="1" si="155"/>
        <v>2</v>
      </c>
      <c r="K507">
        <f t="shared" ca="1" si="156"/>
        <v>83086</v>
      </c>
      <c r="L507">
        <f t="shared" ca="1" si="157"/>
        <v>12</v>
      </c>
      <c r="M507" t="str">
        <f t="shared" ca="1" si="158"/>
        <v xml:space="preserve">Nova scotia </v>
      </c>
      <c r="N507">
        <f t="shared" ca="1" si="161"/>
        <v>498516</v>
      </c>
      <c r="O507">
        <f t="shared" ca="1" si="159"/>
        <v>339517.40781491908</v>
      </c>
      <c r="P507">
        <f t="shared" ca="1" si="162"/>
        <v>28501.8183318515</v>
      </c>
      <c r="Q507">
        <f t="shared" ca="1" si="160"/>
        <v>11390</v>
      </c>
      <c r="R507">
        <f t="shared" ca="1" si="163"/>
        <v>105297.46125435829</v>
      </c>
      <c r="S507">
        <f t="shared" ca="1" si="164"/>
        <v>116001.66897066067</v>
      </c>
      <c r="T507">
        <f t="shared" ca="1" si="165"/>
        <v>643019.48730251216</v>
      </c>
      <c r="U507">
        <f t="shared" ca="1" si="166"/>
        <v>456204.86906927737</v>
      </c>
      <c r="V507">
        <f t="shared" ca="1" si="167"/>
        <v>186814.6182332348</v>
      </c>
      <c r="X507" s="7">
        <f>IF(Table2[[#This Row],[gender]]="men",1,0)</f>
        <v>0</v>
      </c>
      <c r="Y507" s="7">
        <f>IF(Table2[[#This Row],[gender]]="women",1,0)</f>
        <v>1</v>
      </c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>
        <f ca="1">Table2[[#This Row],[Cars value]]/Table2[[#This Row],[Cars]]</f>
        <v>14250.90916592575</v>
      </c>
      <c r="AS507" s="7"/>
      <c r="AT507" s="7"/>
      <c r="AU507" s="7">
        <f ca="1">IF(Table2[[#This Row],[Debts]]&gt;$AT$7,1,0)</f>
        <v>1</v>
      </c>
      <c r="AV507" s="7"/>
      <c r="AW507" s="7">
        <f ca="1">Table2[[#This Row],[Mortage left ]]/Table2[[#This Row],[Value of house ]]</f>
        <v>0.68105619040295406</v>
      </c>
      <c r="AZ507" s="7">
        <f ca="1">IF(Table2[[#This Row],[Debts]]&gt;Table2[[#This Row],[Income]],1,0)</f>
        <v>1</v>
      </c>
      <c r="BA507" s="7"/>
      <c r="BB507" s="7"/>
      <c r="BC507" s="7">
        <f ca="1">IF(Table2[[#This Row],[net worth of the person($)]]&gt;BB507,Table2[[#This Row],[age]],0)</f>
        <v>39</v>
      </c>
      <c r="BD507" s="7"/>
    </row>
  </sheetData>
  <mergeCells count="6">
    <mergeCell ref="Z5:AA5"/>
    <mergeCell ref="AK6:AP6"/>
    <mergeCell ref="AX6:AY6"/>
    <mergeCell ref="AX21:AY21"/>
    <mergeCell ref="M3:R4"/>
    <mergeCell ref="AQ2:AV3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DD7C2-6241-4F80-9CB6-756D2CCE4473}">
  <dimension ref="D6:AC28"/>
  <sheetViews>
    <sheetView tabSelected="1" zoomScale="35" zoomScaleNormal="70" workbookViewId="0">
      <selection activeCell="Z38" sqref="Z38"/>
    </sheetView>
  </sheetViews>
  <sheetFormatPr defaultRowHeight="15" x14ac:dyDescent="0.25"/>
  <cols>
    <col min="12" max="12" width="13.85546875" customWidth="1"/>
    <col min="13" max="13" width="11" customWidth="1"/>
    <col min="14" max="14" width="19.28515625" customWidth="1"/>
    <col min="15" max="15" width="7.140625" customWidth="1"/>
    <col min="16" max="16" width="18" customWidth="1"/>
    <col min="17" max="17" width="15.28515625" customWidth="1"/>
    <col min="18" max="18" width="18.7109375" bestFit="1" customWidth="1"/>
    <col min="19" max="20" width="19.85546875" bestFit="1" customWidth="1"/>
    <col min="21" max="21" width="20.42578125" bestFit="1" customWidth="1"/>
    <col min="22" max="22" width="19.140625" bestFit="1" customWidth="1"/>
    <col min="23" max="23" width="19.85546875" bestFit="1" customWidth="1"/>
    <col min="24" max="25" width="18.28515625" bestFit="1" customWidth="1"/>
    <col min="26" max="26" width="18.5703125" customWidth="1"/>
    <col min="27" max="27" width="17.28515625" bestFit="1" customWidth="1"/>
    <col min="28" max="28" width="17.5703125" bestFit="1" customWidth="1"/>
    <col min="29" max="29" width="28" customWidth="1"/>
  </cols>
  <sheetData>
    <row r="6" spans="4:29" x14ac:dyDescent="0.25">
      <c r="D6" s="17" t="s">
        <v>92</v>
      </c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</row>
    <row r="7" spans="4:29" x14ac:dyDescent="0.25"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</row>
    <row r="8" spans="4:29" x14ac:dyDescent="0.25">
      <c r="D8" s="14" t="s">
        <v>83</v>
      </c>
      <c r="E8" s="14"/>
      <c r="F8" s="14"/>
      <c r="G8" s="14"/>
      <c r="H8" s="14" t="s">
        <v>85</v>
      </c>
      <c r="I8" s="14"/>
      <c r="J8" s="14"/>
      <c r="K8" s="14"/>
      <c r="L8" s="14" t="s">
        <v>84</v>
      </c>
      <c r="M8" s="14"/>
      <c r="N8" s="14"/>
      <c r="O8" s="14"/>
      <c r="P8" s="14"/>
      <c r="Q8" s="14"/>
      <c r="R8" s="14" t="s">
        <v>86</v>
      </c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4:29" ht="36.75" customHeight="1" x14ac:dyDescent="0.25"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4:29" ht="37.5" x14ac:dyDescent="0.25">
      <c r="D10" s="15" t="s">
        <v>81</v>
      </c>
      <c r="E10" s="15"/>
      <c r="F10" s="15" t="s">
        <v>82</v>
      </c>
      <c r="G10" s="15"/>
      <c r="H10" s="16">
        <f ca="1">'Database &amp; Analysis'!AJ7</f>
        <v>35.129740518962073</v>
      </c>
      <c r="I10" s="16"/>
      <c r="J10" s="16"/>
      <c r="K10" s="16"/>
      <c r="L10" s="3" t="str">
        <f>'Database &amp; Analysis'!AK7</f>
        <v>teaching</v>
      </c>
      <c r="M10" s="3" t="str">
        <f>'Database &amp; Analysis'!AL7</f>
        <v>health</v>
      </c>
      <c r="N10" s="3" t="str">
        <f>'Database &amp; Analysis'!AM7</f>
        <v>agriculture</v>
      </c>
      <c r="O10" s="3" t="str">
        <f>'Database &amp; Analysis'!AN7</f>
        <v xml:space="preserve">IT </v>
      </c>
      <c r="P10" s="3" t="str">
        <f>'Database &amp; Analysis'!AO7</f>
        <v xml:space="preserve">Construction </v>
      </c>
      <c r="Q10" s="3" t="str">
        <f>'Database &amp; Analysis'!AP7</f>
        <v xml:space="preserve">general work </v>
      </c>
      <c r="R10" s="3" t="s">
        <v>21</v>
      </c>
      <c r="S10" s="3" t="s">
        <v>22</v>
      </c>
      <c r="T10" s="3" t="s">
        <v>23</v>
      </c>
      <c r="U10" s="3" t="s">
        <v>24</v>
      </c>
      <c r="V10" s="3" t="s">
        <v>25</v>
      </c>
      <c r="W10" s="3" t="s">
        <v>26</v>
      </c>
      <c r="X10" s="3" t="s">
        <v>27</v>
      </c>
      <c r="Y10" s="3" t="s">
        <v>28</v>
      </c>
      <c r="Z10" s="3" t="s">
        <v>29</v>
      </c>
      <c r="AA10" s="3" t="s">
        <v>30</v>
      </c>
      <c r="AB10" s="3" t="s">
        <v>31</v>
      </c>
      <c r="AC10" s="3" t="s">
        <v>32</v>
      </c>
    </row>
    <row r="11" spans="4:29" x14ac:dyDescent="0.25">
      <c r="D11" s="16">
        <f ca="1">'Database &amp; Analysis'!AH7</f>
        <v>9</v>
      </c>
      <c r="E11" s="16"/>
      <c r="F11" s="16">
        <f ca="1">'Database &amp; Analysis'!AI7</f>
        <v>492</v>
      </c>
      <c r="G11" s="16"/>
      <c r="H11" s="16"/>
      <c r="I11" s="16"/>
      <c r="J11" s="16"/>
      <c r="K11" s="16"/>
      <c r="L11" s="16">
        <f ca="1">'Database &amp; Analysis'!AK8</f>
        <v>94</v>
      </c>
      <c r="M11" s="16">
        <f ca="1">'Database &amp; Analysis'!AL8</f>
        <v>80</v>
      </c>
      <c r="N11" s="16">
        <f ca="1">'Database &amp; Analysis'!AM8</f>
        <v>75</v>
      </c>
      <c r="O11" s="16">
        <f ca="1">'Database &amp; Analysis'!AN8</f>
        <v>81</v>
      </c>
      <c r="P11" s="16">
        <f ca="1">'Database &amp; Analysis'!AO8</f>
        <v>87</v>
      </c>
      <c r="Q11" s="16">
        <f ca="1">'Database &amp; Analysis'!AP8</f>
        <v>0</v>
      </c>
      <c r="R11" s="16">
        <f ca="1">'Database &amp; Analysis'!AY7</f>
        <v>59882.731707317071</v>
      </c>
      <c r="S11" s="16">
        <f ca="1">'Database &amp; Analysis'!AY8</f>
        <v>60877.625</v>
      </c>
      <c r="T11" s="16">
        <f ca="1">'Database &amp; Analysis'!AY9</f>
        <v>54543.184210526313</v>
      </c>
      <c r="U11" s="16">
        <f ca="1">'Database &amp; Analysis'!AY10</f>
        <v>55325.969696969696</v>
      </c>
      <c r="V11" s="16">
        <f ca="1">'Database &amp; Analysis'!AY11</f>
        <v>59039.444444444445</v>
      </c>
      <c r="W11" s="16">
        <f ca="1">'Database &amp; Analysis'!AY12</f>
        <v>58036.690476190473</v>
      </c>
      <c r="X11" s="16">
        <f ca="1">'Database &amp; Analysis'!AY13</f>
        <v>58190.684210526313</v>
      </c>
      <c r="Y11" s="16">
        <f ca="1">'Database &amp; Analysis'!AY14</f>
        <v>58543.044444444444</v>
      </c>
      <c r="Z11" s="16">
        <f ca="1">'Database &amp; Analysis'!AY15</f>
        <v>55786.5</v>
      </c>
      <c r="AA11" s="16">
        <f ca="1">'Database &amp; Analysis'!AY16</f>
        <v>58172.638888888891</v>
      </c>
      <c r="AB11" s="16">
        <f ca="1">'Database &amp; Analysis'!AY17</f>
        <v>58323.3125</v>
      </c>
      <c r="AC11" s="16">
        <f ca="1">'Database &amp; Analysis'!AY18</f>
        <v>62779.179487179485</v>
      </c>
    </row>
    <row r="12" spans="4:29" x14ac:dyDescent="0.25"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</row>
    <row r="13" spans="4:29" ht="18.75" x14ac:dyDescent="0.25">
      <c r="D13" s="4"/>
      <c r="E13" s="4"/>
      <c r="F13" s="4"/>
      <c r="G13" s="4"/>
      <c r="H13" s="15" t="s">
        <v>64</v>
      </c>
      <c r="I13" s="15"/>
      <c r="J13" s="15"/>
      <c r="K13" s="15"/>
      <c r="L13" s="4"/>
      <c r="M13" s="4"/>
      <c r="N13" s="4"/>
      <c r="O13" s="4"/>
      <c r="P13" s="4"/>
      <c r="Q13" s="4"/>
      <c r="R13" s="15" t="s">
        <v>3</v>
      </c>
      <c r="S13" s="15"/>
      <c r="T13" s="15" t="s">
        <v>4</v>
      </c>
      <c r="U13" s="15"/>
      <c r="V13" s="15" t="s">
        <v>8</v>
      </c>
      <c r="W13" s="15"/>
      <c r="X13" s="15" t="s">
        <v>5</v>
      </c>
      <c r="Y13" s="15"/>
      <c r="Z13" s="15" t="s">
        <v>6</v>
      </c>
      <c r="AA13" s="15"/>
      <c r="AB13" s="15" t="s">
        <v>7</v>
      </c>
      <c r="AC13" s="15"/>
    </row>
    <row r="14" spans="4:29" ht="18.75" x14ac:dyDescent="0.25">
      <c r="D14" s="4"/>
      <c r="E14" s="4"/>
      <c r="F14" s="4"/>
      <c r="G14" s="4"/>
      <c r="H14" s="15"/>
      <c r="I14" s="15"/>
      <c r="J14" s="15"/>
      <c r="K14" s="15"/>
      <c r="L14" s="4"/>
      <c r="M14" s="4"/>
      <c r="N14" s="4"/>
      <c r="O14" s="4"/>
      <c r="P14" s="4"/>
      <c r="Q14" s="4"/>
      <c r="R14" s="16">
        <f ca="1">'Database &amp; Analysis'!AY22</f>
        <v>57806.287499999999</v>
      </c>
      <c r="S14" s="16"/>
      <c r="T14" s="16">
        <f ca="1">'Database &amp; Analysis'!AY23</f>
        <v>58802.873563218389</v>
      </c>
      <c r="U14" s="16"/>
      <c r="V14" s="16">
        <f ca="1">'Database &amp; Analysis'!AY27</f>
        <v>57260.746666666666</v>
      </c>
      <c r="W14" s="16"/>
      <c r="X14" s="16">
        <f ca="1">'Database &amp; Analysis'!AY24</f>
        <v>60044.787234042553</v>
      </c>
      <c r="Y14" s="16"/>
      <c r="Z14" s="16">
        <f ca="1">'Database &amp; Analysis'!AY25</f>
        <v>58496.481481481482</v>
      </c>
      <c r="AA14" s="16"/>
      <c r="AB14" s="16">
        <f ca="1">'Database &amp; Analysis'!AY26</f>
        <v>59632.440476190473</v>
      </c>
      <c r="AC14" s="16"/>
    </row>
    <row r="15" spans="4:29" ht="18.75" x14ac:dyDescent="0.25">
      <c r="D15" s="4"/>
      <c r="E15" s="4"/>
      <c r="F15" s="4"/>
      <c r="G15" s="4"/>
      <c r="H15" s="16">
        <f ca="1">'Database &amp; Analysis'!AQ7</f>
        <v>58735.447105788422</v>
      </c>
      <c r="I15" s="16"/>
      <c r="J15" s="16"/>
      <c r="K15" s="16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4:29" ht="18.75" x14ac:dyDescent="0.25">
      <c r="D16" s="4"/>
      <c r="E16" s="4"/>
      <c r="F16" s="4"/>
      <c r="G16" s="4"/>
      <c r="H16" s="16"/>
      <c r="I16" s="16"/>
      <c r="J16" s="16"/>
      <c r="K16" s="16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4:29" ht="18.75" x14ac:dyDescent="0.25">
      <c r="D17" s="4"/>
      <c r="E17" s="4"/>
      <c r="F17" s="4"/>
      <c r="G17" s="4"/>
      <c r="H17" s="15" t="s">
        <v>87</v>
      </c>
      <c r="I17" s="15"/>
      <c r="J17" s="15"/>
      <c r="K17" s="15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4:29" ht="18.75" x14ac:dyDescent="0.25">
      <c r="D18" s="4"/>
      <c r="E18" s="4"/>
      <c r="F18" s="4"/>
      <c r="G18" s="4"/>
      <c r="H18" s="15"/>
      <c r="I18" s="15"/>
      <c r="J18" s="15"/>
      <c r="K18" s="15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4:29" ht="18.75" x14ac:dyDescent="0.25">
      <c r="D19" s="4"/>
      <c r="E19" s="4"/>
      <c r="F19" s="4"/>
      <c r="G19" s="4"/>
      <c r="H19" s="16">
        <f ca="1">'Database &amp; Analysis'!AS7</f>
        <v>28955.417046178925</v>
      </c>
      <c r="I19" s="16"/>
      <c r="J19" s="16"/>
      <c r="K19" s="16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4:29" ht="18.75" x14ac:dyDescent="0.25">
      <c r="D20" s="4"/>
      <c r="E20" s="4"/>
      <c r="F20" s="4"/>
      <c r="G20" s="4"/>
      <c r="H20" s="16"/>
      <c r="I20" s="16"/>
      <c r="J20" s="16"/>
      <c r="K20" s="16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4:29" ht="18.75" x14ac:dyDescent="0.25">
      <c r="D21" s="4"/>
      <c r="E21" s="4"/>
      <c r="F21" s="4"/>
      <c r="G21" s="4"/>
      <c r="H21" s="15" t="s">
        <v>88</v>
      </c>
      <c r="I21" s="15"/>
      <c r="J21" s="15"/>
      <c r="K21" s="15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4:29" ht="18.75" x14ac:dyDescent="0.25">
      <c r="D22" s="4"/>
      <c r="E22" s="4"/>
      <c r="F22" s="4"/>
      <c r="G22" s="4"/>
      <c r="H22" s="15"/>
      <c r="I22" s="15"/>
      <c r="J22" s="15"/>
      <c r="K22" s="15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4:29" ht="18.75" x14ac:dyDescent="0.25">
      <c r="D23" s="4"/>
      <c r="E23" s="4"/>
      <c r="F23" s="4"/>
      <c r="G23" s="4"/>
      <c r="H23" s="16">
        <f ca="1">'Database &amp; Analysis'!AV7</f>
        <v>399</v>
      </c>
      <c r="I23" s="16"/>
      <c r="J23" s="16"/>
      <c r="K23" s="16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4:29" ht="18.75" x14ac:dyDescent="0.25">
      <c r="D24" s="4"/>
      <c r="E24" s="4"/>
      <c r="F24" s="4"/>
      <c r="G24" s="4"/>
      <c r="H24" s="16"/>
      <c r="I24" s="16"/>
      <c r="J24" s="16"/>
      <c r="K24" s="16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4:29" ht="18.75" x14ac:dyDescent="0.25">
      <c r="D25" s="4"/>
      <c r="E25" s="4"/>
      <c r="F25" s="4"/>
      <c r="G25" s="4"/>
      <c r="H25" s="15" t="s">
        <v>89</v>
      </c>
      <c r="I25" s="15"/>
      <c r="J25" s="15"/>
      <c r="K25" s="15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4:29" ht="18.75" x14ac:dyDescent="0.25">
      <c r="D26" s="4"/>
      <c r="E26" s="4"/>
      <c r="F26" s="4"/>
      <c r="G26" s="4"/>
      <c r="H26" s="15"/>
      <c r="I26" s="15"/>
      <c r="J26" s="15"/>
      <c r="K26" s="15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4:29" ht="18.75" x14ac:dyDescent="0.25">
      <c r="D27" s="4"/>
      <c r="E27" s="4"/>
      <c r="F27" s="4"/>
      <c r="G27" s="4"/>
      <c r="H27" s="16">
        <f ca="1">'Database &amp; Analysis'!BD7</f>
        <v>33.011976047904191</v>
      </c>
      <c r="I27" s="16"/>
      <c r="J27" s="16"/>
      <c r="K27" s="16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4:29" ht="18.75" x14ac:dyDescent="0.25">
      <c r="D28" s="4"/>
      <c r="E28" s="4"/>
      <c r="F28" s="4"/>
      <c r="G28" s="4"/>
      <c r="H28" s="16"/>
      <c r="I28" s="16"/>
      <c r="J28" s="16"/>
      <c r="K28" s="16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</sheetData>
  <mergeCells count="48">
    <mergeCell ref="AB13:AC13"/>
    <mergeCell ref="R14:S14"/>
    <mergeCell ref="T14:U14"/>
    <mergeCell ref="V14:W14"/>
    <mergeCell ref="X14:Y14"/>
    <mergeCell ref="Z14:AA14"/>
    <mergeCell ref="AB14:AC14"/>
    <mergeCell ref="R13:S13"/>
    <mergeCell ref="T13:U13"/>
    <mergeCell ref="V13:W13"/>
    <mergeCell ref="X13:Y13"/>
    <mergeCell ref="Z13:AA13"/>
    <mergeCell ref="AB11:AB12"/>
    <mergeCell ref="AC11:AC12"/>
    <mergeCell ref="D6:AC7"/>
    <mergeCell ref="R8:AC9"/>
    <mergeCell ref="W11:W12"/>
    <mergeCell ref="X11:X12"/>
    <mergeCell ref="Y11:Y12"/>
    <mergeCell ref="Z11:Z12"/>
    <mergeCell ref="AA11:AA12"/>
    <mergeCell ref="R11:R12"/>
    <mergeCell ref="S11:S12"/>
    <mergeCell ref="T11:T12"/>
    <mergeCell ref="U11:U12"/>
    <mergeCell ref="V11:V12"/>
    <mergeCell ref="N11:N12"/>
    <mergeCell ref="O11:O12"/>
    <mergeCell ref="P11:P12"/>
    <mergeCell ref="Q11:Q12"/>
    <mergeCell ref="L8:Q9"/>
    <mergeCell ref="H23:K24"/>
    <mergeCell ref="H25:K26"/>
    <mergeCell ref="H8:K9"/>
    <mergeCell ref="H27:K28"/>
    <mergeCell ref="L11:L12"/>
    <mergeCell ref="M11:M12"/>
    <mergeCell ref="H13:K14"/>
    <mergeCell ref="H15:K16"/>
    <mergeCell ref="H17:K18"/>
    <mergeCell ref="H19:K20"/>
    <mergeCell ref="H21:K22"/>
    <mergeCell ref="H10:K12"/>
    <mergeCell ref="D8:G9"/>
    <mergeCell ref="D10:E10"/>
    <mergeCell ref="F10:G10"/>
    <mergeCell ref="D11:E12"/>
    <mergeCell ref="F11:G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Goal</vt:lpstr>
      <vt:lpstr>Database &amp; Analysis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Fatimah Azzahro</dc:creator>
  <cp:lastModifiedBy>Fatimah Azzahro</cp:lastModifiedBy>
  <dcterms:created xsi:type="dcterms:W3CDTF">2024-09-30T03:23:13Z</dcterms:created>
  <dcterms:modified xsi:type="dcterms:W3CDTF">2024-10-02T02:40:58Z</dcterms:modified>
</cp:coreProperties>
</file>