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cerdasan_Buatan\KecerdasanBuatan02\"/>
    </mc:Choice>
  </mc:AlternateContent>
  <xr:revisionPtr revIDLastSave="0" documentId="13_ncr:1_{29A91908-7C36-4B0E-891C-47DC2F969B16}" xr6:coauthVersionLast="47" xr6:coauthVersionMax="47" xr10:uidLastSave="{00000000-0000-0000-0000-000000000000}"/>
  <bookViews>
    <workbookView xWindow="10718" yWindow="0" windowWidth="10965" windowHeight="12863" xr2:uid="{5D775786-224B-4A1B-9255-8BB00559E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R10" i="1" l="1"/>
  <c r="R11" i="1"/>
  <c r="U6" i="1"/>
  <c r="U5" i="1"/>
  <c r="U4" i="1"/>
  <c r="U3" i="1"/>
  <c r="R8" i="1"/>
  <c r="R7" i="1"/>
  <c r="R6" i="1"/>
  <c r="U7" i="1"/>
  <c r="L40" i="1"/>
  <c r="L3" i="1"/>
  <c r="M40" i="1"/>
  <c r="N40" i="1"/>
  <c r="K40" i="1"/>
  <c r="J40" i="1"/>
  <c r="I40" i="1"/>
  <c r="U8" i="1"/>
  <c r="R5" i="1"/>
  <c r="R4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3" i="1"/>
  <c r="L3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F40" i="1"/>
  <c r="E40" i="1"/>
  <c r="D40" i="1"/>
  <c r="R12" i="1" l="1"/>
  <c r="R13" i="1" s="1"/>
</calcChain>
</file>

<file path=xl/sharedStrings.xml><?xml version="1.0" encoding="utf-8"?>
<sst xmlns="http://schemas.openxmlformats.org/spreadsheetml/2006/main" count="102" uniqueCount="80">
  <si>
    <t>Model</t>
  </si>
  <si>
    <t>Volume</t>
  </si>
  <si>
    <t>Weight</t>
  </si>
  <si>
    <t>CO2</t>
  </si>
  <si>
    <t>Toyota</t>
  </si>
  <si>
    <t>Aygo</t>
  </si>
  <si>
    <t>Mitsubishi</t>
  </si>
  <si>
    <t>Space Star</t>
  </si>
  <si>
    <t>Skoda</t>
  </si>
  <si>
    <t>Citigo</t>
  </si>
  <si>
    <t>Fiat</t>
  </si>
  <si>
    <t>Mini</t>
  </si>
  <si>
    <t>Cooper</t>
  </si>
  <si>
    <t>VW</t>
  </si>
  <si>
    <t>Up!</t>
  </si>
  <si>
    <t>Fabia</t>
  </si>
  <si>
    <t>Mercedes</t>
  </si>
  <si>
    <t>A-Class</t>
  </si>
  <si>
    <t>Ford</t>
  </si>
  <si>
    <t>Fiesta</t>
  </si>
  <si>
    <t>Audi</t>
  </si>
  <si>
    <t>A1</t>
  </si>
  <si>
    <t>Hyundai</t>
  </si>
  <si>
    <t>I20</t>
  </si>
  <si>
    <t>Suzuki</t>
  </si>
  <si>
    <t>Swift</t>
  </si>
  <si>
    <t>Honda</t>
  </si>
  <si>
    <t>Civic</t>
  </si>
  <si>
    <t>Hundai</t>
  </si>
  <si>
    <t>I30</t>
  </si>
  <si>
    <t>Opel</t>
  </si>
  <si>
    <t>Astra</t>
  </si>
  <si>
    <t>BMW</t>
  </si>
  <si>
    <t>Mazda</t>
  </si>
  <si>
    <t>Rapid</t>
  </si>
  <si>
    <t>Focus</t>
  </si>
  <si>
    <t>Mondeo</t>
  </si>
  <si>
    <t>Insignia</t>
  </si>
  <si>
    <t>C-Class</t>
  </si>
  <si>
    <t>Octavia</t>
  </si>
  <si>
    <t>Volvo</t>
  </si>
  <si>
    <t>S60</t>
  </si>
  <si>
    <t>CLA</t>
  </si>
  <si>
    <t>A4</t>
  </si>
  <si>
    <t>A6</t>
  </si>
  <si>
    <t>V70</t>
  </si>
  <si>
    <t>E-Class</t>
  </si>
  <si>
    <t>XC70</t>
  </si>
  <si>
    <t>B-Max</t>
  </si>
  <si>
    <t>Zafira</t>
  </si>
  <si>
    <t>SLK</t>
  </si>
  <si>
    <t>Car</t>
  </si>
  <si>
    <t>X1</t>
  </si>
  <si>
    <t>X2</t>
  </si>
  <si>
    <t>Y</t>
  </si>
  <si>
    <t>prediksi</t>
  </si>
  <si>
    <t>ERROR</t>
  </si>
  <si>
    <t>X1^2</t>
  </si>
  <si>
    <t>X2^2</t>
  </si>
  <si>
    <t>Y^2</t>
  </si>
  <si>
    <t>X1.Y</t>
  </si>
  <si>
    <t>X2.Y</t>
  </si>
  <si>
    <t>X1.X2</t>
  </si>
  <si>
    <t>∑</t>
  </si>
  <si>
    <t>n</t>
  </si>
  <si>
    <t>∑X1^2</t>
  </si>
  <si>
    <t>∑X2^2</t>
  </si>
  <si>
    <t>∑Y^2</t>
  </si>
  <si>
    <t>∑X1.Y</t>
  </si>
  <si>
    <t>∑X2.Y</t>
  </si>
  <si>
    <t>∑X1.X2</t>
  </si>
  <si>
    <t>∑x1^2</t>
  </si>
  <si>
    <t>∑x2^2</t>
  </si>
  <si>
    <t>∑y^2</t>
  </si>
  <si>
    <t>∑x2.y</t>
  </si>
  <si>
    <t>∑x1.x2</t>
  </si>
  <si>
    <t>∑x1.y</t>
  </si>
  <si>
    <t>b1</t>
  </si>
  <si>
    <t>b2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</si>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</sst>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horizontal="left" vertical="top" wrapText="1" indent="1"/>
    </xf>
    <xf numFmtId="0" fontId="1" fillId="3" borderId="5" xfId="0" applyFont="1" applyFill="1" applyBorder="1" applyAlignment="1">
      <alignment horizontal="right" vertical="top" wrapText="1"/>
    </xf>
    <xf numFmtId="0" fontId="1" fillId="3" borderId="6" xfId="0" applyFont="1" applyFill="1" applyBorder="1" applyAlignment="1">
      <alignment horizontal="left" vertical="top" wrapText="1" indent="1"/>
    </xf>
    <xf numFmtId="0" fontId="1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1044-2B14-42E4-A35A-ACFDB4F6E424}">
  <dimension ref="A1:U41"/>
  <sheetViews>
    <sheetView tabSelected="1" topLeftCell="K11" zoomScale="68" zoomScaleNormal="25" workbookViewId="0">
      <selection activeCell="S27" sqref="S27"/>
    </sheetView>
  </sheetViews>
  <sheetFormatPr defaultRowHeight="14.25" x14ac:dyDescent="0.45"/>
  <cols>
    <col min="2" max="2" width="20.796875" customWidth="1"/>
    <col min="3" max="3" width="19.19921875" customWidth="1"/>
    <col min="4" max="4" width="12.06640625" customWidth="1"/>
    <col min="5" max="5" width="13.53125" customWidth="1"/>
    <col min="6" max="6" width="16.3984375" customWidth="1"/>
    <col min="9" max="10" width="10.86328125" bestFit="1" customWidth="1"/>
    <col min="11" max="11" width="9.1328125" bestFit="1" customWidth="1"/>
    <col min="12" max="13" width="9.796875" bestFit="1" customWidth="1"/>
    <col min="14" max="14" width="10.86328125" bestFit="1" customWidth="1"/>
    <col min="18" max="18" width="11.73046875" bestFit="1" customWidth="1"/>
    <col min="21" max="21" width="12.796875" bestFit="1" customWidth="1"/>
    <col min="23" max="23" width="10.33203125" bestFit="1" customWidth="1"/>
  </cols>
  <sheetData>
    <row r="1" spans="2:21" ht="14.65" thickBot="1" x14ac:dyDescent="0.5">
      <c r="C1" s="17"/>
      <c r="D1" s="18" t="s">
        <v>52</v>
      </c>
      <c r="E1" s="18" t="s">
        <v>53</v>
      </c>
      <c r="F1" s="18" t="s">
        <v>54</v>
      </c>
      <c r="G1" s="18" t="s">
        <v>55</v>
      </c>
      <c r="H1" s="18" t="s">
        <v>56</v>
      </c>
      <c r="I1" s="18" t="s">
        <v>57</v>
      </c>
      <c r="J1" s="18" t="s">
        <v>58</v>
      </c>
      <c r="K1" s="18" t="s">
        <v>59</v>
      </c>
      <c r="L1" s="18" t="s">
        <v>60</v>
      </c>
      <c r="M1" s="18" t="s">
        <v>61</v>
      </c>
      <c r="N1" s="18" t="s">
        <v>62</v>
      </c>
    </row>
    <row r="2" spans="2:21" ht="14.65" thickBot="1" x14ac:dyDescent="0.5">
      <c r="B2" s="13" t="s">
        <v>51</v>
      </c>
      <c r="C2" s="14" t="s">
        <v>0</v>
      </c>
      <c r="D2" s="15" t="s">
        <v>1</v>
      </c>
      <c r="E2" s="15" t="s">
        <v>2</v>
      </c>
      <c r="F2" s="15" t="s">
        <v>3</v>
      </c>
      <c r="Q2" t="s">
        <v>64</v>
      </c>
      <c r="R2">
        <v>36</v>
      </c>
      <c r="T2" t="s">
        <v>64</v>
      </c>
      <c r="U2">
        <v>36</v>
      </c>
    </row>
    <row r="3" spans="2:21" ht="14.65" thickBot="1" x14ac:dyDescent="0.5">
      <c r="B3" s="5" t="s">
        <v>4</v>
      </c>
      <c r="C3" s="1" t="s">
        <v>5</v>
      </c>
      <c r="D3" s="2">
        <v>1000</v>
      </c>
      <c r="E3" s="2">
        <v>790</v>
      </c>
      <c r="F3" s="6">
        <v>99</v>
      </c>
      <c r="G3">
        <f>$R$12+($R$10*D3)+($R$11*E3)</f>
        <v>93.465225162444113</v>
      </c>
      <c r="H3">
        <f>F3-G3</f>
        <v>5.5347748375558865</v>
      </c>
      <c r="I3">
        <f>D3^2</f>
        <v>1000000</v>
      </c>
      <c r="J3">
        <f>E3^2</f>
        <v>624100</v>
      </c>
      <c r="K3">
        <f>F3^2</f>
        <v>9801</v>
      </c>
      <c r="L3">
        <f>D3*F3</f>
        <v>99000</v>
      </c>
      <c r="M3">
        <f>E3*F3</f>
        <v>78210</v>
      </c>
      <c r="N3">
        <f>D3*E3</f>
        <v>790000</v>
      </c>
      <c r="Q3" t="s">
        <v>65</v>
      </c>
      <c r="R3">
        <f>SUM(I3:I38)</f>
        <v>98740000</v>
      </c>
      <c r="T3" t="s">
        <v>71</v>
      </c>
      <c r="U3">
        <f>R3-((D40^2)/R2)</f>
        <v>5295555.5555555522</v>
      </c>
    </row>
    <row r="4" spans="2:21" ht="14.65" thickBot="1" x14ac:dyDescent="0.5">
      <c r="B4" s="7" t="s">
        <v>6</v>
      </c>
      <c r="C4" s="3" t="s">
        <v>7</v>
      </c>
      <c r="D4" s="4">
        <v>1200</v>
      </c>
      <c r="E4" s="4">
        <v>1160</v>
      </c>
      <c r="F4" s="8">
        <v>95</v>
      </c>
      <c r="G4">
        <f t="shared" ref="G4:G38" si="0">$R$12+($R$10*D4)+($R$11*E4)</f>
        <v>97.820127158004709</v>
      </c>
      <c r="H4">
        <f t="shared" ref="H4:H38" si="1">F4-G4</f>
        <v>-2.8201271580047091</v>
      </c>
      <c r="I4">
        <f t="shared" ref="I4:I39" si="2">D4^2</f>
        <v>1440000</v>
      </c>
      <c r="J4">
        <f t="shared" ref="J4:J39" si="3">E4^2</f>
        <v>1345600</v>
      </c>
      <c r="K4">
        <f t="shared" ref="K4:K39" si="4">F4^2</f>
        <v>9025</v>
      </c>
      <c r="L4">
        <f t="shared" ref="L4:L38" si="5">D4*F4</f>
        <v>114000</v>
      </c>
      <c r="M4">
        <f t="shared" ref="M4:M39" si="6">E4*F4</f>
        <v>110200</v>
      </c>
      <c r="N4">
        <f t="shared" ref="N4:N39" si="7">D4*E4</f>
        <v>1392000</v>
      </c>
      <c r="Q4" t="s">
        <v>66</v>
      </c>
      <c r="R4">
        <f>SUM(J3:J38)</f>
        <v>62171186</v>
      </c>
      <c r="T4" t="s">
        <v>72</v>
      </c>
      <c r="U4">
        <f>R4-((E40^2/R2))</f>
        <v>2051839.2222222239</v>
      </c>
    </row>
    <row r="5" spans="2:21" ht="14.65" thickBot="1" x14ac:dyDescent="0.5">
      <c r="B5" s="5" t="s">
        <v>8</v>
      </c>
      <c r="C5" s="1" t="s">
        <v>9</v>
      </c>
      <c r="D5" s="2">
        <v>1000</v>
      </c>
      <c r="E5" s="2">
        <v>929</v>
      </c>
      <c r="F5" s="6">
        <v>95</v>
      </c>
      <c r="G5">
        <f t="shared" si="0"/>
        <v>94.514806833015854</v>
      </c>
      <c r="H5">
        <f t="shared" si="1"/>
        <v>0.48519316698414627</v>
      </c>
      <c r="I5">
        <f t="shared" si="2"/>
        <v>1000000</v>
      </c>
      <c r="J5">
        <f t="shared" si="3"/>
        <v>863041</v>
      </c>
      <c r="K5">
        <f t="shared" si="4"/>
        <v>9025</v>
      </c>
      <c r="L5">
        <f t="shared" si="5"/>
        <v>95000</v>
      </c>
      <c r="M5">
        <f t="shared" si="6"/>
        <v>88255</v>
      </c>
      <c r="N5">
        <f t="shared" si="7"/>
        <v>929000</v>
      </c>
      <c r="Q5" t="s">
        <v>67</v>
      </c>
      <c r="R5">
        <f>SUM(K3:K38)</f>
        <v>376693</v>
      </c>
      <c r="T5" t="s">
        <v>73</v>
      </c>
      <c r="U5">
        <f>R5-((F40^2)/R2)</f>
        <v>1944.9722222222481</v>
      </c>
    </row>
    <row r="6" spans="2:21" ht="14.65" thickBot="1" x14ac:dyDescent="0.5">
      <c r="B6" s="7" t="s">
        <v>10</v>
      </c>
      <c r="C6" s="3">
        <v>500</v>
      </c>
      <c r="D6" s="4">
        <v>900</v>
      </c>
      <c r="E6" s="4">
        <v>865</v>
      </c>
      <c r="F6" s="8">
        <v>90</v>
      </c>
      <c r="G6">
        <f t="shared" si="0"/>
        <v>93.251020454941909</v>
      </c>
      <c r="H6">
        <f t="shared" si="1"/>
        <v>-3.2510204549419086</v>
      </c>
      <c r="I6">
        <f t="shared" si="2"/>
        <v>810000</v>
      </c>
      <c r="J6">
        <f t="shared" si="3"/>
        <v>748225</v>
      </c>
      <c r="K6">
        <f t="shared" si="4"/>
        <v>8100</v>
      </c>
      <c r="L6">
        <f t="shared" si="5"/>
        <v>81000</v>
      </c>
      <c r="M6">
        <f t="shared" si="6"/>
        <v>77850</v>
      </c>
      <c r="N6">
        <f t="shared" si="7"/>
        <v>778500</v>
      </c>
      <c r="Q6" t="s">
        <v>68</v>
      </c>
      <c r="R6">
        <f>L40</f>
        <v>5977700</v>
      </c>
      <c r="T6" t="s">
        <v>76</v>
      </c>
      <c r="U6">
        <f>R6-(D40*F40/R2)</f>
        <v>60088.888888888992</v>
      </c>
    </row>
    <row r="7" spans="2:21" ht="14.65" thickBot="1" x14ac:dyDescent="0.5">
      <c r="B7" s="5" t="s">
        <v>11</v>
      </c>
      <c r="C7" s="1" t="s">
        <v>12</v>
      </c>
      <c r="D7" s="2">
        <v>1500</v>
      </c>
      <c r="E7" s="2">
        <v>1140</v>
      </c>
      <c r="F7" s="6">
        <v>105</v>
      </c>
      <c r="G7">
        <f t="shared" si="0"/>
        <v>100.01068547092288</v>
      </c>
      <c r="H7">
        <f t="shared" si="1"/>
        <v>4.9893145290771201</v>
      </c>
      <c r="I7">
        <f t="shared" si="2"/>
        <v>2250000</v>
      </c>
      <c r="J7">
        <f t="shared" si="3"/>
        <v>1299600</v>
      </c>
      <c r="K7">
        <f t="shared" si="4"/>
        <v>11025</v>
      </c>
      <c r="L7">
        <f t="shared" si="5"/>
        <v>157500</v>
      </c>
      <c r="M7">
        <f t="shared" si="6"/>
        <v>119700</v>
      </c>
      <c r="N7">
        <f t="shared" si="7"/>
        <v>1710000</v>
      </c>
      <c r="Q7" t="s">
        <v>69</v>
      </c>
      <c r="R7">
        <f>M40</f>
        <v>4781417</v>
      </c>
      <c r="T7" t="s">
        <v>74</v>
      </c>
      <c r="U7">
        <f>R7-(E40*F40/R2)</f>
        <v>34880.722222222015</v>
      </c>
    </row>
    <row r="8" spans="2:21" ht="14.65" thickBot="1" x14ac:dyDescent="0.5">
      <c r="B8" s="7" t="s">
        <v>13</v>
      </c>
      <c r="C8" s="3" t="s">
        <v>14</v>
      </c>
      <c r="D8" s="4">
        <v>1000</v>
      </c>
      <c r="E8" s="4">
        <v>929</v>
      </c>
      <c r="F8" s="8">
        <v>105</v>
      </c>
      <c r="G8">
        <f t="shared" si="0"/>
        <v>94.514806833015854</v>
      </c>
      <c r="H8">
        <f t="shared" si="1"/>
        <v>10.485193166984146</v>
      </c>
      <c r="I8">
        <f t="shared" si="2"/>
        <v>1000000</v>
      </c>
      <c r="J8">
        <f t="shared" si="3"/>
        <v>863041</v>
      </c>
      <c r="K8">
        <f t="shared" si="4"/>
        <v>11025</v>
      </c>
      <c r="L8">
        <f t="shared" si="5"/>
        <v>105000</v>
      </c>
      <c r="M8">
        <f t="shared" si="6"/>
        <v>97545</v>
      </c>
      <c r="N8">
        <f t="shared" si="7"/>
        <v>929000</v>
      </c>
      <c r="Q8" t="s">
        <v>70</v>
      </c>
      <c r="R8">
        <f>N40</f>
        <v>77436000</v>
      </c>
      <c r="T8" t="s">
        <v>75</v>
      </c>
      <c r="U8">
        <f>R8-(D40*E40/R2)</f>
        <v>2483888.8888888955</v>
      </c>
    </row>
    <row r="9" spans="2:21" ht="14.65" thickBot="1" x14ac:dyDescent="0.5">
      <c r="B9" s="5" t="s">
        <v>8</v>
      </c>
      <c r="C9" s="1" t="s">
        <v>15</v>
      </c>
      <c r="D9" s="2">
        <v>1400</v>
      </c>
      <c r="E9" s="2">
        <v>1109</v>
      </c>
      <c r="F9" s="6">
        <v>90</v>
      </c>
      <c r="G9">
        <f t="shared" si="0"/>
        <v>98.996080352768843</v>
      </c>
      <c r="H9">
        <f t="shared" si="1"/>
        <v>-8.9960803527688427</v>
      </c>
      <c r="I9">
        <f t="shared" si="2"/>
        <v>1960000</v>
      </c>
      <c r="J9">
        <f t="shared" si="3"/>
        <v>1229881</v>
      </c>
      <c r="K9">
        <f t="shared" si="4"/>
        <v>8100</v>
      </c>
      <c r="L9">
        <f t="shared" si="5"/>
        <v>126000</v>
      </c>
      <c r="M9">
        <f t="shared" si="6"/>
        <v>99810</v>
      </c>
      <c r="N9">
        <f t="shared" si="7"/>
        <v>1552600</v>
      </c>
    </row>
    <row r="10" spans="2:21" ht="14.65" thickBot="1" x14ac:dyDescent="0.5">
      <c r="B10" s="7" t="s">
        <v>16</v>
      </c>
      <c r="C10" s="3" t="s">
        <v>17</v>
      </c>
      <c r="D10" s="4">
        <v>1500</v>
      </c>
      <c r="E10" s="4">
        <v>1365</v>
      </c>
      <c r="F10" s="8">
        <v>92</v>
      </c>
      <c r="G10">
        <f t="shared" si="0"/>
        <v>101.70964860674046</v>
      </c>
      <c r="H10">
        <f t="shared" si="1"/>
        <v>-9.7096486067404584</v>
      </c>
      <c r="I10">
        <f t="shared" si="2"/>
        <v>2250000</v>
      </c>
      <c r="J10">
        <f t="shared" si="3"/>
        <v>1863225</v>
      </c>
      <c r="K10">
        <f t="shared" si="4"/>
        <v>8464</v>
      </c>
      <c r="L10">
        <f t="shared" si="5"/>
        <v>138000</v>
      </c>
      <c r="M10">
        <f t="shared" si="6"/>
        <v>125580</v>
      </c>
      <c r="N10">
        <f t="shared" si="7"/>
        <v>2047500</v>
      </c>
      <c r="Q10" t="s">
        <v>77</v>
      </c>
      <c r="R10">
        <f>(((U4*U6)-(U8*U7))/((U3*U4)-(U8^2)))</f>
        <v>7.8052575277473054E-3</v>
      </c>
    </row>
    <row r="11" spans="2:21" ht="14.65" thickBot="1" x14ac:dyDescent="0.5">
      <c r="B11" s="5" t="s">
        <v>18</v>
      </c>
      <c r="C11" s="1" t="s">
        <v>19</v>
      </c>
      <c r="D11" s="2">
        <v>1500</v>
      </c>
      <c r="E11" s="2">
        <v>1112</v>
      </c>
      <c r="F11" s="6">
        <v>98</v>
      </c>
      <c r="G11">
        <f t="shared" si="0"/>
        <v>99.799258947354474</v>
      </c>
      <c r="H11">
        <f t="shared" si="1"/>
        <v>-1.799258947354474</v>
      </c>
      <c r="I11">
        <f t="shared" si="2"/>
        <v>2250000</v>
      </c>
      <c r="J11">
        <f t="shared" si="3"/>
        <v>1236544</v>
      </c>
      <c r="K11">
        <f t="shared" si="4"/>
        <v>9604</v>
      </c>
      <c r="L11">
        <f t="shared" si="5"/>
        <v>147000</v>
      </c>
      <c r="M11">
        <f t="shared" si="6"/>
        <v>108976</v>
      </c>
      <c r="N11">
        <f t="shared" si="7"/>
        <v>1668000</v>
      </c>
      <c r="Q11" t="s">
        <v>78</v>
      </c>
      <c r="R11">
        <f>(((U3*U7)-(U8*U6)))/(((U3*U4)-((U8)^2)))</f>
        <v>7.5509472703003365E-3</v>
      </c>
    </row>
    <row r="12" spans="2:21" ht="14.65" thickBot="1" x14ac:dyDescent="0.5">
      <c r="B12" s="7" t="s">
        <v>20</v>
      </c>
      <c r="C12" s="3" t="s">
        <v>21</v>
      </c>
      <c r="D12" s="4">
        <v>1600</v>
      </c>
      <c r="E12" s="4">
        <v>1150</v>
      </c>
      <c r="F12" s="8">
        <v>99</v>
      </c>
      <c r="G12">
        <f t="shared" si="0"/>
        <v>100.86672069640062</v>
      </c>
      <c r="H12">
        <f t="shared" si="1"/>
        <v>-1.8667206964006198</v>
      </c>
      <c r="I12">
        <f t="shared" si="2"/>
        <v>2560000</v>
      </c>
      <c r="J12">
        <f t="shared" si="3"/>
        <v>1322500</v>
      </c>
      <c r="K12">
        <f t="shared" si="4"/>
        <v>9801</v>
      </c>
      <c r="L12">
        <f t="shared" si="5"/>
        <v>158400</v>
      </c>
      <c r="M12">
        <f t="shared" si="6"/>
        <v>113850</v>
      </c>
      <c r="N12">
        <f t="shared" si="7"/>
        <v>1840000</v>
      </c>
      <c r="Q12" t="s">
        <v>79</v>
      </c>
      <c r="R12">
        <f>(F40/R2)-(R10*(D40/R2))-(R11*(E40/R2))</f>
        <v>79.694719291159544</v>
      </c>
    </row>
    <row r="13" spans="2:21" ht="14.65" thickBot="1" x14ac:dyDescent="0.5">
      <c r="B13" s="5" t="s">
        <v>22</v>
      </c>
      <c r="C13" s="1" t="s">
        <v>23</v>
      </c>
      <c r="D13" s="2">
        <v>1100</v>
      </c>
      <c r="E13" s="2">
        <v>980</v>
      </c>
      <c r="F13" s="6">
        <v>99</v>
      </c>
      <c r="G13">
        <f t="shared" si="0"/>
        <v>95.680430896575913</v>
      </c>
      <c r="H13">
        <f t="shared" si="1"/>
        <v>3.3195691034240866</v>
      </c>
      <c r="I13">
        <f t="shared" si="2"/>
        <v>1210000</v>
      </c>
      <c r="J13">
        <f t="shared" si="3"/>
        <v>960400</v>
      </c>
      <c r="K13">
        <f t="shared" si="4"/>
        <v>9801</v>
      </c>
      <c r="L13">
        <f t="shared" si="5"/>
        <v>108900</v>
      </c>
      <c r="M13">
        <f t="shared" si="6"/>
        <v>97020</v>
      </c>
      <c r="N13">
        <f t="shared" si="7"/>
        <v>1078000</v>
      </c>
      <c r="Q13" s="19" t="s">
        <v>54</v>
      </c>
      <c r="R13">
        <f>R12+(R10*D3)+(R11*E3)</f>
        <v>93.465225162444113</v>
      </c>
    </row>
    <row r="14" spans="2:21" ht="14.65" thickBot="1" x14ac:dyDescent="0.5">
      <c r="B14" s="7" t="s">
        <v>24</v>
      </c>
      <c r="C14" s="3" t="s">
        <v>25</v>
      </c>
      <c r="D14" s="4">
        <v>1300</v>
      </c>
      <c r="E14" s="4">
        <v>990</v>
      </c>
      <c r="F14" s="8">
        <v>101</v>
      </c>
      <c r="G14">
        <f t="shared" si="0"/>
        <v>97.316991874828375</v>
      </c>
      <c r="H14">
        <f t="shared" si="1"/>
        <v>3.6830081251716251</v>
      </c>
      <c r="I14">
        <f t="shared" si="2"/>
        <v>1690000</v>
      </c>
      <c r="J14">
        <f t="shared" si="3"/>
        <v>980100</v>
      </c>
      <c r="K14">
        <f t="shared" si="4"/>
        <v>10201</v>
      </c>
      <c r="L14">
        <f t="shared" si="5"/>
        <v>131300</v>
      </c>
      <c r="M14">
        <f t="shared" si="6"/>
        <v>99990</v>
      </c>
      <c r="N14">
        <f t="shared" si="7"/>
        <v>1287000</v>
      </c>
    </row>
    <row r="15" spans="2:21" ht="14.65" thickBot="1" x14ac:dyDescent="0.5">
      <c r="B15" s="5" t="s">
        <v>18</v>
      </c>
      <c r="C15" s="1" t="s">
        <v>19</v>
      </c>
      <c r="D15" s="2">
        <v>1000</v>
      </c>
      <c r="E15" s="2">
        <v>1112</v>
      </c>
      <c r="F15" s="6">
        <v>99</v>
      </c>
      <c r="G15">
        <f t="shared" si="0"/>
        <v>95.896630183480823</v>
      </c>
      <c r="H15">
        <f t="shared" si="1"/>
        <v>3.1033698165191765</v>
      </c>
      <c r="I15">
        <f t="shared" si="2"/>
        <v>1000000</v>
      </c>
      <c r="J15">
        <f t="shared" si="3"/>
        <v>1236544</v>
      </c>
      <c r="K15">
        <f t="shared" si="4"/>
        <v>9801</v>
      </c>
      <c r="L15">
        <f t="shared" si="5"/>
        <v>99000</v>
      </c>
      <c r="M15">
        <f t="shared" si="6"/>
        <v>110088</v>
      </c>
      <c r="N15">
        <f t="shared" si="7"/>
        <v>1112000</v>
      </c>
    </row>
    <row r="16" spans="2:21" ht="14.65" thickBot="1" x14ac:dyDescent="0.5">
      <c r="B16" s="7" t="s">
        <v>26</v>
      </c>
      <c r="C16" s="3" t="s">
        <v>27</v>
      </c>
      <c r="D16" s="4">
        <v>1600</v>
      </c>
      <c r="E16" s="4">
        <v>1252</v>
      </c>
      <c r="F16" s="8">
        <v>94</v>
      </c>
      <c r="G16">
        <f t="shared" si="0"/>
        <v>101.63691731797125</v>
      </c>
      <c r="H16">
        <f t="shared" si="1"/>
        <v>-7.6369173179712533</v>
      </c>
      <c r="I16">
        <f t="shared" si="2"/>
        <v>2560000</v>
      </c>
      <c r="J16">
        <f t="shared" si="3"/>
        <v>1567504</v>
      </c>
      <c r="K16">
        <f t="shared" si="4"/>
        <v>8836</v>
      </c>
      <c r="L16">
        <f t="shared" si="5"/>
        <v>150400</v>
      </c>
      <c r="M16">
        <f t="shared" si="6"/>
        <v>117688</v>
      </c>
      <c r="N16">
        <f t="shared" si="7"/>
        <v>2003200</v>
      </c>
    </row>
    <row r="17" spans="2:14" ht="14.65" thickBot="1" x14ac:dyDescent="0.5">
      <c r="B17" s="5" t="s">
        <v>28</v>
      </c>
      <c r="C17" s="1" t="s">
        <v>29</v>
      </c>
      <c r="D17" s="2">
        <v>1600</v>
      </c>
      <c r="E17" s="2">
        <v>1326</v>
      </c>
      <c r="F17" s="6">
        <v>97</v>
      </c>
      <c r="G17">
        <f t="shared" si="0"/>
        <v>102.19568741597348</v>
      </c>
      <c r="H17">
        <f t="shared" si="1"/>
        <v>-5.1956874159734809</v>
      </c>
      <c r="I17">
        <f t="shared" si="2"/>
        <v>2560000</v>
      </c>
      <c r="J17">
        <f t="shared" si="3"/>
        <v>1758276</v>
      </c>
      <c r="K17">
        <f t="shared" si="4"/>
        <v>9409</v>
      </c>
      <c r="L17">
        <f t="shared" si="5"/>
        <v>155200</v>
      </c>
      <c r="M17">
        <f t="shared" si="6"/>
        <v>128622</v>
      </c>
      <c r="N17">
        <f t="shared" si="7"/>
        <v>2121600</v>
      </c>
    </row>
    <row r="18" spans="2:14" ht="14.65" thickBot="1" x14ac:dyDescent="0.5">
      <c r="B18" s="7" t="s">
        <v>30</v>
      </c>
      <c r="C18" s="3" t="s">
        <v>31</v>
      </c>
      <c r="D18" s="4">
        <v>1600</v>
      </c>
      <c r="E18" s="4">
        <v>1330</v>
      </c>
      <c r="F18" s="8">
        <v>97</v>
      </c>
      <c r="G18">
        <f t="shared" si="0"/>
        <v>102.22589120505468</v>
      </c>
      <c r="H18">
        <f t="shared" si="1"/>
        <v>-5.2258912050546797</v>
      </c>
      <c r="I18">
        <f t="shared" si="2"/>
        <v>2560000</v>
      </c>
      <c r="J18">
        <f t="shared" si="3"/>
        <v>1768900</v>
      </c>
      <c r="K18">
        <f t="shared" si="4"/>
        <v>9409</v>
      </c>
      <c r="L18">
        <f t="shared" si="5"/>
        <v>155200</v>
      </c>
      <c r="M18">
        <f t="shared" si="6"/>
        <v>129010</v>
      </c>
      <c r="N18">
        <f t="shared" si="7"/>
        <v>2128000</v>
      </c>
    </row>
    <row r="19" spans="2:14" ht="14.65" thickBot="1" x14ac:dyDescent="0.5">
      <c r="B19" s="5" t="s">
        <v>32</v>
      </c>
      <c r="C19" s="1">
        <v>1</v>
      </c>
      <c r="D19" s="2">
        <v>1600</v>
      </c>
      <c r="E19" s="2">
        <v>1365</v>
      </c>
      <c r="F19" s="6">
        <v>99</v>
      </c>
      <c r="G19">
        <f t="shared" si="0"/>
        <v>102.49017435951519</v>
      </c>
      <c r="H19">
        <f t="shared" si="1"/>
        <v>-3.4901743595151942</v>
      </c>
      <c r="I19">
        <f t="shared" si="2"/>
        <v>2560000</v>
      </c>
      <c r="J19">
        <f t="shared" si="3"/>
        <v>1863225</v>
      </c>
      <c r="K19">
        <f t="shared" si="4"/>
        <v>9801</v>
      </c>
      <c r="L19">
        <f t="shared" si="5"/>
        <v>158400</v>
      </c>
      <c r="M19">
        <f t="shared" si="6"/>
        <v>135135</v>
      </c>
      <c r="N19">
        <f t="shared" si="7"/>
        <v>2184000</v>
      </c>
    </row>
    <row r="20" spans="2:14" ht="14.65" thickBot="1" x14ac:dyDescent="0.5">
      <c r="B20" s="7" t="s">
        <v>33</v>
      </c>
      <c r="C20" s="3">
        <v>3</v>
      </c>
      <c r="D20" s="4">
        <v>2200</v>
      </c>
      <c r="E20" s="4">
        <v>1280</v>
      </c>
      <c r="F20" s="8">
        <v>104</v>
      </c>
      <c r="G20">
        <f t="shared" si="0"/>
        <v>106.53149835818805</v>
      </c>
      <c r="H20">
        <f t="shared" si="1"/>
        <v>-2.5314983581880455</v>
      </c>
      <c r="I20">
        <f t="shared" si="2"/>
        <v>4840000</v>
      </c>
      <c r="J20">
        <f t="shared" si="3"/>
        <v>1638400</v>
      </c>
      <c r="K20">
        <f t="shared" si="4"/>
        <v>10816</v>
      </c>
      <c r="L20">
        <f t="shared" si="5"/>
        <v>228800</v>
      </c>
      <c r="M20">
        <f t="shared" si="6"/>
        <v>133120</v>
      </c>
      <c r="N20">
        <f t="shared" si="7"/>
        <v>2816000</v>
      </c>
    </row>
    <row r="21" spans="2:14" ht="14.65" thickBot="1" x14ac:dyDescent="0.5">
      <c r="B21" s="5" t="s">
        <v>8</v>
      </c>
      <c r="C21" s="1" t="s">
        <v>34</v>
      </c>
      <c r="D21" s="2">
        <v>1600</v>
      </c>
      <c r="E21" s="2">
        <v>1119</v>
      </c>
      <c r="F21" s="6">
        <v>104</v>
      </c>
      <c r="G21">
        <f t="shared" si="0"/>
        <v>100.6326413310213</v>
      </c>
      <c r="H21">
        <f t="shared" si="1"/>
        <v>3.3673586689786958</v>
      </c>
      <c r="I21">
        <f t="shared" si="2"/>
        <v>2560000</v>
      </c>
      <c r="J21">
        <f t="shared" si="3"/>
        <v>1252161</v>
      </c>
      <c r="K21">
        <f t="shared" si="4"/>
        <v>10816</v>
      </c>
      <c r="L21">
        <f t="shared" si="5"/>
        <v>166400</v>
      </c>
      <c r="M21">
        <f t="shared" si="6"/>
        <v>116376</v>
      </c>
      <c r="N21">
        <f t="shared" si="7"/>
        <v>1790400</v>
      </c>
    </row>
    <row r="22" spans="2:14" ht="14.65" thickBot="1" x14ac:dyDescent="0.5">
      <c r="B22" s="7" t="s">
        <v>18</v>
      </c>
      <c r="C22" s="3" t="s">
        <v>35</v>
      </c>
      <c r="D22" s="4">
        <v>2000</v>
      </c>
      <c r="E22" s="4">
        <v>1328</v>
      </c>
      <c r="F22" s="8">
        <v>105</v>
      </c>
      <c r="G22">
        <f t="shared" si="0"/>
        <v>105.332892321613</v>
      </c>
      <c r="H22">
        <f t="shared" si="1"/>
        <v>-0.3328923216130022</v>
      </c>
      <c r="I22">
        <f t="shared" si="2"/>
        <v>4000000</v>
      </c>
      <c r="J22">
        <f t="shared" si="3"/>
        <v>1763584</v>
      </c>
      <c r="K22">
        <f t="shared" si="4"/>
        <v>11025</v>
      </c>
      <c r="L22">
        <f t="shared" si="5"/>
        <v>210000</v>
      </c>
      <c r="M22">
        <f t="shared" si="6"/>
        <v>139440</v>
      </c>
      <c r="N22">
        <f t="shared" si="7"/>
        <v>2656000</v>
      </c>
    </row>
    <row r="23" spans="2:14" ht="14.65" thickBot="1" x14ac:dyDescent="0.5">
      <c r="B23" s="5" t="s">
        <v>18</v>
      </c>
      <c r="C23" s="1" t="s">
        <v>36</v>
      </c>
      <c r="D23" s="2">
        <v>1600</v>
      </c>
      <c r="E23" s="2">
        <v>1584</v>
      </c>
      <c r="F23" s="6">
        <v>94</v>
      </c>
      <c r="G23">
        <f t="shared" si="0"/>
        <v>104.14383181171097</v>
      </c>
      <c r="H23">
        <f t="shared" si="1"/>
        <v>-10.143831811710967</v>
      </c>
      <c r="I23">
        <f t="shared" si="2"/>
        <v>2560000</v>
      </c>
      <c r="J23">
        <f t="shared" si="3"/>
        <v>2509056</v>
      </c>
      <c r="K23">
        <f t="shared" si="4"/>
        <v>8836</v>
      </c>
      <c r="L23">
        <f t="shared" si="5"/>
        <v>150400</v>
      </c>
      <c r="M23">
        <f t="shared" si="6"/>
        <v>148896</v>
      </c>
      <c r="N23">
        <f t="shared" si="7"/>
        <v>2534400</v>
      </c>
    </row>
    <row r="24" spans="2:14" ht="14.65" thickBot="1" x14ac:dyDescent="0.5">
      <c r="B24" s="7" t="s">
        <v>30</v>
      </c>
      <c r="C24" s="3" t="s">
        <v>37</v>
      </c>
      <c r="D24" s="4">
        <v>2000</v>
      </c>
      <c r="E24" s="4">
        <v>1428</v>
      </c>
      <c r="F24" s="8">
        <v>99</v>
      </c>
      <c r="G24">
        <f t="shared" si="0"/>
        <v>106.08798704864304</v>
      </c>
      <c r="H24">
        <f t="shared" si="1"/>
        <v>-7.0879870486430434</v>
      </c>
      <c r="I24">
        <f>D24^2</f>
        <v>4000000</v>
      </c>
      <c r="J24">
        <f t="shared" si="3"/>
        <v>2039184</v>
      </c>
      <c r="K24">
        <f t="shared" si="4"/>
        <v>9801</v>
      </c>
      <c r="L24">
        <f t="shared" si="5"/>
        <v>198000</v>
      </c>
      <c r="M24">
        <f t="shared" si="6"/>
        <v>141372</v>
      </c>
      <c r="N24">
        <f t="shared" si="7"/>
        <v>2856000</v>
      </c>
    </row>
    <row r="25" spans="2:14" ht="14.65" thickBot="1" x14ac:dyDescent="0.5">
      <c r="B25" s="5" t="s">
        <v>16</v>
      </c>
      <c r="C25" s="1" t="s">
        <v>38</v>
      </c>
      <c r="D25" s="2">
        <v>2100</v>
      </c>
      <c r="E25" s="2">
        <v>1365</v>
      </c>
      <c r="F25" s="6">
        <v>99</v>
      </c>
      <c r="G25">
        <f t="shared" si="0"/>
        <v>106.39280312338884</v>
      </c>
      <c r="H25">
        <f t="shared" si="1"/>
        <v>-7.3928031233888447</v>
      </c>
      <c r="I25">
        <f t="shared" si="2"/>
        <v>4410000</v>
      </c>
      <c r="J25">
        <f t="shared" si="3"/>
        <v>1863225</v>
      </c>
      <c r="K25">
        <f t="shared" si="4"/>
        <v>9801</v>
      </c>
      <c r="L25">
        <f t="shared" si="5"/>
        <v>207900</v>
      </c>
      <c r="M25">
        <f t="shared" si="6"/>
        <v>135135</v>
      </c>
      <c r="N25">
        <f t="shared" si="7"/>
        <v>2866500</v>
      </c>
    </row>
    <row r="26" spans="2:14" ht="14.65" thickBot="1" x14ac:dyDescent="0.5">
      <c r="B26" s="7" t="s">
        <v>8</v>
      </c>
      <c r="C26" s="3" t="s">
        <v>39</v>
      </c>
      <c r="D26" s="4">
        <v>1600</v>
      </c>
      <c r="E26" s="4">
        <v>1415</v>
      </c>
      <c r="F26" s="8">
        <v>99</v>
      </c>
      <c r="G26">
        <f t="shared" si="0"/>
        <v>102.8677217230302</v>
      </c>
      <c r="H26">
        <f t="shared" si="1"/>
        <v>-3.8677217230302006</v>
      </c>
      <c r="I26">
        <f t="shared" si="2"/>
        <v>2560000</v>
      </c>
      <c r="J26">
        <f t="shared" si="3"/>
        <v>2002225</v>
      </c>
      <c r="K26">
        <f t="shared" si="4"/>
        <v>9801</v>
      </c>
      <c r="L26">
        <f t="shared" si="5"/>
        <v>158400</v>
      </c>
      <c r="M26">
        <f t="shared" si="6"/>
        <v>140085</v>
      </c>
      <c r="N26">
        <f t="shared" si="7"/>
        <v>2264000</v>
      </c>
    </row>
    <row r="27" spans="2:14" ht="14.65" thickBot="1" x14ac:dyDescent="0.5">
      <c r="B27" s="5" t="s">
        <v>40</v>
      </c>
      <c r="C27" s="1" t="s">
        <v>41</v>
      </c>
      <c r="D27" s="2">
        <v>2000</v>
      </c>
      <c r="E27" s="2">
        <v>1415</v>
      </c>
      <c r="F27" s="6">
        <v>99</v>
      </c>
      <c r="G27">
        <f t="shared" si="0"/>
        <v>105.98982473412914</v>
      </c>
      <c r="H27">
        <f t="shared" si="1"/>
        <v>-6.9898247341291437</v>
      </c>
      <c r="I27">
        <f t="shared" si="2"/>
        <v>4000000</v>
      </c>
      <c r="J27">
        <f t="shared" si="3"/>
        <v>2002225</v>
      </c>
      <c r="K27">
        <f t="shared" si="4"/>
        <v>9801</v>
      </c>
      <c r="L27">
        <f t="shared" si="5"/>
        <v>198000</v>
      </c>
      <c r="M27">
        <f t="shared" si="6"/>
        <v>140085</v>
      </c>
      <c r="N27">
        <f t="shared" si="7"/>
        <v>2830000</v>
      </c>
    </row>
    <row r="28" spans="2:14" ht="14.65" thickBot="1" x14ac:dyDescent="0.5">
      <c r="B28" s="7" t="s">
        <v>16</v>
      </c>
      <c r="C28" s="3" t="s">
        <v>42</v>
      </c>
      <c r="D28" s="4">
        <v>1500</v>
      </c>
      <c r="E28" s="4">
        <v>1465</v>
      </c>
      <c r="F28" s="8">
        <v>102</v>
      </c>
      <c r="G28">
        <f t="shared" si="0"/>
        <v>102.46474333377049</v>
      </c>
      <c r="H28">
        <f t="shared" si="1"/>
        <v>-0.46474333377048538</v>
      </c>
      <c r="I28">
        <f t="shared" si="2"/>
        <v>2250000</v>
      </c>
      <c r="J28">
        <f t="shared" si="3"/>
        <v>2146225</v>
      </c>
      <c r="K28">
        <f t="shared" si="4"/>
        <v>10404</v>
      </c>
      <c r="L28">
        <f t="shared" si="5"/>
        <v>153000</v>
      </c>
      <c r="M28">
        <f t="shared" si="6"/>
        <v>149430</v>
      </c>
      <c r="N28">
        <f t="shared" si="7"/>
        <v>2197500</v>
      </c>
    </row>
    <row r="29" spans="2:14" ht="14.65" thickBot="1" x14ac:dyDescent="0.5">
      <c r="B29" s="5" t="s">
        <v>20</v>
      </c>
      <c r="C29" s="1" t="s">
        <v>43</v>
      </c>
      <c r="D29" s="2">
        <v>2000</v>
      </c>
      <c r="E29" s="2">
        <v>1490</v>
      </c>
      <c r="F29" s="6">
        <v>104</v>
      </c>
      <c r="G29">
        <f t="shared" si="0"/>
        <v>106.55614577940166</v>
      </c>
      <c r="H29">
        <f t="shared" si="1"/>
        <v>-2.5561457794016604</v>
      </c>
      <c r="I29">
        <f t="shared" si="2"/>
        <v>4000000</v>
      </c>
      <c r="J29">
        <f t="shared" si="3"/>
        <v>2220100</v>
      </c>
      <c r="K29">
        <f t="shared" si="4"/>
        <v>10816</v>
      </c>
      <c r="L29">
        <f t="shared" si="5"/>
        <v>208000</v>
      </c>
      <c r="M29">
        <f t="shared" si="6"/>
        <v>154960</v>
      </c>
      <c r="N29">
        <f t="shared" si="7"/>
        <v>2980000</v>
      </c>
    </row>
    <row r="30" spans="2:14" ht="14.65" thickBot="1" x14ac:dyDescent="0.5">
      <c r="B30" s="7" t="s">
        <v>20</v>
      </c>
      <c r="C30" s="3" t="s">
        <v>44</v>
      </c>
      <c r="D30" s="4">
        <v>2000</v>
      </c>
      <c r="E30" s="4">
        <v>1725</v>
      </c>
      <c r="F30" s="8">
        <v>114</v>
      </c>
      <c r="G30">
        <f t="shared" si="0"/>
        <v>108.33061838792224</v>
      </c>
      <c r="H30">
        <f t="shared" si="1"/>
        <v>5.6693816120777569</v>
      </c>
      <c r="I30">
        <f t="shared" si="2"/>
        <v>4000000</v>
      </c>
      <c r="J30">
        <f t="shared" si="3"/>
        <v>2975625</v>
      </c>
      <c r="K30">
        <f t="shared" si="4"/>
        <v>12996</v>
      </c>
      <c r="L30">
        <f t="shared" si="5"/>
        <v>228000</v>
      </c>
      <c r="M30">
        <f t="shared" si="6"/>
        <v>196650</v>
      </c>
      <c r="N30">
        <f t="shared" si="7"/>
        <v>3450000</v>
      </c>
    </row>
    <row r="31" spans="2:14" ht="14.65" thickBot="1" x14ac:dyDescent="0.5">
      <c r="B31" s="5" t="s">
        <v>40</v>
      </c>
      <c r="C31" s="1" t="s">
        <v>45</v>
      </c>
      <c r="D31" s="2">
        <v>1600</v>
      </c>
      <c r="E31" s="2">
        <v>1523</v>
      </c>
      <c r="F31" s="6">
        <v>109</v>
      </c>
      <c r="G31">
        <f t="shared" si="0"/>
        <v>103.68322402822264</v>
      </c>
      <c r="H31">
        <f t="shared" si="1"/>
        <v>5.3167759717773606</v>
      </c>
      <c r="I31">
        <f t="shared" si="2"/>
        <v>2560000</v>
      </c>
      <c r="J31">
        <f t="shared" si="3"/>
        <v>2319529</v>
      </c>
      <c r="K31">
        <f t="shared" si="4"/>
        <v>11881</v>
      </c>
      <c r="L31">
        <f t="shared" si="5"/>
        <v>174400</v>
      </c>
      <c r="M31">
        <f t="shared" si="6"/>
        <v>166007</v>
      </c>
      <c r="N31">
        <f t="shared" si="7"/>
        <v>2436800</v>
      </c>
    </row>
    <row r="32" spans="2:14" ht="14.65" thickBot="1" x14ac:dyDescent="0.5">
      <c r="B32" s="7" t="s">
        <v>32</v>
      </c>
      <c r="C32" s="3">
        <v>5</v>
      </c>
      <c r="D32" s="4">
        <v>2000</v>
      </c>
      <c r="E32" s="4">
        <v>1705</v>
      </c>
      <c r="F32" s="8">
        <v>114</v>
      </c>
      <c r="G32">
        <f t="shared" si="0"/>
        <v>108.17959944251623</v>
      </c>
      <c r="H32">
        <f t="shared" si="1"/>
        <v>5.8204005574837652</v>
      </c>
      <c r="I32">
        <f t="shared" si="2"/>
        <v>4000000</v>
      </c>
      <c r="J32">
        <f t="shared" si="3"/>
        <v>2907025</v>
      </c>
      <c r="K32">
        <f t="shared" si="4"/>
        <v>12996</v>
      </c>
      <c r="L32">
        <f t="shared" si="5"/>
        <v>228000</v>
      </c>
      <c r="M32">
        <f t="shared" si="6"/>
        <v>194370</v>
      </c>
      <c r="N32">
        <f t="shared" si="7"/>
        <v>3410000</v>
      </c>
    </row>
    <row r="33" spans="1:14" ht="14.65" thickBot="1" x14ac:dyDescent="0.5">
      <c r="B33" s="5" t="s">
        <v>16</v>
      </c>
      <c r="C33" s="1" t="s">
        <v>46</v>
      </c>
      <c r="D33" s="2">
        <v>2100</v>
      </c>
      <c r="E33" s="2">
        <v>1605</v>
      </c>
      <c r="F33" s="6">
        <v>115</v>
      </c>
      <c r="G33">
        <f t="shared" si="0"/>
        <v>108.20503046826093</v>
      </c>
      <c r="H33">
        <f t="shared" si="1"/>
        <v>6.7949695317390706</v>
      </c>
      <c r="I33">
        <f t="shared" si="2"/>
        <v>4410000</v>
      </c>
      <c r="J33">
        <f t="shared" si="3"/>
        <v>2576025</v>
      </c>
      <c r="K33">
        <f t="shared" si="4"/>
        <v>13225</v>
      </c>
      <c r="L33">
        <f t="shared" si="5"/>
        <v>241500</v>
      </c>
      <c r="M33">
        <f t="shared" si="6"/>
        <v>184575</v>
      </c>
      <c r="N33">
        <f t="shared" si="7"/>
        <v>3370500</v>
      </c>
    </row>
    <row r="34" spans="1:14" ht="14.65" thickBot="1" x14ac:dyDescent="0.5">
      <c r="B34" s="7" t="s">
        <v>40</v>
      </c>
      <c r="C34" s="3" t="s">
        <v>47</v>
      </c>
      <c r="D34" s="4">
        <v>2000</v>
      </c>
      <c r="E34" s="4">
        <v>1746</v>
      </c>
      <c r="F34" s="8">
        <v>117</v>
      </c>
      <c r="G34">
        <f t="shared" si="0"/>
        <v>108.48918828059854</v>
      </c>
      <c r="H34">
        <f t="shared" si="1"/>
        <v>8.5108117194014596</v>
      </c>
      <c r="I34">
        <f t="shared" si="2"/>
        <v>4000000</v>
      </c>
      <c r="J34">
        <f t="shared" si="3"/>
        <v>3048516</v>
      </c>
      <c r="K34">
        <f t="shared" si="4"/>
        <v>13689</v>
      </c>
      <c r="L34">
        <f t="shared" si="5"/>
        <v>234000</v>
      </c>
      <c r="M34">
        <f t="shared" si="6"/>
        <v>204282</v>
      </c>
      <c r="N34">
        <f t="shared" si="7"/>
        <v>3492000</v>
      </c>
    </row>
    <row r="35" spans="1:14" ht="14.65" thickBot="1" x14ac:dyDescent="0.5">
      <c r="B35" s="5" t="s">
        <v>18</v>
      </c>
      <c r="C35" s="1" t="s">
        <v>48</v>
      </c>
      <c r="D35" s="2">
        <v>1600</v>
      </c>
      <c r="E35" s="2">
        <v>1235</v>
      </c>
      <c r="F35" s="6">
        <v>104</v>
      </c>
      <c r="G35">
        <f t="shared" si="0"/>
        <v>101.50855121437614</v>
      </c>
      <c r="H35">
        <f t="shared" si="1"/>
        <v>2.4914487856238594</v>
      </c>
      <c r="I35">
        <f t="shared" si="2"/>
        <v>2560000</v>
      </c>
      <c r="J35">
        <f t="shared" si="3"/>
        <v>1525225</v>
      </c>
      <c r="K35">
        <f t="shared" si="4"/>
        <v>10816</v>
      </c>
      <c r="L35">
        <f t="shared" si="5"/>
        <v>166400</v>
      </c>
      <c r="M35">
        <f t="shared" si="6"/>
        <v>128440</v>
      </c>
      <c r="N35">
        <f t="shared" si="7"/>
        <v>1976000</v>
      </c>
    </row>
    <row r="36" spans="1:14" ht="14.65" thickBot="1" x14ac:dyDescent="0.5">
      <c r="B36" s="7" t="s">
        <v>32</v>
      </c>
      <c r="C36" s="3">
        <v>2</v>
      </c>
      <c r="D36" s="4">
        <v>1600</v>
      </c>
      <c r="E36" s="4">
        <v>1390</v>
      </c>
      <c r="F36" s="8">
        <v>108</v>
      </c>
      <c r="G36">
        <f t="shared" si="0"/>
        <v>102.6789480412727</v>
      </c>
      <c r="H36">
        <f t="shared" si="1"/>
        <v>5.3210519587272955</v>
      </c>
      <c r="I36">
        <f t="shared" si="2"/>
        <v>2560000</v>
      </c>
      <c r="J36">
        <f t="shared" si="3"/>
        <v>1932100</v>
      </c>
      <c r="K36">
        <f t="shared" si="4"/>
        <v>11664</v>
      </c>
      <c r="L36">
        <f t="shared" si="5"/>
        <v>172800</v>
      </c>
      <c r="M36">
        <f t="shared" si="6"/>
        <v>150120</v>
      </c>
      <c r="N36">
        <f t="shared" si="7"/>
        <v>2224000</v>
      </c>
    </row>
    <row r="37" spans="1:14" ht="14.65" thickBot="1" x14ac:dyDescent="0.5">
      <c r="B37" s="5" t="s">
        <v>30</v>
      </c>
      <c r="C37" s="1" t="s">
        <v>49</v>
      </c>
      <c r="D37" s="2">
        <v>1600</v>
      </c>
      <c r="E37" s="2">
        <v>1405</v>
      </c>
      <c r="F37" s="6">
        <v>109</v>
      </c>
      <c r="G37">
        <f t="shared" si="0"/>
        <v>102.7922122503272</v>
      </c>
      <c r="H37">
        <f t="shared" si="1"/>
        <v>6.2077877496728036</v>
      </c>
      <c r="I37">
        <f t="shared" si="2"/>
        <v>2560000</v>
      </c>
      <c r="J37">
        <f t="shared" si="3"/>
        <v>1974025</v>
      </c>
      <c r="K37">
        <f t="shared" si="4"/>
        <v>11881</v>
      </c>
      <c r="L37">
        <f t="shared" si="5"/>
        <v>174400</v>
      </c>
      <c r="M37">
        <f t="shared" si="6"/>
        <v>153145</v>
      </c>
      <c r="N37">
        <f t="shared" si="7"/>
        <v>2248000</v>
      </c>
    </row>
    <row r="38" spans="1:14" ht="14.65" thickBot="1" x14ac:dyDescent="0.5">
      <c r="B38" s="9" t="s">
        <v>16</v>
      </c>
      <c r="C38" s="10" t="s">
        <v>50</v>
      </c>
      <c r="D38" s="11">
        <v>2500</v>
      </c>
      <c r="E38" s="11">
        <v>1395</v>
      </c>
      <c r="F38" s="12">
        <v>120</v>
      </c>
      <c r="G38">
        <f t="shared" si="0"/>
        <v>109.74143455259679</v>
      </c>
      <c r="H38">
        <f t="shared" si="1"/>
        <v>10.258565447403214</v>
      </c>
      <c r="I38">
        <f t="shared" si="2"/>
        <v>6250000</v>
      </c>
      <c r="J38">
        <f t="shared" si="3"/>
        <v>1946025</v>
      </c>
      <c r="K38">
        <f t="shared" si="4"/>
        <v>14400</v>
      </c>
      <c r="L38">
        <f t="shared" si="5"/>
        <v>300000</v>
      </c>
      <c r="M38">
        <f t="shared" si="6"/>
        <v>167400</v>
      </c>
      <c r="N38">
        <f t="shared" si="7"/>
        <v>3487500</v>
      </c>
    </row>
    <row r="39" spans="1:14" x14ac:dyDescent="0.45">
      <c r="I39">
        <f t="shared" si="2"/>
        <v>0</v>
      </c>
      <c r="J39">
        <f t="shared" si="3"/>
        <v>0</v>
      </c>
      <c r="K39">
        <f t="shared" si="4"/>
        <v>0</v>
      </c>
      <c r="L39">
        <f>D39*F39</f>
        <v>0</v>
      </c>
      <c r="M39">
        <f t="shared" si="6"/>
        <v>0</v>
      </c>
      <c r="N39">
        <f t="shared" si="7"/>
        <v>0</v>
      </c>
    </row>
    <row r="40" spans="1:14" x14ac:dyDescent="0.45">
      <c r="A40" t="s">
        <v>63</v>
      </c>
      <c r="D40">
        <f>SUM(D3:D38)</f>
        <v>58000</v>
      </c>
      <c r="E40">
        <f>SUM(E3:E38)</f>
        <v>46522</v>
      </c>
      <c r="F40">
        <f>SUM(F3:F38)</f>
        <v>3673</v>
      </c>
      <c r="I40">
        <f t="shared" ref="I40:N40" si="8">SUM(I3:I38)</f>
        <v>98740000</v>
      </c>
      <c r="J40">
        <f t="shared" si="8"/>
        <v>62171186</v>
      </c>
      <c r="K40">
        <f t="shared" si="8"/>
        <v>376693</v>
      </c>
      <c r="L40">
        <f t="shared" si="8"/>
        <v>5977700</v>
      </c>
      <c r="M40">
        <f t="shared" si="8"/>
        <v>4781417</v>
      </c>
      <c r="N40">
        <f t="shared" si="8"/>
        <v>77436000</v>
      </c>
    </row>
    <row r="41" spans="1:14" ht="21" x14ac:dyDescent="0.65">
      <c r="B41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Nurochman</dc:creator>
  <cp:lastModifiedBy>Fauzan Zacky</cp:lastModifiedBy>
  <dcterms:created xsi:type="dcterms:W3CDTF">2023-10-16T03:00:15Z</dcterms:created>
  <dcterms:modified xsi:type="dcterms:W3CDTF">2024-10-17T07:38:33Z</dcterms:modified>
</cp:coreProperties>
</file>