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cerdasan_Buatan\KecerdasanBuatan02\"/>
    </mc:Choice>
  </mc:AlternateContent>
  <xr:revisionPtr revIDLastSave="0" documentId="13_ncr:1_{7FA2B8CD-3360-4E4D-8469-52FCD8FBC6BD}" xr6:coauthVersionLast="47" xr6:coauthVersionMax="47" xr10:uidLastSave="{00000000-0000-0000-0000-000000000000}"/>
  <bookViews>
    <workbookView xWindow="10718" yWindow="0" windowWidth="10965" windowHeight="12863" xr2:uid="{88256AFA-8B0E-47FB-AFD6-A38ED642CE1F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Z11" i="1"/>
  <c r="O28" i="1" l="1"/>
  <c r="D16" i="1"/>
  <c r="C16" i="1"/>
  <c r="B16" i="1"/>
  <c r="G15" i="1"/>
  <c r="L14" i="1"/>
  <c r="K14" i="1"/>
  <c r="J14" i="1"/>
  <c r="I14" i="1"/>
  <c r="H14" i="1"/>
  <c r="G14" i="1"/>
  <c r="L13" i="1"/>
  <c r="K13" i="1"/>
  <c r="J13" i="1"/>
  <c r="I13" i="1"/>
  <c r="H13" i="1"/>
  <c r="G13" i="1"/>
  <c r="L12" i="1"/>
  <c r="K12" i="1"/>
  <c r="J12" i="1"/>
  <c r="I12" i="1"/>
  <c r="H12" i="1"/>
  <c r="G12" i="1"/>
  <c r="L11" i="1"/>
  <c r="K11" i="1"/>
  <c r="J11" i="1"/>
  <c r="I11" i="1"/>
  <c r="H11" i="1"/>
  <c r="G11" i="1"/>
  <c r="L10" i="1"/>
  <c r="K10" i="1"/>
  <c r="J10" i="1"/>
  <c r="I10" i="1"/>
  <c r="H10" i="1"/>
  <c r="G10" i="1"/>
  <c r="L9" i="1"/>
  <c r="K9" i="1"/>
  <c r="J9" i="1"/>
  <c r="I9" i="1"/>
  <c r="H9" i="1"/>
  <c r="G9" i="1"/>
  <c r="L8" i="1"/>
  <c r="K8" i="1"/>
  <c r="J8" i="1"/>
  <c r="I8" i="1"/>
  <c r="H8" i="1"/>
  <c r="G8" i="1"/>
  <c r="L7" i="1"/>
  <c r="K7" i="1"/>
  <c r="J7" i="1"/>
  <c r="I7" i="1"/>
  <c r="H7" i="1"/>
  <c r="G7" i="1"/>
  <c r="L6" i="1"/>
  <c r="K6" i="1"/>
  <c r="J6" i="1"/>
  <c r="I6" i="1"/>
  <c r="H6" i="1"/>
  <c r="G6" i="1"/>
  <c r="Z5" i="1"/>
  <c r="L5" i="1"/>
  <c r="K5" i="1"/>
  <c r="J5" i="1"/>
  <c r="I5" i="1"/>
  <c r="H5" i="1"/>
  <c r="G5" i="1"/>
  <c r="L4" i="1"/>
  <c r="K4" i="1"/>
  <c r="J4" i="1"/>
  <c r="I4" i="1"/>
  <c r="H4" i="1"/>
  <c r="G4" i="1"/>
  <c r="L3" i="1"/>
  <c r="K3" i="1"/>
  <c r="J3" i="1"/>
  <c r="I3" i="1"/>
  <c r="H3" i="1"/>
  <c r="G3" i="1"/>
  <c r="G16" i="1" l="1"/>
  <c r="Z6" i="1" s="1"/>
  <c r="I16" i="1"/>
  <c r="Z8" i="1" s="1"/>
  <c r="H16" i="1"/>
  <c r="Z7" i="1" s="1"/>
  <c r="J16" i="1"/>
  <c r="Z9" i="1" s="1"/>
  <c r="O21" i="1" s="1"/>
  <c r="L16" i="1"/>
  <c r="K16" i="1"/>
  <c r="Z10" i="1" s="1"/>
  <c r="O20" i="1" l="1"/>
  <c r="E5" i="1" s="1"/>
  <c r="F5" i="1" s="1"/>
  <c r="E9" i="1"/>
  <c r="F9" i="1" s="1"/>
  <c r="O22" i="1"/>
  <c r="E6" i="1"/>
  <c r="F6" i="1" s="1"/>
  <c r="E4" i="1"/>
  <c r="F4" i="1" s="1"/>
  <c r="E14" i="1"/>
  <c r="F14" i="1" s="1"/>
  <c r="E11" i="1"/>
  <c r="F11" i="1" s="1"/>
  <c r="E3" i="1"/>
  <c r="E7" i="1"/>
  <c r="F7" i="1" s="1"/>
  <c r="E8" i="1"/>
  <c r="F8" i="1" s="1"/>
  <c r="E12" i="1"/>
  <c r="F12" i="1" s="1"/>
  <c r="E13" i="1"/>
  <c r="F13" i="1" s="1"/>
  <c r="E10" i="1"/>
  <c r="F10" i="1" s="1"/>
</calcChain>
</file>

<file path=xl/sharedStrings.xml><?xml version="1.0" encoding="utf-8"?>
<sst xmlns="http://schemas.openxmlformats.org/spreadsheetml/2006/main" count="31" uniqueCount="28">
  <si>
    <t>X1</t>
  </si>
  <si>
    <t>X2</t>
  </si>
  <si>
    <t>Y</t>
  </si>
  <si>
    <t>PREDIKSI</t>
  </si>
  <si>
    <t>ERROR</t>
  </si>
  <si>
    <t>X1^2</t>
  </si>
  <si>
    <t>X2^2</t>
  </si>
  <si>
    <t>Y^2</t>
  </si>
  <si>
    <t>X1.Y</t>
  </si>
  <si>
    <t>X2.Y</t>
  </si>
  <si>
    <t>X1.X2</t>
  </si>
  <si>
    <t>n</t>
  </si>
  <si>
    <t>∑x1^2</t>
  </si>
  <si>
    <t>∑x2^2</t>
  </si>
  <si>
    <t>∑y^2</t>
  </si>
  <si>
    <t>∑x1.y</t>
  </si>
  <si>
    <t>∑x2.y</t>
  </si>
  <si>
    <t>∑x1x2</t>
  </si>
  <si>
    <t>∑</t>
  </si>
  <si>
    <t>X1 = Makanan ikan</t>
  </si>
  <si>
    <t>X2 = Panjang ikan (milimeter)</t>
  </si>
  <si>
    <t>Y = Berat ikan (Kg)</t>
  </si>
  <si>
    <t>b1</t>
  </si>
  <si>
    <t>b2</t>
  </si>
  <si>
    <t>a</t>
  </si>
  <si>
    <t>Satuan</t>
  </si>
  <si>
    <t>mm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</si>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</sst>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217619</xdr:colOff>
      <xdr:row>3</xdr:row>
      <xdr:rowOff>177800</xdr:rowOff>
    </xdr:from>
    <xdr:ext cx="3594895" cy="21481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7BD1B5E-E013-4D47-8145-709593F3B4BC}"/>
                </a:ext>
              </a:extLst>
            </xdr:cNvPr>
            <xdr:cNvSpPr txBox="1"/>
          </xdr:nvSpPr>
          <xdr:spPr>
            <a:xfrm>
              <a:off x="8371019" y="730250"/>
              <a:ext cx="3594895" cy="214815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ID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D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.(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).(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).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6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endParaRPr lang="en-ID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ID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.(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</m:nary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).(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).(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nary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ctr"/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ID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d>
                      <m:d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7BD1B5E-E013-4D47-8145-709593F3B4BC}"/>
                </a:ext>
              </a:extLst>
            </xdr:cNvPr>
            <xdr:cNvSpPr txBox="1"/>
          </xdr:nvSpPr>
          <xdr:spPr>
            <a:xfrm>
              <a:off x="8371019" y="730250"/>
              <a:ext cx="3594895" cy="214815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</a:t>
              </a:r>
              <a:r>
                <a:rPr lang="en-ID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n-ID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(∑▒〖𝑥_2^2)〗.(∑▒〖𝑥_1 𝑦)〗−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(∑▒〖𝑥_1 𝑥_2).(∑▒〖𝑥_2 𝑦)〗〗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(∑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▒〖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𝑥_1^2).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(∑▒〖𝑥_2^2)〗〗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−〖(∑▒〖𝑥_1 𝑥_2 〗)〗^2 </a:t>
              </a:r>
              <a:r>
                <a:rPr lang="en-ID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n-US" sz="16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endParaRPr lang="en-ID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𝑏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lang="en-ID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(∑▒〖𝑥_1^2)〗.(∑▒〖𝑥_2 𝑦)〗−(∑▒〖𝑥_1 𝑥_2).(∑▒〖𝑥_1 𝑦)〗〗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(∑▒〖𝑥_1^2).(∑▒〖𝑥_2^2)〗〗−〖(∑▒〖𝑥_1 𝑥_2 〗)〗^2 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ctr"/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ID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(∑▒〖𝑌)〗</a:t>
              </a:r>
              <a:r>
                <a:rPr lang="en-ID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 − 𝑏_1.((∑▒𝑋_1 )/𝑛)  − 𝑏_2 ((∑▒𝑋_2 )/𝑛)</a:t>
              </a:r>
              <a:endParaRPr lang="en-ID" sz="160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228600</xdr:colOff>
      <xdr:row>1</xdr:row>
      <xdr:rowOff>184150</xdr:rowOff>
    </xdr:from>
    <xdr:ext cx="169514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E577C4-F343-443A-8E40-3DF416FEA79E}"/>
                </a:ext>
              </a:extLst>
            </xdr:cNvPr>
            <xdr:cNvSpPr txBox="1"/>
          </xdr:nvSpPr>
          <xdr:spPr>
            <a:xfrm>
              <a:off x="8382000" y="368300"/>
              <a:ext cx="1695144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/>
                <a:t>Y</a:t>
              </a:r>
              <a:r>
                <a:rPr lang="en-ID" sz="1600" baseline="0"/>
                <a:t> </a:t>
              </a:r>
              <a14:m>
                <m:oMath xmlns:m="http://schemas.openxmlformats.org/officeDocument/2006/math">
                  <m:r>
                    <a:rPr lang="en-ID" sz="16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6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n-U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ID" sz="1600"/>
                <a:t>+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en-ID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E577C4-F343-443A-8E40-3DF416FEA79E}"/>
                </a:ext>
              </a:extLst>
            </xdr:cNvPr>
            <xdr:cNvSpPr txBox="1"/>
          </xdr:nvSpPr>
          <xdr:spPr>
            <a:xfrm>
              <a:off x="8382000" y="368300"/>
              <a:ext cx="1695144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/>
                <a:t>Y</a:t>
              </a:r>
              <a:r>
                <a:rPr lang="en-ID" sz="1600" baseline="0"/>
                <a:t> </a:t>
              </a:r>
              <a:r>
                <a:rPr lang="en-ID" sz="160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𝑎+𝑏_1 𝑋_1</a:t>
              </a:r>
              <a:r>
                <a:rPr lang="en-ID" sz="1600"/>
                <a:t>+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𝑏_2 𝑋_2</a:t>
              </a:r>
              <a:endParaRPr lang="en-ID" sz="1600"/>
            </a:p>
          </xdr:txBody>
        </xdr:sp>
      </mc:Fallback>
    </mc:AlternateContent>
    <xdr:clientData/>
  </xdr:oneCellAnchor>
  <xdr:oneCellAnchor>
    <xdr:from>
      <xdr:col>19</xdr:col>
      <xdr:colOff>294246</xdr:colOff>
      <xdr:row>4</xdr:row>
      <xdr:rowOff>0</xdr:rowOff>
    </xdr:from>
    <xdr:ext cx="2612703" cy="32549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421F83-814C-40A7-B5DD-B346A1B57E8B}"/>
                </a:ext>
              </a:extLst>
            </xdr:cNvPr>
            <xdr:cNvSpPr txBox="1"/>
          </xdr:nvSpPr>
          <xdr:spPr>
            <a:xfrm>
              <a:off x="12746596" y="736600"/>
              <a:ext cx="2612703" cy="325493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en-ID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D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ID" sz="14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ID" sz="140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nary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ID" sz="14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nary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nary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ID" sz="14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nary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nary>
                    <m:r>
                      <a:rPr lang="en-ID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</m:e>
                    </m:nary>
                    <m:f>
                      <m:fPr>
                        <m:ctrlPr>
                          <a:rPr lang="en-ID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ID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ID" sz="14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nary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421F83-814C-40A7-B5DD-B346A1B57E8B}"/>
                </a:ext>
              </a:extLst>
            </xdr:cNvPr>
            <xdr:cNvSpPr txBox="1"/>
          </xdr:nvSpPr>
          <xdr:spPr>
            <a:xfrm>
              <a:off x="12746596" y="736600"/>
              <a:ext cx="2612703" cy="325493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▒𝑥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1^2 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=∑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1^2  − 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 </a:t>
              </a:r>
              <a:r>
                <a:rPr lang="en-ID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 〖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1)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ID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 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2)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〗〗^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▒𝑦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(∑▒𝑌)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ID" sz="14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𝑦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𝑌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. ∑▒𝑌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ID" sz="1400">
                <a:effectLst/>
              </a:endParaRPr>
            </a:p>
            <a:p>
              <a:pPr algn="ctr"/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𝑦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𝑌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. ∑▒𝑌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𝑥_2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𝑋_2  −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 </a:t>
              </a:r>
              <a:r>
                <a:rPr lang="en-ID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▒𝑋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. ∑▒𝑋_2 </a:t>
              </a:r>
              <a:r>
                <a:rPr lang="en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en-US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13</xdr:col>
      <xdr:colOff>0</xdr:colOff>
      <xdr:row>23</xdr:row>
      <xdr:rowOff>0</xdr:rowOff>
    </xdr:from>
    <xdr:ext cx="246984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C00FE5-457D-48B6-B3F7-0CC057A0AFDD}"/>
                </a:ext>
              </a:extLst>
            </xdr:cNvPr>
            <xdr:cNvSpPr txBox="1"/>
          </xdr:nvSpPr>
          <xdr:spPr>
            <a:xfrm>
              <a:off x="8153400" y="4648200"/>
              <a:ext cx="2469843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 i="1"/>
                <a:t>Y</a:t>
              </a:r>
              <a:r>
                <a:rPr lang="en-ID" sz="1600" i="1" baseline="0"/>
                <a:t> </a:t>
              </a:r>
              <a14:m>
                <m:oMath xmlns:m="http://schemas.openxmlformats.org/officeDocument/2006/math">
                  <m:r>
                    <a:rPr lang="en-ID" sz="1600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1600" b="0" i="1">
                      <a:latin typeface="Cambria Math" panose="02040503050406030204" pitchFamily="18" charset="0"/>
                    </a:rPr>
                    <m:t>28,32+0,52</m:t>
                  </m:r>
                  <m:sSub>
                    <m:sSubPr>
                      <m:ctrlPr>
                        <a:rPr lang="en-U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ID" sz="1600" i="1"/>
                <a:t>+ </a:t>
              </a:r>
              <a:r>
                <a:rPr lang="en-ID" sz="1600" i="0"/>
                <a:t>0,05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en-ID" sz="1600" i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9C00FE5-457D-48B6-B3F7-0CC057A0AFDD}"/>
                </a:ext>
              </a:extLst>
            </xdr:cNvPr>
            <xdr:cNvSpPr txBox="1"/>
          </xdr:nvSpPr>
          <xdr:spPr>
            <a:xfrm>
              <a:off x="8153400" y="4648200"/>
              <a:ext cx="2469843" cy="25045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D" sz="1600" i="1"/>
                <a:t>Y</a:t>
              </a:r>
              <a:r>
                <a:rPr lang="en-ID" sz="1600" i="1" baseline="0"/>
                <a:t> </a:t>
              </a:r>
              <a:r>
                <a:rPr lang="en-ID" sz="160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28,32+0,52𝑋_1</a:t>
              </a:r>
              <a:r>
                <a:rPr lang="en-ID" sz="1600" i="1"/>
                <a:t>+ </a:t>
              </a:r>
              <a:r>
                <a:rPr lang="en-ID" sz="1600" i="0"/>
                <a:t>0,05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</a:t>
              </a:r>
              <a:endParaRPr lang="en-ID" sz="16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EB78-A21A-46D6-817D-9C2DF583518B}">
  <dimension ref="A2:Z28"/>
  <sheetViews>
    <sheetView tabSelected="1" zoomScale="85" zoomScaleNormal="85" workbookViewId="0">
      <selection activeCell="F21" sqref="F21"/>
    </sheetView>
  </sheetViews>
  <sheetFormatPr defaultRowHeight="14.25" x14ac:dyDescent="0.45"/>
  <cols>
    <col min="3" max="3" width="12" customWidth="1"/>
    <col min="15" max="15" width="17.9296875" bestFit="1" customWidth="1"/>
    <col min="25" max="25" width="8.73046875" style="3"/>
    <col min="26" max="26" width="8.73046875" style="4"/>
  </cols>
  <sheetData>
    <row r="2" spans="1:26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/>
    </row>
    <row r="3" spans="1:26" x14ac:dyDescent="0.45">
      <c r="B3" s="4">
        <v>8</v>
      </c>
      <c r="C3" s="4">
        <v>125</v>
      </c>
      <c r="D3" s="4">
        <v>37</v>
      </c>
      <c r="E3" s="4">
        <f>28.32 + ($O$20*B3) + ($O$21*C3)</f>
        <v>38.968027201388018</v>
      </c>
      <c r="F3" s="4">
        <f>D3-E3</f>
        <v>-1.9680272013880185</v>
      </c>
      <c r="G3" s="4">
        <f>B3^2</f>
        <v>64</v>
      </c>
      <c r="H3" s="4">
        <f>C3^2</f>
        <v>15625</v>
      </c>
      <c r="I3" s="4">
        <f>D3^2</f>
        <v>1369</v>
      </c>
      <c r="J3" s="4">
        <f>B3*D3</f>
        <v>296</v>
      </c>
      <c r="K3" s="4">
        <f>C3*D3</f>
        <v>4625</v>
      </c>
      <c r="L3" s="4">
        <f>B3*C3</f>
        <v>1000</v>
      </c>
      <c r="M3" s="4"/>
    </row>
    <row r="4" spans="1:26" x14ac:dyDescent="0.45">
      <c r="B4" s="4">
        <v>10</v>
      </c>
      <c r="C4" s="4">
        <v>137</v>
      </c>
      <c r="D4" s="4">
        <v>41</v>
      </c>
      <c r="E4" s="4">
        <f>28.32 + ($O$20*B4) + ($O$21*C4)</f>
        <v>40.630382993149823</v>
      </c>
      <c r="F4" s="4">
        <f t="shared" ref="F4:F14" si="0">D4-E4</f>
        <v>0.36961700685017718</v>
      </c>
      <c r="G4" s="4">
        <f t="shared" ref="G4:I15" si="1">B4^2</f>
        <v>100</v>
      </c>
      <c r="H4" s="4">
        <f t="shared" si="1"/>
        <v>18769</v>
      </c>
      <c r="I4" s="4">
        <f t="shared" si="1"/>
        <v>1681</v>
      </c>
      <c r="J4" s="4">
        <f t="shared" ref="J4:J14" si="2">B4*D4</f>
        <v>410</v>
      </c>
      <c r="K4" s="4">
        <f t="shared" ref="K4:K14" si="3">C4*D4</f>
        <v>5617</v>
      </c>
      <c r="L4" s="4">
        <f t="shared" ref="L4:L14" si="4">B4*C4</f>
        <v>1370</v>
      </c>
      <c r="M4" s="4"/>
    </row>
    <row r="5" spans="1:26" x14ac:dyDescent="0.45">
      <c r="B5" s="4">
        <v>7</v>
      </c>
      <c r="C5" s="4">
        <v>100</v>
      </c>
      <c r="D5" s="4">
        <v>34</v>
      </c>
      <c r="E5" s="4">
        <f t="shared" ref="E5:E14" si="5">28.32 + ($O$20*B5) + ($O$21*C5)</f>
        <v>37.150180777552897</v>
      </c>
      <c r="F5" s="4">
        <f t="shared" si="0"/>
        <v>-3.1501807775528974</v>
      </c>
      <c r="G5" s="4">
        <f t="shared" si="1"/>
        <v>49</v>
      </c>
      <c r="H5" s="4">
        <f t="shared" si="1"/>
        <v>10000</v>
      </c>
      <c r="I5" s="4">
        <f t="shared" si="1"/>
        <v>1156</v>
      </c>
      <c r="J5" s="4">
        <f t="shared" si="2"/>
        <v>238</v>
      </c>
      <c r="K5" s="4">
        <f t="shared" si="3"/>
        <v>3400</v>
      </c>
      <c r="L5" s="4">
        <f t="shared" si="4"/>
        <v>700</v>
      </c>
      <c r="M5" s="4"/>
      <c r="Y5" s="5" t="s">
        <v>11</v>
      </c>
      <c r="Z5" s="4">
        <f>COUNT(B3:B14)</f>
        <v>12</v>
      </c>
    </row>
    <row r="6" spans="1:26" x14ac:dyDescent="0.45">
      <c r="B6" s="4">
        <v>12</v>
      </c>
      <c r="C6" s="4">
        <v>122</v>
      </c>
      <c r="D6" s="4">
        <v>39</v>
      </c>
      <c r="E6" s="4">
        <f t="shared" si="5"/>
        <v>40.890630876766167</v>
      </c>
      <c r="F6" s="4">
        <f t="shared" si="0"/>
        <v>-1.890630876766167</v>
      </c>
      <c r="G6" s="4">
        <f t="shared" si="1"/>
        <v>144</v>
      </c>
      <c r="H6" s="4">
        <f t="shared" si="1"/>
        <v>14884</v>
      </c>
      <c r="I6" s="4">
        <f t="shared" si="1"/>
        <v>1521</v>
      </c>
      <c r="J6" s="4">
        <f t="shared" si="2"/>
        <v>468</v>
      </c>
      <c r="K6" s="4">
        <f t="shared" si="3"/>
        <v>4758</v>
      </c>
      <c r="L6" s="4">
        <f t="shared" si="4"/>
        <v>1464</v>
      </c>
      <c r="M6" s="4"/>
      <c r="Y6" s="5" t="s">
        <v>12</v>
      </c>
      <c r="Z6" s="4">
        <f>G16-(B16^2/Z5)</f>
        <v>28</v>
      </c>
    </row>
    <row r="7" spans="1:26" x14ac:dyDescent="0.45">
      <c r="B7" s="4">
        <v>9</v>
      </c>
      <c r="C7" s="4">
        <v>129</v>
      </c>
      <c r="D7" s="4">
        <v>40</v>
      </c>
      <c r="E7" s="4">
        <f t="shared" si="5"/>
        <v>39.695345252221117</v>
      </c>
      <c r="F7" s="4">
        <f t="shared" si="0"/>
        <v>0.30465474777888346</v>
      </c>
      <c r="G7" s="4">
        <f t="shared" si="1"/>
        <v>81</v>
      </c>
      <c r="H7" s="4">
        <f t="shared" si="1"/>
        <v>16641</v>
      </c>
      <c r="I7" s="4">
        <f t="shared" si="1"/>
        <v>1600</v>
      </c>
      <c r="J7" s="4">
        <f t="shared" si="2"/>
        <v>360</v>
      </c>
      <c r="K7" s="4">
        <f t="shared" si="3"/>
        <v>5160</v>
      </c>
      <c r="L7" s="4">
        <f t="shared" si="4"/>
        <v>1161</v>
      </c>
      <c r="M7" s="4"/>
      <c r="Y7" s="5" t="s">
        <v>13</v>
      </c>
      <c r="Z7" s="4">
        <f>H16-(C16^2/Z5)</f>
        <v>2376.916666666657</v>
      </c>
    </row>
    <row r="8" spans="1:26" x14ac:dyDescent="0.45">
      <c r="B8" s="4">
        <v>10</v>
      </c>
      <c r="C8" s="4">
        <v>128</v>
      </c>
      <c r="D8" s="4">
        <v>42</v>
      </c>
      <c r="E8" s="4">
        <f t="shared" si="5"/>
        <v>40.163013690434667</v>
      </c>
      <c r="F8" s="4">
        <f t="shared" si="0"/>
        <v>1.8369863095653329</v>
      </c>
      <c r="G8" s="4">
        <f t="shared" si="1"/>
        <v>100</v>
      </c>
      <c r="H8" s="4">
        <f t="shared" si="1"/>
        <v>16384</v>
      </c>
      <c r="I8" s="4">
        <f t="shared" si="1"/>
        <v>1764</v>
      </c>
      <c r="J8" s="4">
        <f t="shared" si="2"/>
        <v>420</v>
      </c>
      <c r="K8" s="4">
        <f t="shared" si="3"/>
        <v>5376</v>
      </c>
      <c r="L8" s="4">
        <f t="shared" si="4"/>
        <v>1280</v>
      </c>
      <c r="M8" s="4"/>
      <c r="Y8" s="5" t="s">
        <v>14</v>
      </c>
      <c r="Z8" s="4">
        <f>I16-(D16^2/Z5)</f>
        <v>68</v>
      </c>
    </row>
    <row r="9" spans="1:26" x14ac:dyDescent="0.45">
      <c r="B9" s="4">
        <v>7</v>
      </c>
      <c r="C9" s="4">
        <v>98</v>
      </c>
      <c r="D9" s="4">
        <v>38</v>
      </c>
      <c r="E9" s="4">
        <f t="shared" si="5"/>
        <v>37.046320932505083</v>
      </c>
      <c r="F9" s="4">
        <f t="shared" si="0"/>
        <v>0.95367906749491738</v>
      </c>
      <c r="G9" s="4">
        <f t="shared" si="1"/>
        <v>49</v>
      </c>
      <c r="H9" s="4">
        <f t="shared" si="1"/>
        <v>9604</v>
      </c>
      <c r="I9" s="4">
        <f t="shared" si="1"/>
        <v>1444</v>
      </c>
      <c r="J9" s="4">
        <f t="shared" si="2"/>
        <v>266</v>
      </c>
      <c r="K9" s="4">
        <f t="shared" si="3"/>
        <v>3724</v>
      </c>
      <c r="L9" s="4">
        <f t="shared" si="4"/>
        <v>686</v>
      </c>
      <c r="M9" s="4"/>
      <c r="Y9" s="5" t="s">
        <v>15</v>
      </c>
      <c r="Z9" s="4">
        <f>J16-(B16*D16/Z5)</f>
        <v>24</v>
      </c>
    </row>
    <row r="10" spans="1:26" x14ac:dyDescent="0.45">
      <c r="B10" s="4">
        <v>8</v>
      </c>
      <c r="C10" s="4">
        <v>103</v>
      </c>
      <c r="D10" s="4">
        <v>42</v>
      </c>
      <c r="E10" s="4">
        <f t="shared" si="5"/>
        <v>37.825568905862077</v>
      </c>
      <c r="F10" s="4">
        <f t="shared" si="0"/>
        <v>4.1744310941379226</v>
      </c>
      <c r="G10" s="4">
        <f t="shared" si="1"/>
        <v>64</v>
      </c>
      <c r="H10" s="4">
        <f t="shared" si="1"/>
        <v>10609</v>
      </c>
      <c r="I10" s="4">
        <f t="shared" si="1"/>
        <v>1764</v>
      </c>
      <c r="J10" s="4">
        <f t="shared" si="2"/>
        <v>336</v>
      </c>
      <c r="K10" s="4">
        <f t="shared" si="3"/>
        <v>4326</v>
      </c>
      <c r="L10" s="4">
        <f t="shared" si="4"/>
        <v>824</v>
      </c>
      <c r="M10" s="4"/>
      <c r="Y10" s="5" t="s">
        <v>16</v>
      </c>
      <c r="Z10" s="4">
        <f>K16-(C16*D16/Z5)</f>
        <v>218</v>
      </c>
    </row>
    <row r="11" spans="1:26" x14ac:dyDescent="0.45">
      <c r="B11" s="4">
        <v>11</v>
      </c>
      <c r="C11" s="4">
        <v>130</v>
      </c>
      <c r="D11" s="4">
        <v>40</v>
      </c>
      <c r="E11" s="4">
        <f t="shared" si="5"/>
        <v>40.78647189621995</v>
      </c>
      <c r="F11" s="4">
        <f t="shared" si="0"/>
        <v>-0.78647189621995039</v>
      </c>
      <c r="G11" s="4">
        <f t="shared" si="1"/>
        <v>121</v>
      </c>
      <c r="H11" s="4">
        <f t="shared" si="1"/>
        <v>16900</v>
      </c>
      <c r="I11" s="4">
        <f t="shared" si="1"/>
        <v>1600</v>
      </c>
      <c r="J11" s="4">
        <f t="shared" si="2"/>
        <v>440</v>
      </c>
      <c r="K11" s="4">
        <f t="shared" si="3"/>
        <v>5200</v>
      </c>
      <c r="L11" s="4">
        <f t="shared" si="4"/>
        <v>1430</v>
      </c>
      <c r="M11" s="4"/>
      <c r="Y11" s="5" t="s">
        <v>17</v>
      </c>
      <c r="Z11" s="4">
        <f>L16-(B16*C16/Z5)</f>
        <v>182</v>
      </c>
    </row>
    <row r="12" spans="1:26" x14ac:dyDescent="0.45">
      <c r="B12" s="4">
        <v>8</v>
      </c>
      <c r="C12" s="4">
        <v>95</v>
      </c>
      <c r="D12" s="4">
        <v>36</v>
      </c>
      <c r="E12" s="4">
        <f t="shared" si="5"/>
        <v>37.410129525670826</v>
      </c>
      <c r="F12" s="4">
        <f t="shared" si="0"/>
        <v>-1.4101295256708255</v>
      </c>
      <c r="G12" s="4">
        <f t="shared" si="1"/>
        <v>64</v>
      </c>
      <c r="H12" s="4">
        <f t="shared" si="1"/>
        <v>9025</v>
      </c>
      <c r="I12" s="4">
        <f t="shared" si="1"/>
        <v>1296</v>
      </c>
      <c r="J12" s="4">
        <f t="shared" si="2"/>
        <v>288</v>
      </c>
      <c r="K12" s="4">
        <f t="shared" si="3"/>
        <v>3420</v>
      </c>
      <c r="L12" s="4">
        <f t="shared" si="4"/>
        <v>760</v>
      </c>
      <c r="M12" s="4"/>
    </row>
    <row r="13" spans="1:26" x14ac:dyDescent="0.45">
      <c r="B13" s="4">
        <v>10</v>
      </c>
      <c r="C13" s="4">
        <v>115</v>
      </c>
      <c r="D13" s="4">
        <v>41</v>
      </c>
      <c r="E13" s="4">
        <f t="shared" si="5"/>
        <v>39.487924697623882</v>
      </c>
      <c r="F13" s="4">
        <f t="shared" si="0"/>
        <v>1.5120753023761182</v>
      </c>
      <c r="G13" s="4">
        <f t="shared" si="1"/>
        <v>100</v>
      </c>
      <c r="H13" s="4">
        <f t="shared" si="1"/>
        <v>13225</v>
      </c>
      <c r="I13" s="4">
        <f t="shared" si="1"/>
        <v>1681</v>
      </c>
      <c r="J13" s="4">
        <f t="shared" si="2"/>
        <v>410</v>
      </c>
      <c r="K13" s="4">
        <f t="shared" si="3"/>
        <v>4715</v>
      </c>
      <c r="L13" s="4">
        <f t="shared" si="4"/>
        <v>1150</v>
      </c>
      <c r="M13" s="4"/>
    </row>
    <row r="14" spans="1:26" x14ac:dyDescent="0.45">
      <c r="B14" s="4">
        <v>8</v>
      </c>
      <c r="C14" s="4">
        <v>105</v>
      </c>
      <c r="D14" s="4">
        <v>38</v>
      </c>
      <c r="E14" s="4">
        <f t="shared" si="5"/>
        <v>37.929428750909892</v>
      </c>
      <c r="F14" s="4">
        <f t="shared" si="0"/>
        <v>7.0571249090107813E-2</v>
      </c>
      <c r="G14" s="4">
        <f t="shared" si="1"/>
        <v>64</v>
      </c>
      <c r="H14" s="4">
        <f t="shared" si="1"/>
        <v>11025</v>
      </c>
      <c r="I14" s="4">
        <f t="shared" si="1"/>
        <v>1444</v>
      </c>
      <c r="J14" s="4">
        <f t="shared" si="2"/>
        <v>304</v>
      </c>
      <c r="K14" s="4">
        <f t="shared" si="3"/>
        <v>3990</v>
      </c>
      <c r="L14" s="4">
        <f t="shared" si="4"/>
        <v>840</v>
      </c>
      <c r="M14" s="4"/>
    </row>
    <row r="15" spans="1:26" x14ac:dyDescent="0.45">
      <c r="B15" s="4"/>
      <c r="C15" s="4"/>
      <c r="D15" s="4"/>
      <c r="E15" s="4"/>
      <c r="F15" s="4"/>
      <c r="G15" s="4">
        <f t="shared" si="1"/>
        <v>0</v>
      </c>
      <c r="H15" s="4"/>
      <c r="I15" s="4"/>
      <c r="J15" s="4"/>
      <c r="K15" s="4"/>
      <c r="L15" s="4"/>
      <c r="M15" s="4"/>
    </row>
    <row r="16" spans="1:26" x14ac:dyDescent="0.45">
      <c r="A16" s="2" t="s">
        <v>18</v>
      </c>
      <c r="B16" s="6">
        <f>SUM(B3:B15)</f>
        <v>108</v>
      </c>
      <c r="C16" s="6">
        <f>SUM(C3:C14)</f>
        <v>1387</v>
      </c>
      <c r="D16" s="6">
        <f t="shared" ref="D16:L16" si="6">SUM(D3:D14)</f>
        <v>468</v>
      </c>
      <c r="E16" s="6"/>
      <c r="F16" s="6"/>
      <c r="G16" s="6">
        <f>SUM(G3:G15)</f>
        <v>1000</v>
      </c>
      <c r="H16" s="6">
        <f t="shared" si="6"/>
        <v>162691</v>
      </c>
      <c r="I16" s="6">
        <f t="shared" si="6"/>
        <v>18320</v>
      </c>
      <c r="J16" s="6">
        <f t="shared" si="6"/>
        <v>4236</v>
      </c>
      <c r="K16" s="6">
        <f t="shared" si="6"/>
        <v>54311</v>
      </c>
      <c r="L16" s="6">
        <f t="shared" si="6"/>
        <v>12665</v>
      </c>
      <c r="M16" s="6"/>
    </row>
    <row r="18" spans="2:16" ht="21" x14ac:dyDescent="0.65">
      <c r="B18" s="7" t="s">
        <v>19</v>
      </c>
    </row>
    <row r="19" spans="2:16" ht="21" x14ac:dyDescent="0.65">
      <c r="B19" s="7" t="s">
        <v>20</v>
      </c>
    </row>
    <row r="20" spans="2:16" ht="21" x14ac:dyDescent="0.65">
      <c r="B20" s="7" t="s">
        <v>21</v>
      </c>
      <c r="J20" s="5"/>
      <c r="K20" s="4"/>
      <c r="N20" s="8" t="s">
        <v>22</v>
      </c>
      <c r="O20" s="9">
        <f>((Z7*Z9)-(Z11*Z10))/((Z6*Z7)-(Z11^2))</f>
        <v>0.51959836073746601</v>
      </c>
    </row>
    <row r="21" spans="2:16" ht="21" x14ac:dyDescent="0.65">
      <c r="J21" s="5"/>
      <c r="K21" s="4"/>
      <c r="N21" s="8" t="s">
        <v>23</v>
      </c>
      <c r="O21" s="9">
        <f>((Z6*Z10)-(Z11*Z9))/((Z6*Z7)-(Z11^2))</f>
        <v>5.1929922523906331E-2</v>
      </c>
    </row>
    <row r="22" spans="2:16" ht="21" x14ac:dyDescent="0.65">
      <c r="J22" s="5"/>
      <c r="K22" s="4"/>
      <c r="N22" s="8" t="s">
        <v>24</v>
      </c>
      <c r="O22" s="10">
        <f>(D16/Z5)-(O20*(B16/Z5))-(O21*(C16/Z5))</f>
        <v>28.321381208307965</v>
      </c>
    </row>
    <row r="23" spans="2:16" x14ac:dyDescent="0.45">
      <c r="J23" s="5"/>
      <c r="K23" s="4"/>
    </row>
    <row r="24" spans="2:16" x14ac:dyDescent="0.45">
      <c r="J24" s="5"/>
      <c r="K24" s="4"/>
    </row>
    <row r="25" spans="2:16" x14ac:dyDescent="0.45">
      <c r="J25" s="5"/>
      <c r="K25" s="4"/>
    </row>
    <row r="26" spans="2:16" x14ac:dyDescent="0.45">
      <c r="J26" s="5"/>
      <c r="K26" s="4"/>
      <c r="N26" s="11" t="s">
        <v>0</v>
      </c>
      <c r="O26" s="12">
        <v>15</v>
      </c>
      <c r="P26" s="11" t="s">
        <v>25</v>
      </c>
    </row>
    <row r="27" spans="2:16" x14ac:dyDescent="0.45">
      <c r="N27" s="11" t="s">
        <v>1</v>
      </c>
      <c r="O27" s="12">
        <v>122</v>
      </c>
      <c r="P27" s="11" t="s">
        <v>26</v>
      </c>
    </row>
    <row r="28" spans="2:16" x14ac:dyDescent="0.45">
      <c r="N28" s="11" t="s">
        <v>2</v>
      </c>
      <c r="O28" s="12">
        <f>28.32 + (0.52*O26) + (0.05*O27)</f>
        <v>42.220000000000006</v>
      </c>
      <c r="P28" s="11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Nurochman</dc:creator>
  <cp:lastModifiedBy>Fauzan Zacky</cp:lastModifiedBy>
  <dcterms:created xsi:type="dcterms:W3CDTF">2023-10-20T09:03:52Z</dcterms:created>
  <dcterms:modified xsi:type="dcterms:W3CDTF">2024-10-17T07:38:11Z</dcterms:modified>
</cp:coreProperties>
</file>