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Dewi\Dewi Newss\Gemateknik\7. Dewi - GMT 2025\STOCK 2025\Plat &amp; Round Bar\"/>
    </mc:Choice>
  </mc:AlternateContent>
  <xr:revisionPtr revIDLastSave="0" documentId="13_ncr:1_{C348E391-0E9A-4DDE-8152-66F2816DA0FB}" xr6:coauthVersionLast="47" xr6:coauthVersionMax="47" xr10:uidLastSave="{00000000-0000-0000-0000-000000000000}"/>
  <bookViews>
    <workbookView xWindow="-120" yWindow="-120" windowWidth="29040" windowHeight="15720" tabRatio="996" firstSheet="19" activeTab="30" xr2:uid="{00000000-000D-0000-FFFF-FFFF00000000}"/>
  </bookViews>
  <sheets>
    <sheet name="Stock Jan 2024 " sheetId="160" r:id="rId1"/>
    <sheet name="Plat Streep SS 304 3x25x600mm" sheetId="258" r:id="rId2"/>
    <sheet name="Plat Strep 5x25x6000mm" sheetId="260" r:id="rId3"/>
    <sheet name="Plat Strep 5x50x6000mm" sheetId="261" r:id="rId4"/>
    <sheet name="Plat Strep 6x25x6000mm" sheetId="262" r:id="rId5"/>
    <sheet name="Plat Strep 8x25x6000mm" sheetId="263" r:id="rId6"/>
    <sheet name="Plat Streep 5x40x6000" sheetId="274" r:id="rId7"/>
    <sheet name="Carbon Steel 6 mm" sheetId="256" r:id="rId8"/>
    <sheet name="Anchor Hexagonal mesh" sheetId="276" r:id="rId9"/>
    <sheet name="SUS 304 Dia 5" sheetId="264" r:id="rId10"/>
    <sheet name="SUS 304 Dia 6 Korea" sheetId="265" r:id="rId11"/>
    <sheet name="SUS 304 Dia 8 Taiwan " sheetId="267" r:id="rId12"/>
    <sheet name="SUS 304 Dia 6" sheetId="253" r:id="rId13"/>
    <sheet name="SUS 304 Dia 8 Korea" sheetId="266" r:id="rId14"/>
    <sheet name="SUS 304 Dia 8" sheetId="251" r:id="rId15"/>
    <sheet name="SUS 304 Dia 10" sheetId="250" r:id="rId16"/>
    <sheet name="SUS 304 Dia 10 Korea" sheetId="249" r:id="rId17"/>
    <sheet name="SUS 304 Dia 12" sheetId="244" r:id="rId18"/>
    <sheet name="SUS 304 Dia 16" sheetId="242" r:id="rId19"/>
    <sheet name="SUS 304 Dia 20" sheetId="210" r:id="rId20"/>
    <sheet name="Nut 6 mm" sheetId="273" r:id="rId21"/>
    <sheet name="Plat Inconel 2mm " sheetId="257" r:id="rId22"/>
    <sheet name="Plat SS 304 0,5x1200x2400mm" sheetId="275" r:id="rId23"/>
    <sheet name="Plat SS 304 2 mm" sheetId="272" r:id="rId24"/>
    <sheet name="Plat SS 304 3" sheetId="271" r:id="rId25"/>
    <sheet name="Plat SS 304 4 mm " sheetId="269" r:id="rId26"/>
    <sheet name="Plat SS 304 5" sheetId="268" r:id="rId27"/>
    <sheet name="Plat SS 304 2mm" sheetId="254" r:id="rId28"/>
    <sheet name="Plat SS 304 4 mm" sheetId="184" r:id="rId29"/>
    <sheet name="Plat SS 304 5 mm" sheetId="175" r:id="rId30"/>
    <sheet name="Plat SS 304 10mm" sheetId="259" r:id="rId31"/>
    <sheet name="Mortar M 36 Indoporlen " sheetId="100" state="hidden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253" l="1"/>
  <c r="H9" i="268"/>
  <c r="H8" i="268"/>
  <c r="H10" i="272"/>
  <c r="H25" i="253" l="1"/>
  <c r="H26" i="253" s="1"/>
  <c r="H27" i="253" s="1"/>
  <c r="H28" i="253" s="1"/>
  <c r="H29" i="253" s="1"/>
  <c r="H30" i="253" s="1"/>
  <c r="H31" i="253" s="1"/>
  <c r="H30" i="250" l="1"/>
  <c r="H31" i="250" s="1"/>
  <c r="H32" i="250" s="1"/>
  <c r="H33" i="250" s="1"/>
  <c r="H7" i="276" l="1"/>
  <c r="H5" i="276"/>
  <c r="H6" i="276" s="1"/>
  <c r="H16" i="259"/>
  <c r="H15" i="259"/>
  <c r="H14" i="259"/>
  <c r="H19" i="251"/>
  <c r="H18" i="251"/>
  <c r="H24" i="250"/>
  <c r="H25" i="250" s="1"/>
  <c r="H26" i="250" s="1"/>
  <c r="H27" i="250" s="1"/>
  <c r="H12" i="259"/>
  <c r="H13" i="259"/>
  <c r="H9" i="175"/>
  <c r="H8" i="175"/>
  <c r="H7" i="175"/>
  <c r="H6" i="175"/>
  <c r="H11" i="259" l="1"/>
  <c r="H10" i="259"/>
  <c r="H16" i="253"/>
  <c r="H11" i="258" l="1"/>
  <c r="H10" i="258"/>
  <c r="H9" i="258"/>
  <c r="H17" i="253"/>
  <c r="H18" i="253" s="1"/>
  <c r="H19" i="253" s="1"/>
  <c r="H20" i="253" s="1"/>
  <c r="H21" i="253" s="1"/>
  <c r="H22" i="253" s="1"/>
  <c r="H26" i="244" l="1"/>
  <c r="H27" i="244" s="1"/>
  <c r="H28" i="244" s="1"/>
  <c r="H29" i="244" s="1"/>
  <c r="H30" i="244" s="1"/>
  <c r="H31" i="244" s="1"/>
  <c r="H34" i="244" s="1"/>
  <c r="H35" i="244" s="1"/>
  <c r="H36" i="244" s="1"/>
  <c r="H37" i="244" s="1"/>
  <c r="H38" i="244" s="1"/>
  <c r="H39" i="244" s="1"/>
  <c r="H13" i="251" l="1"/>
  <c r="H14" i="251" s="1"/>
  <c r="H15" i="251" s="1"/>
  <c r="H16" i="251" s="1"/>
  <c r="H17" i="251" s="1"/>
  <c r="H7" i="268"/>
  <c r="H7" i="271"/>
  <c r="H8" i="271" s="1"/>
  <c r="H8" i="272"/>
  <c r="H7" i="272"/>
  <c r="H5" i="273" l="1"/>
  <c r="H9" i="259" l="1"/>
  <c r="H8" i="259"/>
  <c r="H12" i="242" l="1"/>
  <c r="H6" i="268" l="1"/>
  <c r="H6" i="258" l="1"/>
  <c r="G7" i="251"/>
  <c r="H11" i="242"/>
  <c r="H6" i="259"/>
  <c r="H7" i="259" s="1"/>
  <c r="H6" i="242"/>
  <c r="H5" i="267"/>
  <c r="H5" i="266"/>
  <c r="H5" i="265"/>
  <c r="H5" i="264"/>
  <c r="H5" i="263"/>
  <c r="H5" i="262"/>
  <c r="H5" i="261"/>
  <c r="H5" i="260"/>
  <c r="H5" i="259"/>
  <c r="H5" i="258"/>
  <c r="H5" i="257"/>
  <c r="H5" i="256"/>
  <c r="H5" i="254"/>
  <c r="H5" i="175" l="1"/>
  <c r="H5" i="184"/>
  <c r="H5" i="210"/>
  <c r="H5" i="242"/>
  <c r="H5" i="244"/>
  <c r="H6" i="244" s="1"/>
  <c r="H7" i="244" s="1"/>
  <c r="H11" i="244" s="1"/>
  <c r="H12" i="244" s="1"/>
  <c r="H13" i="244" s="1"/>
  <c r="H14" i="244" s="1"/>
  <c r="H15" i="244" s="1"/>
  <c r="H16" i="244" s="1"/>
  <c r="H17" i="244" s="1"/>
  <c r="H18" i="244" s="1"/>
  <c r="H19" i="244" s="1"/>
  <c r="H20" i="244" s="1"/>
  <c r="H21" i="244" s="1"/>
  <c r="H22" i="244" s="1"/>
  <c r="H23" i="244" s="1"/>
  <c r="H5" i="249"/>
  <c r="H5" i="250"/>
  <c r="H6" i="250" s="1"/>
  <c r="H7" i="250" s="1"/>
  <c r="H8" i="250" s="1"/>
  <c r="H9" i="250" s="1"/>
  <c r="H10" i="250" s="1"/>
  <c r="H11" i="250" s="1"/>
  <c r="H12" i="250" s="1"/>
  <c r="H13" i="250" s="1"/>
  <c r="H14" i="250" s="1"/>
  <c r="H15" i="250" s="1"/>
  <c r="H16" i="250" s="1"/>
  <c r="H17" i="250" s="1"/>
  <c r="H18" i="250" s="1"/>
  <c r="H19" i="250" s="1"/>
  <c r="H20" i="250" s="1"/>
  <c r="H21" i="250" s="1"/>
  <c r="H5" i="251"/>
  <c r="H6" i="251" s="1"/>
  <c r="H7" i="251" s="1"/>
  <c r="H8" i="251" s="1"/>
  <c r="H9" i="251" s="1"/>
  <c r="H10" i="251" s="1"/>
  <c r="H5" i="253"/>
  <c r="H6" i="253" s="1"/>
  <c r="H7" i="253" s="1"/>
  <c r="H8" i="253" s="1"/>
  <c r="H10" i="253" s="1"/>
  <c r="H11" i="253" s="1"/>
  <c r="H12" i="253" s="1"/>
  <c r="H13" i="253" s="1"/>
  <c r="D54" i="160" l="1"/>
  <c r="G54" i="160" s="1"/>
  <c r="D56" i="160" l="1"/>
  <c r="G56" i="160" s="1"/>
  <c r="D55" i="160"/>
  <c r="G55" i="160" s="1"/>
  <c r="D53" i="160"/>
  <c r="G47" i="160"/>
  <c r="G48" i="160"/>
  <c r="G49" i="160"/>
  <c r="G50" i="160"/>
  <c r="G46" i="160"/>
  <c r="D24" i="160" l="1"/>
  <c r="G24" i="160" s="1"/>
  <c r="G82" i="160" l="1"/>
  <c r="G79" i="160"/>
  <c r="G76" i="160"/>
  <c r="G89" i="160"/>
  <c r="G90" i="160"/>
  <c r="D42" i="160" l="1"/>
  <c r="D20" i="160"/>
  <c r="D41" i="160"/>
  <c r="D8" i="160"/>
  <c r="D7" i="160"/>
  <c r="D9" i="160"/>
  <c r="D40" i="160" l="1"/>
  <c r="D33" i="160" l="1"/>
  <c r="G33" i="160" s="1"/>
  <c r="D32" i="160"/>
  <c r="G32" i="160" s="1"/>
  <c r="D31" i="160"/>
  <c r="G31" i="160" s="1"/>
  <c r="G35" i="160"/>
  <c r="G37" i="160"/>
  <c r="D19" i="160"/>
  <c r="G19" i="160" s="1"/>
  <c r="D18" i="160"/>
  <c r="G18" i="160" s="1"/>
  <c r="D23" i="160"/>
  <c r="G23" i="160" s="1"/>
  <c r="D22" i="160"/>
  <c r="G22" i="160" s="1"/>
  <c r="D28" i="160"/>
  <c r="G28" i="160" s="1"/>
  <c r="D27" i="160"/>
  <c r="G27" i="160" s="1"/>
  <c r="D26" i="160"/>
  <c r="G26" i="160" s="1"/>
  <c r="D25" i="160"/>
  <c r="G25" i="160" s="1"/>
  <c r="D21" i="160"/>
  <c r="G21" i="160" s="1"/>
  <c r="G20" i="160"/>
  <c r="D36" i="160"/>
  <c r="G36" i="160" s="1"/>
  <c r="D17" i="160" l="1"/>
  <c r="D16" i="160"/>
  <c r="G16" i="160" s="1"/>
  <c r="D15" i="160"/>
  <c r="G15" i="160" s="1"/>
  <c r="D14" i="160"/>
  <c r="G14" i="160" s="1"/>
  <c r="G9" i="160"/>
  <c r="G10" i="160"/>
  <c r="G11" i="160"/>
  <c r="G12" i="160"/>
  <c r="G13" i="160"/>
  <c r="G17" i="160"/>
  <c r="G8" i="160"/>
  <c r="H7" i="100" l="1"/>
  <c r="H6" i="100"/>
  <c r="G98" i="160"/>
  <c r="G97" i="160"/>
  <c r="G96" i="160"/>
  <c r="G95" i="160"/>
  <c r="G94" i="160"/>
  <c r="G93" i="160"/>
  <c r="G92" i="160"/>
  <c r="G91" i="160"/>
  <c r="G88" i="160"/>
  <c r="G85" i="160"/>
  <c r="F84" i="160"/>
  <c r="G84" i="160" s="1"/>
  <c r="G83" i="160"/>
  <c r="G81" i="160"/>
  <c r="G80" i="160"/>
  <c r="G78" i="160"/>
  <c r="G77" i="160"/>
  <c r="G75" i="160"/>
  <c r="G74" i="160"/>
  <c r="G70" i="160"/>
  <c r="G69" i="160"/>
  <c r="G68" i="160"/>
  <c r="G67" i="160"/>
  <c r="G65" i="160"/>
  <c r="G64" i="160"/>
  <c r="G63" i="160"/>
  <c r="G62" i="160"/>
  <c r="G61" i="160"/>
  <c r="G60" i="160"/>
  <c r="G53" i="160"/>
  <c r="G43" i="160"/>
  <c r="G42" i="160"/>
  <c r="G41" i="160"/>
  <c r="G40" i="160"/>
  <c r="J1" i="160"/>
  <c r="G99" i="160" l="1"/>
</calcChain>
</file>

<file path=xl/sharedStrings.xml><?xml version="1.0" encoding="utf-8"?>
<sst xmlns="http://schemas.openxmlformats.org/spreadsheetml/2006/main" count="899" uniqueCount="287">
  <si>
    <t>GEMA TEKNIK</t>
  </si>
  <si>
    <t>NO</t>
  </si>
  <si>
    <t>NAMA MATERIAL</t>
  </si>
  <si>
    <t>SUPLLIER</t>
  </si>
  <si>
    <t xml:space="preserve">Stock </t>
  </si>
  <si>
    <t xml:space="preserve">Harga </t>
  </si>
  <si>
    <t>Keterangan</t>
  </si>
  <si>
    <t>Castable Isolasi</t>
  </si>
  <si>
    <t>Indopoerlen</t>
  </si>
  <si>
    <t>Kg</t>
  </si>
  <si>
    <t>Shinagawa</t>
  </si>
  <si>
    <t>Castable</t>
  </si>
  <si>
    <t>Eko Cast L-15</t>
  </si>
  <si>
    <t>Mula</t>
  </si>
  <si>
    <t>Eko cast L-16</t>
  </si>
  <si>
    <t>Calde Cast LR 68</t>
  </si>
  <si>
    <t>Calde Cast LR 25</t>
  </si>
  <si>
    <t>Calde Cast 40 TR</t>
  </si>
  <si>
    <t xml:space="preserve">Green Kleen 60 Plus </t>
  </si>
  <si>
    <t>HWI</t>
  </si>
  <si>
    <t>Ultra Express 80</t>
  </si>
  <si>
    <t>Mizou Plus</t>
  </si>
  <si>
    <t xml:space="preserve">Green Cast 94 plus </t>
  </si>
  <si>
    <t>Matriphost</t>
  </si>
  <si>
    <t>MMGD</t>
  </si>
  <si>
    <t>Shiracrete 60</t>
  </si>
  <si>
    <t>MORTAR</t>
  </si>
  <si>
    <t>Mortar M-32</t>
  </si>
  <si>
    <t>Mortar M-34</t>
  </si>
  <si>
    <t>Mortar M-36</t>
  </si>
  <si>
    <t>Mortar M-38</t>
  </si>
  <si>
    <t>BATA (FIRE BRICK )</t>
  </si>
  <si>
    <t xml:space="preserve">Bata Api SK 34 STD ( 230x114x65 ) </t>
  </si>
  <si>
    <t>Indoporlen</t>
  </si>
  <si>
    <t>pcs</t>
  </si>
  <si>
    <t>Bata Api Sk 32 STD ( 230x114x65 )</t>
  </si>
  <si>
    <t>Jarefu</t>
  </si>
  <si>
    <t>BATA ISOLASI ( INSULATING BRICK )</t>
  </si>
  <si>
    <t>Bata Isolasi B-3 (230x114x65)</t>
  </si>
  <si>
    <t>LAIN LAIN</t>
  </si>
  <si>
    <t>Ceramic Fiber Blanket Temp.1260 Size 25mmx610mmx7200mm</t>
  </si>
  <si>
    <t>Cerawil</t>
  </si>
  <si>
    <t>Roll</t>
  </si>
  <si>
    <t>Ceramic Fiber Blanket Temp.1260 Size 50mmx610mmx3600mm</t>
  </si>
  <si>
    <t>Ceramic Fiber Blanket Temp.1260 Size 12,5mmx610mmx14400mm</t>
  </si>
  <si>
    <t>Ceramic Fiber Blanket Temp.1260 Size 25mmx600mmx7200mm</t>
  </si>
  <si>
    <t>Isowol</t>
  </si>
  <si>
    <t>Ceramic Fiber Blanket Temp.1260 C 50mmx600mmx3600mm</t>
  </si>
  <si>
    <t>Ceramic Fiber Blanket Temp.1400 Size 25mmx600mmx7200mm</t>
  </si>
  <si>
    <t>Ceramic Fibre Paperl UK.  3mmx1220mmx20000mm</t>
  </si>
  <si>
    <t>MULA</t>
  </si>
  <si>
    <t>Ceramic Fibre Paper UK.  5mmx1220mmx10000mm</t>
  </si>
  <si>
    <t>Ceramic Fibre Paper UK.  3mmx610mmx20000mm</t>
  </si>
  <si>
    <t>Ceramic Fibre Paper UK.  1mmx610mmx20000mm</t>
  </si>
  <si>
    <t>STAINLESS STEEL SUS 304</t>
  </si>
  <si>
    <t>Btg</t>
  </si>
  <si>
    <t>AS SS 304 Dia. 5 mm</t>
  </si>
  <si>
    <t>AS SS 304 Dia. 6 mm (Korea)</t>
  </si>
  <si>
    <t>AS SS 304 Dia. 6 mm</t>
  </si>
  <si>
    <t>AS SS 304 Dia. 8 mm (Korea)</t>
  </si>
  <si>
    <t>AS SS 304 Dia. 8 mm</t>
  </si>
  <si>
    <t>AS SS 304 Dia. 10 mm (Korea)</t>
  </si>
  <si>
    <t>AS SS 304 Dia. 10 mm</t>
  </si>
  <si>
    <t>AS SS 304 Dia. 12 mm</t>
  </si>
  <si>
    <t>AS SS 304 Dia. 16 mm</t>
  </si>
  <si>
    <t>STAINLESS STEEL SUS 310</t>
  </si>
  <si>
    <t>AS SS 310 Dia. 5 mm</t>
  </si>
  <si>
    <t>AS SS 310 Dia. 6 mm</t>
  </si>
  <si>
    <t>AS SS 310 Dia. 8 mm (Korea)</t>
  </si>
  <si>
    <t>AS SS 310 Dia. 8 mm</t>
  </si>
  <si>
    <t>AS SS 310 Dia. 10 mm (Korea)</t>
  </si>
  <si>
    <t>AS SS 310 Dia. 10 mm</t>
  </si>
  <si>
    <t>AS SS 310 Dia. 12 mm (Korea)</t>
  </si>
  <si>
    <t>AS SS 310 Dia. 12 mm</t>
  </si>
  <si>
    <t>AS SS 310 Dia. 16 mm</t>
  </si>
  <si>
    <t>Tanggal</t>
  </si>
  <si>
    <t>Nama Material</t>
  </si>
  <si>
    <t>Saldo awal</t>
  </si>
  <si>
    <t>Tambahan</t>
  </si>
  <si>
    <t>Saldo akhir</t>
  </si>
  <si>
    <t>Produksi/Order</t>
  </si>
  <si>
    <t>Rock Wool</t>
  </si>
  <si>
    <t>No</t>
  </si>
  <si>
    <t>Pemakain</t>
  </si>
  <si>
    <t>STOCK MATERIAL PER 1 JANUARI 2020</t>
  </si>
  <si>
    <t>From Indoporlen</t>
  </si>
  <si>
    <t xml:space="preserve">Stock Awal </t>
  </si>
  <si>
    <t>kg</t>
  </si>
  <si>
    <t>MORTAR M 38</t>
  </si>
  <si>
    <t>Pcs</t>
  </si>
  <si>
    <t xml:space="preserve">Pcs </t>
  </si>
  <si>
    <t>Eka Plast 80 B</t>
  </si>
  <si>
    <t>Excelereed ABR Plus</t>
  </si>
  <si>
    <t>Sample</t>
  </si>
  <si>
    <t>KS 4 V Plus</t>
  </si>
  <si>
    <t>Super Cast 124 LW</t>
  </si>
  <si>
    <t>Surya Semesta Sakti</t>
  </si>
  <si>
    <t>Ekw L-16</t>
  </si>
  <si>
    <t xml:space="preserve">Tri Momolithic </t>
  </si>
  <si>
    <t>Roram 68 Al 5</t>
  </si>
  <si>
    <t>Sentinel RC Plus</t>
  </si>
  <si>
    <t>Caprax SC 30 LCF</t>
  </si>
  <si>
    <t>Morgan</t>
  </si>
  <si>
    <t>Cafrefindo</t>
  </si>
  <si>
    <t>Neocast Super Sic 30</t>
  </si>
  <si>
    <t>Neocast Super Sic 60</t>
  </si>
  <si>
    <t>Benteng Api</t>
  </si>
  <si>
    <t xml:space="preserve">FIBER STEEL </t>
  </si>
  <si>
    <t>Fiber Steel 310</t>
  </si>
  <si>
    <t>Fiber Steel 304</t>
  </si>
  <si>
    <t>Fiber Steel 446</t>
  </si>
  <si>
    <t>C-16 BRS</t>
  </si>
  <si>
    <t>AS SS 310 Dia. 6 mm (Korea utk Timas)</t>
  </si>
  <si>
    <t>AS SS 310 Dia. 6 mm (India utk Timas)</t>
  </si>
  <si>
    <t>AS SS 304H Dia. 6 mm (Taiwan)</t>
  </si>
  <si>
    <t>AS SS 304H Dia. 8 mm (Taiwan)</t>
  </si>
  <si>
    <t>AS SS 304H Dia. 10 mm (Taiwan)</t>
  </si>
  <si>
    <t xml:space="preserve">Indoporlen </t>
  </si>
  <si>
    <t xml:space="preserve">Bata Api SK 32 STD ( 230x114x65 ) </t>
  </si>
  <si>
    <t>Bata Api Sk 36 STD (230x114x65)</t>
  </si>
  <si>
    <t>Bata Api SK 34 STD ( 230x114x65 )</t>
  </si>
  <si>
    <t>Bata Isolasi B-1 ( 230x114x65x50) Y2</t>
  </si>
  <si>
    <t>Bata Isolasi C-1 (230x114x65)</t>
  </si>
  <si>
    <t>Bata Isolasi B1 (300x300x65)</t>
  </si>
  <si>
    <t>STOCK MATERIAL PER 1 JANUARI 2024</t>
  </si>
  <si>
    <t>Out</t>
  </si>
  <si>
    <t>Stcok Akhr</t>
  </si>
  <si>
    <t xml:space="preserve">KARTU STOCK </t>
  </si>
  <si>
    <t>In</t>
  </si>
  <si>
    <t>Suplier</t>
  </si>
  <si>
    <t>CATEGORY  :</t>
  </si>
  <si>
    <t>Rpund Bar SUsS 304 Dia.6x6000mm</t>
  </si>
  <si>
    <t>Putra Indra Boga</t>
  </si>
  <si>
    <t>Round Bar SUS 304 Dia. 8</t>
  </si>
  <si>
    <t>Round Bar SUS 304 Dia. 10</t>
  </si>
  <si>
    <t>Round Bar SUS 304 Dia. 10 Korea</t>
  </si>
  <si>
    <t>Putra Indra boga</t>
  </si>
  <si>
    <t>Round Bar SUS 304 Dia. 12</t>
  </si>
  <si>
    <t>Round Bar SUS 304 Dia. 16</t>
  </si>
  <si>
    <t xml:space="preserve">Putra Indra Boga </t>
  </si>
  <si>
    <t>Round Bar SUS 304 Dia. 20</t>
  </si>
  <si>
    <t xml:space="preserve"> </t>
  </si>
  <si>
    <t>Lbr</t>
  </si>
  <si>
    <t>Carbon Steel Dia. 6x6000mm</t>
  </si>
  <si>
    <t>Plat SS 304 2x1220x1820 mm</t>
  </si>
  <si>
    <t>Plat SS 304 2x1220x2440mm</t>
  </si>
  <si>
    <t xml:space="preserve">Lbr </t>
  </si>
  <si>
    <t>lbr</t>
  </si>
  <si>
    <t xml:space="preserve">Plat SS 304 4mm </t>
  </si>
  <si>
    <t>Plat SS 304 4x1220x1520</t>
  </si>
  <si>
    <t xml:space="preserve">Plat SS 304 5 mm </t>
  </si>
  <si>
    <t>Plat SS 304 5x1220x2440</t>
  </si>
  <si>
    <t xml:space="preserve">Plat SS 304 2mm Inconel </t>
  </si>
  <si>
    <t xml:space="preserve">Plat SS 304  2mm </t>
  </si>
  <si>
    <t xml:space="preserve">Plat SS 304 10 mm </t>
  </si>
  <si>
    <t>Plat SS 304 10x1220x2440</t>
  </si>
  <si>
    <t>Plat Strep SS 304 3x25x6000mm</t>
  </si>
  <si>
    <t>Plat Strep SS 304 6x25x6000mm</t>
  </si>
  <si>
    <t>Plat Strep SS 304 5x50x6000mm</t>
  </si>
  <si>
    <t>Plat Strep SS 304 8x25x6000mm</t>
  </si>
  <si>
    <t>Rpund Bar SUsS 304 Dia. 5x6000mm</t>
  </si>
  <si>
    <t>Rpund Bar SUsS 304 Dia. 6x6000mm KOREA</t>
  </si>
  <si>
    <t>Round Bar SUS 304 Dia. 8 KOREA</t>
  </si>
  <si>
    <t xml:space="preserve">Round Bar SUS 304 Dia. 8 TAIWAN </t>
  </si>
  <si>
    <t>Plat Strep SS 304 5x25x6000mm</t>
  </si>
  <si>
    <t>PT Molycop  Bar Stainless SS 304 UK 55cm Dia 10 cm</t>
  </si>
  <si>
    <t>PT Eksima Hanger Clip Sus 304 Dia. 10x120x134mm : 680 Pcs</t>
  </si>
  <si>
    <t xml:space="preserve">PT Daiki SS 304 Type T Las 16x400 mm : 33 Pcs </t>
  </si>
  <si>
    <t xml:space="preserve">PT Daiki SS 304 Type T Las 16x600 mm : 8 Pcs </t>
  </si>
  <si>
    <t xml:space="preserve">PT Daiki SS 304 Type T Las 16x550 mm : 8 Pcs </t>
  </si>
  <si>
    <t xml:space="preserve">PT Daiki SS 304 Type T Las 16x650 mm : 8 Pcs </t>
  </si>
  <si>
    <t xml:space="preserve">PT Daiki SS 304 Type T Las 16x750 mm : 8 Pcs </t>
  </si>
  <si>
    <t xml:space="preserve">PT Exima SS 304 Ty[e Y Spiral Dia. 12x350mm : 240 Pcs </t>
  </si>
  <si>
    <t>PT Daiki SS 304 Type Y Las Dia, 12x270mm : 37 Pcs</t>
  </si>
  <si>
    <t>PT Daiki SS 304 Type Y Las Dia, 12x200mm : 11 Pcs</t>
  </si>
  <si>
    <t>PT Daiki SS 304 Type Y Las Dia, 12x350mm : 11 Pcs</t>
  </si>
  <si>
    <t>PT Daiki SS 304 Type Y Las Dia, 12x450mm : 22 Pcs</t>
  </si>
  <si>
    <t>Anchor SS 304 Dia. 12x200mm Type Y Spiral+Cap : 21 Pcs</t>
  </si>
  <si>
    <t>Anchor SS 304 Dia. 12x365mm Type Y Spiral+Cap : 40 Pcs</t>
  </si>
  <si>
    <t>Anchor SS 304 Dia. 12x460mm Type Y Special Spiral+Cap : 9 Pcs</t>
  </si>
  <si>
    <t>Anchor SS 304 Dia. 12x410mm Type Y Spiral+Cap : 41 Pcs</t>
  </si>
  <si>
    <t xml:space="preserve">Btg </t>
  </si>
  <si>
    <t xml:space="preserve">Anchor SUS 3014 Dia. 8x180mm Type Y+Cap : 208 Pcs </t>
  </si>
  <si>
    <t xml:space="preserve">PT Gemilang Anchor Type Y Spiral SUS 304 Uk dia. 12x125 : 420 Pcs </t>
  </si>
  <si>
    <t>To Aurora Sheet Metal</t>
  </si>
  <si>
    <t>PT Exima Anchor SS 304 Type Y Las Dia. 16x500mm : 25 Pcs</t>
  </si>
  <si>
    <t>From PIB</t>
  </si>
  <si>
    <t xml:space="preserve">PT SRP Anchor SS 304 Dia.8x180mm Type Y Weld +Cap : 118 Pcs </t>
  </si>
  <si>
    <t>Bapak Farid</t>
  </si>
  <si>
    <t>Sample Timas</t>
  </si>
  <si>
    <t>PT Gemilang Anchor Y Spiral Dia. 12x280mm : 50 pcs</t>
  </si>
  <si>
    <t>Bp Doni</t>
  </si>
  <si>
    <t xml:space="preserve">PT Ges Anchor V SUS 304 Dia. 6x30mm : 152 Pcs </t>
  </si>
  <si>
    <t xml:space="preserve">PT Ges Anchor V SUS 304 Dia. 6x125mm : 28 Pcs </t>
  </si>
  <si>
    <t>PIB</t>
  </si>
  <si>
    <t>Instock From PIB</t>
  </si>
  <si>
    <t xml:space="preserve">PT RMP Anchor Y Spiral Dia. 10x120mm SS 304 with Cap : 1000 Pcs </t>
  </si>
  <si>
    <t>PT SRP Anchor SUS 304 Dia. 8x170mm Type Y las +Cap : 285 Pcs</t>
  </si>
  <si>
    <t xml:space="preserve">PT SRP Anchor SUS 304 Dia. 12x420mm, Type Y Las +Cap : 132 Pcs </t>
  </si>
  <si>
    <t>PT SRP Anchor SUS 304 Dia. 12x355mm Type Y Las +Cap : 49 Pcs</t>
  </si>
  <si>
    <t xml:space="preserve">PT SRP Anchor SUS 304 Dia. 12x270mm Type Y Las+Cap  : 393 Pcs </t>
  </si>
  <si>
    <t xml:space="preserve">PT. GemilangAnchor Y Spiral Dia. 10x220 mm : 760 Pcs </t>
  </si>
  <si>
    <t xml:space="preserve">PT. Gemilang Anchor Y Spiral Dia. 10x160mm : 65 Pcs </t>
  </si>
  <si>
    <t xml:space="preserve">PT. Harfindo Anchor V Dia. 6c50mm : 412 pcs </t>
  </si>
  <si>
    <t>Prehaet Kiln Daiki</t>
  </si>
  <si>
    <t>Plat SS 304  1,2mm (Plat SS 304 2B # 1,5mm x 4' x 8'</t>
  </si>
  <si>
    <t>Daiki Lebaran Anchor SUS 304 Type Y Las Dia. 10x110mm : 45 Pcs</t>
  </si>
  <si>
    <t>Daiki Lebaran Anchos SUS 304 Type Y Spiral Dia. 10x170mm : 550 Pcs</t>
  </si>
  <si>
    <t xml:space="preserve">Daiki Lebaran Anchor SUS 304 Type Y Las Dia. 10x190mm : 380  Pcs </t>
  </si>
  <si>
    <t xml:space="preserve">Daiki Lebaran Anchor SUS 304 Type V Dia. 8x70mm : 40 Pcs </t>
  </si>
  <si>
    <t xml:space="preserve">Daiki Lebaran SUS 304 Dia. 12x270mm, Type Y Las : 37 Pcs </t>
  </si>
  <si>
    <t xml:space="preserve">Daiki lebaran SUS 304 Dia. 12x350mm : Type Y :as : 16 Pcs </t>
  </si>
  <si>
    <t xml:space="preserve">PT. SRP Anchor SUS 304 Dia. 6x70mm Type V Claw +Cap : 190 Pcs </t>
  </si>
  <si>
    <t>PT Gemilang Anchor Z Dia. 16x127x81 : 50 Pcs</t>
  </si>
  <si>
    <t>T Aurora</t>
  </si>
  <si>
    <t>PT SRP Anchor SUS 304 Dia. 10x270mm Type Y Spiral+Cap : 33</t>
  </si>
  <si>
    <t>Daiki Lebaran Anchor SUS 304 Type Y Las Dia. 10x150 mm :15</t>
  </si>
  <si>
    <t>PT  SRP Anchor Sus 304 Dia. 12x350mm Type Y Spiral +Cap : 87 Pcs</t>
  </si>
  <si>
    <t>PT SRP Stud Anchor SUS 304Dia. 10x425mm + Nut : 267</t>
  </si>
  <si>
    <t>PT SRP Anchor SUS 304 Dia. 10x270mm Type Y Spiral + Cap : 89</t>
  </si>
  <si>
    <t>PT SRP Anchor SUS 304 Rod Bar Dia. 6x30x30x115mm : 36 Pcs</t>
  </si>
  <si>
    <t>NUT 6mm</t>
  </si>
  <si>
    <t>Nut m6 Buat Reynaldi</t>
  </si>
  <si>
    <t xml:space="preserve">Stock Opname By Deni </t>
  </si>
  <si>
    <t>Stock Opname By Deni</t>
  </si>
  <si>
    <t>Plat Strep SS 304 5x40x6000mm</t>
  </si>
  <si>
    <t>Plat SS 304 0,5x1200x2440mm</t>
  </si>
  <si>
    <t>Plat SS 304 2 mm x1200x2400</t>
  </si>
  <si>
    <t>Plat SS 304  2x1200x1570 mm</t>
  </si>
  <si>
    <t>Plat SS 304  2x1500x3000 mm</t>
  </si>
  <si>
    <t>Plat SS 304  3x1200x2440 mm</t>
  </si>
  <si>
    <t>Plat SS 304  3x1200x1740 mm</t>
  </si>
  <si>
    <t>Plat SS 304 3 mm</t>
  </si>
  <si>
    <t>Plat SS 304 4x1200x1400 mm</t>
  </si>
  <si>
    <t>Plat SS 304 5x1200x24400 mm</t>
  </si>
  <si>
    <t xml:space="preserve">Instock </t>
  </si>
  <si>
    <t xml:space="preserve">PT SRP Anchor SUS 304 Dia. 12x320mm : 27 pcs </t>
  </si>
  <si>
    <t>PT SRP Anchor SUS 304 Dia 304 Dia 6x50mm Type V+Cap : 342</t>
  </si>
  <si>
    <t>PT SRP Anchor SUS 304 Dia 304 Dia 6x80 mm Type V+Cap : 500</t>
  </si>
  <si>
    <t xml:space="preserve">RMP Anchor Y Spiral SUS 304 Dia. 12x270mm : 200 Pcs </t>
  </si>
  <si>
    <t xml:space="preserve">SR Anchor Y Spiral SUS 304 Dia. 12x340mm : 100 Pcs </t>
  </si>
  <si>
    <t>PT Asahimas Anchor Plate SUS 304 3x25x100mm : 130 Pcs</t>
  </si>
  <si>
    <t>PT Asahimas Anchor Plate SUS 304 3x25x125mm : 120 Pcs</t>
  </si>
  <si>
    <t xml:space="preserve">PT RMP Anchor V SS 304 8x30 mm+Cap : 725 Pcs </t>
  </si>
  <si>
    <t xml:space="preserve">pt srp Anchor SUS 304 Dia. 12x360mm Type Y Spiral +Cap : 17 Pcs </t>
  </si>
  <si>
    <t>PT SRP  Anchor Sus 304 Dia. 12x400 mm Type Y Spiral + Cap : 4 Pcs</t>
  </si>
  <si>
    <t>PT SRP Anchor Y Spiral Dia. 8x255mm : 1300 Pcs</t>
  </si>
  <si>
    <t>To CV Aurora</t>
  </si>
  <si>
    <t>Retur darin Auora</t>
  </si>
  <si>
    <t xml:space="preserve">Retur darin Auora </t>
  </si>
  <si>
    <t>12 Lbr utuh &amp; 1 nya ga utuh</t>
  </si>
  <si>
    <t>PT. Shinagawa Refratech Mandala Perkasa Anchor V SS 304 Dia. 6x50mm Type V +Cap : 85 Pcs</t>
  </si>
  <si>
    <t>PT SRP Anchor SS 304 Dia. 6x70mm Type Y Spiral+Cap : 990 Pcs</t>
  </si>
  <si>
    <t xml:space="preserve">PT SRP Anchor SS 304 Dia. 6x25mm : 360 Pcs </t>
  </si>
  <si>
    <t xml:space="preserve">PT Eagle Elbrugman Round Anchor SUS 304 Dia. 8x40mm (Anchor V Spiral) : 80 Pcs </t>
  </si>
  <si>
    <t>PT RMP Anchor Y Spiral Dia. 8x180mm : 1050 Pcs</t>
  </si>
  <si>
    <t>Daiki Plant 2 Anchor SUS 304 Type Y Dia 10x190mm : 350</t>
  </si>
  <si>
    <t>Daiki Plant 2 Anchor SUS 304 Type Y Dia 10x150mm : 60</t>
  </si>
  <si>
    <t>Daiki Plant 2 Anchor SUS 304 Type Y Dia 10x110mm : 45</t>
  </si>
  <si>
    <t xml:space="preserve">Daiki Plant 2 Anchor SUS 304 Type V Dia. 8x70mm : 40 Pcs </t>
  </si>
  <si>
    <t>Anchor Hexagonal Mesh</t>
  </si>
  <si>
    <t>From Aurora</t>
  </si>
  <si>
    <t>Aurora</t>
  </si>
  <si>
    <t>PT Vardhana</t>
  </si>
  <si>
    <t>115 Actual nya Per tgl 20/10/2025</t>
  </si>
  <si>
    <t>PT RMP Anchor SUS 304 Dia,12x525mm Type Special Y Spiral +Cap : 9 Pcs</t>
  </si>
  <si>
    <t>PT RMP Anchor SUS 304 Dia. 12x410mm Type  Y Spiral +Cap :7 Pcs</t>
  </si>
  <si>
    <t>PT RMP Anchor SUS 304 Dia. 12x455mm Type  Y Spiral +Cap : 21 Pcs</t>
  </si>
  <si>
    <t>PT RMP Anchor SUS 304 Dia. 12x220mm Type  Y Spiral +Cap : 11 Pcs</t>
  </si>
  <si>
    <t>PT RMP Anchor SUS 304 Dia. 12x365mm Type  Y Spiral +Cap : 52 Pcs</t>
  </si>
  <si>
    <t>PT RMP Anchor SUS 304 Dia. 12x250mm Type  Y Spiral +Cap : 45 Pcs</t>
  </si>
  <si>
    <t>Anchor SUS 304 Dia. 6x50mm Type V+Cap : 18 Pcs</t>
  </si>
  <si>
    <t xml:space="preserve">Anchor SUS 304 Dia. 6x90mm, Type V+Cap : 45 Pcs </t>
  </si>
  <si>
    <t>10/110/2025</t>
  </si>
  <si>
    <t xml:space="preserve">Stock by Deni </t>
  </si>
  <si>
    <t>Stock Opname by Deni</t>
  </si>
  <si>
    <t>PT RMP Hanger Clip SUS 304, Size Dia. 10x150x115mm : 110</t>
  </si>
  <si>
    <t xml:space="preserve">PT RMP Round bar SUS 304 Size : Dia. 6x6000mm </t>
  </si>
  <si>
    <t>PT SRP Anchor SS 304 Dia.6x25mm Type Y Spiral+Cap : 250 Pcs</t>
  </si>
  <si>
    <t>PT SRP Anchor SS 304 Dia.6x70mm Type Y Spiral+Cap : 500 Pcs</t>
  </si>
  <si>
    <t xml:space="preserve">PR SRP Anchor SUS 304 Dia. 6x45mm Type V +Cap : 36 </t>
  </si>
  <si>
    <t>PT Ptrochina Jabung Anchor Y Spiral SS 304 Dia. 10x220mm : 100 Pcs</t>
  </si>
  <si>
    <t>To Aurora</t>
  </si>
  <si>
    <t xml:space="preserve"> 2x1200x1570,,</t>
  </si>
  <si>
    <t xml:space="preserve">From PIB </t>
  </si>
  <si>
    <t xml:space="preserve">CV Genoil Anchor SUS 304 Type Wavy V Dia. 6x185mm : 635 Pcs </t>
  </si>
  <si>
    <t>PT SRP Anchor SS 310 type Y Spiral Dia. 10x300mm : 329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</si>
</sst>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  <numFmt numFmtId="167" formatCode="#,##0;[Red]#,##0"/>
  </numFmts>
  <fonts count="10">
    <font>
      <sz val="11"/>
      <color theme="1"/>
      <name val="Calibri"/>
      <charset val="13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14" fontId="2" fillId="0" borderId="14" xfId="0" applyNumberFormat="1" applyFont="1" applyBorder="1" applyAlignment="1">
      <alignment horizontal="left" vertical="center"/>
    </xf>
    <xf numFmtId="165" fontId="2" fillId="0" borderId="0" xfId="0" applyNumberFormat="1" applyFont="1"/>
    <xf numFmtId="165" fontId="2" fillId="0" borderId="12" xfId="0" applyNumberFormat="1" applyFont="1" applyBorder="1"/>
    <xf numFmtId="165" fontId="2" fillId="0" borderId="13" xfId="0" applyNumberFormat="1" applyFont="1" applyBorder="1"/>
    <xf numFmtId="0" fontId="2" fillId="0" borderId="14" xfId="0" applyFont="1" applyBorder="1"/>
    <xf numFmtId="0" fontId="2" fillId="2" borderId="14" xfId="0" applyFont="1" applyFill="1" applyBorder="1"/>
    <xf numFmtId="0" fontId="2" fillId="2" borderId="12" xfId="0" applyFont="1" applyFill="1" applyBorder="1"/>
    <xf numFmtId="0" fontId="2" fillId="2" borderId="0" xfId="0" applyFont="1" applyFill="1"/>
    <xf numFmtId="0" fontId="2" fillId="2" borderId="13" xfId="0" applyFont="1" applyFill="1" applyBorder="1"/>
    <xf numFmtId="165" fontId="2" fillId="3" borderId="0" xfId="0" applyNumberFormat="1" applyFont="1" applyFill="1"/>
    <xf numFmtId="0" fontId="2" fillId="0" borderId="17" xfId="0" applyFont="1" applyBorder="1"/>
    <xf numFmtId="0" fontId="2" fillId="2" borderId="17" xfId="0" applyFont="1" applyFill="1" applyBorder="1"/>
    <xf numFmtId="166" fontId="2" fillId="0" borderId="12" xfId="0" applyNumberFormat="1" applyFont="1" applyBorder="1"/>
    <xf numFmtId="164" fontId="2" fillId="0" borderId="12" xfId="0" applyNumberFormat="1" applyFont="1" applyBorder="1"/>
    <xf numFmtId="0" fontId="2" fillId="0" borderId="8" xfId="0" applyFont="1" applyBorder="1"/>
    <xf numFmtId="0" fontId="2" fillId="0" borderId="7" xfId="0" applyFont="1" applyBorder="1"/>
    <xf numFmtId="0" fontId="3" fillId="0" borderId="11" xfId="0" applyFont="1" applyBorder="1"/>
    <xf numFmtId="0" fontId="0" fillId="0" borderId="1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0" borderId="10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167" fontId="6" fillId="0" borderId="0" xfId="0" applyNumberFormat="1" applyFont="1" applyAlignment="1">
      <alignment horizontal="center" vertical="center"/>
    </xf>
    <xf numFmtId="42" fontId="6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42" fontId="6" fillId="4" borderId="17" xfId="0" applyNumberFormat="1" applyFont="1" applyFill="1" applyBorder="1"/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/>
    <xf numFmtId="0" fontId="6" fillId="0" borderId="12" xfId="0" applyFont="1" applyBorder="1" applyAlignment="1">
      <alignment horizontal="center" vertical="center"/>
    </xf>
    <xf numFmtId="165" fontId="6" fillId="0" borderId="0" xfId="0" applyNumberFormat="1" applyFont="1"/>
    <xf numFmtId="0" fontId="6" fillId="0" borderId="12" xfId="0" applyFont="1" applyBorder="1"/>
    <xf numFmtId="42" fontId="6" fillId="0" borderId="17" xfId="0" applyNumberFormat="1" applyFont="1" applyBorder="1"/>
    <xf numFmtId="0" fontId="6" fillId="4" borderId="1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67" fontId="6" fillId="4" borderId="0" xfId="0" applyNumberFormat="1" applyFont="1" applyFill="1" applyAlignment="1">
      <alignment horizontal="center" vertical="center"/>
    </xf>
    <xf numFmtId="0" fontId="5" fillId="4" borderId="10" xfId="0" applyFont="1" applyFill="1" applyBorder="1"/>
    <xf numFmtId="0" fontId="6" fillId="4" borderId="0" xfId="0" applyFont="1" applyFill="1"/>
    <xf numFmtId="0" fontId="7" fillId="4" borderId="14" xfId="0" applyFont="1" applyFill="1" applyBorder="1" applyAlignment="1">
      <alignment horizontal="center" vertical="center"/>
    </xf>
    <xf numFmtId="0" fontId="8" fillId="4" borderId="10" xfId="0" applyFont="1" applyFill="1" applyBorder="1"/>
    <xf numFmtId="0" fontId="7" fillId="4" borderId="12" xfId="0" applyFont="1" applyFill="1" applyBorder="1" applyAlignment="1">
      <alignment horizontal="center" vertical="center"/>
    </xf>
    <xf numFmtId="0" fontId="7" fillId="4" borderId="0" xfId="0" applyFont="1" applyFill="1"/>
    <xf numFmtId="0" fontId="7" fillId="4" borderId="12" xfId="0" applyFont="1" applyFill="1" applyBorder="1"/>
    <xf numFmtId="167" fontId="7" fillId="4" borderId="0" xfId="0" applyNumberFormat="1" applyFont="1" applyFill="1" applyAlignment="1">
      <alignment horizontal="center" vertical="center"/>
    </xf>
    <xf numFmtId="42" fontId="7" fillId="4" borderId="17" xfId="0" applyNumberFormat="1" applyFont="1" applyFill="1" applyBorder="1"/>
    <xf numFmtId="0" fontId="7" fillId="0" borderId="10" xfId="0" applyFont="1" applyBorder="1"/>
    <xf numFmtId="0" fontId="7" fillId="0" borderId="0" xfId="0" applyFont="1"/>
    <xf numFmtId="0" fontId="7" fillId="0" borderId="12" xfId="0" applyFont="1" applyBorder="1"/>
    <xf numFmtId="167" fontId="7" fillId="0" borderId="0" xfId="0" applyNumberFormat="1" applyFont="1" applyAlignment="1">
      <alignment horizontal="center" vertical="center"/>
    </xf>
    <xf numFmtId="42" fontId="7" fillId="0" borderId="17" xfId="0" applyNumberFormat="1" applyFont="1" applyBorder="1"/>
    <xf numFmtId="0" fontId="7" fillId="0" borderId="12" xfId="0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7" fontId="6" fillId="0" borderId="13" xfId="0" applyNumberFormat="1" applyFont="1" applyBorder="1" applyAlignment="1">
      <alignment horizontal="center" vertical="center"/>
    </xf>
    <xf numFmtId="42" fontId="6" fillId="0" borderId="19" xfId="0" applyNumberFormat="1" applyFont="1" applyBorder="1"/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/>
    <xf numFmtId="167" fontId="6" fillId="0" borderId="11" xfId="0" applyNumberFormat="1" applyFont="1" applyBorder="1" applyAlignment="1">
      <alignment horizontal="center" vertical="center"/>
    </xf>
    <xf numFmtId="42" fontId="6" fillId="0" borderId="11" xfId="0" applyNumberFormat="1" applyFont="1" applyBorder="1"/>
    <xf numFmtId="42" fontId="6" fillId="0" borderId="17" xfId="0" applyNumberFormat="1" applyFont="1" applyBorder="1" applyAlignment="1">
      <alignment horizontal="center" vertical="center"/>
    </xf>
    <xf numFmtId="42" fontId="6" fillId="0" borderId="0" xfId="0" applyNumberFormat="1" applyFont="1" applyAlignment="1">
      <alignment horizontal="center" vertical="center"/>
    </xf>
    <xf numFmtId="0" fontId="7" fillId="5" borderId="14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42" fontId="6" fillId="5" borderId="17" xfId="0" applyNumberFormat="1" applyFont="1" applyFill="1" applyBorder="1"/>
    <xf numFmtId="0" fontId="6" fillId="5" borderId="14" xfId="0" applyFont="1" applyFill="1" applyBorder="1" applyAlignment="1">
      <alignment horizontal="center" vertical="center"/>
    </xf>
    <xf numFmtId="0" fontId="6" fillId="5" borderId="10" xfId="0" applyFont="1" applyFill="1" applyBorder="1"/>
    <xf numFmtId="0" fontId="6" fillId="5" borderId="12" xfId="0" applyFont="1" applyFill="1" applyBorder="1" applyAlignment="1">
      <alignment horizontal="center" vertical="center"/>
    </xf>
    <xf numFmtId="165" fontId="6" fillId="5" borderId="0" xfId="0" applyNumberFormat="1" applyFont="1" applyFill="1"/>
    <xf numFmtId="0" fontId="6" fillId="5" borderId="12" xfId="0" applyFont="1" applyFill="1" applyBorder="1"/>
    <xf numFmtId="167" fontId="6" fillId="5" borderId="0" xfId="0" applyNumberFormat="1" applyFont="1" applyFill="1" applyAlignment="1">
      <alignment horizontal="center" vertical="center"/>
    </xf>
    <xf numFmtId="0" fontId="5" fillId="5" borderId="10" xfId="0" applyFont="1" applyFill="1" applyBorder="1"/>
    <xf numFmtId="0" fontId="6" fillId="5" borderId="0" xfId="0" applyFont="1" applyFill="1"/>
    <xf numFmtId="0" fontId="8" fillId="5" borderId="12" xfId="0" applyFont="1" applyFill="1" applyBorder="1" applyAlignment="1">
      <alignment horizontal="left" vertical="center" wrapText="1"/>
    </xf>
    <xf numFmtId="0" fontId="7" fillId="5" borderId="14" xfId="0" applyFont="1" applyFill="1" applyBorder="1" applyAlignment="1">
      <alignment horizontal="center" vertical="center"/>
    </xf>
    <xf numFmtId="42" fontId="6" fillId="0" borderId="10" xfId="0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0" xfId="0" applyFont="1"/>
    <xf numFmtId="0" fontId="4" fillId="0" borderId="20" xfId="0" applyFont="1" applyBorder="1"/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0" borderId="21" xfId="0" applyNumberFormat="1" applyFont="1" applyBorder="1"/>
    <xf numFmtId="0" fontId="2" fillId="0" borderId="22" xfId="0" applyFont="1" applyBorder="1"/>
    <xf numFmtId="165" fontId="2" fillId="0" borderId="23" xfId="0" applyNumberFormat="1" applyFont="1" applyBorder="1"/>
    <xf numFmtId="0" fontId="2" fillId="0" borderId="23" xfId="0" applyFont="1" applyBorder="1"/>
    <xf numFmtId="165" fontId="2" fillId="0" borderId="24" xfId="0" applyNumberFormat="1" applyFont="1" applyBorder="1"/>
    <xf numFmtId="165" fontId="2" fillId="0" borderId="25" xfId="0" applyNumberFormat="1" applyFont="1" applyBorder="1"/>
    <xf numFmtId="165" fontId="2" fillId="0" borderId="22" xfId="0" applyNumberFormat="1" applyFont="1" applyBorder="1"/>
    <xf numFmtId="0" fontId="2" fillId="0" borderId="26" xfId="0" applyFont="1" applyBorder="1"/>
    <xf numFmtId="14" fontId="2" fillId="0" borderId="27" xfId="0" applyNumberFormat="1" applyFont="1" applyBorder="1"/>
    <xf numFmtId="0" fontId="2" fillId="0" borderId="28" xfId="0" applyFont="1" applyBorder="1"/>
    <xf numFmtId="165" fontId="2" fillId="0" borderId="29" xfId="0" applyNumberFormat="1" applyFont="1" applyBorder="1"/>
    <xf numFmtId="0" fontId="2" fillId="0" borderId="29" xfId="0" applyFont="1" applyBorder="1"/>
    <xf numFmtId="165" fontId="2" fillId="0" borderId="30" xfId="0" applyNumberFormat="1" applyFont="1" applyBorder="1"/>
    <xf numFmtId="165" fontId="2" fillId="0" borderId="31" xfId="0" applyNumberFormat="1" applyFont="1" applyBorder="1"/>
    <xf numFmtId="165" fontId="2" fillId="0" borderId="28" xfId="0" applyNumberFormat="1" applyFont="1" applyBorder="1"/>
    <xf numFmtId="0" fontId="2" fillId="0" borderId="32" xfId="0" applyFont="1" applyBorder="1"/>
    <xf numFmtId="0" fontId="2" fillId="0" borderId="27" xfId="0" applyFont="1" applyBorder="1"/>
    <xf numFmtId="0" fontId="2" fillId="0" borderId="33" xfId="0" applyFont="1" applyBorder="1"/>
    <xf numFmtId="0" fontId="2" fillId="0" borderId="34" xfId="0" applyFont="1" applyBorder="1"/>
    <xf numFmtId="165" fontId="2" fillId="0" borderId="35" xfId="0" applyNumberFormat="1" applyFont="1" applyBorder="1"/>
    <xf numFmtId="0" fontId="2" fillId="0" borderId="36" xfId="0" applyFont="1" applyBorder="1"/>
    <xf numFmtId="166" fontId="2" fillId="0" borderId="36" xfId="0" applyNumberFormat="1" applyFont="1" applyBorder="1"/>
    <xf numFmtId="165" fontId="2" fillId="0" borderId="34" xfId="0" applyNumberFormat="1" applyFont="1" applyBorder="1"/>
    <xf numFmtId="165" fontId="2" fillId="0" borderId="36" xfId="0" applyNumberFormat="1" applyFont="1" applyBorder="1"/>
    <xf numFmtId="0" fontId="2" fillId="0" borderId="37" xfId="0" applyFont="1" applyBorder="1"/>
    <xf numFmtId="14" fontId="2" fillId="0" borderId="38" xfId="0" applyNumberFormat="1" applyFont="1" applyBorder="1"/>
    <xf numFmtId="0" fontId="2" fillId="0" borderId="39" xfId="0" applyFont="1" applyBorder="1"/>
    <xf numFmtId="165" fontId="2" fillId="0" borderId="40" xfId="0" applyNumberFormat="1" applyFont="1" applyBorder="1"/>
    <xf numFmtId="0" fontId="2" fillId="0" borderId="40" xfId="0" applyFont="1" applyBorder="1"/>
    <xf numFmtId="165" fontId="2" fillId="0" borderId="41" xfId="0" applyNumberFormat="1" applyFont="1" applyBorder="1"/>
    <xf numFmtId="165" fontId="2" fillId="0" borderId="42" xfId="0" applyNumberFormat="1" applyFont="1" applyBorder="1"/>
    <xf numFmtId="165" fontId="2" fillId="0" borderId="39" xfId="0" applyNumberFormat="1" applyFont="1" applyBorder="1"/>
    <xf numFmtId="0" fontId="2" fillId="0" borderId="43" xfId="0" applyFont="1" applyBorder="1"/>
    <xf numFmtId="0" fontId="3" fillId="0" borderId="0" xfId="0" applyFont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2" fillId="0" borderId="21" xfId="0" applyNumberFormat="1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165" fontId="2" fillId="0" borderId="23" xfId="0" applyNumberFormat="1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165" fontId="2" fillId="0" borderId="24" xfId="0" applyNumberFormat="1" applyFont="1" applyBorder="1" applyAlignment="1">
      <alignment vertical="center"/>
    </xf>
    <xf numFmtId="165" fontId="2" fillId="0" borderId="25" xfId="0" applyNumberFormat="1" applyFont="1" applyBorder="1" applyAlignment="1">
      <alignment vertical="center"/>
    </xf>
    <xf numFmtId="165" fontId="2" fillId="0" borderId="22" xfId="0" applyNumberFormat="1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4" fontId="2" fillId="0" borderId="38" xfId="0" applyNumberFormat="1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165" fontId="2" fillId="0" borderId="40" xfId="0" applyNumberFormat="1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165" fontId="2" fillId="0" borderId="41" xfId="0" applyNumberFormat="1" applyFont="1" applyBorder="1" applyAlignment="1">
      <alignment vertical="center"/>
    </xf>
    <xf numFmtId="165" fontId="2" fillId="0" borderId="42" xfId="0" applyNumberFormat="1" applyFont="1" applyBorder="1" applyAlignment="1">
      <alignment vertical="center"/>
    </xf>
    <xf numFmtId="165" fontId="2" fillId="0" borderId="39" xfId="0" applyNumberFormat="1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165" fontId="2" fillId="0" borderId="29" xfId="0" applyNumberFormat="1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165" fontId="2" fillId="0" borderId="30" xfId="0" applyNumberFormat="1" applyFont="1" applyBorder="1" applyAlignment="1">
      <alignment vertical="center"/>
    </xf>
    <xf numFmtId="165" fontId="2" fillId="0" borderId="31" xfId="0" applyNumberFormat="1" applyFont="1" applyBorder="1" applyAlignment="1">
      <alignment vertical="center"/>
    </xf>
    <xf numFmtId="165" fontId="2" fillId="0" borderId="28" xfId="0" applyNumberFormat="1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165" fontId="2" fillId="0" borderId="35" xfId="0" applyNumberFormat="1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166" fontId="2" fillId="0" borderId="36" xfId="0" applyNumberFormat="1" applyFont="1" applyBorder="1" applyAlignment="1">
      <alignment vertical="center"/>
    </xf>
    <xf numFmtId="165" fontId="2" fillId="0" borderId="34" xfId="0" applyNumberFormat="1" applyFont="1" applyBorder="1" applyAlignment="1">
      <alignment vertical="center"/>
    </xf>
    <xf numFmtId="165" fontId="2" fillId="0" borderId="36" xfId="0" applyNumberFormat="1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14" fontId="2" fillId="0" borderId="27" xfId="0" applyNumberFormat="1" applyFont="1" applyBorder="1" applyAlignment="1">
      <alignment vertical="center"/>
    </xf>
    <xf numFmtId="0" fontId="2" fillId="0" borderId="31" xfId="0" applyNumberFormat="1" applyFont="1" applyBorder="1"/>
    <xf numFmtId="0" fontId="2" fillId="0" borderId="22" xfId="0" applyNumberFormat="1" applyFont="1" applyBorder="1"/>
    <xf numFmtId="0" fontId="2" fillId="0" borderId="28" xfId="0" applyNumberFormat="1" applyFont="1" applyBorder="1"/>
    <xf numFmtId="0" fontId="2" fillId="0" borderId="47" xfId="0" applyFont="1" applyBorder="1"/>
    <xf numFmtId="0" fontId="2" fillId="0" borderId="46" xfId="0" applyFont="1" applyBorder="1" applyAlignment="1">
      <alignment horizontal="center" vertical="center"/>
    </xf>
    <xf numFmtId="165" fontId="2" fillId="0" borderId="49" xfId="0" applyNumberFormat="1" applyFont="1" applyBorder="1"/>
    <xf numFmtId="0" fontId="2" fillId="0" borderId="49" xfId="0" applyFont="1" applyBorder="1"/>
    <xf numFmtId="165" fontId="2" fillId="0" borderId="46" xfId="0" applyNumberFormat="1" applyFont="1" applyBorder="1"/>
    <xf numFmtId="165" fontId="2" fillId="0" borderId="48" xfId="0" applyNumberFormat="1" applyFont="1" applyBorder="1"/>
    <xf numFmtId="42" fontId="5" fillId="0" borderId="15" xfId="0" applyNumberFormat="1" applyFont="1" applyBorder="1" applyAlignment="1">
      <alignment horizontal="center" vertical="center" wrapText="1"/>
    </xf>
    <xf numFmtId="42" fontId="5" fillId="0" borderId="17" xfId="0" applyNumberFormat="1" applyFont="1" applyBorder="1" applyAlignment="1">
      <alignment horizontal="center" vertical="center" wrapText="1"/>
    </xf>
    <xf numFmtId="42" fontId="5" fillId="0" borderId="16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167" fontId="5" fillId="0" borderId="13" xfId="0" applyNumberFormat="1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7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5" fontId="2" fillId="0" borderId="46" xfId="0" applyNumberFormat="1" applyFont="1" applyBorder="1" applyAlignment="1">
      <alignment horizontal="center" vertical="center"/>
    </xf>
    <xf numFmtId="165" fontId="2" fillId="0" borderId="41" xfId="0" applyNumberFormat="1" applyFont="1" applyBorder="1" applyAlignment="1">
      <alignment horizontal="center" vertical="center"/>
    </xf>
    <xf numFmtId="165" fontId="2" fillId="0" borderId="47" xfId="0" applyNumberFormat="1" applyFont="1" applyBorder="1" applyAlignment="1">
      <alignment horizontal="right" vertical="center"/>
    </xf>
    <xf numFmtId="165" fontId="2" fillId="0" borderId="39" xfId="0" applyNumberFormat="1" applyFont="1" applyBorder="1" applyAlignment="1">
      <alignment horizontal="right" vertical="center"/>
    </xf>
    <xf numFmtId="0" fontId="2" fillId="0" borderId="10" xfId="0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/>
    </xf>
    <xf numFmtId="165" fontId="2" fillId="0" borderId="47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39" xfId="0" applyNumberFormat="1" applyFont="1" applyBorder="1" applyAlignment="1">
      <alignment horizontal="center" vertical="center"/>
    </xf>
    <xf numFmtId="165" fontId="2" fillId="0" borderId="48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5" fontId="2" fillId="0" borderId="42" xfId="0" applyNumberFormat="1" applyFont="1" applyBorder="1" applyAlignment="1">
      <alignment horizontal="center" vertical="center"/>
    </xf>
    <xf numFmtId="17" fontId="2" fillId="0" borderId="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24</xdr:col>
      <xdr:colOff>506002</xdr:colOff>
      <xdr:row>36</xdr:row>
      <xdr:rowOff>153300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CD320C-F8DD-4CC5-ADAB-9A93DC88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075" y="809625"/>
          <a:ext cx="8430802" cy="6449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8</xdr:row>
      <xdr:rowOff>66675</xdr:rowOff>
    </xdr:from>
    <xdr:to>
      <xdr:col>22</xdr:col>
      <xdr:colOff>353401</xdr:colOff>
      <xdr:row>10</xdr:row>
      <xdr:rowOff>181044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1E165A-FCBD-4AAA-8B35-29DA1CB73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0" y="1828800"/>
          <a:ext cx="6992326" cy="495369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13</xdr:row>
      <xdr:rowOff>85725</xdr:rowOff>
    </xdr:from>
    <xdr:to>
      <xdr:col>21</xdr:col>
      <xdr:colOff>429445</xdr:colOff>
      <xdr:row>18</xdr:row>
      <xdr:rowOff>104911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627EB4-D61C-4A1A-9E4A-FA87B52B1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1775" y="2800350"/>
          <a:ext cx="5877745" cy="971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1647825</xdr:colOff>
      <xdr:row>0</xdr:row>
      <xdr:rowOff>0</xdr:rowOff>
    </xdr:from>
    <xdr:to>
      <xdr:col>23</xdr:col>
      <xdr:colOff>401227</xdr:colOff>
      <xdr:row>32</xdr:row>
      <xdr:rowOff>115200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3733C-8572-4BC9-8B59-5883F50C1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9700" y="0"/>
          <a:ext cx="8430802" cy="6449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0</xdr:row>
      <xdr:rowOff>0</xdr:rowOff>
    </xdr:from>
    <xdr:to>
      <xdr:col>25</xdr:col>
      <xdr:colOff>144052</xdr:colOff>
      <xdr:row>32</xdr:row>
      <xdr:rowOff>115200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FC54BB-5261-41B4-9192-C3A1F9B37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1725" y="0"/>
          <a:ext cx="8430802" cy="64493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0</xdr:row>
      <xdr:rowOff>295275</xdr:rowOff>
    </xdr:from>
    <xdr:to>
      <xdr:col>25</xdr:col>
      <xdr:colOff>439327</xdr:colOff>
      <xdr:row>34</xdr:row>
      <xdr:rowOff>29475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0B8361-BD20-46FB-9FA0-4E3AF1CB3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0" y="295275"/>
          <a:ext cx="8430802" cy="6449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1</xdr:row>
      <xdr:rowOff>123825</xdr:rowOff>
    </xdr:from>
    <xdr:to>
      <xdr:col>27</xdr:col>
      <xdr:colOff>515437</xdr:colOff>
      <xdr:row>29</xdr:row>
      <xdr:rowOff>29314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4C4F0D-C4F7-4E83-9435-444AEF16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0575" y="495300"/>
          <a:ext cx="7792537" cy="5296639"/>
        </a:xfrm>
        <a:prstGeom prst="rect">
          <a:avLst/>
        </a:prstGeom>
      </xdr:spPr>
    </xdr:pic>
    <xdr:clientData/>
  </xdr:twoCellAnchor>
  <xdr:twoCellAnchor editAs="oneCell">
    <xdr:from>
      <xdr:col>10</xdr:col>
      <xdr:colOff>228600</xdr:colOff>
      <xdr:row>3</xdr:row>
      <xdr:rowOff>85725</xdr:rowOff>
    </xdr:from>
    <xdr:to>
      <xdr:col>20</xdr:col>
      <xdr:colOff>143714</xdr:colOff>
      <xdr:row>27</xdr:row>
      <xdr:rowOff>38731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4A7706-7B54-4453-A99C-A0976679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63075" y="895350"/>
          <a:ext cx="6011114" cy="45250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581025</xdr:colOff>
      <xdr:row>0</xdr:row>
      <xdr:rowOff>219075</xdr:rowOff>
    </xdr:from>
    <xdr:to>
      <xdr:col>25</xdr:col>
      <xdr:colOff>477427</xdr:colOff>
      <xdr:row>33</xdr:row>
      <xdr:rowOff>143775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8D21FC-B3E6-41D4-A991-ECF392E5A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25100" y="219075"/>
          <a:ext cx="8430802" cy="64493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1581150</xdr:colOff>
      <xdr:row>0</xdr:row>
      <xdr:rowOff>0</xdr:rowOff>
    </xdr:from>
    <xdr:to>
      <xdr:col>20</xdr:col>
      <xdr:colOff>496244</xdr:colOff>
      <xdr:row>32</xdr:row>
      <xdr:rowOff>48516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F77BD9-FD40-4A58-B3CA-FC5742F4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3025" y="0"/>
          <a:ext cx="6763694" cy="6382641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476250</xdr:colOff>
      <xdr:row>7</xdr:row>
      <xdr:rowOff>85725</xdr:rowOff>
    </xdr:from>
    <xdr:to>
      <xdr:col>20</xdr:col>
      <xdr:colOff>420187</xdr:colOff>
      <xdr:row>35</xdr:row>
      <xdr:rowOff>38839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921B52-44EA-4A78-B75B-FDEE0081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657350"/>
          <a:ext cx="7792537" cy="52966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409575</xdr:colOff>
      <xdr:row>11</xdr:row>
      <xdr:rowOff>152400</xdr:rowOff>
    </xdr:from>
    <xdr:to>
      <xdr:col>25</xdr:col>
      <xdr:colOff>96227</xdr:colOff>
      <xdr:row>30</xdr:row>
      <xdr:rowOff>38589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CAB9C8-2173-41F4-9C44-5C9918486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6200" y="2486025"/>
          <a:ext cx="7001852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4</xdr:row>
      <xdr:rowOff>66675</xdr:rowOff>
    </xdr:from>
    <xdr:to>
      <xdr:col>16</xdr:col>
      <xdr:colOff>19449</xdr:colOff>
      <xdr:row>14</xdr:row>
      <xdr:rowOff>257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6BC7FE-74DD-4404-9236-89832302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86975" y="1066800"/>
          <a:ext cx="2857899" cy="1838582"/>
        </a:xfrm>
        <a:prstGeom prst="rect">
          <a:avLst/>
        </a:prstGeom>
      </xdr:spPr>
    </xdr:pic>
    <xdr:clientData/>
  </xdr:twoCellAnchor>
  <xdr:twoCellAnchor editAs="oneCell">
    <xdr:from>
      <xdr:col>10</xdr:col>
      <xdr:colOff>295275</xdr:colOff>
      <xdr:row>0</xdr:row>
      <xdr:rowOff>0</xdr:rowOff>
    </xdr:from>
    <xdr:to>
      <xdr:col>23</xdr:col>
      <xdr:colOff>163012</xdr:colOff>
      <xdr:row>26</xdr:row>
      <xdr:rowOff>105514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B21D9B-C8B6-4DA5-9C6F-47F5875ED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63100" y="0"/>
          <a:ext cx="7792537" cy="5296639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15</xdr:row>
      <xdr:rowOff>57150</xdr:rowOff>
    </xdr:from>
    <xdr:to>
      <xdr:col>19</xdr:col>
      <xdr:colOff>353402</xdr:colOff>
      <xdr:row>44</xdr:row>
      <xdr:rowOff>181766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02EA892-7DB8-4335-B9B7-558A75359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05775" y="3152775"/>
          <a:ext cx="7001852" cy="56681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1</xdr:row>
      <xdr:rowOff>66675</xdr:rowOff>
    </xdr:from>
    <xdr:to>
      <xdr:col>25</xdr:col>
      <xdr:colOff>220252</xdr:colOff>
      <xdr:row>34</xdr:row>
      <xdr:rowOff>172350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D5825-B585-418F-9392-8CBB9C26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67925" y="438150"/>
          <a:ext cx="8430802" cy="64493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1524000</xdr:colOff>
      <xdr:row>2</xdr:row>
      <xdr:rowOff>0</xdr:rowOff>
    </xdr:from>
    <xdr:to>
      <xdr:col>21</xdr:col>
      <xdr:colOff>372495</xdr:colOff>
      <xdr:row>38</xdr:row>
      <xdr:rowOff>172438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9C783D-C4E2-4533-B0C8-DA7A48A65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5875" y="571500"/>
          <a:ext cx="7306695" cy="7078063"/>
        </a:xfrm>
        <a:prstGeom prst="rect">
          <a:avLst/>
        </a:prstGeom>
      </xdr:spPr>
    </xdr:pic>
    <xdr:clientData/>
  </xdr:twoCellAnchor>
  <xdr:twoCellAnchor editAs="oneCell">
    <xdr:from>
      <xdr:col>9</xdr:col>
      <xdr:colOff>1381125</xdr:colOff>
      <xdr:row>7</xdr:row>
      <xdr:rowOff>9525</xdr:rowOff>
    </xdr:from>
    <xdr:to>
      <xdr:col>22</xdr:col>
      <xdr:colOff>105862</xdr:colOff>
      <xdr:row>34</xdr:row>
      <xdr:rowOff>162664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9CF056-0B55-44B5-B8C5-C2EBEA67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0" y="1581150"/>
          <a:ext cx="7792537" cy="529663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0</xdr:rowOff>
    </xdr:from>
    <xdr:to>
      <xdr:col>26</xdr:col>
      <xdr:colOff>506002</xdr:colOff>
      <xdr:row>36</xdr:row>
      <xdr:rowOff>153300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C0BB9-623B-4596-BDCF-19382D234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3275" y="809625"/>
          <a:ext cx="8430802" cy="644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1"/>
  <sheetViews>
    <sheetView workbookViewId="0">
      <selection activeCell="H101" sqref="H101"/>
    </sheetView>
  </sheetViews>
  <sheetFormatPr defaultColWidth="9.140625" defaultRowHeight="13.5"/>
  <cols>
    <col min="1" max="1" width="5.5703125" style="39" customWidth="1"/>
    <col min="2" max="2" width="54.5703125" style="40" customWidth="1"/>
    <col min="3" max="3" width="18.42578125" style="39" customWidth="1"/>
    <col min="4" max="4" width="6.5703125" style="40" customWidth="1"/>
    <col min="5" max="5" width="6.85546875" style="40" customWidth="1"/>
    <col min="6" max="6" width="12.5703125" style="41" customWidth="1"/>
    <col min="7" max="7" width="18.85546875" style="42" customWidth="1"/>
    <col min="8" max="8" width="15.140625" style="40" customWidth="1"/>
    <col min="9" max="16384" width="9.140625" style="40"/>
  </cols>
  <sheetData>
    <row r="1" spans="1:10" ht="15">
      <c r="A1" s="43" t="s">
        <v>124</v>
      </c>
      <c r="B1" s="44"/>
      <c r="J1" s="52">
        <f t="shared" ref="J1" si="0">G1*I1</f>
        <v>0</v>
      </c>
    </row>
    <row r="2" spans="1:10">
      <c r="A2" s="45" t="s">
        <v>0</v>
      </c>
    </row>
    <row r="3" spans="1:10" ht="18.75" customHeight="1">
      <c r="A3" s="199" t="s">
        <v>1</v>
      </c>
      <c r="B3" s="193" t="s">
        <v>2</v>
      </c>
      <c r="C3" s="194" t="s">
        <v>3</v>
      </c>
      <c r="D3" s="193" t="s">
        <v>4</v>
      </c>
      <c r="E3" s="194"/>
      <c r="F3" s="203" t="s">
        <v>5</v>
      </c>
      <c r="G3" s="190" t="s">
        <v>6</v>
      </c>
    </row>
    <row r="4" spans="1:10" ht="12" customHeight="1">
      <c r="A4" s="200"/>
      <c r="B4" s="195"/>
      <c r="C4" s="196"/>
      <c r="D4" s="195"/>
      <c r="E4" s="196"/>
      <c r="F4" s="204"/>
      <c r="G4" s="191"/>
    </row>
    <row r="5" spans="1:10" ht="15" customHeight="1" thickBot="1">
      <c r="A5" s="201"/>
      <c r="B5" s="202"/>
      <c r="C5" s="198"/>
      <c r="D5" s="197"/>
      <c r="E5" s="198"/>
      <c r="F5" s="205"/>
      <c r="G5" s="192"/>
    </row>
    <row r="6" spans="1:10">
      <c r="A6" s="86"/>
      <c r="B6" s="87" t="s">
        <v>11</v>
      </c>
      <c r="C6" s="88"/>
      <c r="D6" s="89"/>
      <c r="E6" s="90"/>
      <c r="F6" s="91"/>
      <c r="G6" s="85"/>
    </row>
    <row r="7" spans="1:10" ht="12.75" customHeight="1">
      <c r="A7" s="47">
        <v>1</v>
      </c>
      <c r="B7" s="48" t="s">
        <v>92</v>
      </c>
      <c r="C7" s="49" t="s">
        <v>19</v>
      </c>
      <c r="D7" s="50">
        <f>4*25</f>
        <v>100</v>
      </c>
      <c r="E7" s="51" t="s">
        <v>9</v>
      </c>
      <c r="F7" s="78" t="s">
        <v>93</v>
      </c>
      <c r="G7" s="78" t="s">
        <v>93</v>
      </c>
    </row>
    <row r="8" spans="1:10">
      <c r="A8" s="47">
        <v>2</v>
      </c>
      <c r="B8" s="48" t="s">
        <v>15</v>
      </c>
      <c r="C8" s="49" t="s">
        <v>8</v>
      </c>
      <c r="D8" s="50">
        <f>39*25</f>
        <v>975</v>
      </c>
      <c r="E8" s="51" t="s">
        <v>9</v>
      </c>
      <c r="F8" s="79">
        <v>11500</v>
      </c>
      <c r="G8" s="52">
        <f>D8*F8</f>
        <v>11212500</v>
      </c>
    </row>
    <row r="9" spans="1:10">
      <c r="A9" s="47">
        <v>3</v>
      </c>
      <c r="B9" s="48" t="s">
        <v>16</v>
      </c>
      <c r="C9" s="49" t="s">
        <v>8</v>
      </c>
      <c r="D9" s="50">
        <f>45*25</f>
        <v>1125</v>
      </c>
      <c r="E9" s="51" t="s">
        <v>9</v>
      </c>
      <c r="F9" s="79">
        <v>7100</v>
      </c>
      <c r="G9" s="52">
        <f t="shared" ref="G9:G37" si="1">D9*F9</f>
        <v>7987500</v>
      </c>
    </row>
    <row r="10" spans="1:10">
      <c r="A10" s="47">
        <v>4</v>
      </c>
      <c r="B10" s="48" t="s">
        <v>17</v>
      </c>
      <c r="C10" s="49" t="s">
        <v>8</v>
      </c>
      <c r="D10" s="50">
        <v>25</v>
      </c>
      <c r="E10" s="51" t="s">
        <v>9</v>
      </c>
      <c r="F10" s="79">
        <v>29560</v>
      </c>
      <c r="G10" s="52">
        <f t="shared" si="1"/>
        <v>739000</v>
      </c>
    </row>
    <row r="11" spans="1:10">
      <c r="A11" s="47">
        <v>5</v>
      </c>
      <c r="B11" s="48" t="s">
        <v>12</v>
      </c>
      <c r="C11" s="49" t="s">
        <v>13</v>
      </c>
      <c r="D11" s="50">
        <v>650</v>
      </c>
      <c r="E11" s="51" t="s">
        <v>9</v>
      </c>
      <c r="F11" s="79">
        <v>10000</v>
      </c>
      <c r="G11" s="52">
        <f t="shared" si="1"/>
        <v>6500000</v>
      </c>
    </row>
    <row r="12" spans="1:10">
      <c r="A12" s="47">
        <v>6</v>
      </c>
      <c r="B12" s="48" t="s">
        <v>14</v>
      </c>
      <c r="C12" s="49" t="s">
        <v>13</v>
      </c>
      <c r="D12" s="50">
        <v>950</v>
      </c>
      <c r="E12" s="51" t="s">
        <v>9</v>
      </c>
      <c r="F12" s="79">
        <v>10000</v>
      </c>
      <c r="G12" s="52">
        <f t="shared" si="1"/>
        <v>9500000</v>
      </c>
    </row>
    <row r="13" spans="1:10">
      <c r="A13" s="47">
        <v>7</v>
      </c>
      <c r="B13" s="48" t="s">
        <v>18</v>
      </c>
      <c r="C13" s="49" t="s">
        <v>19</v>
      </c>
      <c r="D13" s="50">
        <v>750</v>
      </c>
      <c r="E13" s="51" t="s">
        <v>9</v>
      </c>
      <c r="F13" s="79">
        <v>21700</v>
      </c>
      <c r="G13" s="52">
        <f t="shared" si="1"/>
        <v>16275000</v>
      </c>
    </row>
    <row r="14" spans="1:10">
      <c r="A14" s="47">
        <v>8</v>
      </c>
      <c r="B14" s="48" t="s">
        <v>20</v>
      </c>
      <c r="C14" s="49" t="s">
        <v>19</v>
      </c>
      <c r="D14" s="50">
        <f>13*25</f>
        <v>325</v>
      </c>
      <c r="E14" s="51" t="s">
        <v>9</v>
      </c>
      <c r="F14" s="79">
        <v>17500</v>
      </c>
      <c r="G14" s="52">
        <f t="shared" si="1"/>
        <v>5687500</v>
      </c>
    </row>
    <row r="15" spans="1:10">
      <c r="A15" s="47">
        <v>9</v>
      </c>
      <c r="B15" s="48" t="s">
        <v>21</v>
      </c>
      <c r="C15" s="49" t="s">
        <v>19</v>
      </c>
      <c r="D15" s="50">
        <f>14*25</f>
        <v>350</v>
      </c>
      <c r="E15" s="51" t="s">
        <v>9</v>
      </c>
      <c r="F15" s="79">
        <v>14000</v>
      </c>
      <c r="G15" s="52">
        <f t="shared" si="1"/>
        <v>4900000</v>
      </c>
    </row>
    <row r="16" spans="1:10">
      <c r="A16" s="47">
        <v>10</v>
      </c>
      <c r="B16" s="48" t="s">
        <v>22</v>
      </c>
      <c r="C16" s="49" t="s">
        <v>19</v>
      </c>
      <c r="D16" s="50">
        <f>35*25</f>
        <v>875</v>
      </c>
      <c r="E16" s="51" t="s">
        <v>9</v>
      </c>
      <c r="F16" s="79">
        <v>24000</v>
      </c>
      <c r="G16" s="52">
        <f t="shared" si="1"/>
        <v>21000000</v>
      </c>
    </row>
    <row r="17" spans="1:7">
      <c r="A17" s="47">
        <v>11</v>
      </c>
      <c r="B17" s="48" t="s">
        <v>94</v>
      </c>
      <c r="C17" s="49" t="s">
        <v>19</v>
      </c>
      <c r="D17" s="50">
        <f>30*25</f>
        <v>750</v>
      </c>
      <c r="E17" s="51" t="s">
        <v>9</v>
      </c>
      <c r="F17" s="79">
        <v>17000</v>
      </c>
      <c r="G17" s="52">
        <f t="shared" si="1"/>
        <v>12750000</v>
      </c>
    </row>
    <row r="18" spans="1:7">
      <c r="A18" s="47">
        <v>12</v>
      </c>
      <c r="B18" s="48" t="s">
        <v>104</v>
      </c>
      <c r="C18" s="49" t="s">
        <v>106</v>
      </c>
      <c r="D18" s="50">
        <f>5*25</f>
        <v>125</v>
      </c>
      <c r="E18" s="51" t="s">
        <v>9</v>
      </c>
      <c r="F18" s="79">
        <v>2250</v>
      </c>
      <c r="G18" s="52">
        <f t="shared" si="1"/>
        <v>281250</v>
      </c>
    </row>
    <row r="19" spans="1:7">
      <c r="A19" s="47">
        <v>13</v>
      </c>
      <c r="B19" s="48" t="s">
        <v>105</v>
      </c>
      <c r="C19" s="49" t="s">
        <v>106</v>
      </c>
      <c r="D19" s="50">
        <f>5*25</f>
        <v>125</v>
      </c>
      <c r="E19" s="51" t="s">
        <v>9</v>
      </c>
      <c r="F19" s="79">
        <v>38500</v>
      </c>
      <c r="G19" s="52">
        <f t="shared" si="1"/>
        <v>4812500</v>
      </c>
    </row>
    <row r="20" spans="1:7">
      <c r="A20" s="47">
        <v>14</v>
      </c>
      <c r="B20" s="48" t="s">
        <v>97</v>
      </c>
      <c r="C20" s="49" t="s">
        <v>13</v>
      </c>
      <c r="D20" s="50">
        <f>14*25</f>
        <v>350</v>
      </c>
      <c r="E20" s="51" t="s">
        <v>9</v>
      </c>
      <c r="F20" s="79">
        <v>6500</v>
      </c>
      <c r="G20" s="52">
        <f t="shared" si="1"/>
        <v>2275000</v>
      </c>
    </row>
    <row r="21" spans="1:7">
      <c r="A21" s="47">
        <v>15</v>
      </c>
      <c r="B21" s="48" t="s">
        <v>91</v>
      </c>
      <c r="C21" s="49" t="s">
        <v>13</v>
      </c>
      <c r="D21" s="50">
        <f>10*25</f>
        <v>250</v>
      </c>
      <c r="E21" s="51" t="s">
        <v>9</v>
      </c>
      <c r="F21" s="79">
        <v>6500</v>
      </c>
      <c r="G21" s="52">
        <f t="shared" si="1"/>
        <v>1625000</v>
      </c>
    </row>
    <row r="22" spans="1:7">
      <c r="A22" s="47">
        <v>16</v>
      </c>
      <c r="B22" s="48" t="s">
        <v>25</v>
      </c>
      <c r="C22" s="49" t="s">
        <v>10</v>
      </c>
      <c r="D22" s="50">
        <f>5*25</f>
        <v>125</v>
      </c>
      <c r="E22" s="51" t="s">
        <v>9</v>
      </c>
      <c r="F22" s="79">
        <v>13000</v>
      </c>
      <c r="G22" s="52">
        <f t="shared" si="1"/>
        <v>1625000</v>
      </c>
    </row>
    <row r="23" spans="1:7">
      <c r="A23" s="47">
        <v>17</v>
      </c>
      <c r="B23" s="48" t="s">
        <v>101</v>
      </c>
      <c r="C23" s="49" t="s">
        <v>103</v>
      </c>
      <c r="D23" s="50">
        <f>2*25</f>
        <v>50</v>
      </c>
      <c r="E23" s="51" t="s">
        <v>9</v>
      </c>
      <c r="F23" s="79">
        <v>4500</v>
      </c>
      <c r="G23" s="52">
        <f t="shared" si="1"/>
        <v>225000</v>
      </c>
    </row>
    <row r="24" spans="1:7">
      <c r="A24" s="47">
        <v>18</v>
      </c>
      <c r="B24" s="48" t="s">
        <v>23</v>
      </c>
      <c r="C24" s="49" t="s">
        <v>24</v>
      </c>
      <c r="D24" s="50">
        <f>4*25</f>
        <v>100</v>
      </c>
      <c r="E24" s="51" t="s">
        <v>9</v>
      </c>
      <c r="F24" s="79">
        <v>48000</v>
      </c>
      <c r="G24" s="52">
        <f t="shared" si="1"/>
        <v>4800000</v>
      </c>
    </row>
    <row r="25" spans="1:7">
      <c r="A25" s="47">
        <v>19</v>
      </c>
      <c r="B25" s="48" t="s">
        <v>98</v>
      </c>
      <c r="C25" s="49" t="s">
        <v>102</v>
      </c>
      <c r="D25" s="50">
        <f>3*25</f>
        <v>75</v>
      </c>
      <c r="E25" s="51" t="s">
        <v>9</v>
      </c>
      <c r="F25" s="79"/>
      <c r="G25" s="52">
        <f t="shared" si="1"/>
        <v>0</v>
      </c>
    </row>
    <row r="26" spans="1:7">
      <c r="A26" s="47">
        <v>20</v>
      </c>
      <c r="B26" s="48" t="s">
        <v>111</v>
      </c>
      <c r="C26" s="49" t="s">
        <v>33</v>
      </c>
      <c r="D26" s="50">
        <f>4*25</f>
        <v>100</v>
      </c>
      <c r="E26" s="51" t="s">
        <v>9</v>
      </c>
      <c r="F26" s="79"/>
      <c r="G26" s="52">
        <f t="shared" si="1"/>
        <v>0</v>
      </c>
    </row>
    <row r="27" spans="1:7">
      <c r="A27" s="47">
        <v>21</v>
      </c>
      <c r="B27" s="48" t="s">
        <v>99</v>
      </c>
      <c r="C27" s="49" t="s">
        <v>33</v>
      </c>
      <c r="D27" s="50">
        <f>10*25</f>
        <v>250</v>
      </c>
      <c r="E27" s="51" t="s">
        <v>9</v>
      </c>
      <c r="F27" s="79"/>
      <c r="G27" s="52">
        <f t="shared" si="1"/>
        <v>0</v>
      </c>
    </row>
    <row r="28" spans="1:7">
      <c r="A28" s="47">
        <v>22</v>
      </c>
      <c r="B28" s="48" t="s">
        <v>100</v>
      </c>
      <c r="C28" s="49" t="s">
        <v>19</v>
      </c>
      <c r="D28" s="50">
        <f>4*25</f>
        <v>100</v>
      </c>
      <c r="E28" s="51" t="s">
        <v>9</v>
      </c>
      <c r="F28" s="79"/>
      <c r="G28" s="52">
        <f t="shared" si="1"/>
        <v>0</v>
      </c>
    </row>
    <row r="29" spans="1:7">
      <c r="A29" s="47"/>
      <c r="B29" s="48"/>
      <c r="C29" s="49"/>
      <c r="D29" s="50"/>
      <c r="E29" s="51"/>
      <c r="F29" s="79"/>
      <c r="G29" s="96"/>
    </row>
    <row r="30" spans="1:7" ht="15">
      <c r="A30" s="95"/>
      <c r="B30" s="81" t="s">
        <v>107</v>
      </c>
      <c r="C30" s="94"/>
      <c r="D30" s="81"/>
      <c r="E30" s="94"/>
      <c r="F30" s="81"/>
      <c r="G30" s="81"/>
    </row>
    <row r="31" spans="1:7">
      <c r="A31" s="47">
        <v>1</v>
      </c>
      <c r="B31" s="48" t="s">
        <v>108</v>
      </c>
      <c r="C31" s="49"/>
      <c r="D31" s="50">
        <f>25*20</f>
        <v>500</v>
      </c>
      <c r="E31" s="51" t="s">
        <v>9</v>
      </c>
      <c r="F31" s="79">
        <v>100500</v>
      </c>
      <c r="G31" s="52">
        <f>D31*F31</f>
        <v>50250000</v>
      </c>
    </row>
    <row r="32" spans="1:7">
      <c r="A32" s="47">
        <v>2</v>
      </c>
      <c r="B32" s="48" t="s">
        <v>109</v>
      </c>
      <c r="C32" s="49"/>
      <c r="D32" s="50">
        <f>50*20</f>
        <v>1000</v>
      </c>
      <c r="E32" s="51" t="s">
        <v>9</v>
      </c>
      <c r="F32" s="79">
        <v>70000</v>
      </c>
      <c r="G32" s="52">
        <f>D32*F32</f>
        <v>70000000</v>
      </c>
    </row>
    <row r="33" spans="1:7">
      <c r="A33" s="47">
        <v>3</v>
      </c>
      <c r="B33" s="48" t="s">
        <v>110</v>
      </c>
      <c r="C33" s="49"/>
      <c r="D33" s="50">
        <f>38*20</f>
        <v>760</v>
      </c>
      <c r="E33" s="51" t="s">
        <v>9</v>
      </c>
      <c r="F33" s="79">
        <v>27500</v>
      </c>
      <c r="G33" s="52">
        <f>D33*F33</f>
        <v>20900000</v>
      </c>
    </row>
    <row r="34" spans="1:7">
      <c r="A34" s="47"/>
      <c r="B34" s="48"/>
      <c r="C34" s="49"/>
      <c r="D34" s="50"/>
      <c r="E34" s="51"/>
      <c r="F34" s="79"/>
      <c r="G34" s="52"/>
    </row>
    <row r="35" spans="1:7" ht="15">
      <c r="A35" s="80"/>
      <c r="B35" s="81" t="s">
        <v>7</v>
      </c>
      <c r="C35" s="82"/>
      <c r="D35" s="83"/>
      <c r="E35" s="84"/>
      <c r="F35" s="84"/>
      <c r="G35" s="85">
        <f t="shared" si="1"/>
        <v>0</v>
      </c>
    </row>
    <row r="36" spans="1:7">
      <c r="A36" s="47">
        <v>1</v>
      </c>
      <c r="B36" s="48" t="s">
        <v>95</v>
      </c>
      <c r="C36" s="49" t="s">
        <v>96</v>
      </c>
      <c r="D36" s="50">
        <f>29*25</f>
        <v>725</v>
      </c>
      <c r="E36" s="51" t="s">
        <v>9</v>
      </c>
      <c r="F36" s="79">
        <v>12000</v>
      </c>
      <c r="G36" s="52">
        <f t="shared" si="1"/>
        <v>8700000</v>
      </c>
    </row>
    <row r="37" spans="1:7">
      <c r="A37" s="47"/>
      <c r="B37" s="48"/>
      <c r="C37" s="49"/>
      <c r="D37" s="50"/>
      <c r="E37" s="51"/>
      <c r="F37" s="79"/>
      <c r="G37" s="52">
        <f t="shared" si="1"/>
        <v>0</v>
      </c>
    </row>
    <row r="38" spans="1:7">
      <c r="A38" s="47"/>
      <c r="B38" s="48"/>
      <c r="C38" s="49"/>
      <c r="D38" s="50"/>
      <c r="E38" s="51"/>
      <c r="F38" s="79"/>
      <c r="G38" s="52"/>
    </row>
    <row r="39" spans="1:7" ht="15">
      <c r="A39" s="86"/>
      <c r="B39" s="92" t="s">
        <v>26</v>
      </c>
      <c r="C39" s="88"/>
      <c r="D39" s="93"/>
      <c r="E39" s="90"/>
      <c r="F39" s="91"/>
      <c r="G39" s="85"/>
    </row>
    <row r="40" spans="1:7">
      <c r="A40" s="47">
        <v>1</v>
      </c>
      <c r="B40" s="48" t="s">
        <v>27</v>
      </c>
      <c r="C40" s="49"/>
      <c r="D40" s="50">
        <f>4*25</f>
        <v>100</v>
      </c>
      <c r="E40" s="51" t="s">
        <v>9</v>
      </c>
      <c r="F40" s="41">
        <v>7000</v>
      </c>
      <c r="G40" s="52">
        <f>D40*F40</f>
        <v>700000</v>
      </c>
    </row>
    <row r="41" spans="1:7">
      <c r="A41" s="47">
        <v>2</v>
      </c>
      <c r="B41" s="48" t="s">
        <v>28</v>
      </c>
      <c r="C41" s="49"/>
      <c r="D41" s="50">
        <f>39*25</f>
        <v>975</v>
      </c>
      <c r="E41" s="51" t="s">
        <v>9</v>
      </c>
      <c r="F41" s="41">
        <v>8200</v>
      </c>
      <c r="G41" s="52">
        <f t="shared" ref="G41:G43" si="2">D41*F41</f>
        <v>7995000</v>
      </c>
    </row>
    <row r="42" spans="1:7">
      <c r="A42" s="47">
        <v>3</v>
      </c>
      <c r="B42" s="48" t="s">
        <v>29</v>
      </c>
      <c r="C42" s="49"/>
      <c r="D42" s="50">
        <f>16*25</f>
        <v>400</v>
      </c>
      <c r="E42" s="51" t="s">
        <v>9</v>
      </c>
      <c r="F42" s="41">
        <v>8500</v>
      </c>
      <c r="G42" s="52">
        <f t="shared" si="2"/>
        <v>3400000</v>
      </c>
    </row>
    <row r="43" spans="1:7">
      <c r="A43" s="47">
        <v>4</v>
      </c>
      <c r="B43" s="48" t="s">
        <v>30</v>
      </c>
      <c r="C43" s="49"/>
      <c r="D43" s="50">
        <v>0</v>
      </c>
      <c r="E43" s="51" t="s">
        <v>9</v>
      </c>
      <c r="F43" s="41">
        <v>9000</v>
      </c>
      <c r="G43" s="52">
        <f t="shared" si="2"/>
        <v>0</v>
      </c>
    </row>
    <row r="44" spans="1:7">
      <c r="A44" s="47"/>
      <c r="B44" s="48"/>
      <c r="C44" s="49"/>
      <c r="E44" s="51"/>
      <c r="G44" s="52"/>
    </row>
    <row r="45" spans="1:7" ht="15">
      <c r="A45" s="86"/>
      <c r="B45" s="92" t="s">
        <v>31</v>
      </c>
      <c r="C45" s="88"/>
      <c r="D45" s="93"/>
      <c r="E45" s="90"/>
      <c r="F45" s="91"/>
      <c r="G45" s="85"/>
    </row>
    <row r="46" spans="1:7">
      <c r="A46" s="47">
        <v>1</v>
      </c>
      <c r="B46" s="48" t="s">
        <v>35</v>
      </c>
      <c r="C46" s="49" t="s">
        <v>117</v>
      </c>
      <c r="D46" s="40">
        <v>64</v>
      </c>
      <c r="E46" s="51" t="s">
        <v>89</v>
      </c>
      <c r="F46" s="41">
        <v>13800</v>
      </c>
      <c r="G46" s="52">
        <f>D46*F46</f>
        <v>883200</v>
      </c>
    </row>
    <row r="47" spans="1:7">
      <c r="A47" s="47">
        <v>2</v>
      </c>
      <c r="B47" s="48" t="s">
        <v>120</v>
      </c>
      <c r="C47" s="49" t="s">
        <v>117</v>
      </c>
      <c r="D47" s="40">
        <v>187</v>
      </c>
      <c r="E47" s="51" t="s">
        <v>89</v>
      </c>
      <c r="F47" s="41">
        <v>17000</v>
      </c>
      <c r="G47" s="52">
        <f t="shared" ref="G47:G50" si="3">D47*F47</f>
        <v>3179000</v>
      </c>
    </row>
    <row r="48" spans="1:7">
      <c r="A48" s="47">
        <v>3</v>
      </c>
      <c r="B48" s="48" t="s">
        <v>118</v>
      </c>
      <c r="C48" s="49" t="s">
        <v>36</v>
      </c>
      <c r="D48" s="40">
        <v>361</v>
      </c>
      <c r="E48" s="51" t="s">
        <v>89</v>
      </c>
      <c r="F48" s="41">
        <v>14000</v>
      </c>
      <c r="G48" s="52">
        <f t="shared" si="3"/>
        <v>5054000</v>
      </c>
    </row>
    <row r="49" spans="1:7">
      <c r="A49" s="47">
        <v>4</v>
      </c>
      <c r="B49" s="48" t="s">
        <v>32</v>
      </c>
      <c r="C49" s="49" t="s">
        <v>36</v>
      </c>
      <c r="D49" s="40">
        <v>500</v>
      </c>
      <c r="E49" s="51" t="s">
        <v>89</v>
      </c>
      <c r="F49" s="41">
        <v>18000</v>
      </c>
      <c r="G49" s="52">
        <f t="shared" si="3"/>
        <v>9000000</v>
      </c>
    </row>
    <row r="50" spans="1:7">
      <c r="A50" s="47">
        <v>5</v>
      </c>
      <c r="B50" s="48" t="s">
        <v>119</v>
      </c>
      <c r="C50" s="49" t="s">
        <v>36</v>
      </c>
      <c r="D50" s="50">
        <v>353</v>
      </c>
      <c r="E50" s="51" t="s">
        <v>34</v>
      </c>
      <c r="F50" s="41">
        <v>22500</v>
      </c>
      <c r="G50" s="52">
        <f t="shared" si="3"/>
        <v>7942500</v>
      </c>
    </row>
    <row r="51" spans="1:7">
      <c r="A51" s="47"/>
      <c r="B51" s="48"/>
      <c r="C51" s="49"/>
      <c r="E51" s="51"/>
      <c r="G51" s="52"/>
    </row>
    <row r="52" spans="1:7" ht="15">
      <c r="A52" s="53"/>
      <c r="B52" s="56" t="s">
        <v>37</v>
      </c>
      <c r="C52" s="54"/>
      <c r="D52" s="57"/>
      <c r="E52" s="57"/>
      <c r="F52" s="55"/>
      <c r="G52" s="46"/>
    </row>
    <row r="53" spans="1:7">
      <c r="A53" s="47">
        <v>1</v>
      </c>
      <c r="B53" s="48" t="s">
        <v>121</v>
      </c>
      <c r="C53" s="49" t="s">
        <v>33</v>
      </c>
      <c r="D53" s="50">
        <f>87*10</f>
        <v>870</v>
      </c>
      <c r="E53" s="51" t="s">
        <v>89</v>
      </c>
      <c r="F53" s="41">
        <v>9000</v>
      </c>
      <c r="G53" s="52">
        <f>D53*F53</f>
        <v>7830000</v>
      </c>
    </row>
    <row r="54" spans="1:7">
      <c r="A54" s="47">
        <v>2</v>
      </c>
      <c r="B54" s="48" t="s">
        <v>123</v>
      </c>
      <c r="C54" s="49" t="s">
        <v>33</v>
      </c>
      <c r="D54" s="50">
        <f>30*10</f>
        <v>300</v>
      </c>
      <c r="E54" s="51" t="s">
        <v>89</v>
      </c>
      <c r="F54" s="41">
        <v>60000</v>
      </c>
      <c r="G54" s="52">
        <f t="shared" ref="G54:G56" si="4">D54*F54</f>
        <v>18000000</v>
      </c>
    </row>
    <row r="55" spans="1:7">
      <c r="A55" s="47">
        <v>3</v>
      </c>
      <c r="B55" s="48" t="s">
        <v>122</v>
      </c>
      <c r="C55" s="49" t="s">
        <v>33</v>
      </c>
      <c r="D55" s="50">
        <f>55*10</f>
        <v>550</v>
      </c>
      <c r="E55" s="51" t="s">
        <v>89</v>
      </c>
      <c r="F55" s="41">
        <v>11000</v>
      </c>
      <c r="G55" s="52">
        <f t="shared" si="4"/>
        <v>6050000</v>
      </c>
    </row>
    <row r="56" spans="1:7">
      <c r="A56" s="47">
        <v>4</v>
      </c>
      <c r="B56" s="48" t="s">
        <v>38</v>
      </c>
      <c r="C56" s="49" t="s">
        <v>33</v>
      </c>
      <c r="D56" s="50">
        <f>58*10</f>
        <v>580</v>
      </c>
      <c r="E56" s="51" t="s">
        <v>89</v>
      </c>
      <c r="F56" s="41">
        <v>10000</v>
      </c>
      <c r="G56" s="52">
        <f t="shared" si="4"/>
        <v>5800000</v>
      </c>
    </row>
    <row r="57" spans="1:7">
      <c r="A57" s="47"/>
      <c r="B57" s="48"/>
      <c r="C57" s="49"/>
      <c r="E57" s="51"/>
      <c r="G57" s="52"/>
    </row>
    <row r="58" spans="1:7" ht="15">
      <c r="A58" s="58"/>
      <c r="B58" s="59" t="s">
        <v>39</v>
      </c>
      <c r="C58" s="60"/>
      <c r="D58" s="61"/>
      <c r="E58" s="62"/>
      <c r="F58" s="63"/>
      <c r="G58" s="64"/>
    </row>
    <row r="59" spans="1:7">
      <c r="A59" s="47">
        <v>1</v>
      </c>
      <c r="B59" s="65"/>
      <c r="C59" s="49"/>
      <c r="D59" s="66"/>
      <c r="E59" s="67"/>
      <c r="F59" s="68"/>
      <c r="G59" s="69"/>
    </row>
    <row r="60" spans="1:7">
      <c r="A60" s="47">
        <v>2</v>
      </c>
      <c r="B60" s="65" t="s">
        <v>40</v>
      </c>
      <c r="C60" s="49" t="s">
        <v>41</v>
      </c>
      <c r="D60" s="66">
        <v>19</v>
      </c>
      <c r="E60" s="67" t="s">
        <v>42</v>
      </c>
      <c r="F60" s="68">
        <v>425000</v>
      </c>
      <c r="G60" s="69">
        <f>D60*F60</f>
        <v>8075000</v>
      </c>
    </row>
    <row r="61" spans="1:7">
      <c r="A61" s="47">
        <v>3</v>
      </c>
      <c r="B61" s="65" t="s">
        <v>43</v>
      </c>
      <c r="C61" s="49" t="s">
        <v>41</v>
      </c>
      <c r="D61" s="66">
        <v>16</v>
      </c>
      <c r="E61" s="67" t="s">
        <v>42</v>
      </c>
      <c r="F61" s="68">
        <v>450000</v>
      </c>
      <c r="G61" s="69">
        <f t="shared" ref="G61:G70" si="5">D61*F61</f>
        <v>7200000</v>
      </c>
    </row>
    <row r="62" spans="1:7">
      <c r="A62" s="47">
        <v>4</v>
      </c>
      <c r="B62" s="65" t="s">
        <v>44</v>
      </c>
      <c r="C62" s="49" t="s">
        <v>41</v>
      </c>
      <c r="D62" s="66">
        <v>8</v>
      </c>
      <c r="E62" s="67" t="s">
        <v>42</v>
      </c>
      <c r="F62" s="68">
        <v>450000</v>
      </c>
      <c r="G62" s="69">
        <f t="shared" si="5"/>
        <v>3600000</v>
      </c>
    </row>
    <row r="63" spans="1:7">
      <c r="A63" s="47">
        <v>5</v>
      </c>
      <c r="B63" s="48" t="s">
        <v>45</v>
      </c>
      <c r="C63" s="49" t="s">
        <v>46</v>
      </c>
      <c r="D63" s="66">
        <v>4</v>
      </c>
      <c r="E63" s="67" t="s">
        <v>42</v>
      </c>
      <c r="F63" s="68">
        <v>650000</v>
      </c>
      <c r="G63" s="69">
        <f t="shared" si="5"/>
        <v>2600000</v>
      </c>
    </row>
    <row r="64" spans="1:7">
      <c r="A64" s="47">
        <v>6</v>
      </c>
      <c r="B64" s="48" t="s">
        <v>47</v>
      </c>
      <c r="C64" s="49" t="s">
        <v>46</v>
      </c>
      <c r="D64" s="66">
        <v>8</v>
      </c>
      <c r="E64" s="67" t="s">
        <v>42</v>
      </c>
      <c r="F64" s="68">
        <v>600000</v>
      </c>
      <c r="G64" s="69">
        <f t="shared" si="5"/>
        <v>4800000</v>
      </c>
    </row>
    <row r="65" spans="1:7">
      <c r="A65" s="47">
        <v>7</v>
      </c>
      <c r="B65" s="48" t="s">
        <v>48</v>
      </c>
      <c r="C65" s="49" t="s">
        <v>46</v>
      </c>
      <c r="D65" s="66">
        <v>8</v>
      </c>
      <c r="E65" s="67" t="s">
        <v>42</v>
      </c>
      <c r="F65" s="68">
        <v>600000</v>
      </c>
      <c r="G65" s="69">
        <f t="shared" si="5"/>
        <v>4800000</v>
      </c>
    </row>
    <row r="66" spans="1:7">
      <c r="A66" s="47"/>
      <c r="B66" s="65"/>
      <c r="C66" s="70"/>
      <c r="D66" s="66"/>
      <c r="E66" s="67"/>
      <c r="F66" s="68"/>
      <c r="G66" s="69"/>
    </row>
    <row r="67" spans="1:7">
      <c r="A67" s="47">
        <v>1</v>
      </c>
      <c r="B67" s="48" t="s">
        <v>49</v>
      </c>
      <c r="C67" s="49" t="s">
        <v>50</v>
      </c>
      <c r="D67" s="66">
        <v>17</v>
      </c>
      <c r="E67" s="67" t="s">
        <v>42</v>
      </c>
      <c r="F67" s="68">
        <v>2000000</v>
      </c>
      <c r="G67" s="69">
        <f t="shared" si="5"/>
        <v>34000000</v>
      </c>
    </row>
    <row r="68" spans="1:7">
      <c r="A68" s="47">
        <v>10</v>
      </c>
      <c r="B68" s="48" t="s">
        <v>51</v>
      </c>
      <c r="C68" s="49" t="s">
        <v>50</v>
      </c>
      <c r="D68" s="66">
        <v>3</v>
      </c>
      <c r="E68" s="67" t="s">
        <v>42</v>
      </c>
      <c r="F68" s="68">
        <v>2000000</v>
      </c>
      <c r="G68" s="69">
        <f t="shared" si="5"/>
        <v>6000000</v>
      </c>
    </row>
    <row r="69" spans="1:7">
      <c r="A69" s="47">
        <v>11</v>
      </c>
      <c r="B69" s="48" t="s">
        <v>52</v>
      </c>
      <c r="C69" s="49" t="s">
        <v>41</v>
      </c>
      <c r="D69" s="66">
        <v>19</v>
      </c>
      <c r="E69" s="67" t="s">
        <v>42</v>
      </c>
      <c r="F69" s="68">
        <v>2035000</v>
      </c>
      <c r="G69" s="69">
        <f t="shared" si="5"/>
        <v>38665000</v>
      </c>
    </row>
    <row r="70" spans="1:7">
      <c r="A70" s="47">
        <v>12</v>
      </c>
      <c r="B70" s="48" t="s">
        <v>53</v>
      </c>
      <c r="C70" s="49" t="s">
        <v>41</v>
      </c>
      <c r="D70" s="40">
        <v>3</v>
      </c>
      <c r="E70" s="67" t="s">
        <v>42</v>
      </c>
      <c r="F70" s="68">
        <v>1925000</v>
      </c>
      <c r="G70" s="69">
        <f t="shared" si="5"/>
        <v>5775000</v>
      </c>
    </row>
    <row r="71" spans="1:7">
      <c r="A71" s="47">
        <v>14</v>
      </c>
      <c r="B71" s="48" t="s">
        <v>81</v>
      </c>
      <c r="C71" s="49"/>
      <c r="D71" s="40">
        <v>22</v>
      </c>
      <c r="E71" s="66" t="s">
        <v>42</v>
      </c>
      <c r="G71" s="52"/>
    </row>
    <row r="72" spans="1:7">
      <c r="A72" s="47"/>
      <c r="B72" s="48"/>
      <c r="C72" s="49"/>
      <c r="D72" s="50"/>
      <c r="G72" s="52"/>
    </row>
    <row r="73" spans="1:7" ht="15">
      <c r="A73" s="71"/>
      <c r="B73" s="56" t="s">
        <v>54</v>
      </c>
      <c r="C73" s="54"/>
      <c r="D73" s="57"/>
      <c r="E73" s="57"/>
      <c r="F73" s="55"/>
      <c r="G73" s="46"/>
    </row>
    <row r="74" spans="1:7" ht="15">
      <c r="A74" s="39">
        <v>1</v>
      </c>
      <c r="B74" s="38" t="s">
        <v>56</v>
      </c>
      <c r="C74" s="49"/>
      <c r="D74" s="40">
        <v>95</v>
      </c>
      <c r="E74" s="40" t="s">
        <v>55</v>
      </c>
      <c r="F74" s="72">
        <v>64500</v>
      </c>
      <c r="G74" s="52">
        <f t="shared" ref="G74:G85" si="6">D74*F74</f>
        <v>6127500</v>
      </c>
    </row>
    <row r="75" spans="1:7" ht="15">
      <c r="A75" s="39">
        <v>2</v>
      </c>
      <c r="B75" s="38" t="s">
        <v>57</v>
      </c>
      <c r="C75" s="49"/>
      <c r="D75" s="40">
        <v>15</v>
      </c>
      <c r="E75" s="40" t="s">
        <v>55</v>
      </c>
      <c r="F75" s="72">
        <v>83500</v>
      </c>
      <c r="G75" s="52">
        <f t="shared" si="6"/>
        <v>1252500</v>
      </c>
    </row>
    <row r="76" spans="1:7" ht="15">
      <c r="A76" s="39">
        <v>3</v>
      </c>
      <c r="B76" s="38" t="s">
        <v>114</v>
      </c>
      <c r="C76" s="49"/>
      <c r="D76" s="40">
        <v>15</v>
      </c>
      <c r="E76" s="40" t="s">
        <v>55</v>
      </c>
      <c r="F76" s="72">
        <v>75000</v>
      </c>
      <c r="G76" s="52">
        <f t="shared" si="6"/>
        <v>1125000</v>
      </c>
    </row>
    <row r="77" spans="1:7" ht="15">
      <c r="A77" s="39">
        <v>4</v>
      </c>
      <c r="B77" s="38" t="s">
        <v>58</v>
      </c>
      <c r="C77" s="49"/>
      <c r="D77" s="40">
        <v>174</v>
      </c>
      <c r="E77" s="40" t="s">
        <v>55</v>
      </c>
      <c r="F77" s="72">
        <v>85000</v>
      </c>
      <c r="G77" s="52">
        <f t="shared" si="6"/>
        <v>14790000</v>
      </c>
    </row>
    <row r="78" spans="1:7" ht="15">
      <c r="A78" s="39">
        <v>5</v>
      </c>
      <c r="B78" s="38" t="s">
        <v>59</v>
      </c>
      <c r="C78" s="49"/>
      <c r="D78" s="40">
        <v>15</v>
      </c>
      <c r="E78" s="40" t="s">
        <v>55</v>
      </c>
      <c r="F78" s="72">
        <v>145000</v>
      </c>
      <c r="G78" s="52">
        <f t="shared" si="6"/>
        <v>2175000</v>
      </c>
    </row>
    <row r="79" spans="1:7" ht="15">
      <c r="A79" s="39">
        <v>6</v>
      </c>
      <c r="B79" s="38" t="s">
        <v>115</v>
      </c>
      <c r="C79" s="49"/>
      <c r="D79" s="40">
        <v>15</v>
      </c>
      <c r="E79" s="40" t="s">
        <v>55</v>
      </c>
      <c r="F79" s="72">
        <v>132000</v>
      </c>
      <c r="G79" s="52">
        <f t="shared" si="6"/>
        <v>1980000</v>
      </c>
    </row>
    <row r="80" spans="1:7" ht="15">
      <c r="A80" s="39">
        <v>7</v>
      </c>
      <c r="B80" s="38" t="s">
        <v>60</v>
      </c>
      <c r="C80" s="49"/>
      <c r="D80" s="40">
        <v>122</v>
      </c>
      <c r="E80" s="40" t="s">
        <v>55</v>
      </c>
      <c r="F80" s="72">
        <v>140500</v>
      </c>
      <c r="G80" s="52">
        <f t="shared" si="6"/>
        <v>17141000</v>
      </c>
    </row>
    <row r="81" spans="1:7" ht="15">
      <c r="A81" s="39">
        <v>8</v>
      </c>
      <c r="B81" s="38" t="s">
        <v>61</v>
      </c>
      <c r="C81" s="49"/>
      <c r="D81" s="40">
        <v>15</v>
      </c>
      <c r="E81" s="40" t="s">
        <v>55</v>
      </c>
      <c r="F81" s="72">
        <v>227000</v>
      </c>
      <c r="G81" s="52">
        <f t="shared" si="6"/>
        <v>3405000</v>
      </c>
    </row>
    <row r="82" spans="1:7" ht="15">
      <c r="A82" s="39">
        <v>9</v>
      </c>
      <c r="B82" s="38" t="s">
        <v>116</v>
      </c>
      <c r="C82" s="49"/>
      <c r="D82" s="40">
        <v>15</v>
      </c>
      <c r="E82" s="40" t="s">
        <v>55</v>
      </c>
      <c r="F82" s="72">
        <v>206000</v>
      </c>
      <c r="G82" s="52">
        <f t="shared" si="6"/>
        <v>3090000</v>
      </c>
    </row>
    <row r="83" spans="1:7" ht="15">
      <c r="A83" s="39">
        <v>10</v>
      </c>
      <c r="B83" s="38" t="s">
        <v>62</v>
      </c>
      <c r="C83" s="49"/>
      <c r="D83" s="40">
        <v>75</v>
      </c>
      <c r="E83" s="40" t="s">
        <v>55</v>
      </c>
      <c r="F83" s="72">
        <v>220000</v>
      </c>
      <c r="G83" s="52">
        <f t="shared" si="6"/>
        <v>16500000</v>
      </c>
    </row>
    <row r="84" spans="1:7" ht="15">
      <c r="A84" s="39">
        <v>12</v>
      </c>
      <c r="B84" s="38" t="s">
        <v>63</v>
      </c>
      <c r="C84" s="49"/>
      <c r="D84" s="40">
        <v>39</v>
      </c>
      <c r="E84" s="40" t="s">
        <v>55</v>
      </c>
      <c r="F84" s="72">
        <f>330000</f>
        <v>330000</v>
      </c>
      <c r="G84" s="52">
        <f t="shared" si="6"/>
        <v>12870000</v>
      </c>
    </row>
    <row r="85" spans="1:7" ht="15">
      <c r="A85" s="39">
        <v>13</v>
      </c>
      <c r="B85" s="38" t="s">
        <v>64</v>
      </c>
      <c r="C85" s="49"/>
      <c r="D85" s="40">
        <v>22</v>
      </c>
      <c r="E85" s="40" t="s">
        <v>55</v>
      </c>
      <c r="F85" s="72">
        <v>551000</v>
      </c>
      <c r="G85" s="52">
        <f t="shared" si="6"/>
        <v>12122000</v>
      </c>
    </row>
    <row r="86" spans="1:7" ht="15">
      <c r="B86" s="38"/>
      <c r="C86" s="49"/>
      <c r="G86" s="52"/>
    </row>
    <row r="87" spans="1:7" ht="15">
      <c r="A87" s="71"/>
      <c r="B87" s="56" t="s">
        <v>65</v>
      </c>
      <c r="C87" s="54"/>
      <c r="D87" s="57"/>
      <c r="E87" s="57"/>
      <c r="F87" s="55"/>
      <c r="G87" s="46"/>
    </row>
    <row r="88" spans="1:7" ht="15">
      <c r="A88" s="39">
        <v>1</v>
      </c>
      <c r="B88" s="38" t="s">
        <v>66</v>
      </c>
      <c r="C88" s="49"/>
      <c r="D88" s="40">
        <v>20</v>
      </c>
      <c r="E88" s="40" t="s">
        <v>55</v>
      </c>
      <c r="F88" s="41">
        <v>64500</v>
      </c>
      <c r="G88" s="52">
        <f>D88*F88</f>
        <v>1290000</v>
      </c>
    </row>
    <row r="89" spans="1:7" ht="15">
      <c r="A89" s="39">
        <v>2</v>
      </c>
      <c r="B89" s="38" t="s">
        <v>112</v>
      </c>
      <c r="C89" s="49"/>
      <c r="D89" s="40">
        <v>200</v>
      </c>
      <c r="E89" s="40" t="s">
        <v>55</v>
      </c>
      <c r="F89" s="41">
        <v>26100</v>
      </c>
      <c r="G89" s="52">
        <f>D89*F89</f>
        <v>5220000</v>
      </c>
    </row>
    <row r="90" spans="1:7" ht="15">
      <c r="A90" s="39">
        <v>3</v>
      </c>
      <c r="B90" s="38" t="s">
        <v>113</v>
      </c>
      <c r="C90" s="49"/>
      <c r="D90" s="40">
        <v>250</v>
      </c>
      <c r="E90" s="40" t="s">
        <v>55</v>
      </c>
      <c r="F90" s="41">
        <v>237500</v>
      </c>
      <c r="G90" s="52">
        <f>D90*F90</f>
        <v>59375000</v>
      </c>
    </row>
    <row r="91" spans="1:7" ht="15">
      <c r="A91" s="39">
        <v>4</v>
      </c>
      <c r="B91" s="38" t="s">
        <v>67</v>
      </c>
      <c r="C91" s="49"/>
      <c r="D91" s="40">
        <v>97</v>
      </c>
      <c r="E91" s="40" t="s">
        <v>55</v>
      </c>
      <c r="F91" s="41">
        <v>237500</v>
      </c>
      <c r="G91" s="52">
        <f t="shared" ref="G91:G98" si="7">D91*F91</f>
        <v>23037500</v>
      </c>
    </row>
    <row r="92" spans="1:7" ht="15">
      <c r="A92" s="39">
        <v>5</v>
      </c>
      <c r="B92" s="38" t="s">
        <v>68</v>
      </c>
      <c r="C92" s="49"/>
      <c r="D92" s="40">
        <v>35</v>
      </c>
      <c r="E92" s="40" t="s">
        <v>55</v>
      </c>
      <c r="F92" s="41">
        <v>482000</v>
      </c>
      <c r="G92" s="52">
        <f t="shared" si="7"/>
        <v>16870000</v>
      </c>
    </row>
    <row r="93" spans="1:7" ht="15">
      <c r="A93" s="39">
        <v>6</v>
      </c>
      <c r="B93" s="38" t="s">
        <v>69</v>
      </c>
      <c r="C93" s="49"/>
      <c r="D93" s="40">
        <v>40</v>
      </c>
      <c r="E93" s="40" t="s">
        <v>55</v>
      </c>
      <c r="F93" s="41">
        <v>406500</v>
      </c>
      <c r="G93" s="52">
        <f t="shared" si="7"/>
        <v>16260000</v>
      </c>
    </row>
    <row r="94" spans="1:7" ht="15">
      <c r="A94" s="39">
        <v>7</v>
      </c>
      <c r="B94" s="38" t="s">
        <v>70</v>
      </c>
      <c r="C94" s="49"/>
      <c r="D94" s="40">
        <v>7</v>
      </c>
      <c r="E94" s="40" t="s">
        <v>55</v>
      </c>
      <c r="F94" s="41">
        <v>390500</v>
      </c>
      <c r="G94" s="52">
        <f t="shared" si="7"/>
        <v>2733500</v>
      </c>
    </row>
    <row r="95" spans="1:7" ht="15">
      <c r="A95" s="39">
        <v>8</v>
      </c>
      <c r="B95" s="38" t="s">
        <v>71</v>
      </c>
      <c r="C95" s="49"/>
      <c r="D95" s="40">
        <v>118</v>
      </c>
      <c r="E95" s="40" t="s">
        <v>55</v>
      </c>
      <c r="F95" s="41">
        <v>643500</v>
      </c>
      <c r="G95" s="52">
        <f t="shared" si="7"/>
        <v>75933000</v>
      </c>
    </row>
    <row r="96" spans="1:7" ht="15">
      <c r="A96" s="39">
        <v>9</v>
      </c>
      <c r="B96" s="38" t="s">
        <v>72</v>
      </c>
      <c r="C96" s="49"/>
      <c r="D96" s="40">
        <v>3</v>
      </c>
      <c r="E96" s="40" t="s">
        <v>55</v>
      </c>
      <c r="F96" s="41">
        <v>976500</v>
      </c>
      <c r="G96" s="52">
        <f t="shared" si="7"/>
        <v>2929500</v>
      </c>
    </row>
    <row r="97" spans="1:8" ht="15">
      <c r="A97" s="39">
        <v>10</v>
      </c>
      <c r="B97" s="38" t="s">
        <v>73</v>
      </c>
      <c r="C97" s="49"/>
      <c r="D97" s="40">
        <v>119</v>
      </c>
      <c r="E97" s="40" t="s">
        <v>55</v>
      </c>
      <c r="F97" s="41">
        <v>937500</v>
      </c>
      <c r="G97" s="52">
        <f t="shared" si="7"/>
        <v>111562500</v>
      </c>
    </row>
    <row r="98" spans="1:8" ht="15.75" thickBot="1">
      <c r="A98" s="39">
        <v>11</v>
      </c>
      <c r="B98" s="38" t="s">
        <v>74</v>
      </c>
      <c r="C98" s="49"/>
      <c r="D98" s="40">
        <v>15</v>
      </c>
      <c r="E98" s="40" t="s">
        <v>55</v>
      </c>
      <c r="F98" s="41">
        <v>1547500</v>
      </c>
      <c r="G98" s="52">
        <f t="shared" si="7"/>
        <v>23212500</v>
      </c>
    </row>
    <row r="99" spans="1:8" ht="14.25" thickTop="1">
      <c r="A99" s="47"/>
      <c r="B99" s="48"/>
      <c r="C99" s="49"/>
      <c r="G99" s="73">
        <f>SUM(G6:G98)</f>
        <v>884395450</v>
      </c>
      <c r="H99" s="42"/>
    </row>
    <row r="100" spans="1:8">
      <c r="A100" s="47"/>
      <c r="B100" s="48"/>
      <c r="C100" s="49"/>
      <c r="D100" s="50"/>
      <c r="G100" s="52"/>
    </row>
    <row r="101" spans="1:8">
      <c r="A101" s="74"/>
      <c r="B101" s="75"/>
      <c r="C101" s="74"/>
      <c r="D101" s="75"/>
      <c r="E101" s="75"/>
      <c r="F101" s="76"/>
      <c r="G101" s="77"/>
    </row>
  </sheetData>
  <mergeCells count="7">
    <mergeCell ref="G3:G5"/>
    <mergeCell ref="D3:E4"/>
    <mergeCell ref="D5:E5"/>
    <mergeCell ref="A3:A5"/>
    <mergeCell ref="B3:B5"/>
    <mergeCell ref="C3:C5"/>
    <mergeCell ref="F3:F5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0FCE-BC76-465E-87BE-2E87C2E85D94}">
  <dimension ref="A1:J37"/>
  <sheetViews>
    <sheetView workbookViewId="0">
      <selection activeCell="B12" sqref="B12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156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98"/>
      <c r="J4" s="217"/>
    </row>
    <row r="5" spans="1:10">
      <c r="A5" s="147">
        <v>45586</v>
      </c>
      <c r="B5" s="148" t="s">
        <v>86</v>
      </c>
      <c r="C5" s="143" t="s">
        <v>132</v>
      </c>
      <c r="D5" s="149">
        <v>17</v>
      </c>
      <c r="E5" s="150" t="s">
        <v>55</v>
      </c>
      <c r="F5" s="151"/>
      <c r="G5" s="152"/>
      <c r="H5" s="153">
        <f>D5</f>
        <v>17</v>
      </c>
      <c r="I5" s="152" t="s">
        <v>55</v>
      </c>
      <c r="J5" s="154"/>
    </row>
    <row r="6" spans="1:10">
      <c r="A6" s="180">
        <v>45635</v>
      </c>
      <c r="B6" s="164" t="s">
        <v>189</v>
      </c>
      <c r="C6" s="141"/>
      <c r="D6" s="165"/>
      <c r="E6" s="166"/>
      <c r="F6" s="167"/>
      <c r="G6" s="168">
        <v>2</v>
      </c>
      <c r="H6" s="169">
        <f>H5-G6</f>
        <v>15</v>
      </c>
      <c r="I6" s="168"/>
      <c r="J6" s="170"/>
    </row>
    <row r="7" spans="1:10">
      <c r="A7" s="163"/>
      <c r="B7" s="164"/>
      <c r="C7" s="141"/>
      <c r="D7" s="165"/>
      <c r="E7" s="166"/>
      <c r="F7" s="167"/>
      <c r="G7" s="168"/>
      <c r="H7" s="169"/>
      <c r="I7" s="168"/>
      <c r="J7" s="170"/>
    </row>
    <row r="8" spans="1:10">
      <c r="A8" s="180">
        <v>45810</v>
      </c>
      <c r="B8" s="164" t="s">
        <v>223</v>
      </c>
      <c r="C8" s="141"/>
      <c r="D8" s="165"/>
      <c r="E8" s="166"/>
      <c r="F8" s="167"/>
      <c r="G8" s="168"/>
      <c r="H8" s="169">
        <v>14</v>
      </c>
      <c r="I8" s="168" t="s">
        <v>55</v>
      </c>
      <c r="J8" s="170"/>
    </row>
    <row r="9" spans="1:10">
      <c r="A9" s="180">
        <v>45826</v>
      </c>
      <c r="B9" s="164" t="s">
        <v>186</v>
      </c>
      <c r="C9" s="141"/>
      <c r="D9" s="165"/>
      <c r="E9" s="166"/>
      <c r="F9" s="167">
        <v>25</v>
      </c>
      <c r="G9" s="168"/>
      <c r="H9" s="169">
        <f>H8+F9</f>
        <v>39</v>
      </c>
      <c r="I9" s="168"/>
      <c r="J9" s="170"/>
    </row>
    <row r="10" spans="1:10">
      <c r="A10" s="163"/>
      <c r="B10" s="164" t="s">
        <v>241</v>
      </c>
      <c r="C10" s="141"/>
      <c r="D10" s="165"/>
      <c r="E10" s="166"/>
      <c r="F10" s="167"/>
      <c r="G10" s="168">
        <v>2</v>
      </c>
      <c r="H10" s="169">
        <f>H9-G10</f>
        <v>37</v>
      </c>
      <c r="I10" s="168"/>
      <c r="J10" s="170"/>
    </row>
    <row r="11" spans="1:10">
      <c r="A11" s="163"/>
      <c r="B11" s="164" t="s">
        <v>242</v>
      </c>
      <c r="C11" s="141"/>
      <c r="D11" s="165"/>
      <c r="E11" s="166"/>
      <c r="F11" s="167"/>
      <c r="G11" s="168">
        <v>2</v>
      </c>
      <c r="H11" s="169">
        <f>H10-G11</f>
        <v>35</v>
      </c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1A68-044F-45CF-BB6E-4ABE887A1254}">
  <dimension ref="A1:J37"/>
  <sheetViews>
    <sheetView workbookViewId="0">
      <selection activeCell="I8" sqref="I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164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98"/>
      <c r="J4" s="217"/>
    </row>
    <row r="5" spans="1:10">
      <c r="A5" s="147">
        <v>45586</v>
      </c>
      <c r="B5" s="148" t="s">
        <v>86</v>
      </c>
      <c r="C5" s="143" t="s">
        <v>132</v>
      </c>
      <c r="D5" s="149">
        <v>1</v>
      </c>
      <c r="E5" s="150" t="s">
        <v>55</v>
      </c>
      <c r="F5" s="151"/>
      <c r="G5" s="152"/>
      <c r="H5" s="153">
        <f>D5</f>
        <v>1</v>
      </c>
      <c r="I5" s="152" t="s">
        <v>55</v>
      </c>
      <c r="J5" s="154"/>
    </row>
    <row r="6" spans="1:10">
      <c r="A6" s="180"/>
      <c r="B6" s="164"/>
      <c r="C6" s="141"/>
      <c r="D6" s="165"/>
      <c r="E6" s="166"/>
      <c r="F6" s="167"/>
      <c r="G6" s="168"/>
      <c r="H6" s="169"/>
      <c r="I6" s="168"/>
      <c r="J6" s="170"/>
    </row>
    <row r="7" spans="1:10">
      <c r="A7" s="180">
        <v>45936</v>
      </c>
      <c r="B7" s="164" t="s">
        <v>223</v>
      </c>
      <c r="C7" s="141"/>
      <c r="D7" s="165"/>
      <c r="E7" s="166"/>
      <c r="F7" s="167"/>
      <c r="G7" s="168"/>
      <c r="H7" s="169">
        <v>1</v>
      </c>
      <c r="I7" s="168" t="s">
        <v>55</v>
      </c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5BCF-19CB-4ADD-A051-E77F61737EF5}">
  <dimension ref="A1:J37"/>
  <sheetViews>
    <sheetView workbookViewId="0">
      <selection activeCell="B8" sqref="B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158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98"/>
      <c r="J4" s="217"/>
    </row>
    <row r="5" spans="1:10">
      <c r="A5" s="147">
        <v>45586</v>
      </c>
      <c r="B5" s="148" t="s">
        <v>86</v>
      </c>
      <c r="C5" s="143" t="s">
        <v>132</v>
      </c>
      <c r="D5" s="149">
        <v>20</v>
      </c>
      <c r="E5" s="150" t="s">
        <v>55</v>
      </c>
      <c r="F5" s="151"/>
      <c r="G5" s="152"/>
      <c r="H5" s="153">
        <f>D5</f>
        <v>20</v>
      </c>
      <c r="I5" s="152" t="s">
        <v>55</v>
      </c>
      <c r="J5" s="154"/>
    </row>
    <row r="6" spans="1:10">
      <c r="A6" s="180"/>
      <c r="B6" s="164"/>
      <c r="C6" s="141"/>
      <c r="D6" s="165"/>
      <c r="E6" s="166"/>
      <c r="F6" s="167"/>
      <c r="G6" s="168"/>
      <c r="H6" s="169"/>
      <c r="I6" s="168"/>
      <c r="J6" s="170"/>
    </row>
    <row r="7" spans="1:10">
      <c r="A7" s="180">
        <v>45810</v>
      </c>
      <c r="B7" s="164" t="s">
        <v>224</v>
      </c>
      <c r="C7" s="141"/>
      <c r="D7" s="165"/>
      <c r="E7" s="166"/>
      <c r="F7" s="167"/>
      <c r="G7" s="168"/>
      <c r="H7" s="169">
        <v>18</v>
      </c>
      <c r="I7" s="168" t="s">
        <v>55</v>
      </c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BB6B-59BA-4187-87EF-53C5712D62DA}">
  <dimension ref="A1:J37"/>
  <sheetViews>
    <sheetView workbookViewId="0">
      <selection activeCell="I8" sqref="I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157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98"/>
      <c r="J4" s="217"/>
    </row>
    <row r="5" spans="1:10">
      <c r="A5" s="147">
        <v>45586</v>
      </c>
      <c r="B5" s="148" t="s">
        <v>86</v>
      </c>
      <c r="C5" s="143" t="s">
        <v>132</v>
      </c>
      <c r="D5" s="149">
        <v>26</v>
      </c>
      <c r="E5" s="150" t="s">
        <v>55</v>
      </c>
      <c r="F5" s="151"/>
      <c r="G5" s="152"/>
      <c r="H5" s="153">
        <f>D5</f>
        <v>26</v>
      </c>
      <c r="I5" s="152" t="s">
        <v>55</v>
      </c>
      <c r="J5" s="154"/>
    </row>
    <row r="6" spans="1:10">
      <c r="A6" s="180"/>
      <c r="B6" s="164"/>
      <c r="C6" s="141"/>
      <c r="D6" s="165"/>
      <c r="E6" s="166"/>
      <c r="F6" s="167"/>
      <c r="G6" s="168"/>
      <c r="H6" s="169"/>
      <c r="I6" s="168"/>
      <c r="J6" s="170"/>
    </row>
    <row r="7" spans="1:10">
      <c r="A7" s="180">
        <v>45810</v>
      </c>
      <c r="B7" s="164" t="s">
        <v>224</v>
      </c>
      <c r="C7" s="141"/>
      <c r="D7" s="165"/>
      <c r="E7" s="166"/>
      <c r="F7" s="167"/>
      <c r="G7" s="168"/>
      <c r="H7" s="169">
        <v>26</v>
      </c>
      <c r="I7" s="168" t="s">
        <v>55</v>
      </c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286-6C6C-4531-A100-CB00F2375840}">
  <dimension ref="A1:J37"/>
  <sheetViews>
    <sheetView workbookViewId="0">
      <selection sqref="A1:XFD1048576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159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98"/>
      <c r="J4" s="217"/>
    </row>
    <row r="5" spans="1:10">
      <c r="A5" s="147">
        <v>45586</v>
      </c>
      <c r="B5" s="148" t="s">
        <v>86</v>
      </c>
      <c r="C5" s="143" t="s">
        <v>132</v>
      </c>
      <c r="D5" s="149">
        <v>40</v>
      </c>
      <c r="E5" s="150" t="s">
        <v>55</v>
      </c>
      <c r="F5" s="151"/>
      <c r="G5" s="152"/>
      <c r="H5" s="153">
        <f>D5</f>
        <v>40</v>
      </c>
      <c r="I5" s="152" t="s">
        <v>55</v>
      </c>
      <c r="J5" s="154"/>
    </row>
    <row r="6" spans="1:10">
      <c r="A6" s="180"/>
      <c r="B6" s="164"/>
      <c r="C6" s="141"/>
      <c r="D6" s="165"/>
      <c r="E6" s="166"/>
      <c r="F6" s="167"/>
      <c r="G6" s="168"/>
      <c r="H6" s="169"/>
      <c r="I6" s="168"/>
      <c r="J6" s="170"/>
    </row>
    <row r="7" spans="1:10">
      <c r="A7" s="180">
        <v>45810</v>
      </c>
      <c r="B7" s="164" t="s">
        <v>224</v>
      </c>
      <c r="C7" s="141"/>
      <c r="D7" s="165"/>
      <c r="E7" s="166"/>
      <c r="F7" s="167"/>
      <c r="G7" s="168"/>
      <c r="H7" s="169">
        <v>40</v>
      </c>
      <c r="I7" s="168" t="s">
        <v>55</v>
      </c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57C2-BB49-46EC-8AC1-7FE9B38720B5}">
  <dimension ref="A1:J37"/>
  <sheetViews>
    <sheetView workbookViewId="0">
      <selection activeCell="A5" sqref="A5:XFD5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225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98"/>
      <c r="J4" s="217"/>
    </row>
    <row r="5" spans="1:10">
      <c r="A5" s="147"/>
      <c r="B5" s="148"/>
      <c r="C5" s="143"/>
      <c r="D5" s="149"/>
      <c r="E5" s="150"/>
      <c r="F5" s="151"/>
      <c r="G5" s="152"/>
      <c r="H5" s="153"/>
      <c r="I5" s="152"/>
      <c r="J5" s="154"/>
    </row>
    <row r="6" spans="1:10">
      <c r="A6" s="180"/>
      <c r="B6" s="164"/>
      <c r="C6" s="141"/>
      <c r="D6" s="165"/>
      <c r="E6" s="166"/>
      <c r="F6" s="167"/>
      <c r="G6" s="168"/>
      <c r="H6" s="169"/>
      <c r="I6" s="168"/>
      <c r="J6" s="170"/>
    </row>
    <row r="7" spans="1:10">
      <c r="A7" s="180">
        <v>45810</v>
      </c>
      <c r="B7" s="164" t="s">
        <v>224</v>
      </c>
      <c r="C7" s="141"/>
      <c r="D7" s="165"/>
      <c r="E7" s="166"/>
      <c r="F7" s="167"/>
      <c r="G7" s="168"/>
      <c r="H7" s="169">
        <v>1</v>
      </c>
      <c r="I7" s="168" t="s">
        <v>55</v>
      </c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04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F101-33B5-47BD-B1A7-1B3DEB72246D}">
  <dimension ref="A1:J37"/>
  <sheetViews>
    <sheetView workbookViewId="0">
      <selection activeCell="I7" sqref="I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143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141</v>
      </c>
      <c r="E5" s="109" t="s">
        <v>55</v>
      </c>
      <c r="F5" s="110"/>
      <c r="G5" s="111"/>
      <c r="H5" s="112">
        <f>D5</f>
        <v>141</v>
      </c>
      <c r="I5" s="111" t="s">
        <v>55</v>
      </c>
      <c r="J5" s="113"/>
    </row>
    <row r="6" spans="1:10">
      <c r="A6" s="114"/>
      <c r="B6" s="115"/>
      <c r="C6" s="141"/>
      <c r="D6" s="116"/>
      <c r="E6" s="117"/>
      <c r="F6" s="118"/>
      <c r="G6" s="119"/>
      <c r="H6" s="120"/>
      <c r="I6" s="119"/>
      <c r="J6" s="121"/>
    </row>
    <row r="7" spans="1:10">
      <c r="A7" s="114">
        <v>45810</v>
      </c>
      <c r="B7" s="115" t="s">
        <v>224</v>
      </c>
      <c r="C7" s="141"/>
      <c r="D7" s="116"/>
      <c r="E7" s="117"/>
      <c r="F7" s="118"/>
      <c r="G7" s="119"/>
      <c r="H7" s="120">
        <v>141</v>
      </c>
      <c r="I7" s="119" t="s">
        <v>55</v>
      </c>
      <c r="J7" s="121"/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04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7ACF-7B28-436C-97E3-B4743C7A3B3E}">
  <dimension ref="A1:J36"/>
  <sheetViews>
    <sheetView workbookViewId="0">
      <selection activeCell="G8" sqref="G8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260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/>
      <c r="B5" s="107" t="s">
        <v>261</v>
      </c>
      <c r="C5" s="143" t="s">
        <v>262</v>
      </c>
      <c r="D5" s="108">
        <v>160</v>
      </c>
      <c r="E5" s="109" t="s">
        <v>55</v>
      </c>
      <c r="F5" s="110"/>
      <c r="G5" s="111"/>
      <c r="H5" s="112">
        <f>D5</f>
        <v>160</v>
      </c>
      <c r="I5" s="111" t="s">
        <v>55</v>
      </c>
      <c r="J5" s="113"/>
    </row>
    <row r="6" spans="1:10">
      <c r="A6" s="114">
        <v>45842</v>
      </c>
      <c r="B6" s="115" t="s">
        <v>263</v>
      </c>
      <c r="C6" s="141"/>
      <c r="D6" s="116"/>
      <c r="E6" s="117"/>
      <c r="F6" s="118"/>
      <c r="G6" s="119">
        <v>40</v>
      </c>
      <c r="H6" s="120">
        <f>H5-G6</f>
        <v>120</v>
      </c>
      <c r="I6" s="119"/>
      <c r="J6" s="121"/>
    </row>
    <row r="7" spans="1:10">
      <c r="A7" s="122"/>
      <c r="B7" s="115" t="s">
        <v>263</v>
      </c>
      <c r="C7" s="141"/>
      <c r="D7" s="116"/>
      <c r="E7" s="117"/>
      <c r="F7" s="118"/>
      <c r="G7" s="119">
        <v>6</v>
      </c>
      <c r="H7" s="120">
        <f>H6-G7</f>
        <v>114</v>
      </c>
      <c r="I7" s="119">
        <v>115</v>
      </c>
      <c r="J7" s="121" t="s">
        <v>264</v>
      </c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 ht="15.75" thickBot="1">
      <c r="A35" s="123"/>
      <c r="B35" s="124"/>
      <c r="C35" s="144"/>
      <c r="D35" s="125"/>
      <c r="E35" s="126"/>
      <c r="F35" s="127"/>
      <c r="G35" s="127"/>
      <c r="H35" s="128"/>
      <c r="I35" s="129"/>
      <c r="J35" s="130"/>
    </row>
    <row r="36" spans="1:10">
      <c r="A36" s="28"/>
      <c r="B36" s="28"/>
      <c r="C36" s="104"/>
      <c r="D36" s="28"/>
      <c r="E36" s="28"/>
      <c r="F36" s="28"/>
      <c r="G36" s="29"/>
      <c r="H36" s="29"/>
      <c r="I36" s="29"/>
      <c r="J36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7B69-E203-4ECB-87EC-6244387A3966}">
  <dimension ref="A1:J37"/>
  <sheetViews>
    <sheetView workbookViewId="0">
      <selection activeCell="B11" sqref="B11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160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45658</v>
      </c>
      <c r="B5" s="107" t="s">
        <v>86</v>
      </c>
      <c r="C5" s="143" t="s">
        <v>132</v>
      </c>
      <c r="D5" s="108">
        <v>113</v>
      </c>
      <c r="E5" s="109" t="s">
        <v>55</v>
      </c>
      <c r="F5" s="110"/>
      <c r="G5" s="111"/>
      <c r="H5" s="112">
        <f>D5</f>
        <v>113</v>
      </c>
      <c r="I5" s="111" t="s">
        <v>55</v>
      </c>
      <c r="J5" s="113"/>
    </row>
    <row r="6" spans="1:10">
      <c r="A6" s="114"/>
      <c r="B6" s="115"/>
      <c r="C6" s="141"/>
      <c r="D6" s="116"/>
      <c r="E6" s="117"/>
      <c r="F6" s="118"/>
      <c r="G6" s="119"/>
      <c r="H6" s="120"/>
      <c r="I6" s="119"/>
      <c r="J6" s="121"/>
    </row>
    <row r="7" spans="1:10">
      <c r="A7" s="114">
        <v>45810</v>
      </c>
      <c r="B7" s="115" t="s">
        <v>224</v>
      </c>
      <c r="C7" s="141"/>
      <c r="D7" s="116"/>
      <c r="E7" s="117"/>
      <c r="F7" s="118"/>
      <c r="G7" s="119"/>
      <c r="H7" s="120">
        <v>113</v>
      </c>
      <c r="I7" s="119" t="s">
        <v>55</v>
      </c>
      <c r="J7" s="121"/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04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63EA-C89C-4BF2-864B-E6A6930B3AC3}">
  <dimension ref="A1:J37"/>
  <sheetViews>
    <sheetView workbookViewId="0">
      <selection activeCell="A7" sqref="A7:B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161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30</v>
      </c>
      <c r="E5" s="109" t="s">
        <v>55</v>
      </c>
      <c r="F5" s="110"/>
      <c r="G5" s="111"/>
      <c r="H5" s="112">
        <f>D5</f>
        <v>30</v>
      </c>
      <c r="I5" s="111" t="s">
        <v>55</v>
      </c>
      <c r="J5" s="113"/>
    </row>
    <row r="6" spans="1:10">
      <c r="A6" s="114"/>
      <c r="B6" s="115"/>
      <c r="C6" s="141"/>
      <c r="D6" s="116"/>
      <c r="E6" s="117"/>
      <c r="F6" s="118"/>
      <c r="G6" s="119"/>
      <c r="H6" s="120"/>
      <c r="I6" s="119"/>
      <c r="J6" s="121"/>
    </row>
    <row r="7" spans="1:10">
      <c r="A7" s="114">
        <v>45810</v>
      </c>
      <c r="B7" s="115" t="s">
        <v>224</v>
      </c>
      <c r="C7" s="141"/>
      <c r="D7" s="116"/>
      <c r="E7" s="117"/>
      <c r="F7" s="118"/>
      <c r="G7" s="119"/>
      <c r="H7" s="120"/>
      <c r="I7" s="119">
        <v>30</v>
      </c>
      <c r="J7" s="121" t="s">
        <v>55</v>
      </c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04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0897-FC9F-408A-A8B8-355E6688C49F}">
  <dimension ref="A1:J37"/>
  <sheetViews>
    <sheetView workbookViewId="0">
      <selection activeCell="A7" sqref="A7:B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163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33</v>
      </c>
      <c r="E5" s="109" t="s">
        <v>55</v>
      </c>
      <c r="F5" s="110"/>
      <c r="G5" s="111"/>
      <c r="H5" s="112">
        <f>D5</f>
        <v>33</v>
      </c>
      <c r="I5" s="111" t="s">
        <v>55</v>
      </c>
      <c r="J5" s="113"/>
    </row>
    <row r="6" spans="1:10">
      <c r="A6" s="114"/>
      <c r="B6" s="115"/>
      <c r="C6" s="141"/>
      <c r="D6" s="116"/>
      <c r="E6" s="117"/>
      <c r="F6" s="118"/>
      <c r="G6" s="119"/>
      <c r="H6" s="120"/>
      <c r="I6" s="119"/>
      <c r="J6" s="121"/>
    </row>
    <row r="7" spans="1:10">
      <c r="A7" s="114">
        <v>45810</v>
      </c>
      <c r="B7" s="115" t="s">
        <v>224</v>
      </c>
      <c r="C7" s="141"/>
      <c r="D7" s="116"/>
      <c r="E7" s="117"/>
      <c r="F7" s="118"/>
      <c r="G7" s="119"/>
      <c r="H7" s="120">
        <v>33</v>
      </c>
      <c r="I7" s="119" t="s">
        <v>55</v>
      </c>
      <c r="J7" s="121"/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04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A194-E211-4A16-AEA5-86072065B505}">
  <dimension ref="A1:J41"/>
  <sheetViews>
    <sheetView topLeftCell="A4" workbookViewId="0">
      <selection activeCell="B32" sqref="B32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131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45658</v>
      </c>
      <c r="B5" s="107" t="s">
        <v>86</v>
      </c>
      <c r="C5" s="143" t="s">
        <v>132</v>
      </c>
      <c r="D5" s="108">
        <v>133</v>
      </c>
      <c r="E5" s="109" t="s">
        <v>55</v>
      </c>
      <c r="F5" s="110"/>
      <c r="G5" s="111"/>
      <c r="H5" s="182">
        <f>D5</f>
        <v>133</v>
      </c>
      <c r="I5" s="111" t="s">
        <v>55</v>
      </c>
      <c r="J5" s="113"/>
    </row>
    <row r="6" spans="1:10">
      <c r="A6" s="114"/>
      <c r="B6" s="115" t="s">
        <v>191</v>
      </c>
      <c r="C6" s="141"/>
      <c r="D6" s="116"/>
      <c r="E6" s="117"/>
      <c r="F6" s="118"/>
      <c r="G6" s="181"/>
      <c r="H6" s="183">
        <f>H5-G6</f>
        <v>133</v>
      </c>
      <c r="I6" s="119"/>
      <c r="J6" s="121"/>
    </row>
    <row r="7" spans="1:10">
      <c r="A7" s="122"/>
      <c r="B7" s="115" t="s">
        <v>191</v>
      </c>
      <c r="C7" s="141"/>
      <c r="D7" s="116"/>
      <c r="E7" s="117"/>
      <c r="F7" s="118"/>
      <c r="G7" s="181"/>
      <c r="H7" s="183">
        <f>H6-G7</f>
        <v>133</v>
      </c>
      <c r="I7" s="119"/>
      <c r="J7" s="121"/>
    </row>
    <row r="8" spans="1:10">
      <c r="A8" s="122"/>
      <c r="B8" s="115" t="s">
        <v>192</v>
      </c>
      <c r="C8" s="141"/>
      <c r="D8" s="116"/>
      <c r="E8" s="117"/>
      <c r="F8" s="118"/>
      <c r="G8" s="221">
        <v>7</v>
      </c>
      <c r="H8" s="223">
        <f>H7-G8</f>
        <v>126</v>
      </c>
      <c r="I8" s="119"/>
      <c r="J8" s="121"/>
    </row>
    <row r="9" spans="1:10">
      <c r="A9" s="122"/>
      <c r="B9" s="115" t="s">
        <v>193</v>
      </c>
      <c r="C9" s="141"/>
      <c r="D9" s="116"/>
      <c r="E9" s="117"/>
      <c r="F9" s="118"/>
      <c r="G9" s="222"/>
      <c r="H9" s="224"/>
      <c r="I9" s="119"/>
      <c r="J9" s="121"/>
    </row>
    <row r="10" spans="1:10">
      <c r="A10" s="122"/>
      <c r="B10" s="115" t="s">
        <v>203</v>
      </c>
      <c r="C10" s="141"/>
      <c r="D10" s="116"/>
      <c r="E10" s="117"/>
      <c r="F10" s="118"/>
      <c r="G10" s="119">
        <v>8</v>
      </c>
      <c r="H10" s="120">
        <f>H8-G10</f>
        <v>118</v>
      </c>
      <c r="I10" s="119"/>
      <c r="J10" s="121"/>
    </row>
    <row r="11" spans="1:10">
      <c r="A11" s="114">
        <v>45740</v>
      </c>
      <c r="B11" s="115" t="s">
        <v>212</v>
      </c>
      <c r="C11" s="141"/>
      <c r="D11" s="116"/>
      <c r="E11" s="117"/>
      <c r="F11" s="118"/>
      <c r="G11" s="119">
        <v>8</v>
      </c>
      <c r="H11" s="120">
        <f>H10-G11</f>
        <v>110</v>
      </c>
      <c r="I11" s="119"/>
      <c r="J11" s="121"/>
    </row>
    <row r="12" spans="1:10">
      <c r="A12" s="114">
        <v>45761</v>
      </c>
      <c r="B12" s="115" t="s">
        <v>220</v>
      </c>
      <c r="C12" s="141"/>
      <c r="D12" s="116"/>
      <c r="E12" s="117"/>
      <c r="F12" s="118"/>
      <c r="G12" s="119">
        <v>1</v>
      </c>
      <c r="H12" s="120">
        <f>H11-G12</f>
        <v>109</v>
      </c>
      <c r="I12" s="119"/>
      <c r="J12" s="121"/>
    </row>
    <row r="13" spans="1:10">
      <c r="A13" s="114">
        <v>45768</v>
      </c>
      <c r="B13" s="115" t="s">
        <v>186</v>
      </c>
      <c r="C13" s="141"/>
      <c r="D13" s="116"/>
      <c r="E13" s="117"/>
      <c r="F13" s="118">
        <v>75</v>
      </c>
      <c r="G13" s="119"/>
      <c r="H13" s="120">
        <f>H12+F13</f>
        <v>184</v>
      </c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14">
        <v>45810</v>
      </c>
      <c r="B15" s="115" t="s">
        <v>224</v>
      </c>
      <c r="C15" s="141"/>
      <c r="D15" s="116"/>
      <c r="E15" s="117"/>
      <c r="F15" s="118"/>
      <c r="G15" s="119"/>
      <c r="H15" s="120">
        <v>155</v>
      </c>
      <c r="I15" s="119" t="s">
        <v>55</v>
      </c>
      <c r="J15" s="121"/>
    </row>
    <row r="16" spans="1:10">
      <c r="A16" s="114">
        <v>45826</v>
      </c>
      <c r="B16" s="115" t="s">
        <v>186</v>
      </c>
      <c r="C16" s="141"/>
      <c r="D16" s="116"/>
      <c r="E16" s="117"/>
      <c r="F16" s="118">
        <v>50</v>
      </c>
      <c r="G16" s="119"/>
      <c r="H16" s="120">
        <f>H15+F16</f>
        <v>205</v>
      </c>
      <c r="I16" s="119"/>
      <c r="J16" s="121"/>
    </row>
    <row r="17" spans="1:10">
      <c r="A17" s="114">
        <v>45825</v>
      </c>
      <c r="B17" s="115" t="s">
        <v>237</v>
      </c>
      <c r="C17" s="141"/>
      <c r="D17" s="116"/>
      <c r="E17" s="117"/>
      <c r="F17" s="118"/>
      <c r="G17" s="119">
        <v>7</v>
      </c>
      <c r="H17" s="120">
        <f>H16-G17</f>
        <v>198</v>
      </c>
      <c r="I17" s="119"/>
      <c r="J17" s="121"/>
    </row>
    <row r="18" spans="1:10">
      <c r="A18" s="114">
        <v>45825</v>
      </c>
      <c r="B18" s="115" t="s">
        <v>238</v>
      </c>
      <c r="C18" s="141"/>
      <c r="D18" s="116"/>
      <c r="E18" s="117"/>
      <c r="F18" s="118"/>
      <c r="G18" s="119">
        <v>14</v>
      </c>
      <c r="H18" s="120">
        <f>H17-G18</f>
        <v>184</v>
      </c>
      <c r="I18" s="119"/>
      <c r="J18" s="121"/>
    </row>
    <row r="19" spans="1:10">
      <c r="A19" s="114">
        <v>45897</v>
      </c>
      <c r="B19" s="115" t="s">
        <v>251</v>
      </c>
      <c r="C19" s="141"/>
      <c r="D19" s="116"/>
      <c r="E19" s="117"/>
      <c r="F19" s="118"/>
      <c r="G19" s="119">
        <v>2</v>
      </c>
      <c r="H19" s="120">
        <f>H18-G19</f>
        <v>182</v>
      </c>
      <c r="I19" s="119"/>
      <c r="J19" s="121"/>
    </row>
    <row r="20" spans="1:10">
      <c r="A20" s="114">
        <v>45898</v>
      </c>
      <c r="B20" s="115" t="s">
        <v>186</v>
      </c>
      <c r="C20" s="141"/>
      <c r="D20" s="116"/>
      <c r="E20" s="117"/>
      <c r="F20" s="118">
        <v>100</v>
      </c>
      <c r="G20" s="119"/>
      <c r="H20" s="120">
        <f>H19+F20</f>
        <v>282</v>
      </c>
      <c r="I20" s="119"/>
      <c r="J20" s="121"/>
    </row>
    <row r="21" spans="1:10">
      <c r="A21" s="114">
        <v>45898</v>
      </c>
      <c r="B21" s="115" t="s">
        <v>252</v>
      </c>
      <c r="C21" s="141"/>
      <c r="D21" s="116"/>
      <c r="E21" s="117"/>
      <c r="F21" s="118"/>
      <c r="G21" s="119">
        <v>37</v>
      </c>
      <c r="H21" s="120">
        <f>H20-G21</f>
        <v>245</v>
      </c>
      <c r="I21" s="119"/>
      <c r="J21" s="121"/>
    </row>
    <row r="22" spans="1:10">
      <c r="A22" s="114">
        <v>45902</v>
      </c>
      <c r="B22" s="115" t="s">
        <v>253</v>
      </c>
      <c r="C22" s="141"/>
      <c r="D22" s="116"/>
      <c r="E22" s="117"/>
      <c r="F22" s="118"/>
      <c r="G22" s="119">
        <v>6</v>
      </c>
      <c r="H22" s="120">
        <f>H21-G22</f>
        <v>239</v>
      </c>
      <c r="I22" s="119"/>
      <c r="J22" s="121"/>
    </row>
    <row r="23" spans="1:10">
      <c r="A23" s="114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14">
        <v>45946</v>
      </c>
      <c r="B24" s="115" t="s">
        <v>224</v>
      </c>
      <c r="C24" s="141"/>
      <c r="D24" s="116"/>
      <c r="E24" s="117"/>
      <c r="F24" s="118"/>
      <c r="G24" s="119"/>
      <c r="H24" s="120">
        <v>239</v>
      </c>
      <c r="I24" s="119"/>
      <c r="J24" s="121"/>
    </row>
    <row r="25" spans="1:10">
      <c r="A25" s="114">
        <v>45966</v>
      </c>
      <c r="B25" s="184" t="s">
        <v>278</v>
      </c>
      <c r="C25" s="185"/>
      <c r="D25" s="186"/>
      <c r="E25" s="187"/>
      <c r="F25" s="188"/>
      <c r="G25" s="189">
        <v>19</v>
      </c>
      <c r="H25" s="120">
        <f t="shared" ref="H25:H30" si="0">H24-G25</f>
        <v>220</v>
      </c>
      <c r="I25" s="119"/>
      <c r="J25" s="121"/>
    </row>
    <row r="26" spans="1:10">
      <c r="A26" s="114"/>
      <c r="B26" s="184" t="s">
        <v>279</v>
      </c>
      <c r="C26" s="185"/>
      <c r="D26" s="186"/>
      <c r="E26" s="187"/>
      <c r="F26" s="188"/>
      <c r="G26" s="189">
        <v>4</v>
      </c>
      <c r="H26" s="120">
        <f t="shared" si="0"/>
        <v>216</v>
      </c>
      <c r="I26" s="119"/>
      <c r="J26" s="121"/>
    </row>
    <row r="27" spans="1:10">
      <c r="A27" s="114">
        <v>45968</v>
      </c>
      <c r="B27" s="115" t="s">
        <v>277</v>
      </c>
      <c r="C27" s="141"/>
      <c r="D27" s="116"/>
      <c r="E27" s="117"/>
      <c r="F27" s="118"/>
      <c r="G27" s="119">
        <v>2</v>
      </c>
      <c r="H27" s="120">
        <f t="shared" si="0"/>
        <v>214</v>
      </c>
      <c r="I27" s="119"/>
      <c r="J27" s="121"/>
    </row>
    <row r="28" spans="1:10">
      <c r="A28" s="114">
        <v>45975</v>
      </c>
      <c r="B28" s="115" t="s">
        <v>271</v>
      </c>
      <c r="C28" s="141"/>
      <c r="D28" s="116"/>
      <c r="E28" s="117"/>
      <c r="F28" s="118"/>
      <c r="G28" s="119">
        <v>1</v>
      </c>
      <c r="H28" s="120">
        <f t="shared" si="0"/>
        <v>213</v>
      </c>
      <c r="I28" s="119"/>
      <c r="J28" s="121"/>
    </row>
    <row r="29" spans="1:10">
      <c r="A29" s="122"/>
      <c r="B29" s="115" t="s">
        <v>272</v>
      </c>
      <c r="C29" s="141"/>
      <c r="D29" s="116"/>
      <c r="E29" s="117"/>
      <c r="F29" s="118"/>
      <c r="G29" s="119">
        <v>1</v>
      </c>
      <c r="H29" s="120">
        <f t="shared" si="0"/>
        <v>212</v>
      </c>
      <c r="I29" s="119"/>
      <c r="J29" s="121"/>
    </row>
    <row r="30" spans="1:10">
      <c r="A30" s="122"/>
      <c r="B30" s="115" t="s">
        <v>277</v>
      </c>
      <c r="C30" s="141"/>
      <c r="D30" s="116"/>
      <c r="E30" s="117"/>
      <c r="F30" s="118"/>
      <c r="G30" s="119">
        <v>2</v>
      </c>
      <c r="H30" s="120">
        <f t="shared" si="0"/>
        <v>210</v>
      </c>
      <c r="I30" s="119"/>
      <c r="J30" s="121"/>
    </row>
    <row r="31" spans="1:10">
      <c r="A31" s="114">
        <v>45988</v>
      </c>
      <c r="B31" s="115" t="s">
        <v>280</v>
      </c>
      <c r="C31" s="141"/>
      <c r="D31" s="116"/>
      <c r="E31" s="117"/>
      <c r="F31" s="118"/>
      <c r="G31" s="119">
        <v>1</v>
      </c>
      <c r="H31" s="120">
        <f>H30-G31</f>
        <v>209</v>
      </c>
      <c r="I31" s="119"/>
      <c r="J31" s="121"/>
    </row>
    <row r="32" spans="1:10">
      <c r="A32" s="114"/>
      <c r="B32" s="115" t="s">
        <v>285</v>
      </c>
      <c r="C32" s="141"/>
      <c r="D32" s="116"/>
      <c r="E32" s="117"/>
      <c r="F32" s="118"/>
      <c r="G32" s="119">
        <v>46</v>
      </c>
      <c r="H32" s="120">
        <f>H31-G32</f>
        <v>163</v>
      </c>
      <c r="I32" s="119"/>
      <c r="J32" s="121"/>
    </row>
    <row r="33" spans="1:10">
      <c r="A33" s="114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14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14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>
      <c r="A36" s="114"/>
      <c r="B36" s="115"/>
      <c r="C36" s="141"/>
      <c r="D36" s="116"/>
      <c r="E36" s="117"/>
      <c r="F36" s="118"/>
      <c r="G36" s="119"/>
      <c r="H36" s="120"/>
      <c r="I36" s="119"/>
      <c r="J36" s="121"/>
    </row>
    <row r="37" spans="1:10">
      <c r="A37" s="122"/>
      <c r="B37" s="115"/>
      <c r="C37" s="141"/>
      <c r="D37" s="116"/>
      <c r="E37" s="117"/>
      <c r="F37" s="118"/>
      <c r="G37" s="119"/>
      <c r="H37" s="120"/>
      <c r="I37" s="119"/>
      <c r="J37" s="121"/>
    </row>
    <row r="38" spans="1:10">
      <c r="A38" s="122"/>
      <c r="B38" s="115"/>
      <c r="C38" s="141"/>
      <c r="D38" s="116"/>
      <c r="E38" s="117"/>
      <c r="F38" s="118"/>
      <c r="G38" s="119"/>
      <c r="H38" s="120"/>
      <c r="I38" s="119"/>
      <c r="J38" s="121"/>
    </row>
    <row r="39" spans="1:10">
      <c r="A39" s="122"/>
      <c r="B39" s="115"/>
      <c r="C39" s="141"/>
      <c r="D39" s="116"/>
      <c r="E39" s="117"/>
      <c r="F39" s="118"/>
      <c r="G39" s="119"/>
      <c r="H39" s="120"/>
      <c r="I39" s="119"/>
      <c r="J39" s="121"/>
    </row>
    <row r="40" spans="1:10" ht="15.75" thickBot="1">
      <c r="A40" s="123"/>
      <c r="B40" s="124"/>
      <c r="C40" s="144"/>
      <c r="D40" s="125"/>
      <c r="E40" s="126"/>
      <c r="F40" s="127"/>
      <c r="G40" s="127"/>
      <c r="H40" s="128"/>
      <c r="I40" s="129"/>
      <c r="J40" s="130"/>
    </row>
    <row r="41" spans="1:10">
      <c r="A41" s="28"/>
      <c r="B41" s="28"/>
      <c r="C41" s="104"/>
      <c r="D41" s="28"/>
      <c r="E41" s="28"/>
      <c r="F41" s="28"/>
      <c r="G41" s="29"/>
      <c r="H41" s="29"/>
      <c r="I41" s="29"/>
      <c r="J41" s="29"/>
    </row>
  </sheetData>
  <mergeCells count="12">
    <mergeCell ref="G8:G9"/>
    <mergeCell ref="H8:H9"/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265C-4C84-49A2-B6E7-E6F0A9F33560}">
  <dimension ref="A1:J37"/>
  <sheetViews>
    <sheetView workbookViewId="0">
      <selection activeCell="A7" sqref="A7:B7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162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64</v>
      </c>
      <c r="E5" s="109" t="s">
        <v>55</v>
      </c>
      <c r="F5" s="110"/>
      <c r="G5" s="111"/>
      <c r="H5" s="112">
        <f>D5</f>
        <v>64</v>
      </c>
      <c r="I5" s="111" t="s">
        <v>55</v>
      </c>
      <c r="J5" s="113"/>
    </row>
    <row r="6" spans="1:10">
      <c r="A6" s="114"/>
      <c r="B6" s="115"/>
      <c r="C6" s="141"/>
      <c r="D6" s="116"/>
      <c r="E6" s="117"/>
      <c r="F6" s="118"/>
      <c r="G6" s="119"/>
      <c r="H6" s="120"/>
      <c r="I6" s="119"/>
      <c r="J6" s="121"/>
    </row>
    <row r="7" spans="1:10">
      <c r="A7" s="114">
        <v>45810</v>
      </c>
      <c r="B7" s="115" t="s">
        <v>224</v>
      </c>
      <c r="C7" s="141"/>
      <c r="D7" s="116"/>
      <c r="E7" s="117"/>
      <c r="F7" s="118"/>
      <c r="G7" s="119"/>
      <c r="H7" s="120">
        <v>64</v>
      </c>
      <c r="I7" s="119" t="s">
        <v>55</v>
      </c>
      <c r="J7" s="121"/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04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94E2-ED17-4F2E-8EA4-4ED33842D108}">
  <dimension ref="A1:J34"/>
  <sheetViews>
    <sheetView workbookViewId="0">
      <selection activeCell="I21" sqref="I21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133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206</v>
      </c>
      <c r="E5" s="109" t="s">
        <v>55</v>
      </c>
      <c r="F5" s="110"/>
      <c r="G5" s="111"/>
      <c r="H5" s="112">
        <f>D5</f>
        <v>206</v>
      </c>
      <c r="I5" s="111" t="s">
        <v>55</v>
      </c>
      <c r="J5" s="113"/>
    </row>
    <row r="6" spans="1:10">
      <c r="A6" s="114">
        <v>45625</v>
      </c>
      <c r="B6" s="115" t="s">
        <v>182</v>
      </c>
      <c r="C6" s="141"/>
      <c r="D6" s="116"/>
      <c r="E6" s="117"/>
      <c r="F6" s="118"/>
      <c r="G6" s="119">
        <v>11</v>
      </c>
      <c r="H6" s="120">
        <f>H5-G6</f>
        <v>195</v>
      </c>
      <c r="I6" s="119" t="s">
        <v>55</v>
      </c>
      <c r="J6" s="121"/>
    </row>
    <row r="7" spans="1:10">
      <c r="A7" s="114">
        <v>45636</v>
      </c>
      <c r="B7" s="115" t="s">
        <v>187</v>
      </c>
      <c r="C7" s="141"/>
      <c r="D7" s="116"/>
      <c r="E7" s="117"/>
      <c r="F7" s="118"/>
      <c r="G7" s="119">
        <f>6</f>
        <v>6</v>
      </c>
      <c r="H7" s="120">
        <f>H6-G7</f>
        <v>189</v>
      </c>
      <c r="I7" s="119" t="s">
        <v>55</v>
      </c>
      <c r="J7" s="121"/>
    </row>
    <row r="8" spans="1:10">
      <c r="A8" s="114">
        <v>45695</v>
      </c>
      <c r="B8" s="115" t="s">
        <v>197</v>
      </c>
      <c r="C8" s="141"/>
      <c r="D8" s="116"/>
      <c r="E8" s="117"/>
      <c r="F8" s="118"/>
      <c r="G8" s="119">
        <v>29</v>
      </c>
      <c r="H8" s="120">
        <f>H7-G8</f>
        <v>160</v>
      </c>
      <c r="I8" s="119" t="s">
        <v>55</v>
      </c>
      <c r="J8" s="121"/>
    </row>
    <row r="9" spans="1:10">
      <c r="A9" s="122"/>
      <c r="B9" s="115" t="s">
        <v>204</v>
      </c>
      <c r="C9" s="141"/>
      <c r="D9" s="116"/>
      <c r="E9" s="117"/>
      <c r="F9" s="118"/>
      <c r="G9" s="119">
        <v>2</v>
      </c>
      <c r="H9" s="120">
        <f>H8-G9</f>
        <v>158</v>
      </c>
      <c r="I9" s="119" t="s">
        <v>55</v>
      </c>
      <c r="J9" s="121"/>
    </row>
    <row r="10" spans="1:10">
      <c r="A10" s="114">
        <v>45734</v>
      </c>
      <c r="B10" s="115" t="s">
        <v>209</v>
      </c>
      <c r="C10" s="141"/>
      <c r="D10" s="116"/>
      <c r="E10" s="117"/>
      <c r="F10" s="118"/>
      <c r="G10" s="119">
        <v>2</v>
      </c>
      <c r="H10" s="120">
        <f>H9-G10</f>
        <v>156</v>
      </c>
      <c r="I10" s="119" t="s">
        <v>55</v>
      </c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14">
        <v>45810</v>
      </c>
      <c r="B12" s="115" t="s">
        <v>224</v>
      </c>
      <c r="C12" s="141"/>
      <c r="D12" s="116"/>
      <c r="E12" s="117"/>
      <c r="F12" s="118"/>
      <c r="G12" s="119"/>
      <c r="H12" s="120">
        <v>156</v>
      </c>
      <c r="I12" s="119" t="s">
        <v>55</v>
      </c>
      <c r="J12" s="121"/>
    </row>
    <row r="13" spans="1:10">
      <c r="A13" s="114">
        <v>45821</v>
      </c>
      <c r="B13" s="115" t="s">
        <v>235</v>
      </c>
      <c r="C13" s="141" t="s">
        <v>194</v>
      </c>
      <c r="D13" s="116"/>
      <c r="E13" s="117"/>
      <c r="F13" s="118">
        <v>150</v>
      </c>
      <c r="G13" s="119"/>
      <c r="H13" s="120">
        <f>H12+F13</f>
        <v>306</v>
      </c>
      <c r="I13" s="119" t="s">
        <v>55</v>
      </c>
      <c r="J13" s="121"/>
    </row>
    <row r="14" spans="1:10">
      <c r="A14" s="114">
        <v>45824</v>
      </c>
      <c r="B14" s="115" t="s">
        <v>246</v>
      </c>
      <c r="C14" s="141"/>
      <c r="D14" s="116"/>
      <c r="E14" s="117"/>
      <c r="F14" s="118"/>
      <c r="G14" s="119">
        <v>130</v>
      </c>
      <c r="H14" s="120">
        <f>H13-G14</f>
        <v>176</v>
      </c>
      <c r="I14" s="119" t="s">
        <v>55</v>
      </c>
      <c r="J14" s="121"/>
    </row>
    <row r="15" spans="1:10">
      <c r="A15" s="114">
        <v>45838</v>
      </c>
      <c r="B15" s="115" t="s">
        <v>243</v>
      </c>
      <c r="C15" s="141"/>
      <c r="D15" s="116"/>
      <c r="E15" s="117"/>
      <c r="F15" s="118"/>
      <c r="G15" s="119">
        <v>9</v>
      </c>
      <c r="H15" s="120">
        <f>H14-G15</f>
        <v>167</v>
      </c>
      <c r="I15" s="119" t="s">
        <v>55</v>
      </c>
      <c r="J15" s="121"/>
    </row>
    <row r="16" spans="1:10">
      <c r="A16" s="114">
        <v>45919</v>
      </c>
      <c r="B16" s="115" t="s">
        <v>254</v>
      </c>
      <c r="C16" s="141"/>
      <c r="D16" s="116"/>
      <c r="E16" s="117"/>
      <c r="F16" s="118"/>
      <c r="G16" s="119">
        <v>2</v>
      </c>
      <c r="H16" s="120">
        <f>H15-G16</f>
        <v>165</v>
      </c>
      <c r="I16" s="119" t="s">
        <v>55</v>
      </c>
      <c r="J16" s="121"/>
    </row>
    <row r="17" spans="1:10">
      <c r="A17" s="114">
        <v>45930</v>
      </c>
      <c r="B17" s="115" t="s">
        <v>255</v>
      </c>
      <c r="C17" s="141"/>
      <c r="D17" s="116"/>
      <c r="E17" s="117"/>
      <c r="F17" s="118"/>
      <c r="G17" s="119">
        <v>88</v>
      </c>
      <c r="H17" s="120">
        <f>H16-G17</f>
        <v>77</v>
      </c>
      <c r="I17" s="119" t="s">
        <v>55</v>
      </c>
      <c r="J17" s="121"/>
    </row>
    <row r="18" spans="1:10">
      <c r="A18" s="114">
        <v>45930</v>
      </c>
      <c r="B18" s="115" t="s">
        <v>186</v>
      </c>
      <c r="C18" s="141"/>
      <c r="D18" s="116"/>
      <c r="E18" s="117"/>
      <c r="F18" s="118">
        <v>150</v>
      </c>
      <c r="G18" s="119"/>
      <c r="H18" s="120">
        <f>H17+F18</f>
        <v>227</v>
      </c>
      <c r="I18" s="119"/>
      <c r="J18" s="121"/>
    </row>
    <row r="19" spans="1:10">
      <c r="A19" s="114">
        <v>45932</v>
      </c>
      <c r="B19" s="115" t="s">
        <v>259</v>
      </c>
      <c r="C19" s="141"/>
      <c r="D19" s="116"/>
      <c r="E19" s="117"/>
      <c r="F19" s="118"/>
      <c r="G19" s="119">
        <v>1</v>
      </c>
      <c r="H19" s="120">
        <f>H18-G19</f>
        <v>226</v>
      </c>
      <c r="I19" s="119" t="s">
        <v>55</v>
      </c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 t="s">
        <v>273</v>
      </c>
      <c r="B21" s="115" t="s">
        <v>274</v>
      </c>
      <c r="C21" s="141"/>
      <c r="D21" s="116"/>
      <c r="E21" s="117"/>
      <c r="F21" s="118"/>
      <c r="G21" s="119"/>
      <c r="H21" s="120">
        <v>226</v>
      </c>
      <c r="I21" s="119" t="s">
        <v>55</v>
      </c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 ht="15.75" thickBot="1">
      <c r="A33" s="123"/>
      <c r="B33" s="124"/>
      <c r="C33" s="144"/>
      <c r="D33" s="125"/>
      <c r="E33" s="126"/>
      <c r="F33" s="127"/>
      <c r="G33" s="127"/>
      <c r="H33" s="128"/>
      <c r="I33" s="129"/>
      <c r="J33" s="130"/>
    </row>
    <row r="34" spans="1:10">
      <c r="A34" s="28"/>
      <c r="B34" s="28"/>
      <c r="C34" s="104"/>
      <c r="D34" s="28"/>
      <c r="E34" s="28"/>
      <c r="F34" s="28"/>
      <c r="G34" s="29"/>
      <c r="H34" s="29"/>
      <c r="I34" s="29"/>
      <c r="J34" s="29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2D18-CFF5-4E64-B5F1-126AD9F54B96}">
  <dimension ref="A1:J37"/>
  <sheetViews>
    <sheetView topLeftCell="A7" workbookViewId="0">
      <selection activeCell="A32" sqref="A32:C32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7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134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10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176</v>
      </c>
      <c r="E5" s="109" t="s">
        <v>55</v>
      </c>
      <c r="F5" s="110"/>
      <c r="G5" s="111"/>
      <c r="H5" s="112">
        <f>D5</f>
        <v>176</v>
      </c>
      <c r="I5" s="111" t="s">
        <v>55</v>
      </c>
      <c r="J5" s="113"/>
    </row>
    <row r="6" spans="1:10">
      <c r="A6" s="114">
        <v>45609</v>
      </c>
      <c r="B6" s="115" t="s">
        <v>165</v>
      </c>
      <c r="C6" s="141"/>
      <c r="D6" s="116"/>
      <c r="E6" s="117"/>
      <c r="F6" s="118"/>
      <c r="G6" s="119">
        <v>10</v>
      </c>
      <c r="H6" s="120">
        <f>H5-G6</f>
        <v>166</v>
      </c>
      <c r="I6" s="119" t="s">
        <v>55</v>
      </c>
      <c r="J6" s="121"/>
    </row>
    <row r="7" spans="1:10">
      <c r="A7" s="114">
        <v>45610</v>
      </c>
      <c r="B7" s="115" t="s">
        <v>166</v>
      </c>
      <c r="C7" s="141"/>
      <c r="D7" s="116"/>
      <c r="E7" s="117"/>
      <c r="F7" s="118"/>
      <c r="G7" s="119">
        <v>53</v>
      </c>
      <c r="H7" s="120">
        <f>H6-G7</f>
        <v>113</v>
      </c>
      <c r="I7" s="119" t="s">
        <v>55</v>
      </c>
      <c r="J7" s="121"/>
    </row>
    <row r="8" spans="1:10">
      <c r="A8" s="114">
        <v>45616</v>
      </c>
      <c r="B8" s="115" t="s">
        <v>188</v>
      </c>
      <c r="C8" s="141"/>
      <c r="D8" s="116"/>
      <c r="E8" s="117"/>
      <c r="F8" s="118"/>
      <c r="G8" s="119">
        <v>5</v>
      </c>
      <c r="H8" s="120">
        <f>H7-G8</f>
        <v>108</v>
      </c>
      <c r="I8" s="119" t="s">
        <v>55</v>
      </c>
      <c r="J8" s="121"/>
    </row>
    <row r="9" spans="1:10">
      <c r="A9" s="114">
        <v>45694</v>
      </c>
      <c r="B9" s="115" t="s">
        <v>195</v>
      </c>
      <c r="C9" s="141" t="s">
        <v>194</v>
      </c>
      <c r="D9" s="116"/>
      <c r="E9" s="117"/>
      <c r="F9" s="118">
        <v>100</v>
      </c>
      <c r="G9" s="119"/>
      <c r="H9" s="120">
        <f>H8+F9</f>
        <v>208</v>
      </c>
      <c r="I9" s="119" t="s">
        <v>55</v>
      </c>
      <c r="J9" s="121"/>
    </row>
    <row r="10" spans="1:10">
      <c r="A10" s="114">
        <v>45695</v>
      </c>
      <c r="B10" s="115" t="s">
        <v>196</v>
      </c>
      <c r="C10" s="141"/>
      <c r="D10" s="116"/>
      <c r="E10" s="117"/>
      <c r="F10" s="118"/>
      <c r="G10" s="119">
        <v>56</v>
      </c>
      <c r="H10" s="120">
        <f>H9-G10</f>
        <v>152</v>
      </c>
      <c r="I10" s="119" t="s">
        <v>55</v>
      </c>
      <c r="J10" s="121"/>
    </row>
    <row r="11" spans="1:10">
      <c r="A11" s="114">
        <v>45714</v>
      </c>
      <c r="B11" s="115" t="s">
        <v>195</v>
      </c>
      <c r="C11" s="141"/>
      <c r="D11" s="116"/>
      <c r="E11" s="117"/>
      <c r="F11" s="118">
        <v>100</v>
      </c>
      <c r="G11" s="119"/>
      <c r="H11" s="120">
        <f>H10+F11</f>
        <v>252</v>
      </c>
      <c r="I11" s="119" t="s">
        <v>55</v>
      </c>
      <c r="J11" s="121"/>
    </row>
    <row r="12" spans="1:10">
      <c r="A12" s="114">
        <v>45715</v>
      </c>
      <c r="B12" s="115" t="s">
        <v>201</v>
      </c>
      <c r="C12" s="141"/>
      <c r="D12" s="116"/>
      <c r="E12" s="117"/>
      <c r="F12" s="118"/>
      <c r="G12" s="119">
        <v>77</v>
      </c>
      <c r="H12" s="120">
        <f>H11-G12</f>
        <v>175</v>
      </c>
      <c r="I12" s="119" t="s">
        <v>55</v>
      </c>
      <c r="J12" s="121"/>
    </row>
    <row r="13" spans="1:10">
      <c r="A13" s="122"/>
      <c r="B13" s="115" t="s">
        <v>202</v>
      </c>
      <c r="C13" s="141"/>
      <c r="D13" s="116"/>
      <c r="E13" s="117"/>
      <c r="F13" s="118"/>
      <c r="G13" s="119">
        <v>5</v>
      </c>
      <c r="H13" s="120">
        <f>H12-G13</f>
        <v>170</v>
      </c>
      <c r="I13" s="119" t="s">
        <v>55</v>
      </c>
      <c r="J13" s="121"/>
    </row>
    <row r="14" spans="1:10">
      <c r="A14" s="114">
        <v>45733</v>
      </c>
      <c r="B14" s="115" t="s">
        <v>195</v>
      </c>
      <c r="C14" s="141"/>
      <c r="D14" s="116"/>
      <c r="E14" s="117"/>
      <c r="F14" s="118">
        <v>100</v>
      </c>
      <c r="G14" s="119"/>
      <c r="H14" s="120">
        <f>H13+F14</f>
        <v>270</v>
      </c>
      <c r="I14" s="119" t="s">
        <v>55</v>
      </c>
      <c r="J14" s="121"/>
    </row>
    <row r="15" spans="1:10">
      <c r="A15" s="114">
        <v>45734</v>
      </c>
      <c r="B15" s="115" t="s">
        <v>206</v>
      </c>
      <c r="C15" s="141"/>
      <c r="D15" s="116"/>
      <c r="E15" s="117"/>
      <c r="F15" s="118"/>
      <c r="G15" s="119">
        <v>3</v>
      </c>
      <c r="H15" s="120">
        <f t="shared" ref="H15:H21" si="0">H14-G15</f>
        <v>267</v>
      </c>
      <c r="I15" s="119" t="s">
        <v>55</v>
      </c>
      <c r="J15" s="121"/>
    </row>
    <row r="16" spans="1:10">
      <c r="A16" s="122"/>
      <c r="B16" s="115" t="s">
        <v>207</v>
      </c>
      <c r="C16" s="141"/>
      <c r="D16" s="116"/>
      <c r="E16" s="117"/>
      <c r="F16" s="118"/>
      <c r="G16" s="119">
        <v>43</v>
      </c>
      <c r="H16" s="120">
        <f t="shared" si="0"/>
        <v>224</v>
      </c>
      <c r="I16" s="119" t="s">
        <v>55</v>
      </c>
      <c r="J16" s="121"/>
    </row>
    <row r="17" spans="1:10">
      <c r="A17" s="122"/>
      <c r="B17" s="115" t="s">
        <v>208</v>
      </c>
      <c r="C17" s="141"/>
      <c r="D17" s="116"/>
      <c r="E17" s="117"/>
      <c r="F17" s="118"/>
      <c r="G17" s="119">
        <v>21</v>
      </c>
      <c r="H17" s="120">
        <f t="shared" si="0"/>
        <v>203</v>
      </c>
      <c r="I17" s="119" t="s">
        <v>55</v>
      </c>
      <c r="J17" s="121"/>
    </row>
    <row r="18" spans="1:10">
      <c r="A18" s="122"/>
      <c r="B18" s="115" t="s">
        <v>216</v>
      </c>
      <c r="C18" s="141"/>
      <c r="D18" s="116"/>
      <c r="E18" s="117"/>
      <c r="F18" s="118"/>
      <c r="G18" s="119">
        <v>4</v>
      </c>
      <c r="H18" s="120">
        <f t="shared" si="0"/>
        <v>199</v>
      </c>
      <c r="I18" s="119" t="s">
        <v>55</v>
      </c>
      <c r="J18" s="121"/>
    </row>
    <row r="19" spans="1:10">
      <c r="A19" s="114">
        <v>45761</v>
      </c>
      <c r="B19" s="115" t="s">
        <v>215</v>
      </c>
      <c r="C19" s="141"/>
      <c r="D19" s="116"/>
      <c r="E19" s="117"/>
      <c r="F19" s="118"/>
      <c r="G19" s="119">
        <v>4</v>
      </c>
      <c r="H19" s="120">
        <f t="shared" si="0"/>
        <v>195</v>
      </c>
      <c r="I19" s="119" t="s">
        <v>55</v>
      </c>
      <c r="J19" s="121"/>
    </row>
    <row r="20" spans="1:10">
      <c r="A20" s="114">
        <v>45761</v>
      </c>
      <c r="B20" s="115" t="s">
        <v>218</v>
      </c>
      <c r="C20" s="141"/>
      <c r="D20" s="116"/>
      <c r="E20" s="117"/>
      <c r="F20" s="118"/>
      <c r="G20" s="119">
        <v>12</v>
      </c>
      <c r="H20" s="120">
        <f t="shared" si="0"/>
        <v>183</v>
      </c>
      <c r="I20" s="119" t="s">
        <v>55</v>
      </c>
      <c r="J20" s="121"/>
    </row>
    <row r="21" spans="1:10">
      <c r="A21" s="114">
        <v>45761</v>
      </c>
      <c r="B21" s="115" t="s">
        <v>219</v>
      </c>
      <c r="C21" s="141"/>
      <c r="D21" s="116"/>
      <c r="E21" s="117"/>
      <c r="F21" s="118"/>
      <c r="G21" s="119">
        <v>10</v>
      </c>
      <c r="H21" s="120">
        <f t="shared" si="0"/>
        <v>173</v>
      </c>
      <c r="I21" s="119" t="s">
        <v>55</v>
      </c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14">
        <v>45810</v>
      </c>
      <c r="B23" s="115" t="s">
        <v>224</v>
      </c>
      <c r="C23" s="141"/>
      <c r="D23" s="116"/>
      <c r="E23" s="117"/>
      <c r="F23" s="118"/>
      <c r="G23" s="119"/>
      <c r="H23" s="120">
        <v>173</v>
      </c>
      <c r="I23" s="119" t="s">
        <v>55</v>
      </c>
      <c r="J23" s="121"/>
    </row>
    <row r="24" spans="1:10">
      <c r="A24" s="114">
        <v>45932</v>
      </c>
      <c r="B24" s="115" t="s">
        <v>256</v>
      </c>
      <c r="C24" s="141"/>
      <c r="D24" s="116"/>
      <c r="E24" s="117"/>
      <c r="F24" s="118"/>
      <c r="G24" s="119">
        <v>20</v>
      </c>
      <c r="H24" s="120">
        <f>H23-G24</f>
        <v>153</v>
      </c>
      <c r="I24" s="119" t="s">
        <v>55</v>
      </c>
      <c r="J24" s="121"/>
    </row>
    <row r="25" spans="1:10">
      <c r="A25" s="122"/>
      <c r="B25" s="115" t="s">
        <v>257</v>
      </c>
      <c r="C25" s="141"/>
      <c r="D25" s="116"/>
      <c r="E25" s="117"/>
      <c r="F25" s="118"/>
      <c r="G25" s="119">
        <v>3</v>
      </c>
      <c r="H25" s="120">
        <f>H24-G25</f>
        <v>150</v>
      </c>
      <c r="I25" s="119" t="s">
        <v>55</v>
      </c>
      <c r="J25" s="121"/>
    </row>
    <row r="26" spans="1:10">
      <c r="A26" s="122"/>
      <c r="B26" s="115" t="s">
        <v>258</v>
      </c>
      <c r="C26" s="141"/>
      <c r="D26" s="116"/>
      <c r="E26" s="117"/>
      <c r="F26" s="118"/>
      <c r="G26" s="119">
        <v>2</v>
      </c>
      <c r="H26" s="120">
        <f>H25-G26</f>
        <v>148</v>
      </c>
      <c r="I26" s="119" t="s">
        <v>55</v>
      </c>
      <c r="J26" s="121"/>
    </row>
    <row r="27" spans="1:10">
      <c r="A27" s="114">
        <v>45932</v>
      </c>
      <c r="B27" s="115" t="s">
        <v>259</v>
      </c>
      <c r="C27" s="141"/>
      <c r="D27" s="116"/>
      <c r="E27" s="117"/>
      <c r="F27" s="118"/>
      <c r="G27" s="119">
        <v>1</v>
      </c>
      <c r="H27" s="120">
        <f>H26-G27</f>
        <v>147</v>
      </c>
      <c r="I27" s="119" t="s">
        <v>55</v>
      </c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14">
        <v>45946</v>
      </c>
      <c r="B29" s="115" t="s">
        <v>275</v>
      </c>
      <c r="C29" s="141"/>
      <c r="D29" s="116"/>
      <c r="E29" s="117"/>
      <c r="F29" s="118"/>
      <c r="G29" s="119"/>
      <c r="H29" s="120">
        <v>147</v>
      </c>
      <c r="I29" s="119"/>
      <c r="J29" s="121"/>
    </row>
    <row r="30" spans="1:10">
      <c r="A30" s="114">
        <v>45975</v>
      </c>
      <c r="B30" s="115" t="s">
        <v>276</v>
      </c>
      <c r="C30" s="141"/>
      <c r="D30" s="116"/>
      <c r="E30" s="117"/>
      <c r="F30" s="118"/>
      <c r="G30" s="119">
        <v>11</v>
      </c>
      <c r="H30" s="120">
        <f>H29-G30</f>
        <v>136</v>
      </c>
      <c r="I30" s="119"/>
      <c r="J30" s="121"/>
    </row>
    <row r="31" spans="1:10">
      <c r="A31" s="114">
        <v>45992</v>
      </c>
      <c r="B31" s="115" t="s">
        <v>281</v>
      </c>
      <c r="C31" s="141"/>
      <c r="D31" s="116"/>
      <c r="E31" s="117"/>
      <c r="F31" s="118"/>
      <c r="G31" s="119">
        <v>20</v>
      </c>
      <c r="H31" s="120">
        <f>H30-G31</f>
        <v>116</v>
      </c>
      <c r="I31" s="119"/>
      <c r="J31" s="121"/>
    </row>
    <row r="32" spans="1:10" ht="15.75" customHeight="1">
      <c r="A32" s="114">
        <v>45995</v>
      </c>
      <c r="B32" s="115" t="s">
        <v>286</v>
      </c>
      <c r="C32" s="141"/>
      <c r="D32" s="116"/>
      <c r="E32" s="117"/>
      <c r="F32" s="118"/>
      <c r="G32" s="119">
        <v>42</v>
      </c>
      <c r="H32" s="120">
        <f>H31-G32</f>
        <v>74</v>
      </c>
      <c r="I32" s="119"/>
      <c r="J32" s="121"/>
    </row>
    <row r="33" spans="1:10">
      <c r="A33" s="114">
        <v>45995</v>
      </c>
      <c r="B33" s="115" t="s">
        <v>284</v>
      </c>
      <c r="C33" s="141"/>
      <c r="D33" s="116"/>
      <c r="E33" s="117"/>
      <c r="F33" s="118">
        <v>100</v>
      </c>
      <c r="G33" s="119"/>
      <c r="H33" s="120">
        <f>H32+F33</f>
        <v>174</v>
      </c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04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8F96-0BC1-439C-9C4A-7A9681FA2122}">
  <dimension ref="A1:J37"/>
  <sheetViews>
    <sheetView workbookViewId="0">
      <selection activeCell="A7" sqref="A7:B8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135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25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136</v>
      </c>
      <c r="D5" s="108">
        <v>34</v>
      </c>
      <c r="E5" s="109" t="s">
        <v>90</v>
      </c>
      <c r="F5" s="110"/>
      <c r="G5" s="111"/>
      <c r="H5" s="112">
        <f>D5</f>
        <v>34</v>
      </c>
      <c r="I5" s="108" t="s">
        <v>55</v>
      </c>
      <c r="J5" s="113"/>
    </row>
    <row r="6" spans="1:10">
      <c r="A6" s="131"/>
      <c r="B6" s="132"/>
      <c r="C6" s="140"/>
      <c r="D6" s="133"/>
      <c r="E6" s="134"/>
      <c r="F6" s="135"/>
      <c r="G6" s="136"/>
      <c r="H6" s="137"/>
      <c r="I6" s="136"/>
      <c r="J6" s="138"/>
    </row>
    <row r="7" spans="1:10">
      <c r="A7" s="114">
        <v>45810</v>
      </c>
      <c r="B7" s="115" t="s">
        <v>224</v>
      </c>
      <c r="C7" s="141"/>
      <c r="D7" s="116"/>
      <c r="E7" s="117"/>
      <c r="F7" s="118"/>
      <c r="G7" s="119"/>
      <c r="H7" s="120">
        <v>34</v>
      </c>
      <c r="I7" s="119" t="s">
        <v>55</v>
      </c>
      <c r="J7" s="121"/>
    </row>
    <row r="8" spans="1:10">
      <c r="A8" s="122"/>
      <c r="B8" s="115"/>
      <c r="C8" s="141"/>
      <c r="D8" s="116"/>
      <c r="E8" s="117"/>
      <c r="F8" s="118"/>
      <c r="G8" s="119"/>
      <c r="H8" s="120"/>
      <c r="I8" s="119"/>
      <c r="J8" s="121"/>
    </row>
    <row r="9" spans="1:10">
      <c r="A9" s="122"/>
      <c r="B9" s="115"/>
      <c r="C9" s="141"/>
      <c r="D9" s="116"/>
      <c r="E9" s="117"/>
      <c r="F9" s="118"/>
      <c r="G9" s="119"/>
      <c r="H9" s="120"/>
      <c r="I9" s="119"/>
      <c r="J9" s="121"/>
    </row>
    <row r="10" spans="1:10">
      <c r="A10" s="122"/>
      <c r="B10" s="115"/>
      <c r="C10" s="141"/>
      <c r="D10" s="116"/>
      <c r="E10" s="117"/>
      <c r="F10" s="118"/>
      <c r="G10" s="119"/>
      <c r="H10" s="120"/>
      <c r="I10" s="119"/>
      <c r="J10" s="121"/>
    </row>
    <row r="11" spans="1:10">
      <c r="A11" s="122"/>
      <c r="B11" s="115"/>
      <c r="C11" s="141"/>
      <c r="D11" s="116"/>
      <c r="E11" s="117"/>
      <c r="F11" s="118"/>
      <c r="G11" s="119"/>
      <c r="H11" s="120"/>
      <c r="I11" s="119"/>
      <c r="J11" s="121"/>
    </row>
    <row r="12" spans="1:10">
      <c r="A12" s="122"/>
      <c r="B12" s="115"/>
      <c r="C12" s="141"/>
      <c r="D12" s="116"/>
      <c r="E12" s="117"/>
      <c r="F12" s="118"/>
      <c r="G12" s="119"/>
      <c r="H12" s="120"/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22"/>
      <c r="B14" s="115"/>
      <c r="C14" s="141"/>
      <c r="D14" s="116"/>
      <c r="E14" s="117"/>
      <c r="F14" s="118"/>
      <c r="G14" s="119"/>
      <c r="H14" s="120"/>
      <c r="I14" s="119"/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2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39"/>
      <c r="D37" s="28"/>
      <c r="E37" s="28"/>
      <c r="F37" s="28"/>
      <c r="G37" s="29"/>
      <c r="H37" s="29"/>
      <c r="I37" s="29"/>
      <c r="J37" s="29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47EA-39E7-431C-AD42-A4879EE911F4}">
  <sheetPr codeName="Sheet2"/>
  <dimension ref="A1:J46"/>
  <sheetViews>
    <sheetView topLeftCell="A16" workbookViewId="0">
      <selection activeCell="K52" sqref="K52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137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09" t="s">
        <v>76</v>
      </c>
      <c r="C3" s="209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10"/>
      <c r="C4" s="225"/>
      <c r="D4" s="218"/>
      <c r="E4" s="219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132</v>
      </c>
      <c r="D5" s="108">
        <v>191</v>
      </c>
      <c r="E5" s="108" t="s">
        <v>55</v>
      </c>
      <c r="F5" s="110"/>
      <c r="G5" s="111"/>
      <c r="H5" s="112">
        <f>D5</f>
        <v>191</v>
      </c>
      <c r="I5" s="108" t="s">
        <v>55</v>
      </c>
      <c r="J5" s="113"/>
    </row>
    <row r="6" spans="1:10">
      <c r="A6" s="131"/>
      <c r="B6" s="132" t="s">
        <v>172</v>
      </c>
      <c r="C6" s="140"/>
      <c r="D6" s="133"/>
      <c r="E6" s="134"/>
      <c r="F6" s="135"/>
      <c r="G6" s="136">
        <v>35</v>
      </c>
      <c r="H6" s="137">
        <f>H5-G6</f>
        <v>156</v>
      </c>
      <c r="I6" s="136"/>
      <c r="J6" s="138"/>
    </row>
    <row r="7" spans="1:10">
      <c r="A7" s="122"/>
      <c r="B7" s="115" t="s">
        <v>174</v>
      </c>
      <c r="C7" s="141"/>
      <c r="D7" s="116"/>
      <c r="E7" s="117"/>
      <c r="F7" s="118"/>
      <c r="G7" s="221">
        <v>9</v>
      </c>
      <c r="H7" s="227">
        <f>H6-G7</f>
        <v>147</v>
      </c>
      <c r="I7" s="230" t="s">
        <v>55</v>
      </c>
      <c r="J7" s="121"/>
    </row>
    <row r="8" spans="1:10">
      <c r="A8" s="122"/>
      <c r="B8" s="115" t="s">
        <v>173</v>
      </c>
      <c r="C8" s="141"/>
      <c r="D8" s="116"/>
      <c r="E8" s="117"/>
      <c r="F8" s="118"/>
      <c r="G8" s="226"/>
      <c r="H8" s="228"/>
      <c r="I8" s="231"/>
      <c r="J8" s="121"/>
    </row>
    <row r="9" spans="1:10">
      <c r="A9" s="122"/>
      <c r="B9" s="115" t="s">
        <v>175</v>
      </c>
      <c r="C9" s="141"/>
      <c r="D9" s="116"/>
      <c r="E9" s="117"/>
      <c r="F9" s="118"/>
      <c r="G9" s="226"/>
      <c r="H9" s="228"/>
      <c r="I9" s="231"/>
      <c r="J9" s="121"/>
    </row>
    <row r="10" spans="1:10">
      <c r="A10" s="122"/>
      <c r="B10" s="115" t="s">
        <v>176</v>
      </c>
      <c r="C10" s="141"/>
      <c r="D10" s="116"/>
      <c r="E10" s="117"/>
      <c r="F10" s="118"/>
      <c r="G10" s="222"/>
      <c r="H10" s="229"/>
      <c r="I10" s="232"/>
      <c r="J10" s="121"/>
    </row>
    <row r="11" spans="1:10">
      <c r="A11" s="114">
        <v>45625</v>
      </c>
      <c r="B11" s="115" t="s">
        <v>177</v>
      </c>
      <c r="C11" s="141"/>
      <c r="D11" s="116"/>
      <c r="E11" s="117"/>
      <c r="F11" s="118"/>
      <c r="G11" s="119">
        <v>2</v>
      </c>
      <c r="H11" s="120">
        <f>H7-G11</f>
        <v>145</v>
      </c>
      <c r="I11" s="119" t="s">
        <v>181</v>
      </c>
      <c r="J11" s="121"/>
    </row>
    <row r="12" spans="1:10">
      <c r="A12" s="122"/>
      <c r="B12" s="115" t="s">
        <v>178</v>
      </c>
      <c r="C12" s="141"/>
      <c r="D12" s="116"/>
      <c r="E12" s="117"/>
      <c r="F12" s="118"/>
      <c r="G12" s="119">
        <v>6</v>
      </c>
      <c r="H12" s="120">
        <f>H11-G12</f>
        <v>139</v>
      </c>
      <c r="I12" s="119" t="s">
        <v>55</v>
      </c>
      <c r="J12" s="121"/>
    </row>
    <row r="13" spans="1:10">
      <c r="A13" s="122"/>
      <c r="B13" s="115" t="s">
        <v>179</v>
      </c>
      <c r="C13" s="141"/>
      <c r="D13" s="116"/>
      <c r="E13" s="117"/>
      <c r="F13" s="118"/>
      <c r="G13" s="119">
        <v>3</v>
      </c>
      <c r="H13" s="120">
        <f>H12-G13</f>
        <v>136</v>
      </c>
      <c r="I13" s="119" t="s">
        <v>55</v>
      </c>
      <c r="J13" s="121"/>
    </row>
    <row r="14" spans="1:10">
      <c r="A14" s="122"/>
      <c r="B14" s="115" t="s">
        <v>180</v>
      </c>
      <c r="C14" s="141"/>
      <c r="D14" s="116"/>
      <c r="E14" s="117"/>
      <c r="F14" s="118"/>
      <c r="G14" s="119">
        <v>7</v>
      </c>
      <c r="H14" s="120">
        <f>H13-G14</f>
        <v>129</v>
      </c>
      <c r="I14" s="119" t="s">
        <v>55</v>
      </c>
      <c r="J14" s="121"/>
    </row>
    <row r="15" spans="1:10">
      <c r="A15" s="114">
        <v>45625</v>
      </c>
      <c r="B15" s="115" t="s">
        <v>183</v>
      </c>
      <c r="C15" s="141"/>
      <c r="D15" s="116"/>
      <c r="E15" s="117"/>
      <c r="F15" s="118"/>
      <c r="G15" s="119">
        <v>20</v>
      </c>
      <c r="H15" s="120">
        <f>H14-G15</f>
        <v>109</v>
      </c>
      <c r="I15" s="119" t="s">
        <v>55</v>
      </c>
      <c r="J15" s="121"/>
    </row>
    <row r="16" spans="1:10">
      <c r="A16" s="114">
        <v>45653</v>
      </c>
      <c r="B16" s="115" t="s">
        <v>190</v>
      </c>
      <c r="C16" s="141"/>
      <c r="D16" s="116"/>
      <c r="E16" s="117"/>
      <c r="F16" s="118"/>
      <c r="G16" s="119">
        <v>7</v>
      </c>
      <c r="H16" s="120">
        <f>H15-G16</f>
        <v>102</v>
      </c>
      <c r="I16" s="119" t="s">
        <v>55</v>
      </c>
      <c r="J16" s="121"/>
    </row>
    <row r="17" spans="1:10">
      <c r="A17" s="114">
        <v>45694</v>
      </c>
      <c r="B17" s="115" t="s">
        <v>195</v>
      </c>
      <c r="C17" s="141" t="s">
        <v>194</v>
      </c>
      <c r="D17" s="116"/>
      <c r="E17" s="117"/>
      <c r="F17" s="118">
        <v>100</v>
      </c>
      <c r="G17" s="119"/>
      <c r="H17" s="120">
        <f>H16+F17</f>
        <v>202</v>
      </c>
      <c r="I17" s="119" t="s">
        <v>55</v>
      </c>
      <c r="J17" s="121"/>
    </row>
    <row r="18" spans="1:10">
      <c r="A18" s="114">
        <v>45698</v>
      </c>
      <c r="B18" s="115" t="s">
        <v>200</v>
      </c>
      <c r="C18" s="141"/>
      <c r="D18" s="116"/>
      <c r="E18" s="117"/>
      <c r="F18" s="118"/>
      <c r="G18" s="119">
        <v>30</v>
      </c>
      <c r="H18" s="120">
        <f t="shared" ref="H18:H23" si="0">H17-G18</f>
        <v>172</v>
      </c>
      <c r="I18" s="119" t="s">
        <v>55</v>
      </c>
      <c r="J18" s="121"/>
    </row>
    <row r="19" spans="1:10">
      <c r="A19" s="122"/>
      <c r="B19" s="115" t="s">
        <v>199</v>
      </c>
      <c r="C19" s="141"/>
      <c r="D19" s="116"/>
      <c r="E19" s="117"/>
      <c r="F19" s="118"/>
      <c r="G19" s="119">
        <v>5</v>
      </c>
      <c r="H19" s="120">
        <f t="shared" si="0"/>
        <v>167</v>
      </c>
      <c r="I19" s="119" t="s">
        <v>55</v>
      </c>
      <c r="J19" s="121"/>
    </row>
    <row r="20" spans="1:10">
      <c r="A20" s="122"/>
      <c r="B20" s="115" t="s">
        <v>198</v>
      </c>
      <c r="C20" s="141"/>
      <c r="D20" s="116"/>
      <c r="E20" s="117"/>
      <c r="F20" s="118"/>
      <c r="G20" s="119">
        <v>15</v>
      </c>
      <c r="H20" s="120">
        <f t="shared" si="0"/>
        <v>152</v>
      </c>
      <c r="I20" s="119" t="s">
        <v>55</v>
      </c>
      <c r="J20" s="121"/>
    </row>
    <row r="21" spans="1:10">
      <c r="A21" s="114">
        <v>45734</v>
      </c>
      <c r="B21" s="115" t="s">
        <v>210</v>
      </c>
      <c r="C21" s="141"/>
      <c r="D21" s="116"/>
      <c r="E21" s="117"/>
      <c r="F21" s="118"/>
      <c r="G21" s="119">
        <v>3</v>
      </c>
      <c r="H21" s="120">
        <f t="shared" si="0"/>
        <v>149</v>
      </c>
      <c r="I21" s="119" t="s">
        <v>55</v>
      </c>
      <c r="J21" s="121"/>
    </row>
    <row r="22" spans="1:10">
      <c r="A22" s="122"/>
      <c r="B22" s="115" t="s">
        <v>211</v>
      </c>
      <c r="C22" s="141"/>
      <c r="D22" s="116"/>
      <c r="E22" s="117"/>
      <c r="F22" s="118"/>
      <c r="G22" s="119">
        <v>2</v>
      </c>
      <c r="H22" s="120">
        <f t="shared" si="0"/>
        <v>147</v>
      </c>
      <c r="I22" s="119" t="s">
        <v>55</v>
      </c>
      <c r="J22" s="121"/>
    </row>
    <row r="23" spans="1:10">
      <c r="A23" s="114">
        <v>45761</v>
      </c>
      <c r="B23" s="115" t="s">
        <v>217</v>
      </c>
      <c r="C23" s="141"/>
      <c r="D23" s="116"/>
      <c r="E23" s="117"/>
      <c r="F23" s="118"/>
      <c r="G23" s="119">
        <v>13</v>
      </c>
      <c r="H23" s="120">
        <f t="shared" si="0"/>
        <v>134</v>
      </c>
      <c r="I23" s="119" t="s">
        <v>55</v>
      </c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14">
        <v>45810</v>
      </c>
      <c r="B25" s="115" t="s">
        <v>224</v>
      </c>
      <c r="C25" s="141"/>
      <c r="D25" s="116"/>
      <c r="E25" s="117"/>
      <c r="F25" s="118"/>
      <c r="G25" s="119"/>
      <c r="H25" s="120">
        <v>134</v>
      </c>
      <c r="I25" s="119" t="s">
        <v>55</v>
      </c>
      <c r="J25" s="121"/>
    </row>
    <row r="26" spans="1:10">
      <c r="A26" s="114">
        <v>45825</v>
      </c>
      <c r="B26" s="115" t="s">
        <v>236</v>
      </c>
      <c r="C26" s="141"/>
      <c r="D26" s="116"/>
      <c r="E26" s="117"/>
      <c r="F26" s="118"/>
      <c r="G26" s="119">
        <v>4</v>
      </c>
      <c r="H26" s="120">
        <f>H25-G26</f>
        <v>130</v>
      </c>
      <c r="I26" s="119" t="s">
        <v>55</v>
      </c>
      <c r="J26" s="121"/>
    </row>
    <row r="27" spans="1:10">
      <c r="A27" s="114">
        <v>45826</v>
      </c>
      <c r="B27" s="115" t="s">
        <v>186</v>
      </c>
      <c r="C27" s="141"/>
      <c r="D27" s="116"/>
      <c r="E27" s="117"/>
      <c r="F27" s="118">
        <v>50</v>
      </c>
      <c r="G27" s="119"/>
      <c r="H27" s="120">
        <f>H26+F27</f>
        <v>180</v>
      </c>
      <c r="I27" s="119" t="s">
        <v>55</v>
      </c>
      <c r="J27" s="121"/>
    </row>
    <row r="28" spans="1:10">
      <c r="A28" s="114">
        <v>45824</v>
      </c>
      <c r="B28" s="115" t="s">
        <v>239</v>
      </c>
      <c r="C28" s="141"/>
      <c r="D28" s="116"/>
      <c r="E28" s="117"/>
      <c r="F28" s="118"/>
      <c r="G28" s="119">
        <v>25</v>
      </c>
      <c r="H28" s="120">
        <f>H27-G28</f>
        <v>155</v>
      </c>
      <c r="I28" s="119" t="s">
        <v>55</v>
      </c>
      <c r="J28" s="121"/>
    </row>
    <row r="29" spans="1:10">
      <c r="A29" s="122"/>
      <c r="B29" s="115" t="s">
        <v>240</v>
      </c>
      <c r="C29" s="141"/>
      <c r="D29" s="116"/>
      <c r="E29" s="117"/>
      <c r="F29" s="118"/>
      <c r="G29" s="119">
        <v>15</v>
      </c>
      <c r="H29" s="120">
        <f>H28-G29</f>
        <v>140</v>
      </c>
      <c r="I29" s="119" t="s">
        <v>55</v>
      </c>
      <c r="J29" s="121"/>
    </row>
    <row r="30" spans="1:10">
      <c r="A30" s="114">
        <v>45863</v>
      </c>
      <c r="B30" s="115" t="s">
        <v>244</v>
      </c>
      <c r="C30" s="141"/>
      <c r="D30" s="116"/>
      <c r="E30" s="117"/>
      <c r="F30" s="118"/>
      <c r="G30" s="119">
        <v>3</v>
      </c>
      <c r="H30" s="120">
        <f>H29-G30</f>
        <v>137</v>
      </c>
      <c r="I30" s="119" t="s">
        <v>55</v>
      </c>
      <c r="J30" s="121"/>
    </row>
    <row r="31" spans="1:10">
      <c r="A31" s="122"/>
      <c r="B31" s="115" t="s">
        <v>245</v>
      </c>
      <c r="C31" s="141"/>
      <c r="D31" s="116"/>
      <c r="E31" s="117"/>
      <c r="F31" s="118"/>
      <c r="G31" s="119">
        <v>1</v>
      </c>
      <c r="H31" s="120">
        <f>H30-G31</f>
        <v>136</v>
      </c>
      <c r="I31" s="119" t="s">
        <v>55</v>
      </c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14">
        <v>45946</v>
      </c>
      <c r="B33" s="115" t="s">
        <v>224</v>
      </c>
      <c r="C33" s="141"/>
      <c r="D33" s="116"/>
      <c r="E33" s="117"/>
      <c r="F33" s="118"/>
      <c r="G33" s="119"/>
      <c r="H33" s="120">
        <v>136</v>
      </c>
      <c r="I33" s="119"/>
      <c r="J33" s="121"/>
    </row>
    <row r="34" spans="1:10">
      <c r="A34" s="180">
        <v>45978</v>
      </c>
      <c r="B34" s="164" t="s">
        <v>265</v>
      </c>
      <c r="C34" s="141"/>
      <c r="D34" s="116"/>
      <c r="E34" s="117"/>
      <c r="F34" s="118"/>
      <c r="G34" s="168">
        <v>2</v>
      </c>
      <c r="H34" s="120">
        <f>H31-G34</f>
        <v>134</v>
      </c>
      <c r="I34" s="119" t="s">
        <v>55</v>
      </c>
      <c r="J34" s="121"/>
    </row>
    <row r="35" spans="1:10">
      <c r="A35" s="163"/>
      <c r="B35" s="164" t="s">
        <v>266</v>
      </c>
      <c r="C35" s="141"/>
      <c r="D35" s="116"/>
      <c r="E35" s="117"/>
      <c r="F35" s="118"/>
      <c r="G35" s="168">
        <v>2</v>
      </c>
      <c r="H35" s="120">
        <f>H34-G35</f>
        <v>132</v>
      </c>
      <c r="I35" s="119" t="s">
        <v>55</v>
      </c>
      <c r="J35" s="121"/>
    </row>
    <row r="36" spans="1:10">
      <c r="A36" s="163"/>
      <c r="B36" s="164" t="s">
        <v>267</v>
      </c>
      <c r="C36" s="141"/>
      <c r="D36" s="116"/>
      <c r="E36" s="117"/>
      <c r="F36" s="118"/>
      <c r="G36" s="168">
        <v>5</v>
      </c>
      <c r="H36" s="120">
        <f>H35-G36</f>
        <v>127</v>
      </c>
      <c r="I36" s="119" t="s">
        <v>55</v>
      </c>
      <c r="J36" s="121"/>
    </row>
    <row r="37" spans="1:10">
      <c r="A37" s="163"/>
      <c r="B37" s="164" t="s">
        <v>268</v>
      </c>
      <c r="C37" s="141"/>
      <c r="D37" s="116"/>
      <c r="E37" s="117"/>
      <c r="F37" s="118"/>
      <c r="G37" s="168">
        <v>1</v>
      </c>
      <c r="H37" s="120">
        <f>H36-G37</f>
        <v>126</v>
      </c>
      <c r="I37" s="119" t="s">
        <v>55</v>
      </c>
      <c r="J37" s="121"/>
    </row>
    <row r="38" spans="1:10">
      <c r="A38" s="163"/>
      <c r="B38" s="164" t="s">
        <v>269</v>
      </c>
      <c r="C38" s="141"/>
      <c r="D38" s="116"/>
      <c r="E38" s="117"/>
      <c r="F38" s="118"/>
      <c r="G38" s="168">
        <v>11</v>
      </c>
      <c r="H38" s="120">
        <f>H37-G38</f>
        <v>115</v>
      </c>
      <c r="I38" s="119" t="s">
        <v>55</v>
      </c>
      <c r="J38" s="121"/>
    </row>
    <row r="39" spans="1:10">
      <c r="A39" s="163"/>
      <c r="B39" s="164" t="s">
        <v>270</v>
      </c>
      <c r="C39" s="141"/>
      <c r="D39" s="116"/>
      <c r="E39" s="117"/>
      <c r="F39" s="118"/>
      <c r="G39" s="168">
        <v>5</v>
      </c>
      <c r="H39" s="120">
        <f>H38-G39</f>
        <v>110</v>
      </c>
      <c r="I39" s="119" t="s">
        <v>55</v>
      </c>
      <c r="J39" s="121"/>
    </row>
    <row r="40" spans="1:10">
      <c r="A40" s="122"/>
      <c r="B40" s="115"/>
      <c r="C40" s="141"/>
      <c r="D40" s="116"/>
      <c r="E40" s="117"/>
      <c r="F40" s="118"/>
      <c r="G40" s="119"/>
      <c r="H40" s="120"/>
      <c r="I40" s="119"/>
      <c r="J40" s="121"/>
    </row>
    <row r="41" spans="1:10">
      <c r="A41" s="122"/>
      <c r="B41" s="115"/>
      <c r="C41" s="141"/>
      <c r="D41" s="116"/>
      <c r="E41" s="117"/>
      <c r="F41" s="118"/>
      <c r="G41" s="119"/>
      <c r="H41" s="120"/>
      <c r="I41" s="119"/>
      <c r="J41" s="121"/>
    </row>
    <row r="42" spans="1:10">
      <c r="A42" s="122"/>
      <c r="B42" s="115"/>
      <c r="C42" s="141"/>
      <c r="D42" s="116"/>
      <c r="E42" s="117"/>
      <c r="F42" s="118"/>
      <c r="G42" s="119"/>
      <c r="H42" s="120"/>
      <c r="I42" s="119"/>
      <c r="J42" s="121"/>
    </row>
    <row r="43" spans="1:10">
      <c r="A43" s="122"/>
      <c r="B43" s="115"/>
      <c r="C43" s="141"/>
      <c r="D43" s="116"/>
      <c r="E43" s="117"/>
      <c r="F43" s="118"/>
      <c r="G43" s="119"/>
      <c r="H43" s="120"/>
      <c r="I43" s="119"/>
      <c r="J43" s="121"/>
    </row>
    <row r="44" spans="1:10">
      <c r="A44" s="122"/>
      <c r="B44" s="115"/>
      <c r="C44" s="141"/>
      <c r="D44" s="116"/>
      <c r="E44" s="117"/>
      <c r="F44" s="118"/>
      <c r="G44" s="119"/>
      <c r="H44" s="120"/>
      <c r="I44" s="119"/>
      <c r="J44" s="121"/>
    </row>
    <row r="45" spans="1:10" ht="15.75" thickBot="1">
      <c r="A45" s="123"/>
      <c r="B45" s="124"/>
      <c r="C45" s="144"/>
      <c r="D45" s="125"/>
      <c r="E45" s="126"/>
      <c r="F45" s="127"/>
      <c r="G45" s="127"/>
      <c r="H45" s="128"/>
      <c r="I45" s="129"/>
      <c r="J45" s="130"/>
    </row>
    <row r="46" spans="1:10">
      <c r="A46" s="28"/>
      <c r="B46" s="28"/>
      <c r="C46" s="139"/>
      <c r="D46" s="28"/>
      <c r="E46" s="28"/>
      <c r="F46" s="28"/>
      <c r="G46" s="29"/>
      <c r="H46" s="29"/>
      <c r="I46" s="29"/>
      <c r="J46" s="29"/>
    </row>
  </sheetData>
  <mergeCells count="13">
    <mergeCell ref="G7:G10"/>
    <mergeCell ref="H7:H10"/>
    <mergeCell ref="I7:I10"/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6D82-5E62-4531-8D07-FD05288AA545}">
  <sheetPr codeName="Sheet3"/>
  <dimension ref="A1:J37"/>
  <sheetViews>
    <sheetView workbookViewId="0">
      <selection activeCell="A14" sqref="A14:B14"/>
    </sheetView>
  </sheetViews>
  <sheetFormatPr defaultColWidth="9.140625" defaultRowHeight="15"/>
  <cols>
    <col min="1" max="1" width="11.85546875" customWidth="1"/>
    <col min="2" max="2" width="30.42578125" customWidth="1"/>
    <col min="3" max="3" width="17.140625" style="105" customWidth="1"/>
    <col min="4" max="4" width="9.42578125" customWidth="1"/>
    <col min="5" max="5" width="5.42578125" customWidth="1"/>
    <col min="6" max="6" width="8.5703125" customWidth="1"/>
    <col min="7" max="7" width="11" customWidth="1"/>
    <col min="8" max="8" width="11.28515625" customWidth="1"/>
    <col min="9" max="9" width="5.5703125" customWidth="1"/>
    <col min="10" max="10" width="26.28515625" customWidth="1"/>
  </cols>
  <sheetData>
    <row r="1" spans="1:10" ht="29.25" customHeight="1">
      <c r="A1" s="220" t="s">
        <v>127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15.75" thickBot="1">
      <c r="A2" s="102" t="s">
        <v>130</v>
      </c>
      <c r="B2" s="101" t="s">
        <v>138</v>
      </c>
      <c r="C2" s="103"/>
      <c r="D2" s="2"/>
      <c r="E2" s="2"/>
      <c r="F2" s="2"/>
      <c r="G2" s="2"/>
      <c r="H2" s="2"/>
      <c r="I2" s="2"/>
      <c r="J2" s="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9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100"/>
      <c r="J4" s="217"/>
    </row>
    <row r="5" spans="1:10">
      <c r="A5" s="106">
        <v>45586</v>
      </c>
      <c r="B5" s="107" t="s">
        <v>86</v>
      </c>
      <c r="C5" s="143" t="s">
        <v>139</v>
      </c>
      <c r="D5" s="108">
        <v>80</v>
      </c>
      <c r="E5" s="108" t="s">
        <v>55</v>
      </c>
      <c r="F5" s="110"/>
      <c r="G5" s="111"/>
      <c r="H5" s="112">
        <f>D5</f>
        <v>80</v>
      </c>
      <c r="I5" s="108" t="s">
        <v>55</v>
      </c>
      <c r="J5" s="113"/>
    </row>
    <row r="6" spans="1:10">
      <c r="A6" s="131"/>
      <c r="B6" s="132" t="s">
        <v>167</v>
      </c>
      <c r="C6" s="140"/>
      <c r="D6" s="133"/>
      <c r="E6" s="134"/>
      <c r="F6" s="135"/>
      <c r="G6" s="221">
        <v>10</v>
      </c>
      <c r="H6" s="227">
        <f>H5-G6</f>
        <v>70</v>
      </c>
      <c r="I6" s="230" t="s">
        <v>55</v>
      </c>
      <c r="J6" s="138"/>
    </row>
    <row r="7" spans="1:10">
      <c r="A7" s="122"/>
      <c r="B7" s="132" t="s">
        <v>169</v>
      </c>
      <c r="C7" s="141"/>
      <c r="D7" s="116"/>
      <c r="E7" s="117"/>
      <c r="F7" s="118"/>
      <c r="G7" s="226"/>
      <c r="H7" s="228"/>
      <c r="I7" s="231"/>
      <c r="J7" s="121"/>
    </row>
    <row r="8" spans="1:10">
      <c r="A8" s="122"/>
      <c r="B8" s="132" t="s">
        <v>168</v>
      </c>
      <c r="C8" s="141"/>
      <c r="D8" s="116"/>
      <c r="E8" s="117"/>
      <c r="F8" s="118"/>
      <c r="G8" s="226"/>
      <c r="H8" s="228"/>
      <c r="I8" s="231"/>
      <c r="J8" s="121"/>
    </row>
    <row r="9" spans="1:10">
      <c r="A9" s="122"/>
      <c r="B9" s="132" t="s">
        <v>170</v>
      </c>
      <c r="C9" s="141"/>
      <c r="D9" s="116"/>
      <c r="E9" s="117"/>
      <c r="F9" s="118"/>
      <c r="G9" s="226"/>
      <c r="H9" s="228"/>
      <c r="I9" s="231"/>
      <c r="J9" s="121"/>
    </row>
    <row r="10" spans="1:10">
      <c r="A10" s="122"/>
      <c r="B10" s="132" t="s">
        <v>171</v>
      </c>
      <c r="C10" s="141"/>
      <c r="D10" s="116"/>
      <c r="E10" s="117"/>
      <c r="F10" s="118"/>
      <c r="G10" s="222"/>
      <c r="H10" s="229"/>
      <c r="I10" s="232"/>
      <c r="J10" s="121"/>
    </row>
    <row r="11" spans="1:10">
      <c r="A11" s="114">
        <v>45629</v>
      </c>
      <c r="B11" s="115" t="s">
        <v>185</v>
      </c>
      <c r="C11" s="141"/>
      <c r="D11" s="116"/>
      <c r="E11" s="117"/>
      <c r="F11" s="118"/>
      <c r="G11" s="119">
        <v>5</v>
      </c>
      <c r="H11" s="120">
        <f>H6-G11</f>
        <v>65</v>
      </c>
      <c r="I11" s="119" t="s">
        <v>55</v>
      </c>
      <c r="J11" s="121"/>
    </row>
    <row r="12" spans="1:10">
      <c r="A12" s="114">
        <v>45757</v>
      </c>
      <c r="B12" s="115" t="s">
        <v>213</v>
      </c>
      <c r="C12" s="141"/>
      <c r="D12" s="116"/>
      <c r="E12" s="117"/>
      <c r="F12" s="118"/>
      <c r="G12" s="119">
        <v>3</v>
      </c>
      <c r="H12" s="120">
        <f>H11-G12</f>
        <v>62</v>
      </c>
      <c r="I12" s="119"/>
      <c r="J12" s="121"/>
    </row>
    <row r="13" spans="1:10">
      <c r="A13" s="122"/>
      <c r="B13" s="115"/>
      <c r="C13" s="141"/>
      <c r="D13" s="116"/>
      <c r="E13" s="117"/>
      <c r="F13" s="118"/>
      <c r="G13" s="119"/>
      <c r="H13" s="120"/>
      <c r="I13" s="119"/>
      <c r="J13" s="121"/>
    </row>
    <row r="14" spans="1:10">
      <c r="A14" s="114">
        <v>45810</v>
      </c>
      <c r="B14" s="115" t="s">
        <v>224</v>
      </c>
      <c r="C14" s="141"/>
      <c r="D14" s="116"/>
      <c r="E14" s="117"/>
      <c r="F14" s="118"/>
      <c r="G14" s="119"/>
      <c r="H14" s="120">
        <v>62</v>
      </c>
      <c r="I14" s="119" t="s">
        <v>55</v>
      </c>
      <c r="J14" s="121"/>
    </row>
    <row r="15" spans="1:10">
      <c r="A15" s="122"/>
      <c r="B15" s="115"/>
      <c r="C15" s="141"/>
      <c r="D15" s="116"/>
      <c r="E15" s="117"/>
      <c r="F15" s="118"/>
      <c r="G15" s="119"/>
      <c r="H15" s="120"/>
      <c r="I15" s="119"/>
      <c r="J15" s="121"/>
    </row>
    <row r="16" spans="1:10">
      <c r="A16" s="122"/>
      <c r="B16" s="115"/>
      <c r="C16" s="141"/>
      <c r="D16" s="116"/>
      <c r="E16" s="117"/>
      <c r="F16" s="118"/>
      <c r="G16" s="119"/>
      <c r="H16" s="120"/>
      <c r="I16" s="119"/>
      <c r="J16" s="121"/>
    </row>
    <row r="17" spans="1:10">
      <c r="A17" s="122"/>
      <c r="B17" s="115"/>
      <c r="C17" s="141"/>
      <c r="D17" s="116"/>
      <c r="E17" s="117"/>
      <c r="F17" s="118"/>
      <c r="G17" s="119"/>
      <c r="H17" s="120"/>
      <c r="I17" s="119"/>
      <c r="J17" s="121"/>
    </row>
    <row r="18" spans="1:10">
      <c r="A18" s="122"/>
      <c r="B18" s="115"/>
      <c r="C18" s="141"/>
      <c r="D18" s="116"/>
      <c r="E18" s="117"/>
      <c r="F18" s="118"/>
      <c r="G18" s="119"/>
      <c r="H18" s="120"/>
      <c r="I18" s="119"/>
      <c r="J18" s="121"/>
    </row>
    <row r="19" spans="1:10">
      <c r="A19" s="122"/>
      <c r="B19" s="115"/>
      <c r="C19" s="141"/>
      <c r="D19" s="116"/>
      <c r="E19" s="117"/>
      <c r="F19" s="118"/>
      <c r="G19" s="119"/>
      <c r="H19" s="120"/>
      <c r="I19" s="119"/>
      <c r="J19" s="121"/>
    </row>
    <row r="20" spans="1:10">
      <c r="A20" s="122"/>
      <c r="B20" s="115"/>
      <c r="C20" s="141"/>
      <c r="D20" s="116"/>
      <c r="E20" s="117"/>
      <c r="F20" s="118"/>
      <c r="G20" s="119"/>
      <c r="H20" s="120"/>
      <c r="I20" s="119"/>
      <c r="J20" s="121"/>
    </row>
    <row r="21" spans="1:10">
      <c r="A21" s="122"/>
      <c r="B21" s="115"/>
      <c r="C21" s="141"/>
      <c r="D21" s="116"/>
      <c r="E21" s="117"/>
      <c r="F21" s="118"/>
      <c r="G21" s="119"/>
      <c r="H21" s="120"/>
      <c r="I21" s="119"/>
      <c r="J21" s="121"/>
    </row>
    <row r="22" spans="1:10">
      <c r="A22" s="122"/>
      <c r="B22" s="115"/>
      <c r="C22" s="141"/>
      <c r="D22" s="116"/>
      <c r="E22" s="117"/>
      <c r="F22" s="118"/>
      <c r="G22" s="119"/>
      <c r="H22" s="120"/>
      <c r="I22" s="119"/>
      <c r="J22" s="121"/>
    </row>
    <row r="23" spans="1:10">
      <c r="A23" s="122"/>
      <c r="B23" s="115"/>
      <c r="C23" s="141"/>
      <c r="D23" s="116"/>
      <c r="E23" s="117"/>
      <c r="F23" s="118"/>
      <c r="G23" s="119"/>
      <c r="H23" s="120"/>
      <c r="I23" s="119"/>
      <c r="J23" s="121"/>
    </row>
    <row r="24" spans="1:10">
      <c r="A24" s="122"/>
      <c r="B24" s="115"/>
      <c r="C24" s="141"/>
      <c r="D24" s="116"/>
      <c r="E24" s="117"/>
      <c r="F24" s="118"/>
      <c r="G24" s="119"/>
      <c r="H24" s="120"/>
      <c r="I24" s="119"/>
      <c r="J24" s="121"/>
    </row>
    <row r="25" spans="1:10">
      <c r="A25" s="122"/>
      <c r="B25" s="115"/>
      <c r="C25" s="141"/>
      <c r="D25" s="116"/>
      <c r="E25" s="117"/>
      <c r="F25" s="118"/>
      <c r="G25" s="119"/>
      <c r="H25" s="120"/>
      <c r="I25" s="119"/>
      <c r="J25" s="121"/>
    </row>
    <row r="26" spans="1:10">
      <c r="A26" s="122"/>
      <c r="B26" s="115"/>
      <c r="C26" s="141"/>
      <c r="D26" s="116"/>
      <c r="E26" s="117"/>
      <c r="F26" s="118"/>
      <c r="G26" s="119"/>
      <c r="H26" s="120"/>
      <c r="I26" s="119"/>
      <c r="J26" s="121"/>
    </row>
    <row r="27" spans="1:10">
      <c r="A27" s="122"/>
      <c r="B27" s="115"/>
      <c r="C27" s="141"/>
      <c r="D27" s="116"/>
      <c r="E27" s="117"/>
      <c r="F27" s="118"/>
      <c r="G27" s="119"/>
      <c r="H27" s="120"/>
      <c r="I27" s="119"/>
      <c r="J27" s="121"/>
    </row>
    <row r="28" spans="1:10">
      <c r="A28" s="122"/>
      <c r="B28" s="115"/>
      <c r="C28" s="141"/>
      <c r="D28" s="116"/>
      <c r="E28" s="117"/>
      <c r="F28" s="118"/>
      <c r="G28" s="119"/>
      <c r="H28" s="120"/>
      <c r="I28" s="119"/>
      <c r="J28" s="121"/>
    </row>
    <row r="29" spans="1:10">
      <c r="A29" s="122"/>
      <c r="B29" s="115"/>
      <c r="C29" s="141"/>
      <c r="D29" s="116"/>
      <c r="E29" s="117"/>
      <c r="F29" s="118"/>
      <c r="G29" s="119"/>
      <c r="H29" s="120"/>
      <c r="I29" s="119"/>
      <c r="J29" s="121"/>
    </row>
    <row r="30" spans="1:10">
      <c r="A30" s="122"/>
      <c r="B30" s="115"/>
      <c r="C30" s="141"/>
      <c r="D30" s="116"/>
      <c r="E30" s="117"/>
      <c r="F30" s="118"/>
      <c r="G30" s="119"/>
      <c r="H30" s="120"/>
      <c r="I30" s="119"/>
      <c r="J30" s="121"/>
    </row>
    <row r="31" spans="1:10">
      <c r="A31" s="122"/>
      <c r="B31" s="115"/>
      <c r="C31" s="141"/>
      <c r="D31" s="116"/>
      <c r="E31" s="117"/>
      <c r="F31" s="118"/>
      <c r="G31" s="119"/>
      <c r="H31" s="120"/>
      <c r="I31" s="119"/>
      <c r="J31" s="121"/>
    </row>
    <row r="32" spans="1:10">
      <c r="A32" s="122"/>
      <c r="B32" s="115"/>
      <c r="C32" s="141"/>
      <c r="D32" s="116"/>
      <c r="E32" s="117"/>
      <c r="F32" s="118"/>
      <c r="G32" s="119"/>
      <c r="H32" s="120"/>
      <c r="I32" s="119"/>
      <c r="J32" s="121"/>
    </row>
    <row r="33" spans="1:10">
      <c r="A33" s="122"/>
      <c r="B33" s="115"/>
      <c r="C33" s="141"/>
      <c r="D33" s="116"/>
      <c r="E33" s="117"/>
      <c r="F33" s="118"/>
      <c r="G33" s="119"/>
      <c r="H33" s="120"/>
      <c r="I33" s="119"/>
      <c r="J33" s="121"/>
    </row>
    <row r="34" spans="1:10">
      <c r="A34" s="122"/>
      <c r="B34" s="115"/>
      <c r="C34" s="141"/>
      <c r="D34" s="116"/>
      <c r="E34" s="117"/>
      <c r="F34" s="118"/>
      <c r="G34" s="119"/>
      <c r="H34" s="120"/>
      <c r="I34" s="119"/>
      <c r="J34" s="121"/>
    </row>
    <row r="35" spans="1:10">
      <c r="A35" s="122"/>
      <c r="B35" s="115"/>
      <c r="C35" s="141"/>
      <c r="D35" s="116"/>
      <c r="E35" s="117"/>
      <c r="F35" s="118"/>
      <c r="G35" s="119"/>
      <c r="H35" s="120"/>
      <c r="I35" s="119"/>
      <c r="J35" s="121"/>
    </row>
    <row r="36" spans="1:10" ht="15.75" thickBot="1">
      <c r="A36" s="123"/>
      <c r="B36" s="124"/>
      <c r="C36" s="144"/>
      <c r="D36" s="125"/>
      <c r="E36" s="126"/>
      <c r="F36" s="127"/>
      <c r="G36" s="127"/>
      <c r="H36" s="128"/>
      <c r="I36" s="129"/>
      <c r="J36" s="130"/>
    </row>
    <row r="37" spans="1:10">
      <c r="A37" s="28"/>
      <c r="B37" s="28"/>
      <c r="C37" s="139"/>
      <c r="D37" s="28"/>
      <c r="E37" s="28"/>
      <c r="F37" s="28"/>
      <c r="G37" s="29"/>
      <c r="H37" s="29"/>
      <c r="I37" s="29"/>
      <c r="J37" s="29"/>
    </row>
  </sheetData>
  <mergeCells count="13">
    <mergeCell ref="G6:G10"/>
    <mergeCell ref="H6:H10"/>
    <mergeCell ref="I6:I10"/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DB772-E093-4001-90B7-76D9D5F6299F}">
  <sheetPr codeName="Sheet4"/>
  <dimension ref="A1:J37"/>
  <sheetViews>
    <sheetView workbookViewId="0">
      <selection activeCell="I8" sqref="I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140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45586</v>
      </c>
      <c r="B5" s="148" t="s">
        <v>86</v>
      </c>
      <c r="C5" s="179" t="s">
        <v>139</v>
      </c>
      <c r="D5" s="153">
        <v>19</v>
      </c>
      <c r="E5" s="108" t="s">
        <v>55</v>
      </c>
      <c r="F5" s="151"/>
      <c r="G5" s="152"/>
      <c r="H5" s="153">
        <f>D5</f>
        <v>19</v>
      </c>
      <c r="I5" s="108" t="s">
        <v>55</v>
      </c>
      <c r="J5" s="154"/>
    </row>
    <row r="6" spans="1:10">
      <c r="A6" s="155"/>
      <c r="B6" s="156"/>
      <c r="C6" s="156"/>
      <c r="D6" s="161"/>
      <c r="E6" s="158"/>
      <c r="F6" s="159"/>
      <c r="G6" s="160"/>
      <c r="H6" s="161"/>
      <c r="I6" s="160"/>
      <c r="J6" s="162"/>
    </row>
    <row r="7" spans="1:10">
      <c r="A7" s="114">
        <v>45810</v>
      </c>
      <c r="B7" s="115" t="s">
        <v>224</v>
      </c>
      <c r="C7" s="141"/>
      <c r="D7" s="165"/>
      <c r="E7" s="166"/>
      <c r="F7" s="167"/>
      <c r="G7" s="168"/>
      <c r="H7" s="169">
        <v>19</v>
      </c>
      <c r="I7" s="168" t="s">
        <v>55</v>
      </c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 t="s">
        <v>141</v>
      </c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A9CB-50FF-45F6-B81C-28C1067C01A3}">
  <dimension ref="A1:J37"/>
  <sheetViews>
    <sheetView workbookViewId="0">
      <selection activeCell="N32" sqref="N32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221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45768</v>
      </c>
      <c r="B5" s="148" t="s">
        <v>186</v>
      </c>
      <c r="C5" s="143"/>
      <c r="D5" s="149"/>
      <c r="E5" s="150"/>
      <c r="F5" s="151">
        <v>1220</v>
      </c>
      <c r="G5" s="152"/>
      <c r="H5" s="153">
        <f>F5</f>
        <v>1220</v>
      </c>
      <c r="I5" s="152" t="s">
        <v>90</v>
      </c>
      <c r="J5" s="154" t="s">
        <v>222</v>
      </c>
    </row>
    <row r="6" spans="1:10">
      <c r="A6" s="155"/>
      <c r="B6" s="156"/>
      <c r="C6" s="140"/>
      <c r="D6" s="157"/>
      <c r="E6" s="158"/>
      <c r="F6" s="159"/>
      <c r="G6" s="160"/>
      <c r="H6" s="161"/>
      <c r="I6" s="160"/>
      <c r="J6" s="162"/>
    </row>
    <row r="7" spans="1:10">
      <c r="A7" s="163"/>
      <c r="B7" s="164"/>
      <c r="C7" s="141"/>
      <c r="D7" s="165"/>
      <c r="E7" s="166"/>
      <c r="F7" s="167"/>
      <c r="G7" s="168"/>
      <c r="H7" s="169"/>
      <c r="I7" s="168"/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A6701-D0CA-4937-B896-03509A615315}">
  <dimension ref="A1:J37"/>
  <sheetViews>
    <sheetView workbookViewId="0">
      <selection activeCell="A8" sqref="A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152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45586</v>
      </c>
      <c r="B5" s="148" t="s">
        <v>145</v>
      </c>
      <c r="C5" s="143"/>
      <c r="D5" s="149">
        <v>1</v>
      </c>
      <c r="E5" s="150" t="s">
        <v>142</v>
      </c>
      <c r="F5" s="151"/>
      <c r="G5" s="152"/>
      <c r="H5" s="153">
        <f>D5</f>
        <v>1</v>
      </c>
      <c r="I5" s="152" t="s">
        <v>142</v>
      </c>
      <c r="J5" s="154"/>
    </row>
    <row r="6" spans="1:10">
      <c r="A6" s="155"/>
      <c r="B6" s="156"/>
      <c r="C6" s="140"/>
      <c r="D6" s="157"/>
      <c r="E6" s="158"/>
      <c r="F6" s="159"/>
      <c r="G6" s="160"/>
      <c r="H6" s="161"/>
      <c r="I6" s="160"/>
      <c r="J6" s="162"/>
    </row>
    <row r="7" spans="1:10">
      <c r="A7" s="163"/>
      <c r="B7" s="164"/>
      <c r="C7" s="141"/>
      <c r="D7" s="165"/>
      <c r="E7" s="166"/>
      <c r="F7" s="167"/>
      <c r="G7" s="168"/>
      <c r="H7" s="169"/>
      <c r="I7" s="168"/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AFDF-98B1-48A8-93A9-16C7EFB1A35A}">
  <dimension ref="A1:J37"/>
  <sheetViews>
    <sheetView workbookViewId="0">
      <selection activeCell="H6" sqref="H6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226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/>
      <c r="B5" s="148"/>
      <c r="C5" s="143"/>
      <c r="D5" s="149"/>
      <c r="E5" s="150"/>
      <c r="F5" s="151"/>
      <c r="G5" s="152"/>
      <c r="H5" s="153"/>
      <c r="I5" s="152"/>
      <c r="J5" s="154"/>
    </row>
    <row r="6" spans="1:10">
      <c r="A6" s="155">
        <v>45810</v>
      </c>
      <c r="B6" s="156" t="s">
        <v>224</v>
      </c>
      <c r="C6" s="140"/>
      <c r="D6" s="157"/>
      <c r="E6" s="158"/>
      <c r="F6" s="159"/>
      <c r="G6" s="160"/>
      <c r="H6" s="161">
        <v>12</v>
      </c>
      <c r="I6" s="160" t="s">
        <v>142</v>
      </c>
      <c r="J6" s="162"/>
    </row>
    <row r="7" spans="1:10">
      <c r="A7" s="180"/>
      <c r="B7" s="164"/>
      <c r="C7" s="141"/>
      <c r="D7" s="165"/>
      <c r="E7" s="166"/>
      <c r="F7" s="167"/>
      <c r="G7" s="168"/>
      <c r="H7" s="169"/>
      <c r="I7" s="168"/>
      <c r="J7" s="170"/>
    </row>
    <row r="8" spans="1:10">
      <c r="A8" s="180"/>
      <c r="B8" s="156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7DDF-A2C6-418C-8EC6-54D5D358464C}">
  <dimension ref="A1:J37"/>
  <sheetViews>
    <sheetView workbookViewId="0">
      <selection activeCell="J21" sqref="J21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227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/>
      <c r="B5" s="148"/>
      <c r="C5" s="143"/>
      <c r="D5" s="149"/>
      <c r="E5" s="150"/>
      <c r="F5" s="151"/>
      <c r="G5" s="152"/>
      <c r="H5" s="153"/>
      <c r="I5" s="152"/>
      <c r="J5" s="154"/>
    </row>
    <row r="6" spans="1:10">
      <c r="A6" s="155">
        <v>45810</v>
      </c>
      <c r="B6" s="156" t="s">
        <v>224</v>
      </c>
      <c r="C6" s="140"/>
      <c r="D6" s="157"/>
      <c r="E6" s="158"/>
      <c r="F6" s="159"/>
      <c r="G6" s="160"/>
      <c r="H6" s="161"/>
      <c r="I6" s="160"/>
      <c r="J6" s="162"/>
    </row>
    <row r="7" spans="1:10">
      <c r="A7" s="180"/>
      <c r="B7" s="164" t="s">
        <v>228</v>
      </c>
      <c r="C7" s="141"/>
      <c r="D7" s="165">
        <v>1</v>
      </c>
      <c r="E7" s="166"/>
      <c r="F7" s="167"/>
      <c r="G7" s="168"/>
      <c r="H7" s="169">
        <f>D7</f>
        <v>1</v>
      </c>
      <c r="I7" s="168" t="s">
        <v>147</v>
      </c>
      <c r="J7" s="170"/>
    </row>
    <row r="8" spans="1:10">
      <c r="A8" s="180"/>
      <c r="B8" s="164" t="s">
        <v>229</v>
      </c>
      <c r="C8" s="141"/>
      <c r="D8" s="165">
        <v>3</v>
      </c>
      <c r="E8" s="166"/>
      <c r="F8" s="167"/>
      <c r="G8" s="168"/>
      <c r="H8" s="169">
        <f>H7+D8</f>
        <v>4</v>
      </c>
      <c r="I8" s="168" t="s">
        <v>147</v>
      </c>
      <c r="J8" s="170"/>
    </row>
    <row r="9" spans="1:10">
      <c r="A9" s="163"/>
      <c r="B9" s="164" t="s">
        <v>282</v>
      </c>
      <c r="C9" s="141"/>
      <c r="D9" s="165"/>
      <c r="E9" s="166"/>
      <c r="F9" s="167"/>
      <c r="G9" s="168">
        <v>2</v>
      </c>
      <c r="H9" s="169">
        <v>2</v>
      </c>
      <c r="I9" s="168"/>
      <c r="J9" s="170"/>
    </row>
    <row r="10" spans="1:10">
      <c r="A10" s="163"/>
      <c r="B10" s="164" t="s">
        <v>282</v>
      </c>
      <c r="C10" s="141"/>
      <c r="D10" s="165"/>
      <c r="E10" s="166"/>
      <c r="F10" s="167"/>
      <c r="G10" s="168">
        <v>1</v>
      </c>
      <c r="H10" s="169">
        <f>H9-G10</f>
        <v>1</v>
      </c>
      <c r="I10" s="168"/>
      <c r="J10" s="170" t="s">
        <v>283</v>
      </c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C3B9-AD2D-4F7C-BEE6-0E66B8860B81}">
  <dimension ref="A1:J37"/>
  <sheetViews>
    <sheetView workbookViewId="0">
      <selection activeCell="I9" sqref="I9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232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/>
      <c r="B5" s="148"/>
      <c r="C5" s="143"/>
      <c r="D5" s="149"/>
      <c r="E5" s="150"/>
      <c r="F5" s="151"/>
      <c r="G5" s="152"/>
      <c r="H5" s="153"/>
      <c r="I5" s="152" t="s">
        <v>89</v>
      </c>
      <c r="J5" s="154"/>
    </row>
    <row r="6" spans="1:10">
      <c r="A6" s="155">
        <v>45810</v>
      </c>
      <c r="B6" s="156" t="s">
        <v>224</v>
      </c>
      <c r="C6" s="140"/>
      <c r="D6" s="157"/>
      <c r="E6" s="158"/>
      <c r="F6" s="159"/>
      <c r="G6" s="160"/>
      <c r="H6" s="161"/>
      <c r="I6" s="160"/>
      <c r="J6" s="162"/>
    </row>
    <row r="7" spans="1:10">
      <c r="A7" s="180"/>
      <c r="B7" s="164" t="s">
        <v>230</v>
      </c>
      <c r="C7" s="141"/>
      <c r="D7" s="165">
        <v>2</v>
      </c>
      <c r="E7" s="166"/>
      <c r="F7" s="167"/>
      <c r="G7" s="168"/>
      <c r="H7" s="169">
        <f>D7</f>
        <v>2</v>
      </c>
      <c r="I7" s="168" t="s">
        <v>147</v>
      </c>
      <c r="J7" s="170"/>
    </row>
    <row r="8" spans="1:10">
      <c r="A8" s="180"/>
      <c r="B8" s="164" t="s">
        <v>231</v>
      </c>
      <c r="C8" s="141"/>
      <c r="D8" s="165">
        <v>1</v>
      </c>
      <c r="E8" s="166"/>
      <c r="F8" s="167"/>
      <c r="G8" s="168"/>
      <c r="H8" s="169">
        <f>H7+D8</f>
        <v>3</v>
      </c>
      <c r="I8" s="168" t="s">
        <v>147</v>
      </c>
      <c r="J8" s="170"/>
    </row>
    <row r="9" spans="1:10">
      <c r="A9" s="163"/>
      <c r="B9" s="164"/>
      <c r="C9" s="141"/>
      <c r="D9" s="165"/>
      <c r="E9" s="166"/>
      <c r="F9" s="167"/>
      <c r="G9" s="168">
        <v>1</v>
      </c>
      <c r="H9" s="169">
        <v>2</v>
      </c>
      <c r="I9" s="168" t="s">
        <v>147</v>
      </c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A780-B4F1-47FD-AD4F-769769E4F505}">
  <dimension ref="A1:J37"/>
  <sheetViews>
    <sheetView workbookViewId="0">
      <selection activeCell="I8" sqref="I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148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/>
      <c r="B5" s="148"/>
      <c r="C5" s="143"/>
      <c r="D5" s="149"/>
      <c r="E5" s="150"/>
      <c r="F5" s="151"/>
      <c r="G5" s="152"/>
      <c r="H5" s="153"/>
      <c r="I5" s="152"/>
      <c r="J5" s="154"/>
    </row>
    <row r="6" spans="1:10">
      <c r="A6" s="155">
        <v>45810</v>
      </c>
      <c r="B6" s="156" t="s">
        <v>224</v>
      </c>
      <c r="C6" s="140"/>
      <c r="D6" s="157"/>
      <c r="E6" s="158"/>
      <c r="F6" s="159"/>
      <c r="G6" s="160"/>
      <c r="H6" s="161"/>
      <c r="I6" s="160"/>
      <c r="J6" s="162"/>
    </row>
    <row r="7" spans="1:10">
      <c r="A7" s="180"/>
      <c r="B7" s="164" t="s">
        <v>233</v>
      </c>
      <c r="C7" s="141"/>
      <c r="D7" s="165">
        <v>1</v>
      </c>
      <c r="E7" s="166"/>
      <c r="F7" s="167"/>
      <c r="G7" s="168"/>
      <c r="H7" s="169">
        <v>1</v>
      </c>
      <c r="I7" s="168" t="s">
        <v>142</v>
      </c>
      <c r="J7" s="170"/>
    </row>
    <row r="8" spans="1:10">
      <c r="A8" s="180"/>
      <c r="B8" s="156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46F7-4899-4788-A060-C03F21DD8075}">
  <dimension ref="A1:J36"/>
  <sheetViews>
    <sheetView workbookViewId="0">
      <selection activeCell="E7" sqref="E7:E9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205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/>
      <c r="B5" s="148"/>
      <c r="C5" s="140"/>
      <c r="D5" s="157"/>
      <c r="E5" s="158"/>
      <c r="F5" s="159"/>
      <c r="G5" s="160"/>
      <c r="H5" s="161"/>
      <c r="I5" s="160"/>
      <c r="J5" s="162"/>
    </row>
    <row r="6" spans="1:10">
      <c r="A6" s="155">
        <v>45810</v>
      </c>
      <c r="B6" s="156" t="s">
        <v>224</v>
      </c>
      <c r="C6" s="141" t="s">
        <v>139</v>
      </c>
      <c r="D6" s="165"/>
      <c r="E6" s="166"/>
      <c r="F6" s="167"/>
      <c r="G6" s="168"/>
      <c r="H6" s="169">
        <f>H5+F6</f>
        <v>0</v>
      </c>
      <c r="I6" s="168"/>
      <c r="J6" s="170"/>
    </row>
    <row r="7" spans="1:10">
      <c r="A7" s="180"/>
      <c r="B7" s="164" t="s">
        <v>234</v>
      </c>
      <c r="C7" s="141"/>
      <c r="D7" s="165">
        <v>7</v>
      </c>
      <c r="E7" s="166" t="s">
        <v>142</v>
      </c>
      <c r="F7" s="167"/>
      <c r="G7" s="168"/>
      <c r="H7" s="169">
        <f>D7</f>
        <v>7</v>
      </c>
      <c r="I7" s="168" t="s">
        <v>142</v>
      </c>
      <c r="J7" s="170"/>
    </row>
    <row r="8" spans="1:10">
      <c r="A8" s="180">
        <v>45992</v>
      </c>
      <c r="B8" s="164" t="s">
        <v>282</v>
      </c>
      <c r="C8" s="141"/>
      <c r="D8" s="165"/>
      <c r="E8" s="166"/>
      <c r="F8" s="167"/>
      <c r="G8" s="168">
        <v>5</v>
      </c>
      <c r="H8" s="169">
        <f>H7-G8</f>
        <v>2</v>
      </c>
      <c r="I8" s="168"/>
      <c r="J8" s="170"/>
    </row>
    <row r="9" spans="1:10">
      <c r="A9" s="180">
        <v>45993</v>
      </c>
      <c r="B9" s="164" t="s">
        <v>186</v>
      </c>
      <c r="C9" s="141"/>
      <c r="D9" s="165"/>
      <c r="E9" s="166"/>
      <c r="F9" s="167">
        <v>5</v>
      </c>
      <c r="G9" s="168"/>
      <c r="H9" s="169">
        <f>H8+F9</f>
        <v>7</v>
      </c>
      <c r="I9" s="168"/>
      <c r="J9" s="170"/>
    </row>
    <row r="10" spans="1:10">
      <c r="A10" s="180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 ht="15.75" thickBot="1">
      <c r="A35" s="171"/>
      <c r="B35" s="172"/>
      <c r="C35" s="144"/>
      <c r="D35" s="173"/>
      <c r="E35" s="174"/>
      <c r="F35" s="175"/>
      <c r="G35" s="175"/>
      <c r="H35" s="176"/>
      <c r="I35" s="177"/>
      <c r="J35" s="178"/>
    </row>
    <row r="36" spans="1:10">
      <c r="A36" s="35"/>
      <c r="B36" s="35"/>
      <c r="C36" s="139"/>
      <c r="D36" s="35"/>
      <c r="E36" s="35"/>
      <c r="F36" s="35"/>
      <c r="G36" s="36"/>
      <c r="H36" s="36"/>
      <c r="I36" s="36"/>
      <c r="J36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AEE8-BE34-4353-B162-FDF1785E5569}">
  <dimension ref="A1:J37"/>
  <sheetViews>
    <sheetView workbookViewId="0">
      <selection activeCell="G28" sqref="G28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153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45586</v>
      </c>
      <c r="B5" s="148" t="s">
        <v>144</v>
      </c>
      <c r="C5" s="143" t="s">
        <v>139</v>
      </c>
      <c r="D5" s="149">
        <v>1</v>
      </c>
      <c r="E5" s="150" t="s">
        <v>142</v>
      </c>
      <c r="F5" s="151"/>
      <c r="G5" s="152"/>
      <c r="H5" s="153">
        <f>D5</f>
        <v>1</v>
      </c>
      <c r="I5" s="152" t="s">
        <v>142</v>
      </c>
      <c r="J5" s="154"/>
    </row>
    <row r="6" spans="1:10">
      <c r="A6" s="155"/>
      <c r="B6" s="156"/>
      <c r="C6" s="140"/>
      <c r="D6" s="157"/>
      <c r="E6" s="158"/>
      <c r="F6" s="159"/>
      <c r="G6" s="160"/>
      <c r="H6" s="161"/>
      <c r="I6" s="160"/>
      <c r="J6" s="162"/>
    </row>
    <row r="7" spans="1:10">
      <c r="A7" s="163"/>
      <c r="B7" s="164"/>
      <c r="C7" s="141"/>
      <c r="D7" s="165"/>
      <c r="E7" s="166"/>
      <c r="F7" s="167"/>
      <c r="G7" s="168"/>
      <c r="H7" s="169"/>
      <c r="I7" s="168"/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F3:F4"/>
    <mergeCell ref="J3:J4"/>
    <mergeCell ref="D4:E4"/>
    <mergeCell ref="A3:A4"/>
    <mergeCell ref="B3:B4"/>
    <mergeCell ref="C3:C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9074-A3A6-40BF-93C1-1D3C693F6C1A}">
  <sheetPr codeName="Sheet6"/>
  <dimension ref="A1:J37"/>
  <sheetViews>
    <sheetView workbookViewId="0">
      <selection activeCell="L32" sqref="L32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148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45586</v>
      </c>
      <c r="B5" s="148" t="s">
        <v>149</v>
      </c>
      <c r="C5" s="143" t="s">
        <v>132</v>
      </c>
      <c r="D5" s="149">
        <v>1</v>
      </c>
      <c r="E5" s="150" t="s">
        <v>146</v>
      </c>
      <c r="F5" s="151"/>
      <c r="G5" s="152"/>
      <c r="H5" s="153">
        <f>D5</f>
        <v>1</v>
      </c>
      <c r="I5" s="152" t="s">
        <v>142</v>
      </c>
      <c r="J5" s="154"/>
    </row>
    <row r="6" spans="1:10">
      <c r="A6" s="155"/>
      <c r="B6" s="156"/>
      <c r="C6" s="140"/>
      <c r="D6" s="157"/>
      <c r="E6" s="158"/>
      <c r="F6" s="159"/>
      <c r="G6" s="160"/>
      <c r="H6" s="161"/>
      <c r="I6" s="160"/>
      <c r="J6" s="162"/>
    </row>
    <row r="7" spans="1:10">
      <c r="A7" s="163"/>
      <c r="B7" s="164"/>
      <c r="C7" s="141"/>
      <c r="D7" s="165"/>
      <c r="E7" s="166"/>
      <c r="F7" s="167"/>
      <c r="G7" s="168"/>
      <c r="H7" s="169"/>
      <c r="I7" s="168"/>
      <c r="J7" s="170"/>
    </row>
    <row r="8" spans="1:10">
      <c r="A8" s="163"/>
      <c r="B8" s="164"/>
      <c r="C8" s="141"/>
      <c r="D8" s="165"/>
      <c r="E8" s="166"/>
      <c r="F8" s="167"/>
      <c r="G8" s="168"/>
      <c r="H8" s="169"/>
      <c r="I8" s="168"/>
      <c r="J8" s="170"/>
    </row>
    <row r="9" spans="1:10">
      <c r="A9" s="163"/>
      <c r="B9" s="164"/>
      <c r="C9" s="141"/>
      <c r="D9" s="165"/>
      <c r="E9" s="166"/>
      <c r="F9" s="167"/>
      <c r="G9" s="168"/>
      <c r="H9" s="169"/>
      <c r="I9" s="168"/>
      <c r="J9" s="170"/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/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B3:B4"/>
    <mergeCell ref="C3:C4"/>
    <mergeCell ref="F3:F4"/>
    <mergeCell ref="J3:J4"/>
    <mergeCell ref="D4:E4"/>
    <mergeCell ref="A3:A4"/>
    <mergeCell ref="D3:E3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J37"/>
  <sheetViews>
    <sheetView workbookViewId="0">
      <selection activeCell="L23" sqref="L23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150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45586</v>
      </c>
      <c r="B5" s="148" t="s">
        <v>151</v>
      </c>
      <c r="C5" s="143" t="s">
        <v>132</v>
      </c>
      <c r="D5" s="149">
        <v>7</v>
      </c>
      <c r="E5" s="150" t="s">
        <v>142</v>
      </c>
      <c r="F5" s="151"/>
      <c r="G5" s="152"/>
      <c r="H5" s="153">
        <f>D5</f>
        <v>7</v>
      </c>
      <c r="I5" s="152" t="s">
        <v>142</v>
      </c>
      <c r="J5" s="154"/>
    </row>
    <row r="6" spans="1:10">
      <c r="A6" s="155">
        <v>45890</v>
      </c>
      <c r="B6" s="156" t="s">
        <v>247</v>
      </c>
      <c r="C6" s="140"/>
      <c r="D6" s="157"/>
      <c r="E6" s="158"/>
      <c r="F6" s="159"/>
      <c r="G6" s="160">
        <v>6</v>
      </c>
      <c r="H6" s="161">
        <f>H5-G6</f>
        <v>1</v>
      </c>
      <c r="I6" s="160" t="s">
        <v>142</v>
      </c>
      <c r="J6" s="162"/>
    </row>
    <row r="7" spans="1:10">
      <c r="A7" s="180">
        <v>45890</v>
      </c>
      <c r="B7" s="164" t="s">
        <v>186</v>
      </c>
      <c r="C7" s="141"/>
      <c r="D7" s="165"/>
      <c r="E7" s="166"/>
      <c r="F7" s="167">
        <v>10</v>
      </c>
      <c r="G7" s="168"/>
      <c r="H7" s="169">
        <f>H6+F7</f>
        <v>11</v>
      </c>
      <c r="I7" s="168" t="s">
        <v>142</v>
      </c>
      <c r="J7" s="170"/>
    </row>
    <row r="8" spans="1:10">
      <c r="A8" s="180">
        <v>45894</v>
      </c>
      <c r="B8" s="164" t="s">
        <v>248</v>
      </c>
      <c r="C8" s="141"/>
      <c r="D8" s="165"/>
      <c r="E8" s="166"/>
      <c r="F8" s="167">
        <v>1</v>
      </c>
      <c r="G8" s="168"/>
      <c r="H8" s="169">
        <f>H7+F8</f>
        <v>12</v>
      </c>
      <c r="I8" s="168" t="s">
        <v>142</v>
      </c>
      <c r="J8" s="170"/>
    </row>
    <row r="9" spans="1:10">
      <c r="A9" s="180">
        <v>45894</v>
      </c>
      <c r="B9" s="164" t="s">
        <v>249</v>
      </c>
      <c r="C9" s="141"/>
      <c r="D9" s="165"/>
      <c r="E9" s="166"/>
      <c r="F9" s="167">
        <v>1</v>
      </c>
      <c r="G9" s="168"/>
      <c r="H9" s="169">
        <f>H8+F9</f>
        <v>13</v>
      </c>
      <c r="I9" s="168"/>
      <c r="J9" s="170" t="s">
        <v>250</v>
      </c>
    </row>
    <row r="10" spans="1:10">
      <c r="A10" s="163"/>
      <c r="B10" s="164"/>
      <c r="C10" s="141"/>
      <c r="D10" s="165"/>
      <c r="E10" s="166"/>
      <c r="F10" s="167"/>
      <c r="G10" s="168"/>
      <c r="H10" s="169"/>
      <c r="I10" s="168"/>
      <c r="J10" s="170" t="s">
        <v>141</v>
      </c>
    </row>
    <row r="11" spans="1:10">
      <c r="A11" s="163"/>
      <c r="B11" s="164"/>
      <c r="C11" s="141"/>
      <c r="D11" s="165"/>
      <c r="E11" s="166"/>
      <c r="F11" s="167"/>
      <c r="G11" s="168"/>
      <c r="H11" s="169"/>
      <c r="I11" s="168"/>
      <c r="J11" s="170"/>
    </row>
    <row r="12" spans="1:10">
      <c r="A12" s="163"/>
      <c r="B12" s="164"/>
      <c r="C12" s="141"/>
      <c r="D12" s="165"/>
      <c r="E12" s="166"/>
      <c r="F12" s="167"/>
      <c r="G12" s="168"/>
      <c r="H12" s="169"/>
      <c r="I12" s="168"/>
      <c r="J12" s="170"/>
    </row>
    <row r="13" spans="1:10">
      <c r="A13" s="163"/>
      <c r="B13" s="164"/>
      <c r="C13" s="141"/>
      <c r="D13" s="165"/>
      <c r="E13" s="166"/>
      <c r="F13" s="167"/>
      <c r="G13" s="168"/>
      <c r="H13" s="169"/>
      <c r="I13" s="168"/>
      <c r="J13" s="170"/>
    </row>
    <row r="14" spans="1:10">
      <c r="A14" s="163"/>
      <c r="B14" s="164"/>
      <c r="C14" s="141"/>
      <c r="D14" s="165"/>
      <c r="E14" s="166"/>
      <c r="F14" s="167"/>
      <c r="G14" s="168"/>
      <c r="H14" s="169"/>
      <c r="I14" s="168"/>
      <c r="J14" s="170"/>
    </row>
    <row r="15" spans="1:10">
      <c r="A15" s="163"/>
      <c r="B15" s="164"/>
      <c r="C15" s="141"/>
      <c r="D15" s="165"/>
      <c r="E15" s="166"/>
      <c r="F15" s="167"/>
      <c r="G15" s="168"/>
      <c r="H15" s="169"/>
      <c r="I15" s="168"/>
      <c r="J15" s="170"/>
    </row>
    <row r="16" spans="1:10">
      <c r="A16" s="163"/>
      <c r="B16" s="164"/>
      <c r="C16" s="141"/>
      <c r="D16" s="165"/>
      <c r="E16" s="166"/>
      <c r="F16" s="167"/>
      <c r="G16" s="168"/>
      <c r="H16" s="169"/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 ht="15.75" thickBot="1">
      <c r="A36" s="171"/>
      <c r="B36" s="172"/>
      <c r="C36" s="144"/>
      <c r="D36" s="173"/>
      <c r="E36" s="174"/>
      <c r="F36" s="175"/>
      <c r="G36" s="175"/>
      <c r="H36" s="176"/>
      <c r="I36" s="177"/>
      <c r="J36" s="178"/>
    </row>
    <row r="37" spans="1:10">
      <c r="A37" s="35"/>
      <c r="B37" s="35"/>
      <c r="C37" s="139"/>
      <c r="D37" s="35"/>
      <c r="E37" s="35"/>
      <c r="F37" s="35"/>
      <c r="G37" s="36"/>
      <c r="H37" s="36"/>
      <c r="I37" s="36"/>
      <c r="J37" s="36"/>
    </row>
  </sheetData>
  <mergeCells count="10">
    <mergeCell ref="A1:J1"/>
    <mergeCell ref="B3:B4"/>
    <mergeCell ref="C3:C4"/>
    <mergeCell ref="F3:F4"/>
    <mergeCell ref="J3:J4"/>
    <mergeCell ref="D3:E3"/>
    <mergeCell ref="D4:E4"/>
    <mergeCell ref="A3:A4"/>
    <mergeCell ref="G3:G4"/>
    <mergeCell ref="H3:H4"/>
  </mergeCells>
  <pageMargins left="0.39370078740157483" right="0" top="0.39370078740157483" bottom="0" header="0.31496062992125984" footer="0.31496062992125984"/>
  <pageSetup paperSize="9" orientation="landscape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82A4-BE44-4AF3-8CEF-87383C95FA6B}">
  <dimension ref="A1:J38"/>
  <sheetViews>
    <sheetView tabSelected="1" workbookViewId="0">
      <selection activeCell="J27" sqref="J27"/>
    </sheetView>
  </sheetViews>
  <sheetFormatPr defaultColWidth="9.140625" defaultRowHeight="15"/>
  <cols>
    <col min="1" max="1" width="11.85546875" style="30" customWidth="1"/>
    <col min="2" max="2" width="30.42578125" style="30" customWidth="1"/>
    <col min="3" max="3" width="17.140625" style="105" customWidth="1"/>
    <col min="4" max="4" width="9.42578125" style="30" customWidth="1"/>
    <col min="5" max="5" width="5.42578125" style="30" customWidth="1"/>
    <col min="6" max="6" width="8.5703125" style="30" customWidth="1"/>
    <col min="7" max="7" width="11" style="30" customWidth="1"/>
    <col min="8" max="8" width="11.28515625" style="30" customWidth="1"/>
    <col min="9" max="9" width="5.5703125" style="30" customWidth="1"/>
    <col min="10" max="10" width="26.28515625" style="30" customWidth="1"/>
    <col min="11" max="16384" width="9.140625" style="30"/>
  </cols>
  <sheetData>
    <row r="1" spans="1:10" ht="29.25" customHeight="1">
      <c r="A1" s="206" t="s">
        <v>127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10" ht="15.75" thickBot="1">
      <c r="A2" s="145" t="s">
        <v>130</v>
      </c>
      <c r="B2" s="146" t="s">
        <v>154</v>
      </c>
      <c r="C2" s="103"/>
      <c r="D2" s="32"/>
      <c r="E2" s="32"/>
      <c r="F2" s="32"/>
      <c r="G2" s="32"/>
      <c r="H2" s="32"/>
      <c r="I2" s="32"/>
      <c r="J2" s="32"/>
    </row>
    <row r="3" spans="1:10" ht="18.75" customHeight="1">
      <c r="A3" s="207" t="s">
        <v>75</v>
      </c>
      <c r="B3" s="234" t="s">
        <v>76</v>
      </c>
      <c r="C3" s="234" t="s">
        <v>129</v>
      </c>
      <c r="D3" s="209" t="s">
        <v>77</v>
      </c>
      <c r="E3" s="211"/>
      <c r="F3" s="212" t="s">
        <v>128</v>
      </c>
      <c r="G3" s="212" t="s">
        <v>125</v>
      </c>
      <c r="H3" s="214" t="s">
        <v>126</v>
      </c>
      <c r="I3" s="97"/>
      <c r="J3" s="216" t="s">
        <v>6</v>
      </c>
    </row>
    <row r="4" spans="1:10" ht="15" customHeight="1" thickBot="1">
      <c r="A4" s="208"/>
      <c r="B4" s="235"/>
      <c r="C4" s="235"/>
      <c r="D4" s="218"/>
      <c r="E4" s="233"/>
      <c r="F4" s="213"/>
      <c r="G4" s="213"/>
      <c r="H4" s="215"/>
      <c r="I4" s="98"/>
      <c r="J4" s="217"/>
    </row>
    <row r="5" spans="1:10">
      <c r="A5" s="147">
        <v>45586</v>
      </c>
      <c r="B5" s="148" t="s">
        <v>155</v>
      </c>
      <c r="C5" s="143" t="s">
        <v>132</v>
      </c>
      <c r="D5" s="149">
        <v>3</v>
      </c>
      <c r="E5" s="150" t="s">
        <v>142</v>
      </c>
      <c r="F5" s="151"/>
      <c r="G5" s="152"/>
      <c r="H5" s="153">
        <f>D5</f>
        <v>3</v>
      </c>
      <c r="I5" s="152" t="s">
        <v>142</v>
      </c>
      <c r="J5" s="154"/>
    </row>
    <row r="6" spans="1:10">
      <c r="A6" s="155">
        <v>45627</v>
      </c>
      <c r="B6" s="156" t="s">
        <v>184</v>
      </c>
      <c r="C6" s="140"/>
      <c r="D6" s="157"/>
      <c r="E6" s="158"/>
      <c r="F6" s="159"/>
      <c r="G6" s="160">
        <v>1</v>
      </c>
      <c r="H6" s="161">
        <f>H5-G6</f>
        <v>2</v>
      </c>
      <c r="I6" s="160"/>
      <c r="J6" s="162"/>
    </row>
    <row r="7" spans="1:10">
      <c r="A7" s="180">
        <v>45628</v>
      </c>
      <c r="B7" s="164" t="s">
        <v>186</v>
      </c>
      <c r="C7" s="141"/>
      <c r="D7" s="165"/>
      <c r="E7" s="166"/>
      <c r="F7" s="167">
        <v>1</v>
      </c>
      <c r="G7" s="168"/>
      <c r="H7" s="169">
        <f>H6+F7</f>
        <v>3</v>
      </c>
      <c r="I7" s="168"/>
      <c r="J7" s="170"/>
    </row>
    <row r="8" spans="1:10">
      <c r="A8" s="180">
        <v>45755</v>
      </c>
      <c r="B8" s="164" t="s">
        <v>214</v>
      </c>
      <c r="C8" s="141"/>
      <c r="D8" s="165"/>
      <c r="E8" s="166"/>
      <c r="F8" s="167"/>
      <c r="G8" s="168">
        <v>1</v>
      </c>
      <c r="H8" s="169">
        <f>H7-G8</f>
        <v>2</v>
      </c>
      <c r="I8" s="168"/>
      <c r="J8" s="170"/>
    </row>
    <row r="9" spans="1:10">
      <c r="A9" s="180">
        <v>45756</v>
      </c>
      <c r="B9" s="164" t="s">
        <v>186</v>
      </c>
      <c r="C9" s="141"/>
      <c r="D9" s="165"/>
      <c r="E9" s="166"/>
      <c r="F9" s="167">
        <v>1</v>
      </c>
      <c r="G9" s="168"/>
      <c r="H9" s="169">
        <f>H8+F9</f>
        <v>3</v>
      </c>
      <c r="I9" s="168"/>
      <c r="J9" s="170"/>
    </row>
    <row r="10" spans="1:10">
      <c r="A10" s="163"/>
      <c r="B10" s="164" t="s">
        <v>214</v>
      </c>
      <c r="C10" s="141"/>
      <c r="D10" s="165"/>
      <c r="E10" s="166"/>
      <c r="F10" s="167"/>
      <c r="G10" s="168">
        <v>1</v>
      </c>
      <c r="H10" s="169">
        <f>H9-G10</f>
        <v>2</v>
      </c>
      <c r="I10" s="168"/>
      <c r="J10" s="170"/>
    </row>
    <row r="11" spans="1:10">
      <c r="A11" s="180">
        <v>45867</v>
      </c>
      <c r="B11" s="164" t="s">
        <v>214</v>
      </c>
      <c r="C11" s="141"/>
      <c r="D11" s="165"/>
      <c r="E11" s="166"/>
      <c r="F11" s="167"/>
      <c r="G11" s="168">
        <v>1</v>
      </c>
      <c r="H11" s="169">
        <f>H10-G11</f>
        <v>1</v>
      </c>
      <c r="I11" s="168"/>
      <c r="J11" s="170"/>
    </row>
    <row r="12" spans="1:10">
      <c r="A12" s="180">
        <v>45868</v>
      </c>
      <c r="B12" s="164" t="s">
        <v>186</v>
      </c>
      <c r="C12" s="141"/>
      <c r="D12" s="165"/>
      <c r="E12" s="166"/>
      <c r="F12" s="167">
        <v>1</v>
      </c>
      <c r="G12" s="168"/>
      <c r="H12" s="169">
        <f>H11+F12</f>
        <v>2</v>
      </c>
      <c r="I12" s="168"/>
      <c r="J12" s="170"/>
    </row>
    <row r="13" spans="1:10">
      <c r="A13" s="180">
        <v>45912</v>
      </c>
      <c r="B13" s="164" t="s">
        <v>184</v>
      </c>
      <c r="C13" s="141"/>
      <c r="D13" s="165"/>
      <c r="E13" s="166"/>
      <c r="F13" s="167"/>
      <c r="G13" s="168">
        <v>1</v>
      </c>
      <c r="H13" s="169">
        <f>G13</f>
        <v>1</v>
      </c>
      <c r="I13" s="168"/>
      <c r="J13" s="170"/>
    </row>
    <row r="14" spans="1:10">
      <c r="A14" s="180">
        <v>45912</v>
      </c>
      <c r="B14" s="164" t="s">
        <v>186</v>
      </c>
      <c r="C14" s="141"/>
      <c r="D14" s="165"/>
      <c r="E14" s="166"/>
      <c r="F14" s="167">
        <v>1</v>
      </c>
      <c r="G14" s="168"/>
      <c r="H14" s="169">
        <f>H13+F14</f>
        <v>2</v>
      </c>
      <c r="I14" s="168"/>
      <c r="J14" s="170"/>
    </row>
    <row r="15" spans="1:10">
      <c r="A15" s="180">
        <v>45939</v>
      </c>
      <c r="B15" s="164" t="s">
        <v>184</v>
      </c>
      <c r="C15" s="141"/>
      <c r="D15" s="165"/>
      <c r="E15" s="166"/>
      <c r="F15" s="167"/>
      <c r="G15" s="168">
        <v>1</v>
      </c>
      <c r="H15" s="169">
        <f>H14-G15</f>
        <v>1</v>
      </c>
      <c r="I15" s="168"/>
      <c r="J15" s="170"/>
    </row>
    <row r="16" spans="1:10">
      <c r="A16" s="180">
        <v>45939</v>
      </c>
      <c r="B16" s="164" t="s">
        <v>186</v>
      </c>
      <c r="C16" s="141"/>
      <c r="D16" s="165"/>
      <c r="E16" s="166"/>
      <c r="F16" s="167">
        <v>1</v>
      </c>
      <c r="G16" s="168"/>
      <c r="H16" s="169">
        <f>H15+F16</f>
        <v>2</v>
      </c>
      <c r="I16" s="168"/>
      <c r="J16" s="170"/>
    </row>
    <row r="17" spans="1:10">
      <c r="A17" s="163"/>
      <c r="B17" s="164"/>
      <c r="C17" s="141"/>
      <c r="D17" s="165"/>
      <c r="E17" s="166"/>
      <c r="F17" s="167"/>
      <c r="G17" s="168"/>
      <c r="H17" s="169"/>
      <c r="I17" s="168"/>
      <c r="J17" s="170"/>
    </row>
    <row r="18" spans="1:10">
      <c r="A18" s="163"/>
      <c r="B18" s="164"/>
      <c r="C18" s="141"/>
      <c r="D18" s="165"/>
      <c r="E18" s="166"/>
      <c r="F18" s="167"/>
      <c r="G18" s="168"/>
      <c r="H18" s="169"/>
      <c r="I18" s="168"/>
      <c r="J18" s="170"/>
    </row>
    <row r="19" spans="1:10">
      <c r="A19" s="163"/>
      <c r="B19" s="164"/>
      <c r="C19" s="141"/>
      <c r="D19" s="165"/>
      <c r="E19" s="166"/>
      <c r="F19" s="167"/>
      <c r="G19" s="168"/>
      <c r="H19" s="169"/>
      <c r="I19" s="168"/>
      <c r="J19" s="170"/>
    </row>
    <row r="20" spans="1:10">
      <c r="A20" s="163"/>
      <c r="B20" s="164"/>
      <c r="C20" s="141"/>
      <c r="D20" s="165"/>
      <c r="E20" s="166"/>
      <c r="F20" s="167"/>
      <c r="G20" s="168"/>
      <c r="H20" s="169"/>
      <c r="I20" s="168"/>
      <c r="J20" s="170"/>
    </row>
    <row r="21" spans="1:10">
      <c r="A21" s="163"/>
      <c r="B21" s="164"/>
      <c r="C21" s="141"/>
      <c r="D21" s="165"/>
      <c r="E21" s="166"/>
      <c r="F21" s="167"/>
      <c r="G21" s="168"/>
      <c r="H21" s="169"/>
      <c r="I21" s="168"/>
      <c r="J21" s="170"/>
    </row>
    <row r="22" spans="1:10">
      <c r="A22" s="163"/>
      <c r="B22" s="164"/>
      <c r="C22" s="141"/>
      <c r="D22" s="165"/>
      <c r="E22" s="166"/>
      <c r="F22" s="167"/>
      <c r="G22" s="168"/>
      <c r="H22" s="169"/>
      <c r="I22" s="168"/>
      <c r="J22" s="170"/>
    </row>
    <row r="23" spans="1:10">
      <c r="A23" s="163"/>
      <c r="B23" s="164"/>
      <c r="C23" s="141"/>
      <c r="D23" s="165"/>
      <c r="E23" s="166"/>
      <c r="F23" s="167"/>
      <c r="G23" s="168"/>
      <c r="H23" s="169"/>
      <c r="I23" s="168"/>
      <c r="J23" s="170"/>
    </row>
    <row r="24" spans="1:10">
      <c r="A24" s="163"/>
      <c r="B24" s="164"/>
      <c r="C24" s="141"/>
      <c r="D24" s="165"/>
      <c r="E24" s="166"/>
      <c r="F24" s="167"/>
      <c r="G24" s="168"/>
      <c r="H24" s="169"/>
      <c r="I24" s="168"/>
      <c r="J24" s="170"/>
    </row>
    <row r="25" spans="1:10">
      <c r="A25" s="163"/>
      <c r="B25" s="164"/>
      <c r="C25" s="141"/>
      <c r="D25" s="165"/>
      <c r="E25" s="166"/>
      <c r="F25" s="167"/>
      <c r="G25" s="168"/>
      <c r="H25" s="169"/>
      <c r="I25" s="168"/>
      <c r="J25" s="170"/>
    </row>
    <row r="26" spans="1:10">
      <c r="A26" s="163"/>
      <c r="B26" s="164"/>
      <c r="C26" s="141"/>
      <c r="D26" s="165"/>
      <c r="E26" s="166"/>
      <c r="F26" s="167"/>
      <c r="G26" s="168"/>
      <c r="H26" s="169"/>
      <c r="I26" s="168"/>
      <c r="J26" s="170"/>
    </row>
    <row r="27" spans="1:10">
      <c r="A27" s="163"/>
      <c r="B27" s="164"/>
      <c r="C27" s="141"/>
      <c r="D27" s="165"/>
      <c r="E27" s="166"/>
      <c r="F27" s="167"/>
      <c r="G27" s="168"/>
      <c r="H27" s="169"/>
      <c r="I27" s="168"/>
      <c r="J27" s="170"/>
    </row>
    <row r="28" spans="1:10">
      <c r="A28" s="163"/>
      <c r="B28" s="164"/>
      <c r="C28" s="141"/>
      <c r="D28" s="165"/>
      <c r="E28" s="166"/>
      <c r="F28" s="167"/>
      <c r="G28" s="168"/>
      <c r="H28" s="169"/>
      <c r="I28" s="168"/>
      <c r="J28" s="170"/>
    </row>
    <row r="29" spans="1:10">
      <c r="A29" s="163"/>
      <c r="B29" s="164"/>
      <c r="C29" s="141"/>
      <c r="D29" s="165"/>
      <c r="E29" s="166"/>
      <c r="F29" s="167"/>
      <c r="G29" s="168"/>
      <c r="H29" s="169"/>
      <c r="I29" s="168"/>
      <c r="J29" s="170"/>
    </row>
    <row r="30" spans="1:10">
      <c r="A30" s="163"/>
      <c r="B30" s="164"/>
      <c r="C30" s="141"/>
      <c r="D30" s="165"/>
      <c r="E30" s="166"/>
      <c r="F30" s="167"/>
      <c r="G30" s="168"/>
      <c r="H30" s="169"/>
      <c r="I30" s="168"/>
      <c r="J30" s="170"/>
    </row>
    <row r="31" spans="1:10">
      <c r="A31" s="163"/>
      <c r="B31" s="164"/>
      <c r="C31" s="141"/>
      <c r="D31" s="165"/>
      <c r="E31" s="166"/>
      <c r="F31" s="167"/>
      <c r="G31" s="168"/>
      <c r="H31" s="169"/>
      <c r="I31" s="168"/>
      <c r="J31" s="170"/>
    </row>
    <row r="32" spans="1:10">
      <c r="A32" s="163"/>
      <c r="B32" s="164"/>
      <c r="C32" s="141"/>
      <c r="D32" s="165"/>
      <c r="E32" s="166"/>
      <c r="F32" s="167"/>
      <c r="G32" s="168"/>
      <c r="H32" s="169"/>
      <c r="I32" s="168"/>
      <c r="J32" s="170"/>
    </row>
    <row r="33" spans="1:10">
      <c r="A33" s="163"/>
      <c r="B33" s="164"/>
      <c r="C33" s="141"/>
      <c r="D33" s="165"/>
      <c r="E33" s="166"/>
      <c r="F33" s="167"/>
      <c r="G33" s="168"/>
      <c r="H33" s="169"/>
      <c r="I33" s="168"/>
      <c r="J33" s="170"/>
    </row>
    <row r="34" spans="1:10">
      <c r="A34" s="163"/>
      <c r="B34" s="164"/>
      <c r="C34" s="141"/>
      <c r="D34" s="165"/>
      <c r="E34" s="166"/>
      <c r="F34" s="167"/>
      <c r="G34" s="168"/>
      <c r="H34" s="169"/>
      <c r="I34" s="168"/>
      <c r="J34" s="170"/>
    </row>
    <row r="35" spans="1:10">
      <c r="A35" s="163"/>
      <c r="B35" s="164"/>
      <c r="C35" s="141"/>
      <c r="D35" s="165"/>
      <c r="E35" s="166"/>
      <c r="F35" s="167"/>
      <c r="G35" s="168"/>
      <c r="H35" s="169"/>
      <c r="I35" s="168"/>
      <c r="J35" s="170"/>
    </row>
    <row r="36" spans="1:10">
      <c r="A36" s="163"/>
      <c r="B36" s="164"/>
      <c r="C36" s="141"/>
      <c r="D36" s="165"/>
      <c r="E36" s="166"/>
      <c r="F36" s="167"/>
      <c r="G36" s="168"/>
      <c r="H36" s="169"/>
      <c r="I36" s="168"/>
      <c r="J36" s="170"/>
    </row>
    <row r="37" spans="1:10" ht="15.75" thickBot="1">
      <c r="A37" s="171"/>
      <c r="B37" s="172"/>
      <c r="C37" s="144"/>
      <c r="D37" s="173"/>
      <c r="E37" s="174"/>
      <c r="F37" s="175"/>
      <c r="G37" s="175"/>
      <c r="H37" s="176"/>
      <c r="I37" s="177"/>
      <c r="J37" s="178"/>
    </row>
    <row r="38" spans="1:10">
      <c r="A38" s="35"/>
      <c r="B38" s="35"/>
      <c r="C38" s="139"/>
      <c r="D38" s="35"/>
      <c r="E38" s="35"/>
      <c r="F38" s="35"/>
      <c r="G38" s="36"/>
      <c r="H38" s="36"/>
      <c r="I38" s="36"/>
      <c r="J38" s="36"/>
    </row>
  </sheetData>
  <mergeCells count="10">
    <mergeCell ref="A1:J1"/>
    <mergeCell ref="A3:A4"/>
    <mergeCell ref="B3:B4"/>
    <mergeCell ref="C3:C4"/>
    <mergeCell ref="D3:E3"/>
    <mergeCell ref="F3:F4"/>
    <mergeCell ref="G3:G4"/>
    <mergeCell ref="H3:H4"/>
    <mergeCell ref="J3:J4"/>
    <mergeCell ref="D4:E4"/>
  </mergeCells>
  <pageMargins left="0.39370078740157483" right="0" top="0.39370078740157483" bottom="0" header="0.31496062992125984" footer="0.31496062992125984"/>
  <pageSetup paperSize="9" orientation="landscape" horizontalDpi="4294967293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4"/>
  <dimension ref="A1:I119"/>
  <sheetViews>
    <sheetView workbookViewId="0">
      <selection activeCell="F15" sqref="F15"/>
    </sheetView>
  </sheetViews>
  <sheetFormatPr defaultColWidth="9.140625" defaultRowHeight="15"/>
  <cols>
    <col min="1" max="1" width="8.85546875" customWidth="1"/>
    <col min="2" max="2" width="38.42578125" style="30" customWidth="1"/>
    <col min="3" max="3" width="10.7109375" customWidth="1"/>
    <col min="4" max="4" width="9.42578125" customWidth="1"/>
    <col min="5" max="5" width="5.42578125" customWidth="1"/>
    <col min="6" max="6" width="12.140625" customWidth="1"/>
    <col min="7" max="7" width="14.7109375" customWidth="1"/>
    <col min="8" max="8" width="16" customWidth="1"/>
    <col min="9" max="9" width="19" customWidth="1"/>
  </cols>
  <sheetData>
    <row r="1" spans="1:9">
      <c r="A1" s="1" t="s">
        <v>84</v>
      </c>
      <c r="B1" s="31"/>
      <c r="C1" s="2"/>
      <c r="D1" s="2"/>
      <c r="E1" s="2"/>
      <c r="F1" s="2"/>
      <c r="G1" s="2"/>
      <c r="H1" s="2"/>
      <c r="I1" s="2"/>
    </row>
    <row r="2" spans="1:9">
      <c r="A2" s="2" t="s">
        <v>0</v>
      </c>
      <c r="B2" s="32"/>
      <c r="C2" s="2"/>
      <c r="D2" s="2"/>
      <c r="E2" s="2"/>
      <c r="F2" s="2"/>
      <c r="G2" s="2"/>
      <c r="H2" s="2"/>
      <c r="I2" s="2"/>
    </row>
    <row r="3" spans="1:9" ht="18.75" customHeight="1">
      <c r="A3" s="207" t="s">
        <v>82</v>
      </c>
      <c r="B3" s="209" t="s">
        <v>76</v>
      </c>
      <c r="C3" s="211"/>
      <c r="D3" s="209" t="s">
        <v>77</v>
      </c>
      <c r="E3" s="211"/>
      <c r="F3" s="3" t="s">
        <v>78</v>
      </c>
      <c r="G3" s="212" t="s">
        <v>83</v>
      </c>
      <c r="H3" s="212" t="s">
        <v>79</v>
      </c>
      <c r="I3" s="216" t="s">
        <v>6</v>
      </c>
    </row>
    <row r="4" spans="1:9" ht="15" customHeight="1">
      <c r="A4" s="208"/>
      <c r="B4" s="210"/>
      <c r="C4" s="219"/>
      <c r="D4" s="218">
        <v>43831</v>
      </c>
      <c r="E4" s="219"/>
      <c r="F4" s="4" t="s">
        <v>80</v>
      </c>
      <c r="G4" s="213"/>
      <c r="H4" s="213"/>
      <c r="I4" s="217"/>
    </row>
    <row r="5" spans="1:9">
      <c r="A5" s="5"/>
      <c r="B5" s="33" t="s">
        <v>88</v>
      </c>
      <c r="C5" s="6"/>
      <c r="D5" s="7"/>
      <c r="E5" s="8"/>
      <c r="F5" s="9"/>
      <c r="G5" s="10"/>
      <c r="H5" s="11"/>
      <c r="I5" s="22"/>
    </row>
    <row r="6" spans="1:9">
      <c r="A6" s="12"/>
      <c r="B6" s="34"/>
      <c r="C6" s="10"/>
      <c r="D6" s="13">
        <v>0</v>
      </c>
      <c r="E6" s="10" t="s">
        <v>87</v>
      </c>
      <c r="F6" s="14"/>
      <c r="G6" s="14"/>
      <c r="H6" s="15">
        <f>D6</f>
        <v>0</v>
      </c>
      <c r="I6" s="22"/>
    </row>
    <row r="7" spans="1:9">
      <c r="A7" s="12">
        <v>44148</v>
      </c>
      <c r="B7" s="34" t="s">
        <v>85</v>
      </c>
      <c r="C7" s="10"/>
      <c r="D7" s="13"/>
      <c r="E7" s="10"/>
      <c r="F7" s="14">
        <v>500</v>
      </c>
      <c r="G7" s="14"/>
      <c r="H7" s="15">
        <f>F7</f>
        <v>500</v>
      </c>
      <c r="I7" s="22"/>
    </row>
    <row r="8" spans="1:9">
      <c r="A8" s="12"/>
      <c r="B8" s="34"/>
      <c r="C8" s="10"/>
      <c r="D8" s="13"/>
      <c r="E8" s="10"/>
      <c r="F8" s="14"/>
      <c r="G8" s="14"/>
      <c r="H8" s="15"/>
      <c r="I8" s="22"/>
    </row>
    <row r="9" spans="1:9">
      <c r="A9" s="16"/>
      <c r="B9" s="34"/>
      <c r="C9" s="10"/>
      <c r="D9" s="13"/>
      <c r="E9" s="10"/>
      <c r="F9" s="14"/>
      <c r="G9" s="14"/>
      <c r="H9" s="15"/>
      <c r="I9" s="22"/>
    </row>
    <row r="10" spans="1:9">
      <c r="A10" s="16"/>
      <c r="B10" s="34"/>
      <c r="C10" s="10"/>
      <c r="D10" s="13"/>
      <c r="E10" s="10"/>
      <c r="F10" s="14"/>
      <c r="G10" s="14"/>
      <c r="H10" s="15"/>
      <c r="I10" s="22"/>
    </row>
    <row r="11" spans="1:9">
      <c r="A11" s="16"/>
      <c r="B11" s="34"/>
      <c r="C11" s="10"/>
      <c r="D11" s="13"/>
      <c r="E11" s="10"/>
      <c r="F11" s="14"/>
      <c r="G11" s="14"/>
      <c r="H11" s="15"/>
      <c r="I11" s="22"/>
    </row>
    <row r="12" spans="1:9">
      <c r="A12" s="16"/>
      <c r="B12" s="34"/>
      <c r="C12" s="10"/>
      <c r="D12" s="13"/>
      <c r="E12" s="10"/>
      <c r="F12" s="14"/>
      <c r="G12" s="14"/>
      <c r="H12" s="15"/>
      <c r="I12" s="22"/>
    </row>
    <row r="13" spans="1:9" ht="13.5" customHeight="1">
      <c r="A13" s="16"/>
      <c r="B13" s="34"/>
      <c r="C13" s="10"/>
      <c r="D13" s="2"/>
      <c r="E13" s="10"/>
      <c r="F13" s="10"/>
      <c r="G13" s="10"/>
      <c r="H13" s="15"/>
      <c r="I13" s="22"/>
    </row>
    <row r="14" spans="1:9">
      <c r="A14" s="16"/>
      <c r="B14" s="34"/>
      <c r="C14" s="10"/>
      <c r="D14" s="13"/>
      <c r="E14" s="10"/>
      <c r="F14" s="14"/>
      <c r="G14" s="14"/>
      <c r="H14" s="15"/>
      <c r="I14" s="22"/>
    </row>
    <row r="15" spans="1:9">
      <c r="A15" s="16"/>
      <c r="B15" s="34"/>
      <c r="C15" s="10"/>
      <c r="D15" s="13"/>
      <c r="E15" s="10"/>
      <c r="F15" s="14"/>
      <c r="G15" s="14"/>
      <c r="H15" s="15"/>
      <c r="I15" s="22"/>
    </row>
    <row r="16" spans="1:9">
      <c r="A16" s="16"/>
      <c r="B16" s="34"/>
      <c r="C16" s="10"/>
      <c r="D16" s="13"/>
      <c r="E16" s="10"/>
      <c r="F16" s="14"/>
      <c r="G16" s="14"/>
      <c r="H16" s="15"/>
      <c r="I16" s="22"/>
    </row>
    <row r="17" spans="1:9">
      <c r="A17" s="16"/>
      <c r="B17" s="34"/>
      <c r="C17" s="10"/>
      <c r="D17" s="13"/>
      <c r="E17" s="10"/>
      <c r="F17" s="14"/>
      <c r="G17" s="14"/>
      <c r="H17" s="15"/>
      <c r="I17" s="22"/>
    </row>
    <row r="18" spans="1:9">
      <c r="A18" s="16"/>
      <c r="B18" s="34"/>
      <c r="C18" s="10"/>
      <c r="D18" s="13"/>
      <c r="E18" s="10"/>
      <c r="F18" s="14"/>
      <c r="G18" s="14"/>
      <c r="H18" s="15"/>
      <c r="I18" s="22"/>
    </row>
    <row r="19" spans="1:9">
      <c r="A19" s="16"/>
      <c r="B19" s="34"/>
      <c r="C19" s="10"/>
      <c r="D19" s="13"/>
      <c r="E19" s="10"/>
      <c r="F19" s="14"/>
      <c r="G19" s="14"/>
      <c r="H19" s="15"/>
      <c r="I19" s="22"/>
    </row>
    <row r="20" spans="1:9">
      <c r="A20" s="16"/>
      <c r="B20" s="34"/>
      <c r="C20" s="10"/>
      <c r="D20" s="13"/>
      <c r="E20" s="10"/>
      <c r="F20" s="14"/>
      <c r="G20" s="14"/>
      <c r="H20" s="15"/>
      <c r="I20" s="22"/>
    </row>
    <row r="21" spans="1:9">
      <c r="A21" s="16"/>
      <c r="B21" s="34"/>
      <c r="C21" s="10"/>
      <c r="D21" s="13"/>
      <c r="E21" s="10"/>
      <c r="F21" s="14"/>
      <c r="G21" s="14"/>
      <c r="H21" s="15"/>
      <c r="I21" s="22"/>
    </row>
    <row r="22" spans="1:9">
      <c r="A22" s="16"/>
      <c r="B22" s="34"/>
      <c r="C22" s="10"/>
      <c r="D22" s="13"/>
      <c r="E22" s="10"/>
      <c r="F22" s="14"/>
      <c r="G22" s="14"/>
      <c r="H22" s="15"/>
      <c r="I22" s="22"/>
    </row>
    <row r="23" spans="1:9">
      <c r="A23" s="16"/>
      <c r="B23" s="34"/>
      <c r="C23" s="10"/>
      <c r="D23" s="13"/>
      <c r="E23" s="10"/>
      <c r="F23" s="14"/>
      <c r="G23" s="14"/>
      <c r="H23" s="15"/>
      <c r="I23" s="22"/>
    </row>
    <row r="24" spans="1:9">
      <c r="A24" s="16"/>
      <c r="B24" s="34"/>
      <c r="C24" s="10"/>
      <c r="D24" s="13"/>
      <c r="E24" s="10"/>
      <c r="F24" s="14"/>
      <c r="G24" s="14"/>
      <c r="H24" s="15"/>
      <c r="I24" s="22"/>
    </row>
    <row r="25" spans="1:9">
      <c r="A25" s="16"/>
      <c r="B25" s="34"/>
      <c r="C25" s="10"/>
      <c r="D25" s="13"/>
      <c r="E25" s="10"/>
      <c r="F25" s="14"/>
      <c r="G25" s="14"/>
      <c r="H25" s="15"/>
      <c r="I25" s="22"/>
    </row>
    <row r="26" spans="1:9">
      <c r="A26" s="16"/>
      <c r="B26" s="34"/>
      <c r="C26" s="10"/>
      <c r="D26" s="13"/>
      <c r="E26" s="10"/>
      <c r="F26" s="14"/>
      <c r="G26" s="14"/>
      <c r="H26" s="15"/>
      <c r="I26" s="22"/>
    </row>
    <row r="27" spans="1:9">
      <c r="A27" s="16"/>
      <c r="B27" s="34"/>
      <c r="C27" s="10"/>
      <c r="D27" s="13"/>
      <c r="E27" s="10"/>
      <c r="F27" s="14"/>
      <c r="G27" s="14"/>
      <c r="H27" s="15"/>
      <c r="I27" s="22"/>
    </row>
    <row r="28" spans="1:9">
      <c r="A28" s="16"/>
      <c r="B28" s="34"/>
      <c r="C28" s="10"/>
      <c r="D28" s="13"/>
      <c r="E28" s="10"/>
      <c r="F28" s="14"/>
      <c r="G28" s="14"/>
      <c r="H28" s="15"/>
      <c r="I28" s="22"/>
    </row>
    <row r="29" spans="1:9">
      <c r="A29" s="16"/>
      <c r="B29" s="34"/>
      <c r="C29" s="10"/>
      <c r="D29" s="13"/>
      <c r="E29" s="10"/>
      <c r="F29" s="14"/>
      <c r="G29" s="14"/>
      <c r="H29" s="15"/>
      <c r="I29" s="22"/>
    </row>
    <row r="30" spans="1:9">
      <c r="A30" s="16"/>
      <c r="B30" s="34"/>
      <c r="C30" s="10"/>
      <c r="D30" s="13"/>
      <c r="E30" s="10"/>
      <c r="F30" s="14"/>
      <c r="G30" s="14"/>
      <c r="H30" s="15"/>
      <c r="I30" s="22"/>
    </row>
    <row r="31" spans="1:9">
      <c r="A31" s="16"/>
      <c r="B31" s="34"/>
      <c r="C31" s="10"/>
      <c r="D31" s="13"/>
      <c r="E31" s="2"/>
      <c r="F31" s="15"/>
      <c r="G31" s="14"/>
      <c r="H31" s="15"/>
      <c r="I31" s="22"/>
    </row>
    <row r="32" spans="1:9">
      <c r="A32" s="16"/>
      <c r="B32" s="34"/>
      <c r="C32" s="10"/>
      <c r="D32" s="13"/>
      <c r="E32" s="2"/>
      <c r="F32" s="15"/>
      <c r="G32" s="14"/>
      <c r="H32" s="15"/>
      <c r="I32" s="22"/>
    </row>
    <row r="33" spans="1:9">
      <c r="A33" s="16"/>
      <c r="B33" s="34"/>
      <c r="C33" s="10"/>
      <c r="D33" s="13"/>
      <c r="E33" s="2"/>
      <c r="F33" s="15"/>
      <c r="G33" s="14"/>
      <c r="H33" s="15"/>
      <c r="I33" s="22"/>
    </row>
    <row r="34" spans="1:9">
      <c r="A34" s="16"/>
      <c r="B34" s="34"/>
      <c r="C34" s="10"/>
      <c r="D34" s="13"/>
      <c r="E34" s="2"/>
      <c r="F34" s="15"/>
      <c r="G34" s="14"/>
      <c r="H34" s="15"/>
      <c r="I34" s="22"/>
    </row>
    <row r="35" spans="1:9">
      <c r="A35" s="16"/>
      <c r="B35" s="34"/>
      <c r="C35" s="10"/>
      <c r="D35" s="13"/>
      <c r="E35" s="2"/>
      <c r="F35" s="15"/>
      <c r="G35" s="14"/>
      <c r="H35" s="15"/>
      <c r="I35" s="22"/>
    </row>
    <row r="36" spans="1:9">
      <c r="A36" s="16"/>
      <c r="B36" s="34"/>
      <c r="C36" s="10"/>
      <c r="D36" s="13"/>
      <c r="E36" s="2"/>
      <c r="F36" s="15"/>
      <c r="G36" s="14"/>
      <c r="H36" s="15"/>
      <c r="I36" s="22"/>
    </row>
    <row r="37" spans="1:9">
      <c r="A37" s="16"/>
      <c r="B37" s="34"/>
      <c r="C37" s="10"/>
      <c r="D37" s="13"/>
      <c r="E37" s="2"/>
      <c r="F37" s="15"/>
      <c r="G37" s="14"/>
      <c r="H37" s="15"/>
      <c r="I37" s="22"/>
    </row>
    <row r="38" spans="1:9">
      <c r="A38" s="17"/>
      <c r="B38" s="37"/>
      <c r="C38" s="18"/>
      <c r="D38" s="19"/>
      <c r="E38" s="18"/>
      <c r="F38" s="18"/>
      <c r="G38" s="18"/>
      <c r="H38" s="20"/>
      <c r="I38" s="23"/>
    </row>
    <row r="39" spans="1:9">
      <c r="A39" s="16"/>
      <c r="B39" s="34"/>
      <c r="C39" s="10"/>
      <c r="D39" s="13"/>
      <c r="E39" s="10"/>
      <c r="F39" s="14"/>
      <c r="G39" s="14"/>
      <c r="H39" s="15"/>
      <c r="I39" s="22"/>
    </row>
    <row r="40" spans="1:9">
      <c r="A40" s="16"/>
      <c r="B40" s="34"/>
      <c r="C40" s="10"/>
      <c r="D40" s="13"/>
      <c r="E40" s="10"/>
      <c r="F40" s="14"/>
      <c r="G40" s="14"/>
      <c r="H40" s="15"/>
      <c r="I40" s="22"/>
    </row>
    <row r="41" spans="1:9">
      <c r="A41" s="16"/>
      <c r="B41" s="34"/>
      <c r="C41" s="10"/>
      <c r="D41" s="13"/>
      <c r="E41" s="10"/>
      <c r="F41" s="14"/>
      <c r="G41" s="14"/>
      <c r="H41" s="15"/>
      <c r="I41" s="22"/>
    </row>
    <row r="42" spans="1:9">
      <c r="A42" s="16"/>
      <c r="B42" s="34"/>
      <c r="C42" s="10"/>
      <c r="D42" s="13"/>
      <c r="E42" s="10"/>
      <c r="F42" s="14"/>
      <c r="G42" s="14"/>
      <c r="H42" s="15"/>
      <c r="I42" s="22"/>
    </row>
    <row r="43" spans="1:9">
      <c r="A43" s="16"/>
      <c r="B43" s="34"/>
      <c r="C43" s="10"/>
      <c r="D43" s="13"/>
      <c r="E43" s="10"/>
      <c r="F43" s="14"/>
      <c r="G43" s="14"/>
      <c r="H43" s="15"/>
      <c r="I43" s="22"/>
    </row>
    <row r="44" spans="1:9">
      <c r="A44" s="16"/>
      <c r="B44" s="34"/>
      <c r="C44" s="10"/>
      <c r="D44" s="2"/>
      <c r="E44" s="10"/>
      <c r="F44" s="10"/>
      <c r="G44" s="14"/>
      <c r="H44" s="15"/>
      <c r="I44" s="22"/>
    </row>
    <row r="45" spans="1:9">
      <c r="A45" s="17"/>
      <c r="B45" s="37"/>
      <c r="C45" s="18"/>
      <c r="D45" s="19"/>
      <c r="E45" s="18"/>
      <c r="F45" s="18"/>
      <c r="G45" s="18"/>
      <c r="H45" s="20"/>
      <c r="I45" s="23"/>
    </row>
    <row r="46" spans="1:9">
      <c r="A46" s="16"/>
      <c r="B46" s="34"/>
      <c r="C46" s="10"/>
      <c r="D46" s="13"/>
      <c r="E46" s="10"/>
      <c r="F46" s="10"/>
      <c r="G46" s="10"/>
      <c r="H46" s="11"/>
      <c r="I46" s="22"/>
    </row>
    <row r="47" spans="1:9">
      <c r="A47" s="16"/>
      <c r="B47" s="34"/>
      <c r="C47" s="10"/>
      <c r="D47" s="21"/>
      <c r="E47" s="10"/>
      <c r="F47" s="14"/>
      <c r="G47" s="14"/>
      <c r="H47" s="15"/>
      <c r="I47" s="22"/>
    </row>
    <row r="48" spans="1:9">
      <c r="A48" s="16"/>
      <c r="B48" s="34"/>
      <c r="C48" s="10"/>
      <c r="D48" s="13"/>
      <c r="E48" s="10"/>
      <c r="F48" s="14"/>
      <c r="G48" s="14"/>
      <c r="H48" s="15"/>
      <c r="I48" s="22"/>
    </row>
    <row r="49" spans="1:9">
      <c r="A49" s="16"/>
      <c r="B49" s="34"/>
      <c r="C49" s="10"/>
      <c r="D49" s="13"/>
      <c r="E49" s="10"/>
      <c r="F49" s="14"/>
      <c r="G49" s="14"/>
      <c r="H49" s="15"/>
      <c r="I49" s="22"/>
    </row>
    <row r="50" spans="1:9">
      <c r="A50" s="16"/>
      <c r="B50" s="34"/>
      <c r="C50" s="10"/>
      <c r="D50" s="13"/>
      <c r="E50" s="10"/>
      <c r="F50" s="14"/>
      <c r="G50" s="14"/>
      <c r="H50" s="15"/>
      <c r="I50" s="22"/>
    </row>
    <row r="51" spans="1:9">
      <c r="A51" s="16"/>
      <c r="B51" s="34"/>
      <c r="C51" s="10"/>
      <c r="D51" s="13"/>
      <c r="E51" s="10"/>
      <c r="F51" s="14"/>
      <c r="G51" s="14"/>
      <c r="H51" s="15"/>
      <c r="I51" s="22"/>
    </row>
    <row r="52" spans="1:9">
      <c r="A52" s="16"/>
      <c r="B52" s="34"/>
      <c r="C52" s="10"/>
      <c r="D52" s="13"/>
      <c r="E52" s="10"/>
      <c r="F52" s="14"/>
      <c r="G52" s="14"/>
      <c r="H52" s="15"/>
      <c r="I52" s="22"/>
    </row>
    <row r="53" spans="1:9">
      <c r="A53" s="16"/>
      <c r="B53" s="34"/>
      <c r="C53" s="10"/>
      <c r="D53" s="13"/>
      <c r="E53" s="10"/>
      <c r="F53" s="14"/>
      <c r="G53" s="14"/>
      <c r="H53" s="15"/>
      <c r="I53" s="22"/>
    </row>
    <row r="54" spans="1:9">
      <c r="A54" s="16"/>
      <c r="B54" s="34"/>
      <c r="C54" s="10"/>
      <c r="D54" s="13"/>
      <c r="E54" s="10"/>
      <c r="F54" s="14"/>
      <c r="G54" s="14"/>
      <c r="H54" s="15"/>
      <c r="I54" s="22"/>
    </row>
    <row r="55" spans="1:9">
      <c r="A55" s="16"/>
      <c r="B55" s="34"/>
      <c r="C55" s="10"/>
      <c r="D55" s="13"/>
      <c r="E55" s="10"/>
      <c r="F55" s="14"/>
      <c r="G55" s="14"/>
      <c r="H55" s="15"/>
      <c r="I55" s="22"/>
    </row>
    <row r="56" spans="1:9">
      <c r="A56" s="16"/>
      <c r="B56" s="34"/>
      <c r="C56" s="10"/>
      <c r="D56" s="13"/>
      <c r="E56" s="10"/>
      <c r="F56" s="14"/>
      <c r="G56" s="14"/>
      <c r="H56" s="15"/>
      <c r="I56" s="22"/>
    </row>
    <row r="57" spans="1:9">
      <c r="A57" s="16"/>
      <c r="B57" s="34"/>
      <c r="C57" s="10"/>
      <c r="D57" s="13"/>
      <c r="E57" s="10"/>
      <c r="F57" s="14"/>
      <c r="G57" s="14"/>
      <c r="H57" s="15"/>
      <c r="I57" s="22"/>
    </row>
    <row r="58" spans="1:9">
      <c r="A58" s="16"/>
      <c r="B58" s="34"/>
      <c r="C58" s="10"/>
      <c r="D58" s="13"/>
      <c r="E58" s="10"/>
      <c r="F58" s="14"/>
      <c r="G58" s="14"/>
      <c r="H58" s="15"/>
      <c r="I58" s="22"/>
    </row>
    <row r="59" spans="1:9">
      <c r="A59" s="16"/>
      <c r="B59" s="34"/>
      <c r="C59" s="10"/>
      <c r="D59" s="13"/>
      <c r="E59" s="10"/>
      <c r="F59" s="14"/>
      <c r="G59" s="14"/>
      <c r="H59" s="15"/>
      <c r="I59" s="22"/>
    </row>
    <row r="60" spans="1:9">
      <c r="A60" s="16"/>
      <c r="B60" s="34"/>
      <c r="C60" s="10"/>
      <c r="D60" s="13"/>
      <c r="E60" s="10"/>
      <c r="F60" s="14"/>
      <c r="G60" s="14"/>
      <c r="H60" s="15"/>
      <c r="I60" s="22"/>
    </row>
    <row r="61" spans="1:9">
      <c r="A61" s="16"/>
      <c r="B61" s="34"/>
      <c r="C61" s="10"/>
      <c r="D61" s="13"/>
      <c r="E61" s="10"/>
      <c r="F61" s="14"/>
      <c r="G61" s="14"/>
      <c r="H61" s="15"/>
      <c r="I61" s="22"/>
    </row>
    <row r="62" spans="1:9">
      <c r="A62" s="16"/>
      <c r="B62" s="34"/>
      <c r="C62" s="10"/>
      <c r="D62" s="13"/>
      <c r="E62" s="10"/>
      <c r="F62" s="14"/>
      <c r="G62" s="14"/>
      <c r="H62" s="15"/>
      <c r="I62" s="22"/>
    </row>
    <row r="63" spans="1:9">
      <c r="A63" s="16"/>
      <c r="B63" s="34"/>
      <c r="C63" s="10"/>
      <c r="D63" s="13"/>
      <c r="E63" s="10"/>
      <c r="F63" s="14"/>
      <c r="G63" s="14"/>
      <c r="H63" s="15"/>
      <c r="I63" s="22"/>
    </row>
    <row r="64" spans="1:9">
      <c r="A64" s="16"/>
      <c r="B64" s="34"/>
      <c r="C64" s="10"/>
      <c r="D64" s="13"/>
      <c r="E64" s="2"/>
      <c r="F64" s="15"/>
      <c r="G64" s="14"/>
      <c r="H64" s="15"/>
      <c r="I64" s="22"/>
    </row>
    <row r="65" spans="1:9">
      <c r="A65" s="16"/>
      <c r="B65" s="34"/>
      <c r="C65" s="10"/>
      <c r="D65" s="2"/>
      <c r="E65" s="2"/>
      <c r="F65" s="11"/>
      <c r="G65" s="15"/>
      <c r="H65" s="15"/>
      <c r="I65" s="22"/>
    </row>
    <row r="66" spans="1:9">
      <c r="A66" s="16"/>
      <c r="B66" s="34"/>
      <c r="C66" s="10"/>
      <c r="D66" s="13"/>
      <c r="E66" s="10"/>
      <c r="F66" s="24"/>
      <c r="G66" s="24"/>
      <c r="H66" s="15"/>
      <c r="I66" s="22"/>
    </row>
    <row r="67" spans="1:9">
      <c r="A67" s="16"/>
      <c r="B67" s="34"/>
      <c r="C67" s="10"/>
      <c r="D67" s="13"/>
      <c r="E67" s="10"/>
      <c r="F67" s="24"/>
      <c r="G67" s="24"/>
      <c r="H67" s="15"/>
      <c r="I67" s="22"/>
    </row>
    <row r="68" spans="1:9">
      <c r="A68" s="16"/>
      <c r="B68" s="34"/>
      <c r="C68" s="10"/>
      <c r="D68" s="13"/>
      <c r="E68" s="10"/>
      <c r="F68" s="24"/>
      <c r="G68" s="24"/>
      <c r="H68" s="15"/>
      <c r="I68" s="22"/>
    </row>
    <row r="69" spans="1:9">
      <c r="A69" s="16"/>
      <c r="B69" s="34"/>
      <c r="C69" s="10"/>
      <c r="D69" s="13"/>
      <c r="E69" s="10"/>
      <c r="F69" s="24"/>
      <c r="G69" s="24"/>
      <c r="H69" s="15"/>
      <c r="I69" s="22"/>
    </row>
    <row r="70" spans="1:9">
      <c r="A70" s="16"/>
      <c r="B70" s="34"/>
      <c r="C70" s="10"/>
      <c r="D70" s="13"/>
      <c r="E70" s="10"/>
      <c r="F70" s="24"/>
      <c r="G70" s="24"/>
      <c r="H70" s="15"/>
      <c r="I70" s="22"/>
    </row>
    <row r="71" spans="1:9">
      <c r="A71" s="16"/>
      <c r="B71" s="34"/>
      <c r="C71" s="10"/>
      <c r="D71" s="13"/>
      <c r="E71" s="10"/>
      <c r="F71" s="24"/>
      <c r="G71" s="24"/>
      <c r="H71" s="15"/>
      <c r="I71" s="22"/>
    </row>
    <row r="72" spans="1:9">
      <c r="A72" s="16"/>
      <c r="B72" s="34"/>
      <c r="C72" s="10"/>
      <c r="D72" s="13"/>
      <c r="E72" s="10"/>
      <c r="F72" s="24"/>
      <c r="G72" s="24"/>
      <c r="H72" s="15"/>
      <c r="I72" s="22"/>
    </row>
    <row r="73" spans="1:9">
      <c r="A73" s="16"/>
      <c r="B73" s="34"/>
      <c r="C73" s="10"/>
      <c r="D73" s="13"/>
      <c r="E73" s="10"/>
      <c r="F73" s="24"/>
      <c r="G73" s="24"/>
      <c r="H73" s="15"/>
      <c r="I73" s="22"/>
    </row>
    <row r="74" spans="1:9">
      <c r="A74" s="16"/>
      <c r="B74" s="34"/>
      <c r="C74" s="10"/>
      <c r="D74" s="13"/>
      <c r="E74" s="10"/>
      <c r="F74" s="24"/>
      <c r="G74" s="24"/>
      <c r="H74" s="15"/>
      <c r="I74" s="22"/>
    </row>
    <row r="75" spans="1:9">
      <c r="A75" s="16"/>
      <c r="B75" s="34"/>
      <c r="C75" s="10"/>
      <c r="D75" s="13"/>
      <c r="E75" s="10"/>
      <c r="F75" s="25"/>
      <c r="G75" s="25"/>
      <c r="H75" s="15"/>
      <c r="I75" s="22"/>
    </row>
    <row r="76" spans="1:9">
      <c r="A76" s="16"/>
      <c r="B76" s="34"/>
      <c r="C76" s="10"/>
      <c r="D76" s="13"/>
      <c r="E76" s="10"/>
      <c r="F76" s="25"/>
      <c r="G76" s="25"/>
      <c r="H76" s="15"/>
      <c r="I76" s="22"/>
    </row>
    <row r="77" spans="1:9">
      <c r="A77" s="16"/>
      <c r="B77" s="34"/>
      <c r="C77" s="10"/>
      <c r="D77" s="13"/>
      <c r="E77" s="10"/>
      <c r="F77" s="25"/>
      <c r="G77" s="25"/>
      <c r="H77" s="15"/>
      <c r="I77" s="22"/>
    </row>
    <row r="78" spans="1:9">
      <c r="A78" s="16"/>
      <c r="B78" s="34"/>
      <c r="C78" s="10"/>
      <c r="D78" s="2"/>
      <c r="E78" s="10"/>
      <c r="F78" s="10"/>
      <c r="G78" s="14"/>
      <c r="H78" s="15"/>
      <c r="I78" s="22"/>
    </row>
    <row r="79" spans="1:9">
      <c r="A79" s="17"/>
      <c r="B79" s="37"/>
      <c r="C79" s="18"/>
      <c r="D79" s="19"/>
      <c r="E79" s="18"/>
      <c r="F79" s="18"/>
      <c r="G79" s="18"/>
      <c r="H79" s="20"/>
      <c r="I79" s="23"/>
    </row>
    <row r="80" spans="1:9">
      <c r="A80" s="16"/>
      <c r="B80" s="34"/>
      <c r="C80" s="10"/>
      <c r="D80" s="13"/>
      <c r="E80" s="10"/>
      <c r="F80" s="14"/>
      <c r="G80" s="14"/>
      <c r="H80" s="15"/>
      <c r="I80" s="22"/>
    </row>
    <row r="81" spans="1:9">
      <c r="A81" s="16"/>
      <c r="B81" s="34"/>
      <c r="C81" s="10"/>
      <c r="D81" s="13"/>
      <c r="E81" s="10"/>
      <c r="F81" s="14"/>
      <c r="G81" s="14"/>
      <c r="H81" s="15"/>
      <c r="I81" s="22"/>
    </row>
    <row r="82" spans="1:9">
      <c r="A82" s="16"/>
      <c r="B82" s="34"/>
      <c r="C82" s="10"/>
      <c r="D82" s="13"/>
      <c r="E82" s="10"/>
      <c r="F82" s="14"/>
      <c r="G82" s="14"/>
      <c r="H82" s="15"/>
      <c r="I82" s="22"/>
    </row>
    <row r="83" spans="1:9">
      <c r="A83" s="16"/>
      <c r="B83" s="34"/>
      <c r="C83" s="10"/>
      <c r="D83" s="13"/>
      <c r="E83" s="10"/>
      <c r="F83" s="14"/>
      <c r="G83" s="14"/>
      <c r="H83" s="15"/>
      <c r="I83" s="22"/>
    </row>
    <row r="84" spans="1:9">
      <c r="A84" s="16"/>
      <c r="B84" s="34"/>
      <c r="C84" s="10"/>
      <c r="D84" s="13"/>
      <c r="E84" s="10"/>
      <c r="F84" s="14"/>
      <c r="G84" s="14"/>
      <c r="H84" s="15"/>
      <c r="I84" s="22"/>
    </row>
    <row r="85" spans="1:9">
      <c r="A85" s="16"/>
      <c r="B85" s="34"/>
      <c r="C85" s="10"/>
      <c r="D85" s="13"/>
      <c r="E85" s="10"/>
      <c r="F85" s="14"/>
      <c r="G85" s="14"/>
      <c r="H85" s="15"/>
      <c r="I85" s="22"/>
    </row>
    <row r="86" spans="1:9">
      <c r="A86" s="16"/>
      <c r="B86" s="34"/>
      <c r="C86" s="10"/>
      <c r="D86" s="13"/>
      <c r="E86" s="10"/>
      <c r="F86" s="14"/>
      <c r="G86" s="14"/>
      <c r="H86" s="15"/>
      <c r="I86" s="22"/>
    </row>
    <row r="87" spans="1:9">
      <c r="A87" s="16"/>
      <c r="B87" s="34"/>
      <c r="C87" s="10"/>
      <c r="D87" s="13"/>
      <c r="E87" s="10"/>
      <c r="F87" s="14"/>
      <c r="G87" s="14"/>
      <c r="H87" s="15"/>
      <c r="I87" s="22"/>
    </row>
    <row r="88" spans="1:9">
      <c r="A88" s="16"/>
      <c r="B88" s="34"/>
      <c r="C88" s="10"/>
      <c r="D88" s="13"/>
      <c r="E88" s="10"/>
      <c r="F88" s="14"/>
      <c r="G88" s="14"/>
      <c r="H88" s="15"/>
      <c r="I88" s="22"/>
    </row>
    <row r="89" spans="1:9">
      <c r="A89" s="16"/>
      <c r="B89" s="34"/>
      <c r="C89" s="10"/>
      <c r="D89" s="13"/>
      <c r="E89" s="10"/>
      <c r="F89" s="14"/>
      <c r="G89" s="14"/>
      <c r="H89" s="15"/>
      <c r="I89" s="22"/>
    </row>
    <row r="90" spans="1:9">
      <c r="A90" s="16"/>
      <c r="B90" s="34"/>
      <c r="C90" s="10"/>
      <c r="D90" s="13"/>
      <c r="E90" s="10"/>
      <c r="F90" s="14"/>
      <c r="G90" s="14"/>
      <c r="H90" s="15"/>
      <c r="I90" s="22"/>
    </row>
    <row r="91" spans="1:9">
      <c r="A91" s="16"/>
      <c r="B91" s="34"/>
      <c r="C91" s="10"/>
      <c r="D91" s="13"/>
      <c r="E91" s="10"/>
      <c r="F91" s="14"/>
      <c r="G91" s="14"/>
      <c r="H91" s="15"/>
      <c r="I91" s="22"/>
    </row>
    <row r="92" spans="1:9">
      <c r="A92" s="16"/>
      <c r="B92" s="34"/>
      <c r="C92" s="10"/>
      <c r="D92" s="13"/>
      <c r="E92" s="10"/>
      <c r="F92" s="14"/>
      <c r="G92" s="14"/>
      <c r="H92" s="15"/>
      <c r="I92" s="22"/>
    </row>
    <row r="93" spans="1:9">
      <c r="A93" s="16"/>
      <c r="B93" s="34"/>
      <c r="C93" s="10"/>
      <c r="D93" s="13"/>
      <c r="E93" s="10"/>
      <c r="F93" s="14"/>
      <c r="G93" s="14"/>
      <c r="H93" s="15"/>
      <c r="I93" s="22"/>
    </row>
    <row r="94" spans="1:9">
      <c r="A94" s="16"/>
      <c r="B94" s="34"/>
      <c r="C94" s="10"/>
      <c r="D94" s="13"/>
      <c r="E94" s="10"/>
      <c r="F94" s="14"/>
      <c r="G94" s="14"/>
      <c r="H94" s="15"/>
      <c r="I94" s="22"/>
    </row>
    <row r="95" spans="1:9">
      <c r="A95" s="16"/>
      <c r="B95" s="34"/>
      <c r="C95" s="10"/>
      <c r="D95" s="13"/>
      <c r="E95" s="10"/>
      <c r="F95" s="14"/>
      <c r="G95" s="14"/>
      <c r="H95" s="15"/>
      <c r="I95" s="22"/>
    </row>
    <row r="96" spans="1:9">
      <c r="A96" s="16"/>
      <c r="B96" s="34"/>
      <c r="C96" s="10"/>
      <c r="D96" s="13"/>
      <c r="E96" s="10"/>
      <c r="F96" s="14"/>
      <c r="G96" s="14"/>
      <c r="H96" s="15"/>
      <c r="I96" s="22"/>
    </row>
    <row r="97" spans="1:9">
      <c r="A97" s="16"/>
      <c r="B97" s="34"/>
      <c r="C97" s="10"/>
      <c r="D97" s="13"/>
      <c r="E97" s="10"/>
      <c r="F97" s="14"/>
      <c r="G97" s="14"/>
      <c r="H97" s="15"/>
      <c r="I97" s="22"/>
    </row>
    <row r="98" spans="1:9">
      <c r="A98" s="16"/>
      <c r="B98" s="34"/>
      <c r="C98" s="10"/>
      <c r="D98" s="13"/>
      <c r="E98" s="10"/>
      <c r="F98" s="14"/>
      <c r="G98" s="14"/>
      <c r="H98" s="15"/>
      <c r="I98" s="22"/>
    </row>
    <row r="99" spans="1:9">
      <c r="A99" s="16"/>
      <c r="B99" s="34"/>
      <c r="C99" s="10"/>
      <c r="D99" s="13"/>
      <c r="E99" s="10"/>
      <c r="F99" s="14"/>
      <c r="G99" s="14"/>
      <c r="H99" s="15"/>
      <c r="I99" s="22"/>
    </row>
    <row r="100" spans="1:9">
      <c r="A100" s="16"/>
      <c r="B100" s="34"/>
      <c r="C100" s="10"/>
      <c r="D100" s="13"/>
      <c r="E100" s="10"/>
      <c r="F100" s="14"/>
      <c r="G100" s="14"/>
      <c r="H100" s="15"/>
      <c r="I100" s="22"/>
    </row>
    <row r="101" spans="1:9">
      <c r="A101" s="16"/>
      <c r="B101" s="34"/>
      <c r="C101" s="10"/>
      <c r="D101" s="13"/>
      <c r="E101" s="2"/>
      <c r="F101" s="15"/>
      <c r="G101" s="14"/>
      <c r="H101" s="15"/>
      <c r="I101" s="22"/>
    </row>
    <row r="102" spans="1:9">
      <c r="A102" s="16"/>
      <c r="B102" s="34"/>
      <c r="C102" s="10"/>
      <c r="D102" s="13"/>
      <c r="E102" s="2"/>
      <c r="F102" s="15"/>
      <c r="G102" s="14"/>
      <c r="H102" s="15"/>
      <c r="I102" s="22"/>
    </row>
    <row r="103" spans="1:9">
      <c r="A103" s="16"/>
      <c r="B103" s="34"/>
      <c r="C103" s="10"/>
      <c r="D103" s="13"/>
      <c r="E103" s="2"/>
      <c r="F103" s="15"/>
      <c r="G103" s="14"/>
      <c r="H103" s="15"/>
      <c r="I103" s="22"/>
    </row>
    <row r="104" spans="1:9">
      <c r="A104" s="16"/>
      <c r="B104" s="34"/>
      <c r="C104" s="10"/>
      <c r="D104" s="13"/>
      <c r="E104" s="2"/>
      <c r="F104" s="15"/>
      <c r="G104" s="14"/>
      <c r="H104" s="15"/>
      <c r="I104" s="22"/>
    </row>
    <row r="105" spans="1:9">
      <c r="A105" s="16"/>
      <c r="B105" s="34"/>
      <c r="C105" s="10"/>
      <c r="D105" s="13"/>
      <c r="E105" s="2"/>
      <c r="F105" s="15"/>
      <c r="G105" s="14"/>
      <c r="H105" s="15"/>
      <c r="I105" s="22"/>
    </row>
    <row r="106" spans="1:9">
      <c r="A106" s="16"/>
      <c r="B106" s="34"/>
      <c r="C106" s="10"/>
      <c r="D106" s="13"/>
      <c r="E106" s="2"/>
      <c r="F106" s="15"/>
      <c r="G106" s="14"/>
      <c r="H106" s="15"/>
      <c r="I106" s="22"/>
    </row>
    <row r="107" spans="1:9">
      <c r="A107" s="16"/>
      <c r="B107" s="34"/>
      <c r="C107" s="10"/>
      <c r="D107" s="13"/>
      <c r="E107" s="2"/>
      <c r="F107" s="15"/>
      <c r="G107" s="14"/>
      <c r="H107" s="15"/>
      <c r="I107" s="22"/>
    </row>
    <row r="108" spans="1:9">
      <c r="A108" s="16"/>
      <c r="B108" s="34"/>
      <c r="C108" s="10"/>
      <c r="D108" s="13"/>
      <c r="E108" s="2"/>
      <c r="F108" s="15"/>
      <c r="G108" s="14"/>
      <c r="H108" s="15"/>
      <c r="I108" s="22"/>
    </row>
    <row r="109" spans="1:9">
      <c r="A109" s="16"/>
      <c r="B109" s="34"/>
      <c r="C109" s="10"/>
      <c r="D109" s="13"/>
      <c r="E109" s="2"/>
      <c r="F109" s="15"/>
      <c r="G109" s="14"/>
      <c r="H109" s="15"/>
      <c r="I109" s="22"/>
    </row>
    <row r="110" spans="1:9">
      <c r="A110" s="16"/>
      <c r="B110" s="34"/>
      <c r="C110" s="10"/>
      <c r="D110" s="13"/>
      <c r="E110" s="2"/>
      <c r="F110" s="15"/>
      <c r="G110" s="14"/>
      <c r="H110" s="15"/>
      <c r="I110" s="22"/>
    </row>
    <row r="111" spans="1:9">
      <c r="A111" s="16"/>
      <c r="B111" s="34"/>
      <c r="C111" s="10"/>
      <c r="D111" s="13"/>
      <c r="E111" s="2"/>
      <c r="F111" s="15"/>
      <c r="G111" s="14"/>
      <c r="H111" s="15"/>
      <c r="I111" s="22"/>
    </row>
    <row r="112" spans="1:9">
      <c r="A112" s="16"/>
      <c r="B112" s="34"/>
      <c r="C112" s="10"/>
      <c r="D112" s="13"/>
      <c r="E112" s="2"/>
      <c r="F112" s="15"/>
      <c r="G112" s="14"/>
      <c r="H112" s="15"/>
      <c r="I112" s="22"/>
    </row>
    <row r="113" spans="1:9">
      <c r="A113" s="16"/>
      <c r="B113" s="34"/>
      <c r="C113" s="10"/>
      <c r="D113" s="13"/>
      <c r="E113" s="2"/>
      <c r="F113" s="15"/>
      <c r="G113" s="14"/>
      <c r="H113" s="15"/>
      <c r="I113" s="22"/>
    </row>
    <row r="114" spans="1:9">
      <c r="A114" s="16"/>
      <c r="B114" s="34"/>
      <c r="C114" s="10"/>
      <c r="D114" s="13"/>
      <c r="E114" s="2"/>
      <c r="F114" s="15"/>
      <c r="G114" s="14"/>
      <c r="H114" s="15"/>
      <c r="I114" s="22"/>
    </row>
    <row r="115" spans="1:9">
      <c r="A115" s="16"/>
      <c r="B115" s="34"/>
      <c r="C115" s="10"/>
      <c r="D115" s="13"/>
      <c r="E115" s="2"/>
      <c r="F115" s="15"/>
      <c r="G115" s="14"/>
      <c r="H115" s="15"/>
      <c r="I115" s="22"/>
    </row>
    <row r="116" spans="1:9">
      <c r="A116" s="16"/>
      <c r="B116" s="34"/>
      <c r="C116" s="10"/>
      <c r="D116" s="13"/>
      <c r="E116" s="2"/>
      <c r="F116" s="15"/>
      <c r="G116" s="14"/>
      <c r="H116" s="15"/>
      <c r="I116" s="22"/>
    </row>
    <row r="117" spans="1:9">
      <c r="A117" s="16"/>
      <c r="B117" s="34"/>
      <c r="C117" s="10"/>
      <c r="D117" s="13"/>
      <c r="E117" s="2"/>
      <c r="F117" s="15"/>
      <c r="G117" s="14"/>
      <c r="H117" s="15"/>
      <c r="I117" s="22"/>
    </row>
    <row r="118" spans="1:9" ht="7.5" customHeight="1">
      <c r="A118" s="16"/>
      <c r="B118" s="34"/>
      <c r="C118" s="10"/>
      <c r="D118" s="2"/>
      <c r="E118" s="2"/>
      <c r="F118" s="26"/>
      <c r="G118" s="27"/>
      <c r="H118" s="15"/>
      <c r="I118" s="22"/>
    </row>
    <row r="119" spans="1:9">
      <c r="A119" s="28"/>
      <c r="B119" s="35"/>
      <c r="C119" s="28"/>
      <c r="D119" s="28"/>
      <c r="E119" s="28"/>
      <c r="F119" s="28"/>
      <c r="G119" s="29"/>
      <c r="H119" s="29"/>
      <c r="I119" s="29"/>
    </row>
  </sheetData>
  <mergeCells count="8">
    <mergeCell ref="I3:I4"/>
    <mergeCell ref="D3:E3"/>
    <mergeCell ref="D4:E4"/>
    <mergeCell ref="A3:A4"/>
    <mergeCell ref="B3:B4"/>
    <mergeCell ref="C3:C4"/>
    <mergeCell ref="G3:G4"/>
    <mergeCell ref="H3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Stock Jan 2024 </vt:lpstr>
      <vt:lpstr>Plat Streep SS 304 3x25x600mm</vt:lpstr>
      <vt:lpstr>Plat Strep 5x25x6000mm</vt:lpstr>
      <vt:lpstr>Plat Strep 5x50x6000mm</vt:lpstr>
      <vt:lpstr>Plat Strep 6x25x6000mm</vt:lpstr>
      <vt:lpstr>Plat Strep 8x25x6000mm</vt:lpstr>
      <vt:lpstr>Plat Streep 5x40x6000</vt:lpstr>
      <vt:lpstr>Carbon Steel 6 mm</vt:lpstr>
      <vt:lpstr>Anchor Hexagonal mesh</vt:lpstr>
      <vt:lpstr>SUS 304 Dia 5</vt:lpstr>
      <vt:lpstr>SUS 304 Dia 6 Korea</vt:lpstr>
      <vt:lpstr>SUS 304 Dia 8 Taiwan </vt:lpstr>
      <vt:lpstr>SUS 304 Dia 6</vt:lpstr>
      <vt:lpstr>SUS 304 Dia 8 Korea</vt:lpstr>
      <vt:lpstr>SUS 304 Dia 8</vt:lpstr>
      <vt:lpstr>SUS 304 Dia 10</vt:lpstr>
      <vt:lpstr>SUS 304 Dia 10 Korea</vt:lpstr>
      <vt:lpstr>SUS 304 Dia 12</vt:lpstr>
      <vt:lpstr>SUS 304 Dia 16</vt:lpstr>
      <vt:lpstr>SUS 304 Dia 20</vt:lpstr>
      <vt:lpstr>Nut 6 mm</vt:lpstr>
      <vt:lpstr>Plat Inconel 2mm </vt:lpstr>
      <vt:lpstr>Plat SS 304 0,5x1200x2400mm</vt:lpstr>
      <vt:lpstr>Plat SS 304 2 mm</vt:lpstr>
      <vt:lpstr>Plat SS 304 3</vt:lpstr>
      <vt:lpstr>Plat SS 304 4 mm </vt:lpstr>
      <vt:lpstr>Plat SS 304 5</vt:lpstr>
      <vt:lpstr>Plat SS 304 2mm</vt:lpstr>
      <vt:lpstr>Plat SS 304 4 mm</vt:lpstr>
      <vt:lpstr>Plat SS 304 5 mm</vt:lpstr>
      <vt:lpstr>Plat SS 304 10mm</vt:lpstr>
      <vt:lpstr>Mortar M 36 Indoporlen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pt.gemateknikperkasa@outlook.com</cp:lastModifiedBy>
  <cp:lastPrinted>2024-12-03T01:52:29Z</cp:lastPrinted>
  <dcterms:created xsi:type="dcterms:W3CDTF">2012-01-02T08:17:00Z</dcterms:created>
  <dcterms:modified xsi:type="dcterms:W3CDTF">2025-12-17T03:01:43Z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909044F6CB93475FA38F91705D8D9126</vt:lpwstr>
  </property>
  <property fmtid="{D5CDD505-2E9C-101B-9397-08002B2CF9AE}" pid="3" name="KSOProductBuildVer">
    <vt:lpwstr>1033-11.2.0.10463</vt:lpwstr>
  </property>
</Properties>
</file>