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ser Computer\Documents\STAT SM 7\Andat\"/>
    </mc:Choice>
  </mc:AlternateContent>
  <xr:revisionPtr revIDLastSave="0" documentId="13_ncr:1_{D9CFCE42-7DFF-4B89-A6C2-82851B7CA243}" xr6:coauthVersionLast="47" xr6:coauthVersionMax="47" xr10:uidLastSave="{00000000-0000-0000-0000-000000000000}"/>
  <bookViews>
    <workbookView xWindow="-110" yWindow="-110" windowWidth="19420" windowHeight="10300" activeTab="1" xr2:uid="{B9BB8D1A-81D8-4295-A86B-C12DC2D04C4E}"/>
  </bookViews>
  <sheets>
    <sheet name="Spasial" sheetId="1" r:id="rId1"/>
    <sheet name="Tempo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P17" i="2"/>
  <c r="Q17" i="2"/>
  <c r="R17" i="2"/>
  <c r="S17" i="2"/>
  <c r="T17" i="2"/>
  <c r="U17" i="2"/>
  <c r="V17" i="2"/>
  <c r="W17" i="2"/>
  <c r="P16" i="2"/>
  <c r="Q16" i="2"/>
  <c r="R16" i="2"/>
  <c r="S16" i="2"/>
  <c r="T16" i="2"/>
  <c r="U16" i="2"/>
  <c r="V16" i="2"/>
  <c r="W16" i="2"/>
  <c r="O16" i="2"/>
  <c r="P15" i="2"/>
  <c r="Q15" i="2"/>
  <c r="R15" i="2"/>
  <c r="S15" i="2"/>
  <c r="T15" i="2"/>
  <c r="U15" i="2"/>
  <c r="V15" i="2"/>
  <c r="W15" i="2"/>
  <c r="O15" i="2"/>
  <c r="B17" i="2"/>
  <c r="C17" i="2"/>
  <c r="D17" i="2"/>
  <c r="E17" i="2"/>
  <c r="F17" i="2"/>
  <c r="G17" i="2"/>
  <c r="H17" i="2"/>
  <c r="I17" i="2"/>
  <c r="J17" i="2"/>
  <c r="K17" i="2"/>
  <c r="C16" i="2"/>
  <c r="D16" i="2"/>
  <c r="E16" i="2"/>
  <c r="F16" i="2"/>
  <c r="G16" i="2"/>
  <c r="H16" i="2"/>
  <c r="I16" i="2"/>
  <c r="J16" i="2"/>
  <c r="K16" i="2"/>
  <c r="B16" i="2"/>
  <c r="C15" i="2"/>
  <c r="D15" i="2"/>
  <c r="E15" i="2"/>
  <c r="F15" i="2"/>
  <c r="G15" i="2"/>
  <c r="H15" i="2"/>
  <c r="I15" i="2"/>
  <c r="J15" i="2"/>
  <c r="K15" i="2"/>
  <c r="B15" i="2"/>
  <c r="C16" i="1"/>
  <c r="D16" i="1"/>
  <c r="E16" i="1"/>
  <c r="F16" i="1"/>
  <c r="G16" i="1"/>
  <c r="H16" i="1"/>
  <c r="I16" i="1"/>
  <c r="J16" i="1"/>
  <c r="K16" i="1"/>
  <c r="L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P18" i="1"/>
  <c r="Q18" i="1"/>
  <c r="R18" i="1"/>
  <c r="S18" i="1"/>
  <c r="T18" i="1"/>
  <c r="U18" i="1"/>
  <c r="V18" i="1"/>
  <c r="W18" i="1"/>
  <c r="X18" i="1"/>
  <c r="B20" i="1"/>
  <c r="C20" i="1"/>
  <c r="D20" i="1"/>
  <c r="E20" i="1"/>
  <c r="F20" i="1"/>
  <c r="G20" i="1"/>
  <c r="H20" i="1"/>
  <c r="I20" i="1"/>
  <c r="J20" i="1"/>
  <c r="K20" i="1"/>
  <c r="O20" i="1"/>
  <c r="P20" i="1"/>
  <c r="Q20" i="1"/>
  <c r="R20" i="1"/>
  <c r="S20" i="1"/>
  <c r="T20" i="1"/>
  <c r="U20" i="1"/>
  <c r="V20" i="1"/>
  <c r="W20" i="1"/>
  <c r="B21" i="1"/>
  <c r="C21" i="1"/>
  <c r="D21" i="1"/>
  <c r="E21" i="1"/>
  <c r="F21" i="1"/>
  <c r="G21" i="1"/>
  <c r="H21" i="1"/>
  <c r="I21" i="1"/>
  <c r="J21" i="1"/>
  <c r="K21" i="1"/>
  <c r="O21" i="1"/>
  <c r="P21" i="1"/>
  <c r="Q21" i="1"/>
  <c r="R21" i="1"/>
  <c r="S21" i="1"/>
  <c r="T21" i="1"/>
  <c r="U21" i="1"/>
  <c r="V21" i="1"/>
  <c r="W21" i="1"/>
  <c r="B22" i="1"/>
  <c r="C22" i="1"/>
  <c r="D22" i="1"/>
  <c r="E22" i="1"/>
  <c r="F22" i="1"/>
  <c r="G22" i="1"/>
  <c r="H22" i="1"/>
  <c r="I22" i="1"/>
  <c r="J22" i="1"/>
  <c r="K22" i="1"/>
  <c r="O22" i="1"/>
  <c r="P22" i="1"/>
  <c r="Q22" i="1"/>
  <c r="R22" i="1"/>
  <c r="S22" i="1"/>
  <c r="T22" i="1"/>
  <c r="U22" i="1"/>
  <c r="V22" i="1"/>
  <c r="W22" i="1"/>
</calcChain>
</file>

<file path=xl/sharedStrings.xml><?xml version="1.0" encoding="utf-8"?>
<sst xmlns="http://schemas.openxmlformats.org/spreadsheetml/2006/main" count="80" uniqueCount="39">
  <si>
    <t>Klaster</t>
  </si>
  <si>
    <t>rata-rata</t>
  </si>
  <si>
    <t>max</t>
  </si>
  <si>
    <t>min</t>
  </si>
  <si>
    <t>T6</t>
  </si>
  <si>
    <t>T5</t>
  </si>
  <si>
    <t>T4</t>
  </si>
  <si>
    <t>T3</t>
  </si>
  <si>
    <t>T2</t>
  </si>
  <si>
    <t>T1</t>
  </si>
  <si>
    <t>M8</t>
  </si>
  <si>
    <t>M7</t>
  </si>
  <si>
    <t>M6</t>
  </si>
  <si>
    <t>M5</t>
  </si>
  <si>
    <t>M4</t>
  </si>
  <si>
    <t>M3</t>
  </si>
  <si>
    <t>M2</t>
  </si>
  <si>
    <t>M1</t>
  </si>
  <si>
    <t>Se</t>
  </si>
  <si>
    <t>S</t>
  </si>
  <si>
    <t>VP</t>
  </si>
  <si>
    <t>CN</t>
  </si>
  <si>
    <t>Hg</t>
  </si>
  <si>
    <t>As</t>
  </si>
  <si>
    <t>Cd</t>
  </si>
  <si>
    <t>Zn</t>
  </si>
  <si>
    <t>Cu</t>
  </si>
  <si>
    <t>NO.</t>
  </si>
  <si>
    <t>LAS</t>
  </si>
  <si>
    <t>Cr6+</t>
  </si>
  <si>
    <t>Oil</t>
  </si>
  <si>
    <t>F</t>
  </si>
  <si>
    <t>CODMn</t>
  </si>
  <si>
    <t>TP</t>
  </si>
  <si>
    <t>NH3-N</t>
  </si>
  <si>
    <t>COD</t>
  </si>
  <si>
    <t>DO</t>
  </si>
  <si>
    <t>PH</t>
  </si>
  <si>
    <t>Pengambilan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</si>
</sst>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0" fillId="0" borderId="18" xfId="0" applyBorder="1"/>
    <xf numFmtId="0" fontId="1" fillId="0" borderId="17" xfId="0" applyFont="1" applyBorder="1"/>
    <xf numFmtId="0" fontId="1" fillId="3" borderId="0" xfId="0" applyFont="1" applyFill="1"/>
    <xf numFmtId="0" fontId="0" fillId="0" borderId="19" xfId="0" applyBorder="1"/>
    <xf numFmtId="0" fontId="1" fillId="0" borderId="20" xfId="0" applyFont="1" applyBorder="1"/>
    <xf numFmtId="0" fontId="0" fillId="0" borderId="20" xfId="0" applyBorder="1"/>
    <xf numFmtId="0" fontId="0" fillId="0" borderId="21" xfId="0" applyBorder="1"/>
    <xf numFmtId="0" fontId="1" fillId="4" borderId="0" xfId="0" applyFont="1" applyFill="1"/>
    <xf numFmtId="0" fontId="1" fillId="0" borderId="19" xfId="0" applyFont="1" applyBorder="1"/>
    <xf numFmtId="0" fontId="1" fillId="3" borderId="20" xfId="0" applyFont="1" applyFill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5FA2-BD8D-423D-80D1-3BB6CAB0A7D5}">
  <dimension ref="A1:X22"/>
  <sheetViews>
    <sheetView zoomScale="65" zoomScaleNormal="65" workbookViewId="0">
      <selection activeCell="A20" sqref="A20:W23"/>
    </sheetView>
  </sheetViews>
  <sheetFormatPr defaultRowHeight="14.5" x14ac:dyDescent="0.35"/>
  <sheetData>
    <row r="1" spans="1:24" ht="15" thickBot="1" x14ac:dyDescent="0.4">
      <c r="A1" s="37" t="s">
        <v>27</v>
      </c>
      <c r="B1" s="36"/>
      <c r="C1" s="36" t="s">
        <v>37</v>
      </c>
      <c r="D1" s="36" t="s">
        <v>36</v>
      </c>
      <c r="E1" s="36" t="s">
        <v>35</v>
      </c>
      <c r="F1" s="36" t="s">
        <v>34</v>
      </c>
      <c r="G1" s="36" t="s">
        <v>33</v>
      </c>
      <c r="H1" s="36" t="s">
        <v>32</v>
      </c>
      <c r="I1" s="36" t="s">
        <v>31</v>
      </c>
      <c r="J1" s="36" t="s">
        <v>30</v>
      </c>
      <c r="K1" s="36" t="s">
        <v>29</v>
      </c>
      <c r="L1" s="35" t="s">
        <v>28</v>
      </c>
      <c r="N1" s="37" t="s">
        <v>27</v>
      </c>
      <c r="O1" s="36"/>
      <c r="P1" s="36" t="s">
        <v>26</v>
      </c>
      <c r="Q1" s="36" t="s">
        <v>25</v>
      </c>
      <c r="R1" s="36" t="s">
        <v>24</v>
      </c>
      <c r="S1" s="36" t="s">
        <v>23</v>
      </c>
      <c r="T1" s="36" t="s">
        <v>22</v>
      </c>
      <c r="U1" s="36" t="s">
        <v>21</v>
      </c>
      <c r="V1" s="36" t="s">
        <v>20</v>
      </c>
      <c r="W1" s="36" t="s">
        <v>19</v>
      </c>
      <c r="X1" s="35" t="s">
        <v>18</v>
      </c>
    </row>
    <row r="2" spans="1:24" x14ac:dyDescent="0.35">
      <c r="A2" s="31" t="s">
        <v>17</v>
      </c>
      <c r="B2" s="30">
        <v>2</v>
      </c>
      <c r="C2" s="30">
        <v>7.56</v>
      </c>
      <c r="D2" s="34">
        <v>7.5666700000000002</v>
      </c>
      <c r="E2" s="30">
        <v>30.08333</v>
      </c>
      <c r="F2" s="29">
        <v>1.635</v>
      </c>
      <c r="G2" s="29">
        <v>0.375</v>
      </c>
      <c r="H2" s="29">
        <v>8.2833299999999994</v>
      </c>
      <c r="I2" s="30">
        <v>0.55249999999999999</v>
      </c>
      <c r="J2" s="29">
        <v>0.17416999999999999</v>
      </c>
      <c r="K2" s="30">
        <v>1.7670000000000002E-2</v>
      </c>
      <c r="L2" s="33">
        <v>0.26750000000000002</v>
      </c>
      <c r="N2" s="31" t="s">
        <v>17</v>
      </c>
      <c r="O2" s="30">
        <v>2</v>
      </c>
      <c r="P2" s="30">
        <v>5.7500000000000002E-2</v>
      </c>
      <c r="Q2" s="29">
        <v>0.05</v>
      </c>
      <c r="R2" s="30">
        <v>2.4000000000000001E-4</v>
      </c>
      <c r="S2" s="30">
        <v>2.9399999999999999E-3</v>
      </c>
      <c r="T2" s="30">
        <v>1.7000000000000001E-4</v>
      </c>
      <c r="U2" s="29">
        <v>1.542E-2</v>
      </c>
      <c r="V2" s="29">
        <v>1.07E-3</v>
      </c>
      <c r="W2" s="30">
        <v>1.192E-2</v>
      </c>
      <c r="X2" s="28">
        <v>9.2000000000000003E-4</v>
      </c>
    </row>
    <row r="3" spans="1:24" x14ac:dyDescent="0.35">
      <c r="A3" s="25" t="s">
        <v>16</v>
      </c>
      <c r="B3">
        <v>1</v>
      </c>
      <c r="C3">
        <v>7.6458300000000001</v>
      </c>
      <c r="D3">
        <v>8.7083300000000001</v>
      </c>
      <c r="E3">
        <v>15.66667</v>
      </c>
      <c r="F3">
        <v>0.88583000000000001</v>
      </c>
      <c r="G3">
        <v>0.20083000000000001</v>
      </c>
      <c r="H3">
        <v>3.73333</v>
      </c>
      <c r="I3">
        <v>0.84833000000000003</v>
      </c>
      <c r="J3">
        <v>0.10083</v>
      </c>
      <c r="K3">
        <v>1.008E-2</v>
      </c>
      <c r="L3" s="23">
        <v>0.24332999999999999</v>
      </c>
      <c r="N3" s="25" t="s">
        <v>16</v>
      </c>
      <c r="O3">
        <v>1</v>
      </c>
      <c r="P3">
        <v>5.3330000000000002E-2</v>
      </c>
      <c r="Q3">
        <v>3.8330000000000003E-2</v>
      </c>
      <c r="R3">
        <v>2.3000000000000001E-4</v>
      </c>
      <c r="S3">
        <v>2.1900000000000001E-3</v>
      </c>
      <c r="T3">
        <v>1.4999999999999999E-4</v>
      </c>
      <c r="U3">
        <v>1.158E-2</v>
      </c>
      <c r="V3">
        <v>5.5999999999999995E-4</v>
      </c>
      <c r="W3">
        <v>9.4999999999999998E-3</v>
      </c>
      <c r="X3" s="23">
        <v>6.7000000000000002E-4</v>
      </c>
    </row>
    <row r="4" spans="1:24" x14ac:dyDescent="0.35">
      <c r="A4" s="25" t="s">
        <v>15</v>
      </c>
      <c r="B4">
        <v>1</v>
      </c>
      <c r="C4">
        <v>7.7874999999999996</v>
      </c>
      <c r="D4">
        <v>8.5250000000000004</v>
      </c>
      <c r="E4">
        <v>17.58333</v>
      </c>
      <c r="F4">
        <v>1.2749999999999999</v>
      </c>
      <c r="G4">
        <v>0.22417000000000001</v>
      </c>
      <c r="H4">
        <v>6.0666700000000002</v>
      </c>
      <c r="I4">
        <v>0.60750000000000004</v>
      </c>
      <c r="J4">
        <v>6.0830000000000002E-2</v>
      </c>
      <c r="K4">
        <v>1.525E-2</v>
      </c>
      <c r="L4" s="23">
        <v>0.17749999999999999</v>
      </c>
      <c r="N4" s="25" t="s">
        <v>15</v>
      </c>
      <c r="O4">
        <v>1</v>
      </c>
      <c r="P4">
        <v>0.04</v>
      </c>
      <c r="Q4">
        <v>4.6670000000000003E-2</v>
      </c>
      <c r="R4">
        <v>3.1E-4</v>
      </c>
      <c r="S4">
        <v>2.0200000000000001E-3</v>
      </c>
      <c r="T4">
        <v>1.6000000000000001E-4</v>
      </c>
      <c r="U4">
        <v>8.4200000000000004E-3</v>
      </c>
      <c r="V4">
        <v>7.2999999999999996E-4</v>
      </c>
      <c r="W4">
        <v>7.0800000000000004E-3</v>
      </c>
      <c r="X4" s="23">
        <v>7.2000000000000005E-4</v>
      </c>
    </row>
    <row r="5" spans="1:24" x14ac:dyDescent="0.35">
      <c r="A5" s="25" t="s">
        <v>14</v>
      </c>
      <c r="B5">
        <v>2</v>
      </c>
      <c r="C5">
        <v>7.7</v>
      </c>
      <c r="D5">
        <v>8.5833300000000001</v>
      </c>
      <c r="E5">
        <v>26.58333</v>
      </c>
      <c r="F5">
        <v>1.2</v>
      </c>
      <c r="G5">
        <v>0.22500000000000001</v>
      </c>
      <c r="H5">
        <v>6.1583300000000003</v>
      </c>
      <c r="I5">
        <v>0.64083000000000001</v>
      </c>
      <c r="J5">
        <v>8.7499999999999994E-2</v>
      </c>
      <c r="K5">
        <v>1.9E-2</v>
      </c>
      <c r="L5" s="23">
        <v>0.21917</v>
      </c>
      <c r="N5" s="25" t="s">
        <v>14</v>
      </c>
      <c r="O5">
        <v>2</v>
      </c>
      <c r="P5">
        <v>4.2500000000000003E-2</v>
      </c>
      <c r="Q5">
        <v>4.0829999999999998E-2</v>
      </c>
      <c r="R5">
        <v>2.9999999999999997E-4</v>
      </c>
      <c r="S5">
        <v>2.7299999999999998E-3</v>
      </c>
      <c r="T5">
        <v>1.6000000000000001E-4</v>
      </c>
      <c r="U5">
        <v>1.0330000000000001E-2</v>
      </c>
      <c r="V5">
        <v>1.0499999999999999E-3</v>
      </c>
      <c r="W5">
        <v>1.125E-2</v>
      </c>
      <c r="X5" s="26">
        <v>9.6000000000000002E-4</v>
      </c>
    </row>
    <row r="6" spans="1:24" x14ac:dyDescent="0.35">
      <c r="A6" s="25" t="s">
        <v>13</v>
      </c>
      <c r="B6">
        <v>2</v>
      </c>
      <c r="C6" s="32">
        <v>7.7908299999999997</v>
      </c>
      <c r="D6">
        <v>8.0916700000000006</v>
      </c>
      <c r="E6" s="24">
        <v>32.083329999999997</v>
      </c>
      <c r="F6">
        <v>0.93500000000000005</v>
      </c>
      <c r="G6">
        <v>0.19333</v>
      </c>
      <c r="H6">
        <v>6.5250000000000004</v>
      </c>
      <c r="I6">
        <v>0.66917000000000004</v>
      </c>
      <c r="J6">
        <v>8.2500000000000004E-2</v>
      </c>
      <c r="K6">
        <v>1.7670000000000002E-2</v>
      </c>
      <c r="L6" s="23">
        <v>0.1925</v>
      </c>
      <c r="N6" s="25" t="s">
        <v>13</v>
      </c>
      <c r="O6">
        <v>2</v>
      </c>
      <c r="P6">
        <v>4.4170000000000001E-2</v>
      </c>
      <c r="Q6">
        <v>3.9170000000000003E-2</v>
      </c>
      <c r="R6">
        <v>3.4000000000000002E-4</v>
      </c>
      <c r="S6">
        <v>2.9299999999999999E-3</v>
      </c>
      <c r="T6">
        <v>1.4999999999999999E-4</v>
      </c>
      <c r="U6">
        <v>1.4330000000000001E-2</v>
      </c>
      <c r="V6">
        <v>6.3000000000000003E-4</v>
      </c>
      <c r="W6">
        <v>7.3299999999999997E-3</v>
      </c>
      <c r="X6" s="23">
        <v>9.1E-4</v>
      </c>
    </row>
    <row r="7" spans="1:24" x14ac:dyDescent="0.35">
      <c r="A7" s="25" t="s">
        <v>12</v>
      </c>
      <c r="B7">
        <v>2</v>
      </c>
      <c r="C7">
        <v>7.61083</v>
      </c>
      <c r="D7">
        <v>8.1750000000000007</v>
      </c>
      <c r="E7">
        <v>26.33333</v>
      </c>
      <c r="F7">
        <v>0.89749999999999996</v>
      </c>
      <c r="G7">
        <v>0.14166999999999999</v>
      </c>
      <c r="H7">
        <v>5.8416699999999997</v>
      </c>
      <c r="I7">
        <v>0.80667</v>
      </c>
      <c r="J7">
        <v>0.15417</v>
      </c>
      <c r="K7" s="24">
        <v>2.0580000000000001E-2</v>
      </c>
      <c r="L7" s="23">
        <v>0.21</v>
      </c>
      <c r="N7" s="25" t="s">
        <v>12</v>
      </c>
      <c r="O7">
        <v>2</v>
      </c>
      <c r="P7">
        <v>4.0829999999999998E-2</v>
      </c>
      <c r="Q7">
        <v>4.333E-2</v>
      </c>
      <c r="R7" s="24">
        <v>3.6999999999999999E-4</v>
      </c>
      <c r="S7">
        <v>2.65E-3</v>
      </c>
      <c r="T7">
        <v>1.2999999999999999E-4</v>
      </c>
      <c r="U7">
        <v>1.242E-2</v>
      </c>
      <c r="V7">
        <v>7.3999999999999999E-4</v>
      </c>
      <c r="W7">
        <v>6.3299999999999997E-3</v>
      </c>
      <c r="X7" s="23">
        <v>7.1000000000000002E-4</v>
      </c>
    </row>
    <row r="8" spans="1:24" x14ac:dyDescent="0.35">
      <c r="A8" s="25" t="s">
        <v>11</v>
      </c>
      <c r="B8">
        <v>2</v>
      </c>
      <c r="C8">
        <v>7.6208299999999998</v>
      </c>
      <c r="D8">
        <v>8.375</v>
      </c>
      <c r="E8">
        <v>25.41667</v>
      </c>
      <c r="F8">
        <v>0.85582999999999998</v>
      </c>
      <c r="G8">
        <v>0.155</v>
      </c>
      <c r="H8">
        <v>6.3833299999999999</v>
      </c>
      <c r="I8">
        <v>0.81416999999999995</v>
      </c>
      <c r="J8">
        <v>0.14249999999999999</v>
      </c>
      <c r="K8">
        <v>1.8919999999999999E-2</v>
      </c>
      <c r="L8" s="23">
        <v>0.20583000000000001</v>
      </c>
      <c r="N8" s="25" t="s">
        <v>11</v>
      </c>
      <c r="O8">
        <v>2</v>
      </c>
      <c r="P8">
        <v>3.6670000000000001E-2</v>
      </c>
      <c r="Q8">
        <v>3.8330000000000003E-2</v>
      </c>
      <c r="R8">
        <v>3.1E-4</v>
      </c>
      <c r="S8">
        <v>2.63E-3</v>
      </c>
      <c r="T8">
        <v>1.2E-4</v>
      </c>
      <c r="U8">
        <v>1.125E-2</v>
      </c>
      <c r="V8">
        <v>7.7999999999999999E-4</v>
      </c>
      <c r="W8">
        <v>7.1700000000000002E-3</v>
      </c>
      <c r="X8" s="23">
        <v>7.3999999999999999E-4</v>
      </c>
    </row>
    <row r="9" spans="1:24" ht="15" thickBot="1" x14ac:dyDescent="0.4">
      <c r="A9" s="25" t="s">
        <v>10</v>
      </c>
      <c r="B9">
        <v>1</v>
      </c>
      <c r="C9">
        <v>7.7041700000000004</v>
      </c>
      <c r="D9" s="32">
        <v>8.8483300000000007</v>
      </c>
      <c r="E9">
        <v>23.58333</v>
      </c>
      <c r="F9">
        <v>0.73750000000000004</v>
      </c>
      <c r="G9">
        <v>0.1525</v>
      </c>
      <c r="H9">
        <v>6.3416699999999997</v>
      </c>
      <c r="I9">
        <v>0.77832999999999997</v>
      </c>
      <c r="J9">
        <v>0.13667000000000001</v>
      </c>
      <c r="K9">
        <v>1.7420000000000001E-2</v>
      </c>
      <c r="L9" s="23">
        <v>0.20416999999999999</v>
      </c>
      <c r="N9" s="22" t="s">
        <v>10</v>
      </c>
      <c r="O9" s="20">
        <v>1</v>
      </c>
      <c r="P9" s="21">
        <v>2.75E-2</v>
      </c>
      <c r="Q9" s="21">
        <v>3.5000000000000003E-2</v>
      </c>
      <c r="R9" s="20">
        <v>2.7E-4</v>
      </c>
      <c r="S9" s="20">
        <v>2.4099999999999998E-3</v>
      </c>
      <c r="T9" s="20">
        <v>1.1E-4</v>
      </c>
      <c r="U9" s="20">
        <v>8.6700000000000006E-3</v>
      </c>
      <c r="V9" s="20">
        <v>5.8E-4</v>
      </c>
      <c r="W9" s="21">
        <v>5.9199999999999999E-3</v>
      </c>
      <c r="X9" s="19">
        <v>6.4999999999999997E-4</v>
      </c>
    </row>
    <row r="10" spans="1:24" x14ac:dyDescent="0.35">
      <c r="A10" s="31" t="s">
        <v>9</v>
      </c>
      <c r="B10" s="30">
        <v>2</v>
      </c>
      <c r="C10" s="30">
        <v>7.6266699999999998</v>
      </c>
      <c r="D10" s="30">
        <v>8.5583299999999998</v>
      </c>
      <c r="E10" s="30">
        <v>26.91667</v>
      </c>
      <c r="F10" s="30">
        <v>1.3866700000000001</v>
      </c>
      <c r="G10" s="30">
        <v>0.31333</v>
      </c>
      <c r="H10" s="30">
        <v>7.0916699999999997</v>
      </c>
      <c r="I10" s="30">
        <v>0.84250000000000003</v>
      </c>
      <c r="J10" s="30">
        <v>0.10917</v>
      </c>
      <c r="K10" s="30">
        <v>1.883E-2</v>
      </c>
      <c r="L10" s="28">
        <v>0.23499999999999999</v>
      </c>
      <c r="N10" s="31" t="s">
        <v>9</v>
      </c>
      <c r="O10" s="30">
        <v>2</v>
      </c>
      <c r="P10" s="29">
        <v>7.2499999999999995E-2</v>
      </c>
      <c r="Q10" s="30">
        <v>4.333E-2</v>
      </c>
      <c r="R10" s="30">
        <v>2.5999999999999998E-4</v>
      </c>
      <c r="S10" s="30">
        <v>2.5200000000000001E-3</v>
      </c>
      <c r="T10" s="30">
        <v>1.4999999999999999E-4</v>
      </c>
      <c r="U10" s="30">
        <v>1.308E-2</v>
      </c>
      <c r="V10" s="30">
        <v>1E-3</v>
      </c>
      <c r="W10" s="29">
        <v>1.225E-2</v>
      </c>
      <c r="X10" s="28">
        <v>8.7000000000000001E-4</v>
      </c>
    </row>
    <row r="11" spans="1:24" x14ac:dyDescent="0.35">
      <c r="A11" s="25" t="s">
        <v>8</v>
      </c>
      <c r="B11">
        <v>1</v>
      </c>
      <c r="C11">
        <v>7.5958300000000003</v>
      </c>
      <c r="D11">
        <v>8.2333300000000005</v>
      </c>
      <c r="E11">
        <v>9.1666699999999999</v>
      </c>
      <c r="F11">
        <v>1.3433299999999999</v>
      </c>
      <c r="G11">
        <v>0.16083</v>
      </c>
      <c r="H11">
        <v>4.6916700000000002</v>
      </c>
      <c r="I11" s="24">
        <v>0.44333</v>
      </c>
      <c r="J11">
        <v>0.08</v>
      </c>
      <c r="K11">
        <v>1.4919999999999999E-2</v>
      </c>
      <c r="L11" s="23">
        <v>0.17083000000000001</v>
      </c>
      <c r="N11" s="25" t="s">
        <v>8</v>
      </c>
      <c r="O11">
        <v>1</v>
      </c>
      <c r="P11">
        <v>4.1669999999999999E-2</v>
      </c>
      <c r="Q11">
        <v>3.9170000000000003E-2</v>
      </c>
      <c r="R11">
        <v>2.5999999999999998E-4</v>
      </c>
      <c r="S11">
        <v>1.65E-3</v>
      </c>
      <c r="T11" s="24">
        <v>1E-4</v>
      </c>
      <c r="U11">
        <v>7.6699999999999997E-3</v>
      </c>
      <c r="V11">
        <v>5.9000000000000003E-4</v>
      </c>
      <c r="W11">
        <v>7.2500000000000004E-3</v>
      </c>
      <c r="X11" s="23">
        <v>6.0999999999999997E-4</v>
      </c>
    </row>
    <row r="12" spans="1:24" x14ac:dyDescent="0.35">
      <c r="A12" s="25" t="s">
        <v>7</v>
      </c>
      <c r="B12">
        <v>1</v>
      </c>
      <c r="C12">
        <v>7.6275000000000004</v>
      </c>
      <c r="D12">
        <v>8.625</v>
      </c>
      <c r="E12" s="27">
        <v>8.8333300000000001</v>
      </c>
      <c r="F12">
        <v>1.46167</v>
      </c>
      <c r="G12">
        <v>0.10417</v>
      </c>
      <c r="H12">
        <v>5.5916699999999997</v>
      </c>
      <c r="I12">
        <v>0.45333000000000001</v>
      </c>
      <c r="J12">
        <v>7.3330000000000006E-2</v>
      </c>
      <c r="K12">
        <v>1.4579999999999999E-2</v>
      </c>
      <c r="L12" s="23">
        <v>0.16250000000000001</v>
      </c>
      <c r="N12" s="25" t="s">
        <v>7</v>
      </c>
      <c r="O12">
        <v>1</v>
      </c>
      <c r="P12">
        <v>3.3329999999999999E-2</v>
      </c>
      <c r="Q12">
        <v>3.9170000000000003E-2</v>
      </c>
      <c r="R12">
        <v>2.2000000000000001E-4</v>
      </c>
      <c r="S12" s="24">
        <v>1.58E-3</v>
      </c>
      <c r="T12" s="24">
        <v>1.8000000000000001E-4</v>
      </c>
      <c r="U12" s="24">
        <v>6.6699999999999997E-3</v>
      </c>
      <c r="V12">
        <v>4.6999999999999999E-4</v>
      </c>
      <c r="W12">
        <v>7.6699999999999997E-3</v>
      </c>
      <c r="X12" s="26">
        <v>4.8000000000000001E-4</v>
      </c>
    </row>
    <row r="13" spans="1:24" x14ac:dyDescent="0.35">
      <c r="A13" s="25" t="s">
        <v>6</v>
      </c>
      <c r="B13">
        <v>1</v>
      </c>
      <c r="C13">
        <v>7.6433299999999997</v>
      </c>
      <c r="D13">
        <v>8.4083299999999994</v>
      </c>
      <c r="E13">
        <v>11.16667</v>
      </c>
      <c r="F13" s="24">
        <v>0.61750000000000005</v>
      </c>
      <c r="G13">
        <v>0.18667</v>
      </c>
      <c r="H13">
        <v>3.5916700000000001</v>
      </c>
      <c r="I13">
        <v>0.60582999999999998</v>
      </c>
      <c r="J13">
        <v>7.4999999999999997E-2</v>
      </c>
      <c r="K13">
        <v>1.4250000000000001E-2</v>
      </c>
      <c r="L13" s="23">
        <v>0.16667000000000001</v>
      </c>
      <c r="N13" s="25" t="s">
        <v>6</v>
      </c>
      <c r="O13">
        <v>1</v>
      </c>
      <c r="P13">
        <v>2.9170000000000001E-2</v>
      </c>
      <c r="Q13">
        <v>4.2500000000000003E-2</v>
      </c>
      <c r="R13">
        <v>3.2000000000000003E-4</v>
      </c>
      <c r="S13">
        <v>1.9599999999999999E-3</v>
      </c>
      <c r="T13" s="24">
        <v>1E-4</v>
      </c>
      <c r="U13">
        <v>9.4199999999999996E-3</v>
      </c>
      <c r="V13">
        <v>6.0999999999999997E-4</v>
      </c>
      <c r="W13">
        <v>6.6699999999999997E-3</v>
      </c>
      <c r="X13" s="23">
        <v>6.4000000000000005E-4</v>
      </c>
    </row>
    <row r="14" spans="1:24" x14ac:dyDescent="0.35">
      <c r="A14" s="25" t="s">
        <v>5</v>
      </c>
      <c r="B14">
        <v>1</v>
      </c>
      <c r="C14" s="27">
        <v>7.5575000000000001</v>
      </c>
      <c r="D14">
        <v>8.3583300000000005</v>
      </c>
      <c r="E14">
        <v>12.5</v>
      </c>
      <c r="F14">
        <v>0.66166999999999998</v>
      </c>
      <c r="G14" s="24">
        <v>9.6670000000000006E-2</v>
      </c>
      <c r="H14" s="24">
        <v>3.2083300000000001</v>
      </c>
      <c r="I14">
        <v>0.58667000000000002</v>
      </c>
      <c r="J14" s="24">
        <v>4.8329999999999998E-2</v>
      </c>
      <c r="K14" s="24">
        <v>8.9200000000000008E-3</v>
      </c>
      <c r="L14" s="26">
        <v>0.1525</v>
      </c>
      <c r="N14" s="25" t="s">
        <v>5</v>
      </c>
      <c r="O14">
        <v>1</v>
      </c>
      <c r="P14">
        <v>3.083E-2</v>
      </c>
      <c r="Q14">
        <v>4.0829999999999998E-2</v>
      </c>
      <c r="R14" s="24">
        <v>2.0000000000000001E-4</v>
      </c>
      <c r="S14">
        <v>1.8E-3</v>
      </c>
      <c r="T14" s="24">
        <v>1E-4</v>
      </c>
      <c r="U14">
        <v>8.3300000000000006E-3</v>
      </c>
      <c r="V14" s="24">
        <v>4.6000000000000001E-4</v>
      </c>
      <c r="W14">
        <v>6.0000000000000001E-3</v>
      </c>
      <c r="X14" s="23">
        <v>5.9999999999999995E-4</v>
      </c>
    </row>
    <row r="15" spans="1:24" ht="15" thickBot="1" x14ac:dyDescent="0.4">
      <c r="A15" s="22" t="s">
        <v>4</v>
      </c>
      <c r="B15" s="20">
        <v>2</v>
      </c>
      <c r="C15" s="20">
        <v>7.6183300000000003</v>
      </c>
      <c r="D15" s="20">
        <v>8.5166699999999995</v>
      </c>
      <c r="E15" s="20">
        <v>22.16667</v>
      </c>
      <c r="F15" s="20">
        <v>0.90917000000000003</v>
      </c>
      <c r="G15" s="20">
        <v>0.22</v>
      </c>
      <c r="H15" s="20">
        <v>6.65</v>
      </c>
      <c r="I15" s="21">
        <v>0.86582999999999999</v>
      </c>
      <c r="J15" s="20">
        <v>0.15082999999999999</v>
      </c>
      <c r="K15" s="20">
        <v>0.02</v>
      </c>
      <c r="L15" s="19">
        <v>0.21917</v>
      </c>
      <c r="N15" s="22" t="s">
        <v>4</v>
      </c>
      <c r="O15" s="20">
        <v>2</v>
      </c>
      <c r="P15" s="20">
        <v>5.083E-2</v>
      </c>
      <c r="Q15" s="20">
        <v>4.4999999999999998E-2</v>
      </c>
      <c r="R15" s="20">
        <v>3.3E-4</v>
      </c>
      <c r="S15" s="21">
        <v>3.0200000000000001E-3</v>
      </c>
      <c r="T15" s="20">
        <v>1.3999999999999999E-4</v>
      </c>
      <c r="U15" s="20">
        <v>7.7499999999999999E-3</v>
      </c>
      <c r="V15" s="20">
        <v>7.2999999999999996E-4</v>
      </c>
      <c r="W15" s="20">
        <v>8.3300000000000006E-3</v>
      </c>
      <c r="X15" s="19">
        <v>8.8999999999999995E-4</v>
      </c>
    </row>
    <row r="16" spans="1:24" x14ac:dyDescent="0.35">
      <c r="A16" s="18" t="s">
        <v>3</v>
      </c>
      <c r="B16" s="17"/>
      <c r="C16" s="16">
        <f>MIN(C2:C15)</f>
        <v>7.5575000000000001</v>
      </c>
      <c r="D16" s="16">
        <f>MIN(D2:D15)</f>
        <v>7.5666700000000002</v>
      </c>
      <c r="E16" s="16">
        <f>MIN(E2:E15)</f>
        <v>8.8333300000000001</v>
      </c>
      <c r="F16" s="16">
        <f>MIN(F2:F15)</f>
        <v>0.61750000000000005</v>
      </c>
      <c r="G16" s="16">
        <f>MIN(G2:G15)</f>
        <v>9.6670000000000006E-2</v>
      </c>
      <c r="H16" s="16">
        <f>MIN(H2:H15)</f>
        <v>3.2083300000000001</v>
      </c>
      <c r="I16" s="16">
        <f>MIN(I2:I15)</f>
        <v>0.44333</v>
      </c>
      <c r="J16" s="16">
        <f>MIN(J2:J15)</f>
        <v>4.8329999999999998E-2</v>
      </c>
      <c r="K16" s="16">
        <f>MIN(K2:K15)</f>
        <v>8.9200000000000008E-3</v>
      </c>
      <c r="L16" s="15">
        <f>MIN(L2:L15)</f>
        <v>0.1525</v>
      </c>
      <c r="N16" s="14" t="s">
        <v>3</v>
      </c>
      <c r="O16" s="14"/>
      <c r="P16" s="13">
        <f>MIN(P2:P15)</f>
        <v>2.75E-2</v>
      </c>
      <c r="Q16" s="13">
        <f>MIN(Q2:Q15)</f>
        <v>3.5000000000000003E-2</v>
      </c>
      <c r="R16" s="13">
        <f>MIN(R2:R15)</f>
        <v>2.0000000000000001E-4</v>
      </c>
      <c r="S16" s="13">
        <f>MIN(S2:S15)</f>
        <v>1.58E-3</v>
      </c>
      <c r="T16" s="13">
        <f>MIN(T2:T15)</f>
        <v>1E-4</v>
      </c>
      <c r="U16" s="13">
        <f>MIN(U2:U15)</f>
        <v>6.6699999999999997E-3</v>
      </c>
      <c r="V16" s="13">
        <f>MIN(V2:V15)</f>
        <v>4.6000000000000001E-4</v>
      </c>
      <c r="W16" s="13">
        <f>MIN(W2:W15)</f>
        <v>5.9199999999999999E-3</v>
      </c>
      <c r="X16" s="13">
        <f>MIN(X2:X15)</f>
        <v>4.8000000000000001E-4</v>
      </c>
    </row>
    <row r="17" spans="1:24" x14ac:dyDescent="0.35">
      <c r="A17" s="12" t="s">
        <v>2</v>
      </c>
      <c r="B17" s="11"/>
      <c r="C17" s="2">
        <f>MAX(C2:C15)</f>
        <v>7.7908299999999997</v>
      </c>
      <c r="D17" s="2">
        <f>MAX(D2:D15)</f>
        <v>8.8483300000000007</v>
      </c>
      <c r="E17" s="2">
        <f>MAX(E2:E15)</f>
        <v>32.083329999999997</v>
      </c>
      <c r="F17" s="2">
        <f>MAX(F2:F15)</f>
        <v>1.635</v>
      </c>
      <c r="G17" s="2">
        <f>MAX(G2:G15)</f>
        <v>0.375</v>
      </c>
      <c r="H17" s="2">
        <f>MAX(H2:H15)</f>
        <v>8.2833299999999994</v>
      </c>
      <c r="I17" s="2">
        <f>MAX(I2:I15)</f>
        <v>0.86582999999999999</v>
      </c>
      <c r="J17" s="2">
        <f>MAX(J2:J15)</f>
        <v>0.17416999999999999</v>
      </c>
      <c r="K17" s="2">
        <f>MAX(K2:K15)</f>
        <v>2.0580000000000001E-2</v>
      </c>
      <c r="L17" s="10">
        <f>MAX(L2:L15)</f>
        <v>0.26750000000000002</v>
      </c>
      <c r="N17" s="4" t="s">
        <v>2</v>
      </c>
      <c r="O17" s="4"/>
      <c r="P17" s="2">
        <f>MAX(P2:P15)</f>
        <v>7.2499999999999995E-2</v>
      </c>
      <c r="Q17" s="2">
        <f>MAX(Q2:Q15)</f>
        <v>0.05</v>
      </c>
      <c r="R17" s="2">
        <f>MAX(R2:R15)</f>
        <v>3.6999999999999999E-4</v>
      </c>
      <c r="S17" s="2">
        <f>MAX(S2:S15)</f>
        <v>3.0200000000000001E-3</v>
      </c>
      <c r="T17" s="2">
        <f>MAX(T2:T15)</f>
        <v>1.8000000000000001E-4</v>
      </c>
      <c r="U17" s="2">
        <f>MAX(U2:U15)</f>
        <v>1.542E-2</v>
      </c>
      <c r="V17" s="2">
        <f>MAX(V2:V15)</f>
        <v>1.07E-3</v>
      </c>
      <c r="W17" s="2">
        <f>MAX(W2:W15)</f>
        <v>1.225E-2</v>
      </c>
      <c r="X17" s="2">
        <f>MAX(X2:X15)</f>
        <v>9.6000000000000002E-4</v>
      </c>
    </row>
    <row r="18" spans="1:24" ht="15" thickBot="1" x14ac:dyDescent="0.4">
      <c r="A18" s="9" t="s">
        <v>1</v>
      </c>
      <c r="B18" s="8"/>
      <c r="C18" s="7">
        <f>AVERAGE(C2:C15)</f>
        <v>7.6492250000000013</v>
      </c>
      <c r="D18" s="7">
        <f>AVERAGE(D2:D15)</f>
        <v>8.3980942857142846</v>
      </c>
      <c r="E18" s="7">
        <f>AVERAGE(E2:E15)</f>
        <v>20.577380714285713</v>
      </c>
      <c r="F18" s="7">
        <f>AVERAGE(F2:F15)</f>
        <v>1.0572621428571429</v>
      </c>
      <c r="G18" s="7">
        <f>AVERAGE(G2:G15)</f>
        <v>0.19636928571428572</v>
      </c>
      <c r="H18" s="7">
        <f>AVERAGE(H2:H15)</f>
        <v>5.7255957142857152</v>
      </c>
      <c r="I18" s="7">
        <f>AVERAGE(I2:I15)</f>
        <v>0.67964214285714297</v>
      </c>
      <c r="J18" s="7">
        <f>AVERAGE(J2:J15)</f>
        <v>0.10541642857142856</v>
      </c>
      <c r="K18" s="7">
        <f>AVERAGE(K2:K15)</f>
        <v>1.6292142857142859E-2</v>
      </c>
      <c r="L18" s="6">
        <f>AVERAGE(L2:L15)</f>
        <v>0.201905</v>
      </c>
      <c r="N18" s="4" t="s">
        <v>1</v>
      </c>
      <c r="O18" s="4"/>
      <c r="P18" s="2">
        <f>AVERAGE(P2:P15)</f>
        <v>4.2916428571428578E-2</v>
      </c>
      <c r="Q18" s="2">
        <f>AVERAGE(Q2:Q15)</f>
        <v>4.1547142857142859E-2</v>
      </c>
      <c r="R18" s="2">
        <f>AVERAGE(R2:R15)</f>
        <v>2.8285714285714286E-4</v>
      </c>
      <c r="S18" s="2">
        <f>AVERAGE(S2:S15)</f>
        <v>2.3592857142857139E-3</v>
      </c>
      <c r="T18" s="2">
        <f>AVERAGE(T2:T15)</f>
        <v>1.3714285714285713E-4</v>
      </c>
      <c r="U18" s="2">
        <f>AVERAGE(U2:U15)</f>
        <v>1.0381428571428571E-2</v>
      </c>
      <c r="V18" s="2">
        <f>AVERAGE(V2:V15)</f>
        <v>7.1428571428571429E-4</v>
      </c>
      <c r="W18" s="2">
        <f>AVERAGE(W2:W15)</f>
        <v>8.1907142857142855E-3</v>
      </c>
      <c r="X18" s="2">
        <f>AVERAGE(X2:X15)</f>
        <v>7.4071428571428563E-4</v>
      </c>
    </row>
    <row r="20" spans="1:24" x14ac:dyDescent="0.35">
      <c r="A20" s="4" t="s">
        <v>0</v>
      </c>
      <c r="B20" s="5" t="str">
        <f>C1</f>
        <v>PH</v>
      </c>
      <c r="C20" s="5" t="str">
        <f>D1</f>
        <v>DO</v>
      </c>
      <c r="D20" s="5" t="str">
        <f>E1</f>
        <v>COD</v>
      </c>
      <c r="E20" s="5" t="str">
        <f>F1</f>
        <v>NH3-N</v>
      </c>
      <c r="F20" s="5" t="str">
        <f>G1</f>
        <v>TP</v>
      </c>
      <c r="G20" s="5" t="str">
        <f>H1</f>
        <v>CODMn</v>
      </c>
      <c r="H20" s="5" t="str">
        <f>I1</f>
        <v>F</v>
      </c>
      <c r="I20" s="5" t="str">
        <f>J1</f>
        <v>Oil</v>
      </c>
      <c r="J20" s="5" t="str">
        <f>K1</f>
        <v>Cr6+</v>
      </c>
      <c r="K20" s="5" t="str">
        <f>L1</f>
        <v>LAS</v>
      </c>
      <c r="N20" s="5" t="s">
        <v>0</v>
      </c>
      <c r="O20" s="5" t="str">
        <f>P1</f>
        <v>Cu</v>
      </c>
      <c r="P20" s="5" t="str">
        <f>Q1</f>
        <v>Zn</v>
      </c>
      <c r="Q20" s="5" t="str">
        <f>R1</f>
        <v>Cd</v>
      </c>
      <c r="R20" s="5" t="str">
        <f>S1</f>
        <v>As</v>
      </c>
      <c r="S20" s="5" t="str">
        <f>T1</f>
        <v>Hg</v>
      </c>
      <c r="T20" s="5" t="str">
        <f>U1</f>
        <v>CN</v>
      </c>
      <c r="U20" s="5" t="str">
        <f>V1</f>
        <v>VP</v>
      </c>
      <c r="V20" s="5" t="str">
        <f>W1</f>
        <v>S</v>
      </c>
      <c r="W20" s="5" t="str">
        <f>X1</f>
        <v>Se</v>
      </c>
    </row>
    <row r="21" spans="1:24" x14ac:dyDescent="0.35">
      <c r="A21" s="4">
        <v>1</v>
      </c>
      <c r="B21" s="1">
        <f>AVERAGEIF($B$2:$B$15,$A21,C$2:C$15)</f>
        <v>7.6516657142857136</v>
      </c>
      <c r="C21" s="1">
        <f>AVERAGEIF($B$2:$B$15,$A21,D$2:D$15)</f>
        <v>8.5295214285714298</v>
      </c>
      <c r="D21" s="3">
        <f>AVERAGEIF($B$2:$B$15,$A21,E$2:E$15)</f>
        <v>14.071428571428571</v>
      </c>
      <c r="E21" s="3">
        <f>AVERAGEIF($B$2:$B$15,$A21,F$2:F$15)</f>
        <v>0.99749999999999983</v>
      </c>
      <c r="F21" s="3">
        <f>AVERAGEIF($B$2:$B$15,$A21,G$2:G$15)</f>
        <v>0.16083428571428574</v>
      </c>
      <c r="G21" s="3">
        <f>AVERAGEIF($B$2:$B$15,$A21,H$2:H$15)</f>
        <v>4.7464299999999993</v>
      </c>
      <c r="H21" s="3">
        <f>AVERAGEIF($B$2:$B$15,$A21,I$2:I$15)</f>
        <v>0.61761714285714286</v>
      </c>
      <c r="I21" s="3">
        <f>AVERAGEIF($B$2:$B$15,$A21,J$2:J$15)</f>
        <v>8.2141428571428574E-2</v>
      </c>
      <c r="J21" s="3">
        <f>AVERAGEIF($B$2:$B$15,$A21,K$2:K$15)</f>
        <v>1.363142857142857E-2</v>
      </c>
      <c r="K21" s="3">
        <f>AVERAGEIF($B$2:$B$15,$A21,L$2:L$15)</f>
        <v>0.18250000000000002</v>
      </c>
      <c r="N21" s="2">
        <v>1</v>
      </c>
      <c r="O21" s="3">
        <f>AVERAGEIF($B$2:$B$15,$N21,P$2:P$15)</f>
        <v>3.6547142857142854E-2</v>
      </c>
      <c r="P21" s="3">
        <f>AVERAGEIF($B$2:$B$15,$N21,Q$2:Q$15)</f>
        <v>4.0238571428571436E-2</v>
      </c>
      <c r="Q21" s="3">
        <f>AVERAGEIF($B$2:$B$15,$N21,R$2:R$15)</f>
        <v>2.5857142857142859E-4</v>
      </c>
      <c r="R21" s="3">
        <f>AVERAGEIF($B$2:$B$15,$N21,S$2:S$15)</f>
        <v>1.9442857142857142E-3</v>
      </c>
      <c r="S21" s="3">
        <f>AVERAGEIF($B$2:$B$15,$N21,T$2:T$15)</f>
        <v>1.285714285714286E-4</v>
      </c>
      <c r="T21" s="3">
        <f>AVERAGEIF($B$2:$B$15,$N21,U$2:U$15)</f>
        <v>8.6799999999999985E-3</v>
      </c>
      <c r="U21" s="3">
        <f>AVERAGEIF($B$2:$B$15,$N21,V$2:V$15)</f>
        <v>5.7142857142857147E-4</v>
      </c>
      <c r="V21" s="3">
        <f>AVERAGEIF($B$2:$B$15,$N21,W$2:W$15)</f>
        <v>7.1557142857142852E-3</v>
      </c>
      <c r="W21" s="3">
        <f>AVERAGEIF($B$2:$B$15,$N21,X$2:X$15)</f>
        <v>6.2428571428571427E-4</v>
      </c>
    </row>
    <row r="22" spans="1:24" x14ac:dyDescent="0.35">
      <c r="A22" s="4">
        <v>2</v>
      </c>
      <c r="B22" s="3">
        <f>AVERAGEIF($B$2:$B$15,$A22,C$2:C$15)</f>
        <v>7.6467842857142845</v>
      </c>
      <c r="C22" s="3">
        <f>AVERAGEIF($B$2:$B$15,$A22,D$2:D$15)</f>
        <v>8.2666671428571412</v>
      </c>
      <c r="D22" s="1">
        <f>AVERAGEIF($B$2:$B$15,$A22,E$2:E$15)</f>
        <v>27.08333285714286</v>
      </c>
      <c r="E22" s="1">
        <f>AVERAGEIF($B$2:$B$15,$A22,F$2:F$15)</f>
        <v>1.1170242857142856</v>
      </c>
      <c r="F22" s="1">
        <f>AVERAGEIF($B$2:$B$15,$A22,G$2:G$15)</f>
        <v>0.2319042857142857</v>
      </c>
      <c r="G22" s="1">
        <f>AVERAGEIF($B$2:$B$15,$A22,H$2:H$15)</f>
        <v>6.7047614285714285</v>
      </c>
      <c r="H22" s="1">
        <f>AVERAGEIF($B$2:$B$15,$A22,I$2:I$15)</f>
        <v>0.74166714285714286</v>
      </c>
      <c r="I22" s="1">
        <f>AVERAGEIF($B$2:$B$15,$A22,J$2:J$15)</f>
        <v>0.12869142857142857</v>
      </c>
      <c r="J22" s="1">
        <f>AVERAGEIF($B$2:$B$15,$A22,K$2:K$15)</f>
        <v>1.8952857142857143E-2</v>
      </c>
      <c r="K22" s="1">
        <f>AVERAGEIF($B$2:$B$15,$A22,L$2:L$15)</f>
        <v>0.22131000000000003</v>
      </c>
      <c r="N22" s="2">
        <v>2</v>
      </c>
      <c r="O22" s="1">
        <f>AVERAGEIF($B$2:$B$15,$N22,P$2:P$15)</f>
        <v>4.9285714285714287E-2</v>
      </c>
      <c r="P22" s="1">
        <f>AVERAGEIF($B$2:$B$15,$N22,Q$2:Q$15)</f>
        <v>4.2855714285714282E-2</v>
      </c>
      <c r="Q22" s="1">
        <f>AVERAGEIF($B$2:$B$15,$N22,R$2:R$15)</f>
        <v>3.0714285714285712E-4</v>
      </c>
      <c r="R22" s="1">
        <f>AVERAGEIF($B$2:$B$15,$N22,S$2:S$15)</f>
        <v>2.7742857142857144E-3</v>
      </c>
      <c r="S22" s="1">
        <f>AVERAGEIF($B$2:$B$15,$N22,T$2:T$15)</f>
        <v>1.4571428571428569E-4</v>
      </c>
      <c r="T22" s="1">
        <f>AVERAGEIF($B$2:$B$15,$N22,U$2:U$15)</f>
        <v>1.2082857142857142E-2</v>
      </c>
      <c r="U22" s="1">
        <f>AVERAGEIF($B$2:$B$15,$N22,V$2:V$15)</f>
        <v>8.5714285714285721E-4</v>
      </c>
      <c r="V22" s="1">
        <f>AVERAGEIF($B$2:$B$15,$N22,W$2:W$15)</f>
        <v>9.2257142857142867E-3</v>
      </c>
      <c r="W22" s="1">
        <f>AVERAGEIF($B$2:$B$15,$N22,X$2:X$15)</f>
        <v>8.5714285714285721E-4</v>
      </c>
    </row>
  </sheetData>
  <conditionalFormatting sqref="C2:C15">
    <cfRule type="top10" dxfId="41" priority="41" bottom="1" rank="1"/>
    <cfRule type="top10" dxfId="40" priority="42" rank="1"/>
  </conditionalFormatting>
  <conditionalFormatting sqref="D2:D15">
    <cfRule type="top10" dxfId="39" priority="39" percent="1" bottom="1" rank="1"/>
    <cfRule type="top10" dxfId="38" priority="40" rank="1"/>
  </conditionalFormatting>
  <conditionalFormatting sqref="E2:E15">
    <cfRule type="top10" dxfId="37" priority="37" bottom="1" rank="1"/>
    <cfRule type="top10" dxfId="36" priority="38" rank="1"/>
  </conditionalFormatting>
  <conditionalFormatting sqref="F2:F15">
    <cfRule type="top10" dxfId="35" priority="35" bottom="1" rank="1"/>
    <cfRule type="top10" dxfId="34" priority="36" rank="1"/>
  </conditionalFormatting>
  <conditionalFormatting sqref="G2:G15">
    <cfRule type="top10" dxfId="33" priority="33" bottom="1" rank="1"/>
    <cfRule type="top10" dxfId="32" priority="34" rank="1"/>
  </conditionalFormatting>
  <conditionalFormatting sqref="H2:H15">
    <cfRule type="top10" dxfId="31" priority="31" bottom="1" rank="1"/>
    <cfRule type="top10" dxfId="30" priority="32" rank="1"/>
  </conditionalFormatting>
  <conditionalFormatting sqref="I2:I15">
    <cfRule type="top10" dxfId="29" priority="22" rank="1"/>
    <cfRule type="top10" dxfId="28" priority="23" bottom="1" rank="1"/>
    <cfRule type="top10" dxfId="27" priority="27" bottom="1" rank="1"/>
  </conditionalFormatting>
  <conditionalFormatting sqref="J2:J15">
    <cfRule type="top10" dxfId="26" priority="21" rank="1"/>
    <cfRule type="top10" dxfId="25" priority="24" bottom="1" rank="1"/>
    <cfRule type="top10" dxfId="24" priority="28" bottom="1" rank="1"/>
  </conditionalFormatting>
  <conditionalFormatting sqref="K2:K15">
    <cfRule type="top10" dxfId="23" priority="20" rank="1"/>
    <cfRule type="top10" dxfId="22" priority="25" bottom="1" rank="1"/>
    <cfRule type="top10" dxfId="21" priority="29" bottom="1" rank="1"/>
  </conditionalFormatting>
  <conditionalFormatting sqref="L2:L15">
    <cfRule type="top10" dxfId="20" priority="19" rank="1"/>
    <cfRule type="top10" dxfId="19" priority="26" bottom="1" rank="1"/>
    <cfRule type="top10" dxfId="18" priority="30" bottom="1" rank="1"/>
  </conditionalFormatting>
  <conditionalFormatting sqref="P2:P15">
    <cfRule type="top10" dxfId="17" priority="17" bottom="1" rank="1"/>
    <cfRule type="top10" dxfId="16" priority="18" rank="1"/>
  </conditionalFormatting>
  <conditionalFormatting sqref="Q2:Q15">
    <cfRule type="top10" dxfId="15" priority="1" rank="1"/>
    <cfRule type="top10" dxfId="14" priority="9" bottom="1" rank="1"/>
  </conditionalFormatting>
  <conditionalFormatting sqref="R2:R15">
    <cfRule type="top10" dxfId="13" priority="2" rank="1"/>
    <cfRule type="top10" dxfId="12" priority="10" bottom="1" rank="1"/>
  </conditionalFormatting>
  <conditionalFormatting sqref="S2:S15">
    <cfRule type="top10" dxfId="11" priority="3" rank="1"/>
    <cfRule type="top10" dxfId="10" priority="11" bottom="1" rank="1"/>
  </conditionalFormatting>
  <conditionalFormatting sqref="T2:T15">
    <cfRule type="top10" dxfId="9" priority="4" rank="1"/>
    <cfRule type="top10" dxfId="8" priority="12" bottom="1" rank="1"/>
  </conditionalFormatting>
  <conditionalFormatting sqref="U2:U15">
    <cfRule type="top10" dxfId="7" priority="5" rank="1"/>
    <cfRule type="top10" dxfId="6" priority="13" bottom="1" rank="1"/>
  </conditionalFormatting>
  <conditionalFormatting sqref="V2:V15">
    <cfRule type="top10" dxfId="5" priority="6" rank="1"/>
    <cfRule type="top10" dxfId="4" priority="14" bottom="1" rank="1"/>
  </conditionalFormatting>
  <conditionalFormatting sqref="W2:W15">
    <cfRule type="top10" dxfId="3" priority="7" rank="1"/>
    <cfRule type="top10" dxfId="2" priority="15" bottom="1" rank="1"/>
  </conditionalFormatting>
  <conditionalFormatting sqref="X2:X15">
    <cfRule type="top10" dxfId="1" priority="8" rank="1"/>
    <cfRule type="top10" dxfId="0" priority="16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C69C-C079-4040-B0B0-0AC6E8D42FB5}">
  <dimension ref="A1:W17"/>
  <sheetViews>
    <sheetView tabSelected="1" zoomScale="58" zoomScaleNormal="58" workbookViewId="0">
      <selection activeCell="T24" sqref="T24"/>
    </sheetView>
  </sheetViews>
  <sheetFormatPr defaultRowHeight="14.5" x14ac:dyDescent="0.35"/>
  <cols>
    <col min="1" max="1" width="9" customWidth="1"/>
    <col min="2" max="2" width="11.6328125" customWidth="1"/>
  </cols>
  <sheetData>
    <row r="1" spans="1:23" x14ac:dyDescent="0.35">
      <c r="A1" s="38" t="s">
        <v>38</v>
      </c>
      <c r="B1" s="38" t="s">
        <v>0</v>
      </c>
      <c r="C1" s="38" t="s">
        <v>37</v>
      </c>
      <c r="D1" s="38" t="s">
        <v>36</v>
      </c>
      <c r="E1" s="38" t="s">
        <v>35</v>
      </c>
      <c r="F1" s="38" t="s">
        <v>34</v>
      </c>
      <c r="G1" s="38" t="s">
        <v>33</v>
      </c>
      <c r="H1" s="38" t="s">
        <v>32</v>
      </c>
      <c r="I1" s="38" t="s">
        <v>31</v>
      </c>
      <c r="J1" s="38" t="s">
        <v>30</v>
      </c>
      <c r="K1" s="38" t="s">
        <v>29</v>
      </c>
      <c r="L1" s="38" t="s">
        <v>28</v>
      </c>
      <c r="M1" s="38" t="s">
        <v>26</v>
      </c>
      <c r="N1" s="38" t="s">
        <v>25</v>
      </c>
      <c r="O1" s="38" t="s">
        <v>24</v>
      </c>
      <c r="P1" s="38" t="s">
        <v>23</v>
      </c>
      <c r="Q1" s="38" t="s">
        <v>22</v>
      </c>
      <c r="R1" s="38" t="s">
        <v>21</v>
      </c>
      <c r="S1" s="38" t="s">
        <v>20</v>
      </c>
      <c r="T1" s="38" t="s">
        <v>19</v>
      </c>
      <c r="U1" s="38" t="s">
        <v>18</v>
      </c>
    </row>
    <row r="2" spans="1:23" x14ac:dyDescent="0.35">
      <c r="A2" s="3">
        <v>2019.07</v>
      </c>
      <c r="B2" s="3">
        <v>1</v>
      </c>
      <c r="C2" s="3">
        <v>7.4435700000000002</v>
      </c>
      <c r="D2" s="3">
        <v>8.1071399999999993</v>
      </c>
      <c r="E2" s="3">
        <v>24.928570000000001</v>
      </c>
      <c r="F2" s="3">
        <v>0.98785999999999996</v>
      </c>
      <c r="G2" s="3">
        <v>0.23857</v>
      </c>
      <c r="H2" s="3">
        <v>6.3785699999999999</v>
      </c>
      <c r="I2" s="3">
        <v>0.66642999999999997</v>
      </c>
      <c r="J2" s="3">
        <v>9.7860000000000003E-2</v>
      </c>
      <c r="K2" s="3">
        <v>2.043E-2</v>
      </c>
      <c r="L2" s="3">
        <v>0.14929000000000001</v>
      </c>
      <c r="M2" s="3">
        <v>5.2859999999999997E-2</v>
      </c>
      <c r="N2" s="3">
        <v>4.4290000000000003E-2</v>
      </c>
      <c r="O2" s="3">
        <v>3.1E-4</v>
      </c>
      <c r="P2" s="3">
        <v>2.5100000000000001E-3</v>
      </c>
      <c r="Q2" s="3">
        <v>2.0000000000000001E-4</v>
      </c>
      <c r="R2" s="3">
        <v>1.2E-2</v>
      </c>
      <c r="S2" s="3">
        <v>8.4000000000000003E-4</v>
      </c>
      <c r="T2" s="3">
        <v>8.0700000000000008E-3</v>
      </c>
      <c r="U2" s="3">
        <v>5.6999999999999998E-4</v>
      </c>
    </row>
    <row r="3" spans="1:23" x14ac:dyDescent="0.35">
      <c r="A3" s="3">
        <v>2019.08</v>
      </c>
      <c r="B3" s="3">
        <v>1</v>
      </c>
      <c r="C3" s="3">
        <v>7.4785700000000004</v>
      </c>
      <c r="D3" s="3">
        <v>8.4</v>
      </c>
      <c r="E3" s="3">
        <v>26.785710000000002</v>
      </c>
      <c r="F3" s="3">
        <v>0.98856999999999995</v>
      </c>
      <c r="G3" s="3">
        <v>0.23571</v>
      </c>
      <c r="H3" s="3">
        <v>6.3785699999999999</v>
      </c>
      <c r="I3" s="3">
        <v>0.67213999999999996</v>
      </c>
      <c r="J3" s="3">
        <v>9.4289999999999999E-2</v>
      </c>
      <c r="K3" s="3">
        <v>1.9429999999999999E-2</v>
      </c>
      <c r="L3" s="3">
        <v>0.16571</v>
      </c>
      <c r="M3" s="3">
        <v>5.2859999999999997E-2</v>
      </c>
      <c r="N3" s="3">
        <v>4.3569999999999998E-2</v>
      </c>
      <c r="O3" s="3">
        <v>3.1E-4</v>
      </c>
      <c r="P3" s="3">
        <v>2.5100000000000001E-3</v>
      </c>
      <c r="Q3" s="3">
        <v>2.0000000000000001E-4</v>
      </c>
      <c r="R3" s="3">
        <v>1.2E-2</v>
      </c>
      <c r="S3" s="3">
        <v>8.4000000000000003E-4</v>
      </c>
      <c r="T3" s="3">
        <v>8.0000000000000002E-3</v>
      </c>
      <c r="U3" s="3">
        <v>5.6999999999999998E-4</v>
      </c>
    </row>
    <row r="4" spans="1:23" x14ac:dyDescent="0.35">
      <c r="A4" s="3">
        <v>2019.09</v>
      </c>
      <c r="B4" s="3">
        <v>1</v>
      </c>
      <c r="C4" s="3">
        <v>7.3849999999999998</v>
      </c>
      <c r="D4" s="3">
        <v>8.85</v>
      </c>
      <c r="E4" s="3">
        <v>21.785710000000002</v>
      </c>
      <c r="F4" s="3">
        <v>1.1964300000000001</v>
      </c>
      <c r="G4" s="3">
        <v>0.20713999999999999</v>
      </c>
      <c r="H4" s="3">
        <v>6.4142900000000003</v>
      </c>
      <c r="I4" s="3">
        <v>0.72928999999999999</v>
      </c>
      <c r="J4" s="3">
        <v>0.10643</v>
      </c>
      <c r="K4" s="3">
        <v>1.6930000000000001E-2</v>
      </c>
      <c r="L4" s="3">
        <v>9.7860000000000003E-2</v>
      </c>
      <c r="M4" s="3">
        <v>0.04</v>
      </c>
      <c r="N4" s="3">
        <v>5.2859999999999997E-2</v>
      </c>
      <c r="O4" s="3">
        <v>2.7E-4</v>
      </c>
      <c r="P4" s="3">
        <v>2.99E-3</v>
      </c>
      <c r="Q4" s="3">
        <v>1.4999999999999999E-4</v>
      </c>
      <c r="R4" s="3">
        <v>1.064E-2</v>
      </c>
      <c r="S4" s="3">
        <v>6.3000000000000003E-4</v>
      </c>
      <c r="T4" s="3">
        <v>8.0000000000000002E-3</v>
      </c>
      <c r="U4" s="3">
        <v>9.6000000000000002E-4</v>
      </c>
    </row>
    <row r="5" spans="1:23" x14ac:dyDescent="0.35">
      <c r="A5" s="39">
        <v>2019.1</v>
      </c>
      <c r="B5" s="40">
        <v>2</v>
      </c>
      <c r="C5" s="3">
        <v>7.7649999999999997</v>
      </c>
      <c r="D5" s="3">
        <v>8.1999999999999993</v>
      </c>
      <c r="E5" s="3">
        <v>17.142859999999999</v>
      </c>
      <c r="F5" s="3">
        <v>0.94499999999999995</v>
      </c>
      <c r="G5" s="3">
        <v>0.20499999999999999</v>
      </c>
      <c r="H5" s="3">
        <v>6.32857</v>
      </c>
      <c r="I5" s="3">
        <v>0.68642999999999998</v>
      </c>
      <c r="J5" s="3">
        <v>0.115</v>
      </c>
      <c r="K5" s="3">
        <v>1.5140000000000001E-2</v>
      </c>
      <c r="L5" s="3">
        <v>0.13857</v>
      </c>
      <c r="M5" s="3">
        <v>3.0710000000000001E-2</v>
      </c>
      <c r="N5" s="3">
        <v>4.1430000000000002E-2</v>
      </c>
      <c r="O5" s="3">
        <v>2.5999999999999998E-4</v>
      </c>
      <c r="P5" s="3">
        <v>1.6199999999999999E-3</v>
      </c>
      <c r="Q5" s="3">
        <v>1E-4</v>
      </c>
      <c r="R5" s="3">
        <v>1.2500000000000001E-2</v>
      </c>
      <c r="S5" s="3">
        <v>1.07E-3</v>
      </c>
      <c r="T5" s="3">
        <v>8.9999999999999993E-3</v>
      </c>
      <c r="U5" s="3">
        <v>5.6999999999999998E-4</v>
      </c>
    </row>
    <row r="6" spans="1:23" x14ac:dyDescent="0.35">
      <c r="A6" s="3">
        <v>2019.11</v>
      </c>
      <c r="B6" s="3">
        <v>2</v>
      </c>
      <c r="C6" s="3">
        <v>7.6292900000000001</v>
      </c>
      <c r="D6" s="3">
        <v>8.3985699999999994</v>
      </c>
      <c r="E6" s="3">
        <v>14.78571</v>
      </c>
      <c r="F6" s="3">
        <v>0.93928999999999996</v>
      </c>
      <c r="G6" s="3">
        <v>0.19714000000000001</v>
      </c>
      <c r="H6" s="3">
        <v>5.3642899999999996</v>
      </c>
      <c r="I6" s="3">
        <v>0.64929000000000003</v>
      </c>
      <c r="J6" s="3">
        <v>0.11286</v>
      </c>
      <c r="K6" s="3">
        <v>1.507E-2</v>
      </c>
      <c r="L6" s="3">
        <v>0.22</v>
      </c>
      <c r="M6" s="3">
        <v>0.04</v>
      </c>
      <c r="N6" s="3">
        <v>3.9289999999999999E-2</v>
      </c>
      <c r="O6" s="3">
        <v>2.5999999999999998E-4</v>
      </c>
      <c r="P6" s="3">
        <v>1.06E-3</v>
      </c>
      <c r="Q6" s="3">
        <v>1.2E-4</v>
      </c>
      <c r="R6" s="3">
        <v>8.8599999999999998E-3</v>
      </c>
      <c r="S6" s="3">
        <v>4.8999999999999998E-4</v>
      </c>
      <c r="T6" s="3">
        <v>7.43E-3</v>
      </c>
      <c r="U6" s="3">
        <v>5.4000000000000001E-4</v>
      </c>
    </row>
    <row r="7" spans="1:23" x14ac:dyDescent="0.35">
      <c r="A7" s="3">
        <v>2019.12</v>
      </c>
      <c r="B7" s="3">
        <v>2</v>
      </c>
      <c r="C7" s="3">
        <v>7.8257099999999999</v>
      </c>
      <c r="D7" s="3">
        <v>8.8714300000000001</v>
      </c>
      <c r="E7" s="3">
        <v>17.642859999999999</v>
      </c>
      <c r="F7" s="3">
        <v>0.92857000000000001</v>
      </c>
      <c r="G7" s="3">
        <v>0.17929</v>
      </c>
      <c r="H7" s="3">
        <v>6.5714300000000003</v>
      </c>
      <c r="I7" s="3">
        <v>0.72928999999999999</v>
      </c>
      <c r="J7" s="3">
        <v>0.10070999999999999</v>
      </c>
      <c r="K7" s="3">
        <v>1.436E-2</v>
      </c>
      <c r="L7" s="3">
        <v>0.2</v>
      </c>
      <c r="M7" s="3">
        <v>3.286E-2</v>
      </c>
      <c r="N7" s="3">
        <v>3.7139999999999999E-2</v>
      </c>
      <c r="O7" s="3">
        <v>2.4000000000000001E-4</v>
      </c>
      <c r="P7" s="3">
        <v>1.89E-3</v>
      </c>
      <c r="Q7" s="3">
        <v>1E-4</v>
      </c>
      <c r="R7" s="3">
        <v>7.0000000000000001E-3</v>
      </c>
      <c r="S7" s="3">
        <v>4.6000000000000001E-4</v>
      </c>
      <c r="T7" s="3">
        <v>6.79E-3</v>
      </c>
      <c r="U7" s="3">
        <v>8.8999999999999995E-4</v>
      </c>
    </row>
    <row r="8" spans="1:23" x14ac:dyDescent="0.35">
      <c r="A8" s="3">
        <v>2020.01</v>
      </c>
      <c r="B8" s="3">
        <v>2</v>
      </c>
      <c r="C8" s="3">
        <v>7.7450000000000001</v>
      </c>
      <c r="D8" s="3">
        <v>8.3571399999999993</v>
      </c>
      <c r="E8" s="3">
        <v>12.142860000000001</v>
      </c>
      <c r="F8" s="3">
        <v>0.92</v>
      </c>
      <c r="G8" s="3">
        <v>0.16356999999999999</v>
      </c>
      <c r="H8" s="3">
        <v>4.9142900000000003</v>
      </c>
      <c r="I8" s="3">
        <v>0.67357</v>
      </c>
      <c r="J8" s="3">
        <v>0.10285999999999999</v>
      </c>
      <c r="K8" s="3">
        <v>1.436E-2</v>
      </c>
      <c r="L8" s="3">
        <v>0.23357</v>
      </c>
      <c r="M8" s="3">
        <v>3.2140000000000002E-2</v>
      </c>
      <c r="N8" s="3">
        <v>4.0710000000000003E-2</v>
      </c>
      <c r="O8" s="3">
        <v>2.7E-4</v>
      </c>
      <c r="P8" s="3">
        <v>2.5000000000000001E-3</v>
      </c>
      <c r="Q8" s="3">
        <v>1E-4</v>
      </c>
      <c r="R8" s="3">
        <v>8.1399999999999997E-3</v>
      </c>
      <c r="S8" s="3">
        <v>5.1999999999999995E-4</v>
      </c>
      <c r="T8" s="3">
        <v>7.2100000000000003E-3</v>
      </c>
      <c r="U8" s="3">
        <v>9.1E-4</v>
      </c>
    </row>
    <row r="9" spans="1:23" x14ac:dyDescent="0.35">
      <c r="A9" s="3">
        <v>2020.03</v>
      </c>
      <c r="B9" s="3">
        <v>1</v>
      </c>
      <c r="C9" s="3">
        <v>7.7742899999999997</v>
      </c>
      <c r="D9" s="3">
        <v>8.4571400000000008</v>
      </c>
      <c r="E9" s="3">
        <v>22.571429999999999</v>
      </c>
      <c r="F9" s="3">
        <v>1.25071</v>
      </c>
      <c r="G9" s="3">
        <v>0.17213999999999999</v>
      </c>
      <c r="H9" s="3">
        <v>5.2</v>
      </c>
      <c r="I9" s="3">
        <v>0.66713999999999996</v>
      </c>
      <c r="J9" s="3">
        <v>9.7140000000000004E-2</v>
      </c>
      <c r="K9" s="3">
        <v>1.5140000000000001E-2</v>
      </c>
      <c r="L9" s="3">
        <v>0.23286000000000001</v>
      </c>
      <c r="M9" s="3">
        <v>3.857E-2</v>
      </c>
      <c r="N9" s="3">
        <v>4.0710000000000003E-2</v>
      </c>
      <c r="O9" s="3">
        <v>2.7999999999999998E-4</v>
      </c>
      <c r="P9" s="3">
        <v>2.6700000000000001E-3</v>
      </c>
      <c r="Q9" s="3">
        <v>1.1E-4</v>
      </c>
      <c r="R9" s="3">
        <v>9.1400000000000006E-3</v>
      </c>
      <c r="S9" s="3">
        <v>6.0999999999999997E-4</v>
      </c>
      <c r="T9" s="3">
        <v>8.2100000000000003E-3</v>
      </c>
      <c r="U9" s="3">
        <v>9.8999999999999999E-4</v>
      </c>
    </row>
    <row r="10" spans="1:23" x14ac:dyDescent="0.35">
      <c r="A10" s="3">
        <v>2020.04</v>
      </c>
      <c r="B10" s="3">
        <v>1</v>
      </c>
      <c r="C10" s="3">
        <v>7.78714</v>
      </c>
      <c r="D10" s="3">
        <v>8.3000000000000007</v>
      </c>
      <c r="E10" s="3">
        <v>22.857140000000001</v>
      </c>
      <c r="F10" s="3">
        <v>1.28786</v>
      </c>
      <c r="G10" s="3">
        <v>0.17785999999999999</v>
      </c>
      <c r="H10" s="3">
        <v>5.35</v>
      </c>
      <c r="I10" s="3">
        <v>0.66571000000000002</v>
      </c>
      <c r="J10" s="3">
        <v>0.10428999999999999</v>
      </c>
      <c r="K10" s="3">
        <v>1.55E-2</v>
      </c>
      <c r="L10" s="3">
        <v>0.23214000000000001</v>
      </c>
      <c r="M10" s="3">
        <v>0.04</v>
      </c>
      <c r="N10" s="3">
        <v>4.1430000000000002E-2</v>
      </c>
      <c r="O10" s="3">
        <v>2.7999999999999998E-4</v>
      </c>
      <c r="P10" s="3">
        <v>2.64E-3</v>
      </c>
      <c r="Q10" s="3">
        <v>1.1E-4</v>
      </c>
      <c r="R10" s="3">
        <v>9.4299999999999991E-3</v>
      </c>
      <c r="S10" s="3">
        <v>6.0999999999999997E-4</v>
      </c>
      <c r="T10" s="3">
        <v>7.9299999999999995E-3</v>
      </c>
      <c r="U10" s="3">
        <v>1.0300000000000001E-3</v>
      </c>
    </row>
    <row r="11" spans="1:23" x14ac:dyDescent="0.35">
      <c r="A11" s="3">
        <v>2020.05</v>
      </c>
      <c r="B11" s="3">
        <v>1</v>
      </c>
      <c r="C11" s="3">
        <v>7.6221399999999999</v>
      </c>
      <c r="D11" s="3">
        <v>8.0357099999999999</v>
      </c>
      <c r="E11" s="3">
        <v>24</v>
      </c>
      <c r="F11" s="3">
        <v>1.15357</v>
      </c>
      <c r="G11" s="3">
        <v>0.17429</v>
      </c>
      <c r="H11" s="3">
        <v>5.0999999999999996</v>
      </c>
      <c r="I11" s="3">
        <v>0.67428999999999994</v>
      </c>
      <c r="J11" s="3">
        <v>0.10643</v>
      </c>
      <c r="K11" s="3">
        <v>1.5859999999999999E-2</v>
      </c>
      <c r="L11" s="3">
        <v>0.24929000000000001</v>
      </c>
      <c r="M11" s="3">
        <v>4.5710000000000001E-2</v>
      </c>
      <c r="N11" s="3">
        <v>0.04</v>
      </c>
      <c r="O11" s="3">
        <v>2.9E-4</v>
      </c>
      <c r="P11" s="3">
        <v>2.7699999999999999E-3</v>
      </c>
      <c r="Q11" s="3">
        <v>1.2E-4</v>
      </c>
      <c r="R11" s="3">
        <v>9.0699999999999999E-3</v>
      </c>
      <c r="S11" s="3">
        <v>5.9999999999999995E-4</v>
      </c>
      <c r="T11" s="3">
        <v>8.9300000000000004E-3</v>
      </c>
      <c r="U11" s="3">
        <v>6.0999999999999997E-4</v>
      </c>
    </row>
    <row r="12" spans="1:23" x14ac:dyDescent="0.35">
      <c r="A12" s="3">
        <v>2020.06</v>
      </c>
      <c r="B12" s="3">
        <v>1</v>
      </c>
      <c r="C12" s="3">
        <v>7.6378599999999999</v>
      </c>
      <c r="D12" s="3">
        <v>8.2428600000000003</v>
      </c>
      <c r="E12" s="3">
        <v>22.357140000000001</v>
      </c>
      <c r="F12" s="3">
        <v>1.0314300000000001</v>
      </c>
      <c r="G12" s="3">
        <v>0.20357</v>
      </c>
      <c r="H12" s="3">
        <v>5.2571399999999997</v>
      </c>
      <c r="I12" s="3">
        <v>0.67928999999999995</v>
      </c>
      <c r="J12" s="3">
        <v>0.11286</v>
      </c>
      <c r="K12" s="3">
        <v>1.6289999999999999E-2</v>
      </c>
      <c r="L12" s="3">
        <v>0.25213999999999998</v>
      </c>
      <c r="M12" s="3">
        <v>5.4289999999999998E-2</v>
      </c>
      <c r="N12" s="3">
        <v>0.04</v>
      </c>
      <c r="O12" s="3">
        <v>3.1E-4</v>
      </c>
      <c r="P12" s="3">
        <v>2.5500000000000002E-3</v>
      </c>
      <c r="Q12" s="3">
        <v>1.7000000000000001E-4</v>
      </c>
      <c r="R12" s="3">
        <v>1.2789999999999999E-2</v>
      </c>
      <c r="S12" s="3">
        <v>9.3000000000000005E-4</v>
      </c>
      <c r="T12" s="3">
        <v>9.2899999999999996E-3</v>
      </c>
      <c r="U12" s="3">
        <v>6.3000000000000003E-4</v>
      </c>
    </row>
    <row r="13" spans="1:23" x14ac:dyDescent="0.35">
      <c r="A13" s="3">
        <v>2020.07</v>
      </c>
      <c r="B13" s="3">
        <v>1</v>
      </c>
      <c r="C13" s="3">
        <v>7.6971400000000001</v>
      </c>
      <c r="D13" s="3">
        <v>8.5571400000000004</v>
      </c>
      <c r="E13" s="3">
        <v>19.928570000000001</v>
      </c>
      <c r="F13" s="3">
        <v>1.05786</v>
      </c>
      <c r="G13" s="3">
        <v>0.20213999999999999</v>
      </c>
      <c r="H13" s="3">
        <v>5.45</v>
      </c>
      <c r="I13" s="3">
        <v>0.66286</v>
      </c>
      <c r="J13" s="3">
        <v>0.11429</v>
      </c>
      <c r="K13" s="3">
        <v>1.7000000000000001E-2</v>
      </c>
      <c r="L13" s="3">
        <v>0.25142999999999999</v>
      </c>
      <c r="M13" s="3">
        <v>5.5E-2</v>
      </c>
      <c r="N13" s="3">
        <v>3.7139999999999999E-2</v>
      </c>
      <c r="O13" s="3">
        <v>2.9999999999999997E-4</v>
      </c>
      <c r="P13" s="3">
        <v>2.5999999999999999E-3</v>
      </c>
      <c r="Q13" s="3">
        <v>1.7000000000000001E-4</v>
      </c>
      <c r="R13" s="3">
        <v>1.2999999999999999E-2</v>
      </c>
      <c r="S13" s="3">
        <v>9.7000000000000005E-4</v>
      </c>
      <c r="T13" s="3">
        <v>9.4299999999999991E-3</v>
      </c>
      <c r="U13" s="3">
        <v>6.3000000000000003E-4</v>
      </c>
    </row>
    <row r="15" spans="1:23" x14ac:dyDescent="0.35">
      <c r="A15" s="4" t="s">
        <v>0</v>
      </c>
      <c r="B15" s="5" t="str">
        <f>C1</f>
        <v>PH</v>
      </c>
      <c r="C15" s="5" t="str">
        <f t="shared" ref="C15:K15" si="0">D1</f>
        <v>DO</v>
      </c>
      <c r="D15" s="5" t="str">
        <f t="shared" si="0"/>
        <v>COD</v>
      </c>
      <c r="E15" s="5" t="str">
        <f t="shared" si="0"/>
        <v>NH3-N</v>
      </c>
      <c r="F15" s="5" t="str">
        <f t="shared" si="0"/>
        <v>TP</v>
      </c>
      <c r="G15" s="5" t="str">
        <f t="shared" si="0"/>
        <v>CODMn</v>
      </c>
      <c r="H15" s="5" t="str">
        <f t="shared" si="0"/>
        <v>F</v>
      </c>
      <c r="I15" s="5" t="str">
        <f t="shared" si="0"/>
        <v>Oil</v>
      </c>
      <c r="J15" s="5" t="str">
        <f t="shared" si="0"/>
        <v>Cr6+</v>
      </c>
      <c r="K15" s="5" t="str">
        <f t="shared" si="0"/>
        <v>LAS</v>
      </c>
      <c r="N15" s="5" t="s">
        <v>0</v>
      </c>
      <c r="O15" s="5" t="str">
        <f>M1</f>
        <v>Cu</v>
      </c>
      <c r="P15" s="5" t="str">
        <f t="shared" ref="P15:W15" si="1">N1</f>
        <v>Zn</v>
      </c>
      <c r="Q15" s="5" t="str">
        <f t="shared" si="1"/>
        <v>Cd</v>
      </c>
      <c r="R15" s="5" t="str">
        <f t="shared" si="1"/>
        <v>As</v>
      </c>
      <c r="S15" s="5" t="str">
        <f t="shared" si="1"/>
        <v>Hg</v>
      </c>
      <c r="T15" s="5" t="str">
        <f t="shared" si="1"/>
        <v>CN</v>
      </c>
      <c r="U15" s="5" t="str">
        <f t="shared" si="1"/>
        <v>VP</v>
      </c>
      <c r="V15" s="5" t="str">
        <f t="shared" si="1"/>
        <v>S</v>
      </c>
      <c r="W15" s="5" t="str">
        <f t="shared" si="1"/>
        <v>Se</v>
      </c>
    </row>
    <row r="16" spans="1:23" x14ac:dyDescent="0.35">
      <c r="A16" s="4">
        <v>1</v>
      </c>
      <c r="B16" s="41">
        <f>AVERAGEIF($B$2:$B$13,$A16,C$2:C$13)</f>
        <v>7.6032137499999992</v>
      </c>
      <c r="C16" s="41">
        <f t="shared" ref="C16:K17" si="2">AVERAGEIF($B$2:$B$13,$A16,D$2:D$13)</f>
        <v>8.3687487500000017</v>
      </c>
      <c r="D16" s="1">
        <f t="shared" si="2"/>
        <v>23.151783750000003</v>
      </c>
      <c r="E16" s="1">
        <f t="shared" si="2"/>
        <v>1.11928625</v>
      </c>
      <c r="F16" s="1">
        <f t="shared" si="2"/>
        <v>0.20142750000000001</v>
      </c>
      <c r="G16" s="41">
        <f t="shared" si="2"/>
        <v>5.6910712500000002</v>
      </c>
      <c r="H16" s="41">
        <f t="shared" si="2"/>
        <v>0.67714374999999993</v>
      </c>
      <c r="I16" s="41">
        <f t="shared" si="2"/>
        <v>0.10419874999999999</v>
      </c>
      <c r="J16" s="1">
        <f t="shared" si="2"/>
        <v>1.7072499999999997E-2</v>
      </c>
      <c r="K16" s="1">
        <f t="shared" si="2"/>
        <v>0.20384000000000002</v>
      </c>
      <c r="N16" s="2">
        <v>1</v>
      </c>
      <c r="O16" s="1">
        <f>AVERAGEIF($B$2:$B$13,$N16,M$2:M$13)</f>
        <v>4.7411250000000002E-2</v>
      </c>
      <c r="P16" s="1">
        <f t="shared" ref="P16:W16" si="3">AVERAGEIF($B$2:$B$13,$N16,N$2:N$13)</f>
        <v>4.2499999999999996E-2</v>
      </c>
      <c r="Q16" s="1">
        <f t="shared" si="3"/>
        <v>2.9374999999999996E-4</v>
      </c>
      <c r="R16" s="1">
        <f t="shared" si="3"/>
        <v>2.6550000000000002E-3</v>
      </c>
      <c r="S16" s="1">
        <f t="shared" si="3"/>
        <v>1.5375E-4</v>
      </c>
      <c r="T16" s="1">
        <f t="shared" si="3"/>
        <v>1.1008750000000001E-2</v>
      </c>
      <c r="U16" s="1">
        <f t="shared" si="3"/>
        <v>7.5375000000000008E-4</v>
      </c>
      <c r="V16" s="1">
        <f t="shared" si="3"/>
        <v>8.4825000000000005E-3</v>
      </c>
      <c r="W16" s="1">
        <f t="shared" si="3"/>
        <v>7.4875000000000017E-4</v>
      </c>
    </row>
    <row r="17" spans="1:23" x14ac:dyDescent="0.35">
      <c r="A17" s="4">
        <v>2</v>
      </c>
      <c r="B17" s="1">
        <f>AVERAGEIF($B$2:$B$13,$A17,C$2:C$13)</f>
        <v>7.74125</v>
      </c>
      <c r="C17" s="1">
        <f t="shared" si="2"/>
        <v>8.456785</v>
      </c>
      <c r="D17" s="41">
        <f t="shared" si="2"/>
        <v>15.4285725</v>
      </c>
      <c r="E17" s="41">
        <f t="shared" si="2"/>
        <v>0.93321500000000002</v>
      </c>
      <c r="F17" s="41">
        <f t="shared" si="2"/>
        <v>0.18625</v>
      </c>
      <c r="G17" s="1">
        <f t="shared" si="2"/>
        <v>5.794645</v>
      </c>
      <c r="H17" s="1">
        <f t="shared" si="2"/>
        <v>0.68464499999999995</v>
      </c>
      <c r="I17" s="1">
        <f t="shared" si="2"/>
        <v>0.10785750000000001</v>
      </c>
      <c r="J17" s="41">
        <f t="shared" si="2"/>
        <v>1.4732499999999999E-2</v>
      </c>
      <c r="K17" s="41">
        <f t="shared" si="2"/>
        <v>0.19803500000000002</v>
      </c>
      <c r="N17" s="2">
        <v>2</v>
      </c>
      <c r="O17" s="3">
        <f>AVERAGEIF($B$2:$B$13,$N17,M$2:M$13)</f>
        <v>3.3927499999999999E-2</v>
      </c>
      <c r="P17" s="3">
        <f t="shared" ref="P17" si="4">AVERAGEIF($B$2:$B$13,$N17,N$2:N$13)</f>
        <v>3.9642499999999997E-2</v>
      </c>
      <c r="Q17" s="3">
        <f t="shared" ref="Q17" si="5">AVERAGEIF($B$2:$B$13,$N17,O$2:O$13)</f>
        <v>2.5749999999999997E-4</v>
      </c>
      <c r="R17" s="3">
        <f t="shared" ref="R17" si="6">AVERAGEIF($B$2:$B$13,$N17,P$2:P$13)</f>
        <v>1.7675E-3</v>
      </c>
      <c r="S17" s="3">
        <f t="shared" ref="S17" si="7">AVERAGEIF($B$2:$B$13,$N17,Q$2:Q$13)</f>
        <v>1.05E-4</v>
      </c>
      <c r="T17" s="3">
        <f t="shared" ref="T17" si="8">AVERAGEIF($B$2:$B$13,$N17,R$2:R$13)</f>
        <v>9.1249999999999994E-3</v>
      </c>
      <c r="U17" s="3">
        <f t="shared" ref="U17" si="9">AVERAGEIF($B$2:$B$13,$N17,S$2:S$13)</f>
        <v>6.3500000000000004E-4</v>
      </c>
      <c r="V17" s="3">
        <f t="shared" ref="V17" si="10">AVERAGEIF($B$2:$B$13,$N17,T$2:T$13)</f>
        <v>7.6075000000000005E-3</v>
      </c>
      <c r="W17" s="3">
        <f t="shared" ref="W17" si="11">AVERAGEIF($B$2:$B$13,$N17,U$2:U$13)</f>
        <v>7.2750000000000007E-4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Spasial</vt:lpstr>
      <vt:lpstr>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NOVITA SARI</dc:creator>
  <cp:lastModifiedBy>DEVI NOVITA SARI</cp:lastModifiedBy>
  <dcterms:created xsi:type="dcterms:W3CDTF">2023-12-01T09:57:30Z</dcterms:created>
  <dcterms:modified xsi:type="dcterms:W3CDTF">2023-12-01T10:30:35Z</dcterms:modified>
</cp:coreProperties>
</file>