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 эксперимент" sheetId="1" r:id="rId1"/>
    <sheet name="2 эксперимент" sheetId="2" r:id="rId2"/>
    <sheet name="3 эксперимент" sheetId="3" r:id="rId3"/>
  </sheets>
  <calcPr calcId="145621"/>
</workbook>
</file>

<file path=xl/calcChain.xml><?xml version="1.0" encoding="utf-8"?>
<calcChain xmlns="http://schemas.openxmlformats.org/spreadsheetml/2006/main">
  <c r="S50" i="3" l="1"/>
  <c r="R48" i="3"/>
  <c r="R45" i="3"/>
  <c r="R46" i="3"/>
  <c r="R47" i="3"/>
  <c r="R38" i="3"/>
  <c r="R39" i="3"/>
  <c r="R40" i="3"/>
  <c r="R41" i="3"/>
  <c r="R42" i="3"/>
  <c r="R43" i="3"/>
  <c r="R44" i="3"/>
  <c r="R37" i="3"/>
  <c r="R36" i="3"/>
  <c r="X19" i="3"/>
  <c r="X8" i="3"/>
  <c r="X9" i="3"/>
  <c r="X10" i="3"/>
  <c r="X11" i="3"/>
  <c r="X12" i="3"/>
  <c r="X13" i="3"/>
  <c r="X14" i="3"/>
  <c r="X15" i="3"/>
  <c r="X16" i="3"/>
  <c r="X17" i="3"/>
  <c r="X18" i="3"/>
  <c r="X7" i="3"/>
  <c r="W8" i="3"/>
  <c r="W9" i="3"/>
  <c r="W10" i="3"/>
  <c r="W11" i="3"/>
  <c r="W12" i="3"/>
  <c r="W13" i="3"/>
  <c r="W14" i="3"/>
  <c r="W15" i="3"/>
  <c r="W16" i="3"/>
  <c r="W17" i="3"/>
  <c r="W18" i="3"/>
  <c r="W7" i="3"/>
  <c r="V8" i="3"/>
  <c r="V9" i="3"/>
  <c r="V10" i="3"/>
  <c r="V11" i="3"/>
  <c r="V12" i="3"/>
  <c r="V13" i="3"/>
  <c r="V14" i="3"/>
  <c r="V15" i="3"/>
  <c r="V16" i="3"/>
  <c r="V17" i="3"/>
  <c r="V18" i="3"/>
  <c r="V7" i="3"/>
  <c r="S32" i="3"/>
  <c r="K15" i="3"/>
  <c r="R28" i="3" a="1"/>
  <c r="R28" i="3" s="1"/>
  <c r="Q25" i="3" a="1"/>
  <c r="R25" i="3" s="1"/>
  <c r="Q25" i="3"/>
  <c r="Q26" i="3"/>
  <c r="R26" i="3"/>
  <c r="T23" i="3"/>
  <c r="R23" i="3"/>
  <c r="Q23" i="3"/>
  <c r="T22" i="3"/>
  <c r="R22" i="3"/>
  <c r="U19" i="3"/>
  <c r="T19" i="3"/>
  <c r="S19" i="3"/>
  <c r="R19" i="3"/>
  <c r="Q19" i="3"/>
  <c r="S18" i="3"/>
  <c r="U18" i="3" s="1"/>
  <c r="S17" i="3"/>
  <c r="U17" i="3" s="1"/>
  <c r="T18" i="3"/>
  <c r="T17" i="3"/>
  <c r="F29" i="2"/>
  <c r="F28" i="2"/>
  <c r="U8" i="3"/>
  <c r="U9" i="3"/>
  <c r="U12" i="3"/>
  <c r="U13" i="3"/>
  <c r="U14" i="3"/>
  <c r="U7" i="3"/>
  <c r="T8" i="3"/>
  <c r="T9" i="3"/>
  <c r="T10" i="3"/>
  <c r="T11" i="3"/>
  <c r="T12" i="3"/>
  <c r="T13" i="3"/>
  <c r="T14" i="3"/>
  <c r="T15" i="3"/>
  <c r="T16" i="3"/>
  <c r="T7" i="3"/>
  <c r="S8" i="3"/>
  <c r="S9" i="3"/>
  <c r="S10" i="3"/>
  <c r="U10" i="3" s="1"/>
  <c r="S11" i="3"/>
  <c r="U11" i="3" s="1"/>
  <c r="S12" i="3"/>
  <c r="S13" i="3"/>
  <c r="S14" i="3"/>
  <c r="S15" i="3"/>
  <c r="U15" i="3" s="1"/>
  <c r="S16" i="3"/>
  <c r="U16" i="3" s="1"/>
  <c r="S7" i="3"/>
  <c r="F27" i="2"/>
  <c r="G26" i="1"/>
  <c r="G25" i="1"/>
  <c r="R29" i="3" l="1"/>
  <c r="X26" i="2"/>
  <c r="Y9" i="2"/>
  <c r="Y10" i="2"/>
  <c r="Y11" i="2"/>
  <c r="Y17" i="2"/>
  <c r="Y8" i="2"/>
  <c r="X10" i="2"/>
  <c r="X17" i="2"/>
  <c r="W10" i="2"/>
  <c r="W11" i="2"/>
  <c r="X11" i="2" s="1"/>
  <c r="W12" i="2"/>
  <c r="X12" i="2" s="1"/>
  <c r="W13" i="2"/>
  <c r="X13" i="2" s="1"/>
  <c r="W14" i="2"/>
  <c r="X14" i="2" s="1"/>
  <c r="W15" i="2"/>
  <c r="X15" i="2" s="1"/>
  <c r="W17" i="2"/>
  <c r="T18" i="2"/>
  <c r="S18" i="2"/>
  <c r="U26" i="2" s="1"/>
  <c r="V10" i="2"/>
  <c r="V11" i="2"/>
  <c r="V12" i="2"/>
  <c r="V13" i="2"/>
  <c r="V14" i="2"/>
  <c r="V15" i="2"/>
  <c r="V16" i="2"/>
  <c r="V17" i="2"/>
  <c r="V9" i="2"/>
  <c r="V18" i="2" s="1"/>
  <c r="X25" i="2" s="1"/>
  <c r="V8" i="2"/>
  <c r="U10" i="2"/>
  <c r="U11" i="2"/>
  <c r="U12" i="2"/>
  <c r="Y12" i="2" s="1"/>
  <c r="U13" i="2"/>
  <c r="Y13" i="2" s="1"/>
  <c r="U14" i="2"/>
  <c r="Y14" i="2" s="1"/>
  <c r="U15" i="2"/>
  <c r="Y15" i="2" s="1"/>
  <c r="U16" i="2"/>
  <c r="W16" i="2" s="1"/>
  <c r="X16" i="2" s="1"/>
  <c r="U17" i="2"/>
  <c r="U9" i="2"/>
  <c r="W9" i="2" s="1"/>
  <c r="X9" i="2" s="1"/>
  <c r="U8" i="2"/>
  <c r="W8" i="2" s="1"/>
  <c r="X8" i="2" l="1"/>
  <c r="X18" i="2" s="1"/>
  <c r="T24" i="2" s="1"/>
  <c r="W18" i="2"/>
  <c r="U18" i="2"/>
  <c r="Y16" i="2"/>
  <c r="Y18" i="2" s="1"/>
  <c r="X24" i="2" s="1"/>
  <c r="V25" i="2"/>
  <c r="T26" i="2" l="1"/>
  <c r="U25" i="2"/>
  <c r="V24" i="2"/>
  <c r="T29" i="2" s="1" a="1"/>
  <c r="U24" i="2"/>
  <c r="T25" i="2"/>
  <c r="T29" i="2" l="1"/>
  <c r="T31" i="2"/>
  <c r="U30" i="2"/>
  <c r="T30" i="2"/>
  <c r="V29" i="2"/>
  <c r="V31" i="2"/>
  <c r="V30" i="2"/>
  <c r="U29" i="2"/>
  <c r="U31" i="2"/>
  <c r="X29" i="2" l="1" a="1"/>
  <c r="X29" i="2" l="1"/>
  <c r="X30" i="2"/>
  <c r="X31" i="2"/>
  <c r="Z17" i="2" l="1"/>
  <c r="AA17" i="2" s="1"/>
  <c r="AB17" i="2" s="1"/>
  <c r="Z11" i="2"/>
  <c r="AA11" i="2" s="1"/>
  <c r="AB11" i="2" s="1"/>
  <c r="Z14" i="2"/>
  <c r="AA14" i="2" s="1"/>
  <c r="AB14" i="2" s="1"/>
  <c r="Z15" i="2"/>
  <c r="AA15" i="2" s="1"/>
  <c r="AB15" i="2" s="1"/>
  <c r="Z13" i="2"/>
  <c r="AA13" i="2" s="1"/>
  <c r="AB13" i="2" s="1"/>
  <c r="Z12" i="2"/>
  <c r="AA12" i="2" s="1"/>
  <c r="AB12" i="2" s="1"/>
  <c r="Z10" i="2"/>
  <c r="AA10" i="2" s="1"/>
  <c r="AB10" i="2" s="1"/>
  <c r="Z9" i="2"/>
  <c r="AA9" i="2" s="1"/>
  <c r="AB9" i="2" s="1"/>
  <c r="Z8" i="2"/>
  <c r="AA8" i="2" s="1"/>
  <c r="AB8" i="2" s="1"/>
  <c r="Z16" i="2"/>
  <c r="AA16" i="2" s="1"/>
  <c r="AB16" i="2" s="1"/>
  <c r="V29" i="3" l="1"/>
  <c r="AB18" i="2"/>
  <c r="X33" i="2" s="1"/>
</calcChain>
</file>

<file path=xl/sharedStrings.xml><?xml version="1.0" encoding="utf-8"?>
<sst xmlns="http://schemas.openxmlformats.org/spreadsheetml/2006/main" count="44" uniqueCount="31">
  <si>
    <t>List</t>
  </si>
  <si>
    <t>Vector</t>
  </si>
  <si>
    <t>N</t>
  </si>
  <si>
    <t>№</t>
  </si>
  <si>
    <t>Время</t>
  </si>
  <si>
    <t>Количество блоков</t>
  </si>
  <si>
    <t xml:space="preserve">
 </t>
  </si>
  <si>
    <t>МНК</t>
  </si>
  <si>
    <t>x</t>
  </si>
  <si>
    <t>y</t>
  </si>
  <si>
    <t>x^2</t>
  </si>
  <si>
    <t>x*y</t>
  </si>
  <si>
    <t>x^3</t>
  </si>
  <si>
    <t>x^4</t>
  </si>
  <si>
    <t>x^2 * y</t>
  </si>
  <si>
    <t>a =</t>
  </si>
  <si>
    <t>b =</t>
  </si>
  <si>
    <t>c =</t>
  </si>
  <si>
    <t>y кв</t>
  </si>
  <si>
    <t>d</t>
  </si>
  <si>
    <t>d^2</t>
  </si>
  <si>
    <t>S =</t>
  </si>
  <si>
    <t>ln(y)</t>
  </si>
  <si>
    <t>ln(y)*x</t>
  </si>
  <si>
    <t>Дисперсия</t>
  </si>
  <si>
    <t>Ст.отклон.Г</t>
  </si>
  <si>
    <t>Коэф.вар.</t>
  </si>
  <si>
    <t xml:space="preserve">ln(a) = </t>
  </si>
  <si>
    <t>Дисперсия(list)</t>
  </si>
  <si>
    <t>Дисперсия(vector)</t>
  </si>
  <si>
    <t>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</si>
</sst>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1" applyFont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эксперимент'!$D$7</c:f>
              <c:strCache>
                <c:ptCount val="1"/>
                <c:pt idx="0">
                  <c:v>List</c:v>
                </c:pt>
              </c:strCache>
            </c:strRef>
          </c:tx>
          <c:trendline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6.3983377077865264E-2"/>
                  <c:y val="6.8969816272965875E-2"/>
                </c:manualLayout>
              </c:layout>
              <c:numFmt formatCode="General" sourceLinked="0"/>
            </c:trendlineLbl>
          </c:trendline>
          <c:cat>
            <c:numRef>
              <c:f>'1 эксперимент'!$C$8:$C$17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'1 эксперимент'!$D$8:$D$17</c:f>
              <c:numCache>
                <c:formatCode>General</c:formatCode>
                <c:ptCount val="10"/>
                <c:pt idx="0">
                  <c:v>3759</c:v>
                </c:pt>
                <c:pt idx="1">
                  <c:v>7488</c:v>
                </c:pt>
                <c:pt idx="2">
                  <c:v>11232</c:v>
                </c:pt>
                <c:pt idx="3">
                  <c:v>14539</c:v>
                </c:pt>
                <c:pt idx="4">
                  <c:v>18345</c:v>
                </c:pt>
                <c:pt idx="5">
                  <c:v>22839</c:v>
                </c:pt>
                <c:pt idx="6">
                  <c:v>25849</c:v>
                </c:pt>
                <c:pt idx="7">
                  <c:v>30077</c:v>
                </c:pt>
                <c:pt idx="8">
                  <c:v>34242</c:v>
                </c:pt>
                <c:pt idx="9">
                  <c:v>36754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 эксперимент'!$E$7</c:f>
              <c:strCache>
                <c:ptCount val="1"/>
                <c:pt idx="0">
                  <c:v>Vector</c:v>
                </c:pt>
              </c:strCache>
            </c:strRef>
          </c:tx>
          <c:trendline>
            <c:spPr>
              <a:ln>
                <a:solidFill>
                  <a:schemeClr val="tx1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8961067366579182E-2"/>
                  <c:y val="-5.5516550014581514E-2"/>
                </c:manualLayout>
              </c:layout>
              <c:numFmt formatCode="General" sourceLinked="0"/>
            </c:trendlineLbl>
          </c:trendline>
          <c:cat>
            <c:numRef>
              <c:f>'1 эксперимент'!$C$8:$C$17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'1 эксперимент'!$E$8:$E$17</c:f>
              <c:numCache>
                <c:formatCode>General</c:formatCode>
                <c:ptCount val="10"/>
                <c:pt idx="0">
                  <c:v>546</c:v>
                </c:pt>
                <c:pt idx="1">
                  <c:v>1045</c:v>
                </c:pt>
                <c:pt idx="2">
                  <c:v>1732</c:v>
                </c:pt>
                <c:pt idx="3">
                  <c:v>2262</c:v>
                </c:pt>
                <c:pt idx="4">
                  <c:v>2886</c:v>
                </c:pt>
                <c:pt idx="5">
                  <c:v>3541</c:v>
                </c:pt>
                <c:pt idx="6">
                  <c:v>3635</c:v>
                </c:pt>
                <c:pt idx="7">
                  <c:v>4166</c:v>
                </c:pt>
                <c:pt idx="8">
                  <c:v>5195</c:v>
                </c:pt>
                <c:pt idx="9">
                  <c:v>5912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06368"/>
        <c:axId val="126907904"/>
      </c:lineChart>
      <c:catAx>
        <c:axId val="12690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907904"/>
        <c:crosses val="autoZero"/>
        <c:auto val="1"/>
        <c:lblAlgn val="ctr"/>
        <c:lblOffset val="100"/>
        <c:noMultiLvlLbl val="0"/>
      </c:catAx>
      <c:valAx>
        <c:axId val="12690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0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Анализ (мс)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эксперимент'!$E$6</c:f>
              <c:strCache>
                <c:ptCount val="1"/>
                <c:pt idx="0">
                  <c:v>Время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4.3870953630796156E-2"/>
                  <c:y val="-4.660141440653251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050"/>
                  </a:pPr>
                  <a:endParaRPr lang="ru-RU"/>
                </a:p>
              </c:txPr>
            </c:trendlineLbl>
          </c:trendline>
          <c:cat>
            <c:numRef>
              <c:f>'2 эксперимент'!$D$7:$D$16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'2 эксперимент'!$E$7:$E$16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16</c:v>
                </c:pt>
                <c:pt idx="3">
                  <c:v>19</c:v>
                </c:pt>
                <c:pt idx="4">
                  <c:v>21</c:v>
                </c:pt>
                <c:pt idx="5">
                  <c:v>24</c:v>
                </c:pt>
                <c:pt idx="6">
                  <c:v>26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72640"/>
        <c:axId val="128282624"/>
      </c:lineChart>
      <c:catAx>
        <c:axId val="12827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282624"/>
        <c:crosses val="autoZero"/>
        <c:auto val="1"/>
        <c:lblAlgn val="ctr"/>
        <c:lblOffset val="100"/>
        <c:noMultiLvlLbl val="0"/>
      </c:catAx>
      <c:valAx>
        <c:axId val="12828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27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Поиск решения (мс)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эксперимент'!$G$2</c:f>
              <c:strCache>
                <c:ptCount val="1"/>
                <c:pt idx="0">
                  <c:v>Время</c:v>
                </c:pt>
              </c:strCache>
            </c:strRef>
          </c:tx>
          <c:trendline>
            <c:spPr>
              <a:ln w="12700"/>
            </c:spPr>
            <c:trendlineType val="exp"/>
            <c:dispRSqr val="0"/>
            <c:dispEq val="1"/>
            <c:trendlineLbl>
              <c:layout>
                <c:manualLayout>
                  <c:x val="-2.3584208223972003E-2"/>
                  <c:y val="6.1654515407796248E-2"/>
                </c:manualLayout>
              </c:layout>
              <c:numFmt formatCode="General" sourceLinked="0"/>
            </c:trendlineLbl>
          </c:trendline>
          <c:cat>
            <c:numRef>
              <c:f>'3 эксперимент'!$F$3:$F$14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'3 эксперимент'!$G$3:$G$14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40</c:v>
                </c:pt>
                <c:pt idx="9">
                  <c:v>72</c:v>
                </c:pt>
                <c:pt idx="10">
                  <c:v>115</c:v>
                </c:pt>
                <c:pt idx="11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45216"/>
        <c:axId val="128346752"/>
      </c:lineChart>
      <c:catAx>
        <c:axId val="12834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8346752"/>
        <c:crosses val="autoZero"/>
        <c:auto val="1"/>
        <c:lblAlgn val="ctr"/>
        <c:lblOffset val="100"/>
        <c:noMultiLvlLbl val="0"/>
      </c:catAx>
      <c:valAx>
        <c:axId val="12834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45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52387</xdr:rowOff>
    </xdr:from>
    <xdr:to>
      <xdr:col>12</xdr:col>
      <xdr:colOff>466725</xdr:colOff>
      <xdr:row>19</xdr:row>
      <xdr:rowOff>128587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180974</xdr:colOff>
      <xdr:row>41</xdr:row>
      <xdr:rowOff>147637</xdr:rowOff>
    </xdr:from>
    <xdr:to>
      <xdr:col>15</xdr:col>
      <xdr:colOff>476249</xdr:colOff>
      <xdr:row>59</xdr:row>
      <xdr:rowOff>47625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64</xdr:row>
      <xdr:rowOff>90487</xdr:rowOff>
    </xdr:from>
    <xdr:to>
      <xdr:col>18</xdr:col>
      <xdr:colOff>114300</xdr:colOff>
      <xdr:row>80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6"/>
  <sheetViews>
    <sheetView workbookViewId="0">
      <selection activeCell="F27" sqref="F27"/>
    </sheetView>
  </sheetViews>
  <sheetFormatPr defaultRowHeight="15" x14ac:dyDescent="0.25"/>
  <cols>
    <col min="3" max="3" width="13" customWidth="1"/>
    <col min="5" max="5" width="9.140625" customWidth="1"/>
    <col min="6" max="6" width="20.85546875" customWidth="1"/>
    <col min="7" max="7" width="10" customWidth="1"/>
  </cols>
  <sheetData>
    <row r="7" spans="2:5" x14ac:dyDescent="0.25">
      <c r="B7" s="2" t="s">
        <v>3</v>
      </c>
      <c r="C7" s="1" t="s">
        <v>2</v>
      </c>
      <c r="D7" s="1" t="s">
        <v>0</v>
      </c>
      <c r="E7" s="1" t="s">
        <v>1</v>
      </c>
    </row>
    <row r="8" spans="2:5" x14ac:dyDescent="0.25">
      <c r="B8" s="2">
        <v>1</v>
      </c>
      <c r="C8" s="1">
        <v>1000000</v>
      </c>
      <c r="D8" s="1">
        <v>3759</v>
      </c>
      <c r="E8" s="1">
        <v>546</v>
      </c>
    </row>
    <row r="9" spans="2:5" x14ac:dyDescent="0.25">
      <c r="B9">
        <v>2</v>
      </c>
      <c r="C9" s="1">
        <v>2000000</v>
      </c>
      <c r="D9" s="1">
        <v>7488</v>
      </c>
      <c r="E9" s="1">
        <v>1045</v>
      </c>
    </row>
    <row r="10" spans="2:5" x14ac:dyDescent="0.25">
      <c r="B10" s="2">
        <v>3</v>
      </c>
      <c r="C10" s="1">
        <v>3000000</v>
      </c>
      <c r="D10" s="1">
        <v>11232</v>
      </c>
      <c r="E10" s="1">
        <v>1732</v>
      </c>
    </row>
    <row r="11" spans="2:5" x14ac:dyDescent="0.25">
      <c r="B11">
        <v>4</v>
      </c>
      <c r="C11" s="1">
        <v>4000000</v>
      </c>
      <c r="D11" s="1">
        <v>14539</v>
      </c>
      <c r="E11" s="1">
        <v>2262</v>
      </c>
    </row>
    <row r="12" spans="2:5" x14ac:dyDescent="0.25">
      <c r="B12" s="2">
        <v>5</v>
      </c>
      <c r="C12" s="1">
        <v>5000000</v>
      </c>
      <c r="D12" s="1">
        <v>18345</v>
      </c>
      <c r="E12" s="1">
        <v>2886</v>
      </c>
    </row>
    <row r="13" spans="2:5" x14ac:dyDescent="0.25">
      <c r="B13">
        <v>6</v>
      </c>
      <c r="C13" s="1">
        <v>6000000</v>
      </c>
      <c r="D13" s="1">
        <v>22839</v>
      </c>
      <c r="E13" s="1">
        <v>3541</v>
      </c>
    </row>
    <row r="14" spans="2:5" x14ac:dyDescent="0.25">
      <c r="B14" s="2">
        <v>7</v>
      </c>
      <c r="C14" s="1">
        <v>7000000</v>
      </c>
      <c r="D14" s="1">
        <v>25849</v>
      </c>
      <c r="E14" s="1">
        <v>3635</v>
      </c>
    </row>
    <row r="15" spans="2:5" x14ac:dyDescent="0.25">
      <c r="B15">
        <v>8</v>
      </c>
      <c r="C15" s="1">
        <v>8000000</v>
      </c>
      <c r="D15" s="1">
        <v>30077</v>
      </c>
      <c r="E15" s="1">
        <v>4166</v>
      </c>
    </row>
    <row r="16" spans="2:5" x14ac:dyDescent="0.25">
      <c r="B16" s="2">
        <v>9</v>
      </c>
      <c r="C16" s="1">
        <v>9000000</v>
      </c>
      <c r="D16" s="1">
        <v>34242</v>
      </c>
      <c r="E16" s="1">
        <v>5195</v>
      </c>
    </row>
    <row r="17" spans="2:7" x14ac:dyDescent="0.25">
      <c r="B17">
        <v>10</v>
      </c>
      <c r="C17" s="1">
        <v>10000000</v>
      </c>
      <c r="D17" s="1">
        <v>36754</v>
      </c>
      <c r="E17" s="1">
        <v>5912</v>
      </c>
    </row>
    <row r="25" spans="2:7" x14ac:dyDescent="0.25">
      <c r="F25" t="s">
        <v>28</v>
      </c>
      <c r="G25">
        <f>_xlfn.VAR.P(D8:D17)</f>
        <v>115448178.84</v>
      </c>
    </row>
    <row r="26" spans="2:7" x14ac:dyDescent="0.25">
      <c r="F26" t="s">
        <v>29</v>
      </c>
      <c r="G26">
        <f>_xlfn.VAR.P(E8:E17)</f>
        <v>2727819.6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41"/>
  <sheetViews>
    <sheetView tabSelected="1" topLeftCell="A22" workbookViewId="0">
      <selection activeCell="T45" sqref="T45"/>
    </sheetView>
  </sheetViews>
  <sheetFormatPr defaultRowHeight="15" x14ac:dyDescent="0.25"/>
  <cols>
    <col min="4" max="4" width="19" customWidth="1"/>
    <col min="5" max="5" width="18.7109375" customWidth="1"/>
  </cols>
  <sheetData>
    <row r="4" spans="3:28" x14ac:dyDescent="0.25">
      <c r="R4" t="s">
        <v>7</v>
      </c>
    </row>
    <row r="6" spans="3:28" x14ac:dyDescent="0.25">
      <c r="C6" s="2" t="s">
        <v>3</v>
      </c>
      <c r="D6" s="1" t="s">
        <v>5</v>
      </c>
      <c r="E6" s="1" t="s">
        <v>4</v>
      </c>
    </row>
    <row r="7" spans="3:28" x14ac:dyDescent="0.25">
      <c r="C7" s="2">
        <v>1</v>
      </c>
      <c r="D7" s="1">
        <v>1</v>
      </c>
      <c r="E7">
        <v>10</v>
      </c>
      <c r="S7" s="4" t="s">
        <v>8</v>
      </c>
      <c r="T7" s="4" t="s">
        <v>9</v>
      </c>
      <c r="U7" s="4" t="s">
        <v>10</v>
      </c>
      <c r="V7" s="4" t="s">
        <v>11</v>
      </c>
      <c r="W7" s="4" t="s">
        <v>12</v>
      </c>
      <c r="X7" s="4" t="s">
        <v>13</v>
      </c>
      <c r="Y7" s="4" t="s">
        <v>14</v>
      </c>
      <c r="Z7" s="8" t="s">
        <v>18</v>
      </c>
      <c r="AA7" s="8" t="s">
        <v>19</v>
      </c>
      <c r="AB7" s="8" t="s">
        <v>20</v>
      </c>
    </row>
    <row r="8" spans="3:28" x14ac:dyDescent="0.25">
      <c r="C8" s="2">
        <v>2</v>
      </c>
      <c r="D8" s="1">
        <v>2</v>
      </c>
      <c r="E8">
        <v>14</v>
      </c>
      <c r="S8" s="5">
        <v>1</v>
      </c>
      <c r="T8" s="5">
        <v>10</v>
      </c>
      <c r="U8" s="5">
        <f>S8*S8</f>
        <v>1</v>
      </c>
      <c r="V8" s="5">
        <f>S8*T8</f>
        <v>10</v>
      </c>
      <c r="W8" s="5">
        <f>U8*S8</f>
        <v>1</v>
      </c>
      <c r="X8" s="5">
        <f>W8*S8</f>
        <v>1</v>
      </c>
      <c r="Y8" s="5">
        <f>U8*T8</f>
        <v>10</v>
      </c>
      <c r="Z8" s="5">
        <f>$X$29*U8+$X$30*S8+$X$31</f>
        <v>10.609090909090938</v>
      </c>
      <c r="AA8" s="5">
        <f>T8-Z8</f>
        <v>-0.60909090909093777</v>
      </c>
      <c r="AB8" s="5">
        <f>AA8*AA8</f>
        <v>0.37099173553722503</v>
      </c>
    </row>
    <row r="9" spans="3:28" x14ac:dyDescent="0.25">
      <c r="C9" s="2">
        <v>3</v>
      </c>
      <c r="D9" s="1">
        <v>3</v>
      </c>
      <c r="E9">
        <v>16</v>
      </c>
      <c r="S9" s="5">
        <v>2</v>
      </c>
      <c r="T9" s="5">
        <v>14</v>
      </c>
      <c r="U9" s="5">
        <f>S9*S9</f>
        <v>4</v>
      </c>
      <c r="V9" s="5">
        <f>S9*T9</f>
        <v>28</v>
      </c>
      <c r="W9" s="5">
        <f t="shared" ref="W9:W17" si="0">U9*S9</f>
        <v>8</v>
      </c>
      <c r="X9" s="5">
        <f>W9*S9</f>
        <v>16</v>
      </c>
      <c r="Y9" s="5">
        <f t="shared" ref="Y9:Y17" si="1">U9*T9</f>
        <v>56</v>
      </c>
      <c r="Z9" s="5">
        <f t="shared" ref="Z9:Z17" si="2">$X$29*U9+$X$30*S9+$X$31</f>
        <v>13.275757575757581</v>
      </c>
      <c r="AA9" s="5">
        <f t="shared" ref="AA9:AA17" si="3">T9-Z9</f>
        <v>0.72424242424241925</v>
      </c>
      <c r="AB9" s="5">
        <f t="shared" ref="AB9:AB17" si="4">AA9*AA9</f>
        <v>0.52452708907253642</v>
      </c>
    </row>
    <row r="10" spans="3:28" x14ac:dyDescent="0.25">
      <c r="C10" s="2">
        <v>4</v>
      </c>
      <c r="D10" s="1">
        <v>4</v>
      </c>
      <c r="E10">
        <v>19</v>
      </c>
      <c r="S10" s="5">
        <v>3</v>
      </c>
      <c r="T10" s="5">
        <v>16</v>
      </c>
      <c r="U10" s="5">
        <f t="shared" ref="U10:U17" si="5">S10*S10</f>
        <v>9</v>
      </c>
      <c r="V10" s="5">
        <f t="shared" ref="V10:V17" si="6">S10*T10</f>
        <v>48</v>
      </c>
      <c r="W10" s="5">
        <f t="shared" si="0"/>
        <v>27</v>
      </c>
      <c r="X10" s="5">
        <f t="shared" ref="X10:X17" si="7">W10*S10</f>
        <v>81</v>
      </c>
      <c r="Y10" s="5">
        <f t="shared" si="1"/>
        <v>144</v>
      </c>
      <c r="Z10" s="5">
        <f t="shared" si="2"/>
        <v>15.949999999999974</v>
      </c>
      <c r="AA10" s="5">
        <f t="shared" si="3"/>
        <v>5.000000000002558E-2</v>
      </c>
      <c r="AB10" s="5">
        <f t="shared" si="4"/>
        <v>2.5000000000025579E-3</v>
      </c>
    </row>
    <row r="11" spans="3:28" x14ac:dyDescent="0.25">
      <c r="C11" s="2">
        <v>5</v>
      </c>
      <c r="D11" s="1">
        <v>5</v>
      </c>
      <c r="E11">
        <v>21</v>
      </c>
      <c r="S11" s="5">
        <v>4</v>
      </c>
      <c r="T11" s="5">
        <v>19</v>
      </c>
      <c r="U11" s="5">
        <f t="shared" si="5"/>
        <v>16</v>
      </c>
      <c r="V11" s="5">
        <f t="shared" si="6"/>
        <v>76</v>
      </c>
      <c r="W11" s="5">
        <f t="shared" si="0"/>
        <v>64</v>
      </c>
      <c r="X11" s="5">
        <f t="shared" si="7"/>
        <v>256</v>
      </c>
      <c r="Y11" s="5">
        <f t="shared" si="1"/>
        <v>304</v>
      </c>
      <c r="Z11" s="5">
        <f t="shared" si="2"/>
        <v>18.631818181818119</v>
      </c>
      <c r="AA11" s="5">
        <f t="shared" si="3"/>
        <v>0.36818181818188123</v>
      </c>
      <c r="AB11" s="5">
        <f t="shared" si="4"/>
        <v>0.13555785123971584</v>
      </c>
    </row>
    <row r="12" spans="3:28" x14ac:dyDescent="0.25">
      <c r="C12" s="2">
        <v>6</v>
      </c>
      <c r="D12" s="1">
        <v>6</v>
      </c>
      <c r="E12">
        <v>24</v>
      </c>
      <c r="S12" s="5">
        <v>5</v>
      </c>
      <c r="T12" s="5">
        <v>21</v>
      </c>
      <c r="U12" s="5">
        <f t="shared" si="5"/>
        <v>25</v>
      </c>
      <c r="V12" s="5">
        <f t="shared" si="6"/>
        <v>105</v>
      </c>
      <c r="W12" s="5">
        <f t="shared" si="0"/>
        <v>125</v>
      </c>
      <c r="X12" s="5">
        <f t="shared" si="7"/>
        <v>625</v>
      </c>
      <c r="Y12" s="5">
        <f t="shared" si="1"/>
        <v>525</v>
      </c>
      <c r="Z12" s="5">
        <f t="shared" si="2"/>
        <v>21.321212121212014</v>
      </c>
      <c r="AA12" s="5">
        <f t="shared" si="3"/>
        <v>-0.32121212121201381</v>
      </c>
      <c r="AB12" s="5">
        <f t="shared" si="4"/>
        <v>0.10317722681352146</v>
      </c>
    </row>
    <row r="13" spans="3:28" x14ac:dyDescent="0.25">
      <c r="C13" s="2">
        <v>7</v>
      </c>
      <c r="D13" s="1">
        <v>7</v>
      </c>
      <c r="E13">
        <v>26</v>
      </c>
      <c r="S13" s="5">
        <v>6</v>
      </c>
      <c r="T13" s="5">
        <v>24</v>
      </c>
      <c r="U13" s="5">
        <f t="shared" si="5"/>
        <v>36</v>
      </c>
      <c r="V13" s="5">
        <f t="shared" si="6"/>
        <v>144</v>
      </c>
      <c r="W13" s="5">
        <f t="shared" si="0"/>
        <v>216</v>
      </c>
      <c r="X13" s="5">
        <f t="shared" si="7"/>
        <v>1296</v>
      </c>
      <c r="Y13" s="5">
        <f t="shared" si="1"/>
        <v>864</v>
      </c>
      <c r="Z13" s="5">
        <f t="shared" si="2"/>
        <v>24.01818181818166</v>
      </c>
      <c r="AA13" s="5">
        <f t="shared" si="3"/>
        <v>-1.8181818181659537E-2</v>
      </c>
      <c r="AB13" s="5">
        <f t="shared" si="4"/>
        <v>3.3057851239092531E-4</v>
      </c>
    </row>
    <row r="14" spans="3:28" x14ac:dyDescent="0.25">
      <c r="C14" s="2">
        <v>8</v>
      </c>
      <c r="D14" s="1">
        <v>8</v>
      </c>
      <c r="E14">
        <v>30</v>
      </c>
      <c r="S14" s="5">
        <v>7</v>
      </c>
      <c r="T14" s="5">
        <v>26</v>
      </c>
      <c r="U14" s="5">
        <f t="shared" si="5"/>
        <v>49</v>
      </c>
      <c r="V14" s="5">
        <f t="shared" si="6"/>
        <v>182</v>
      </c>
      <c r="W14" s="5">
        <f t="shared" si="0"/>
        <v>343</v>
      </c>
      <c r="X14" s="5">
        <f t="shared" si="7"/>
        <v>2401</v>
      </c>
      <c r="Y14" s="5">
        <f t="shared" si="1"/>
        <v>1274</v>
      </c>
      <c r="Z14" s="5">
        <f t="shared" si="2"/>
        <v>26.722727272727056</v>
      </c>
      <c r="AA14" s="5">
        <f t="shared" si="3"/>
        <v>-0.72272727272705595</v>
      </c>
      <c r="AB14" s="5">
        <f t="shared" si="4"/>
        <v>0.52233471074348836</v>
      </c>
    </row>
    <row r="15" spans="3:28" x14ac:dyDescent="0.25">
      <c r="C15" s="2">
        <v>9</v>
      </c>
      <c r="D15" s="1">
        <v>9</v>
      </c>
      <c r="E15">
        <v>32</v>
      </c>
      <c r="S15" s="5">
        <v>8</v>
      </c>
      <c r="T15" s="5">
        <v>30</v>
      </c>
      <c r="U15" s="5">
        <f t="shared" si="5"/>
        <v>64</v>
      </c>
      <c r="V15" s="5">
        <f t="shared" si="6"/>
        <v>240</v>
      </c>
      <c r="W15" s="5">
        <f t="shared" si="0"/>
        <v>512</v>
      </c>
      <c r="X15" s="5">
        <f t="shared" si="7"/>
        <v>4096</v>
      </c>
      <c r="Y15" s="5">
        <f t="shared" si="1"/>
        <v>1920</v>
      </c>
      <c r="Z15" s="5">
        <f t="shared" si="2"/>
        <v>29.434848484848203</v>
      </c>
      <c r="AA15" s="5">
        <f t="shared" si="3"/>
        <v>0.56515151515179696</v>
      </c>
      <c r="AB15" s="5">
        <f t="shared" si="4"/>
        <v>0.31939623507837178</v>
      </c>
    </row>
    <row r="16" spans="3:28" x14ac:dyDescent="0.25">
      <c r="C16" s="2">
        <v>10</v>
      </c>
      <c r="D16" s="1">
        <v>10</v>
      </c>
      <c r="E16">
        <v>35</v>
      </c>
      <c r="S16" s="5">
        <v>9</v>
      </c>
      <c r="T16" s="5">
        <v>32</v>
      </c>
      <c r="U16" s="5">
        <f t="shared" si="5"/>
        <v>81</v>
      </c>
      <c r="V16" s="5">
        <f t="shared" si="6"/>
        <v>288</v>
      </c>
      <c r="W16" s="5">
        <f t="shared" si="0"/>
        <v>729</v>
      </c>
      <c r="X16" s="5">
        <f t="shared" si="7"/>
        <v>6561</v>
      </c>
      <c r="Y16" s="5">
        <f t="shared" si="1"/>
        <v>2592</v>
      </c>
      <c r="Z16" s="5">
        <f t="shared" si="2"/>
        <v>32.154545454545101</v>
      </c>
      <c r="AA16" s="5">
        <f t="shared" si="3"/>
        <v>-0.15454545454510082</v>
      </c>
      <c r="AB16" s="5">
        <f t="shared" si="4"/>
        <v>2.3884297520551826E-2</v>
      </c>
    </row>
    <row r="17" spans="5:28" x14ac:dyDescent="0.25">
      <c r="S17" s="5">
        <v>10</v>
      </c>
      <c r="T17" s="5">
        <v>35</v>
      </c>
      <c r="U17" s="5">
        <f t="shared" si="5"/>
        <v>100</v>
      </c>
      <c r="V17" s="5">
        <f t="shared" si="6"/>
        <v>350</v>
      </c>
      <c r="W17" s="5">
        <f t="shared" si="0"/>
        <v>1000</v>
      </c>
      <c r="X17" s="5">
        <f t="shared" si="7"/>
        <v>10000</v>
      </c>
      <c r="Y17" s="5">
        <f t="shared" si="1"/>
        <v>3500</v>
      </c>
      <c r="Z17" s="5">
        <f t="shared" si="2"/>
        <v>34.881818181817749</v>
      </c>
      <c r="AA17" s="5">
        <f t="shared" si="3"/>
        <v>0.11818181818225071</v>
      </c>
      <c r="AB17" s="5">
        <f t="shared" si="4"/>
        <v>1.3966942148862564E-2</v>
      </c>
    </row>
    <row r="18" spans="5:28" x14ac:dyDescent="0.25">
      <c r="S18" s="6">
        <f>SUM(S8:S17)</f>
        <v>55</v>
      </c>
      <c r="T18" s="6">
        <f t="shared" ref="T18:V18" si="8">SUM(T8:T17)</f>
        <v>227</v>
      </c>
      <c r="U18" s="6">
        <f t="shared" si="8"/>
        <v>385</v>
      </c>
      <c r="V18" s="6">
        <f t="shared" si="8"/>
        <v>1471</v>
      </c>
      <c r="W18" s="6">
        <f>SUM(W8:W17)</f>
        <v>3025</v>
      </c>
      <c r="X18" s="6">
        <f t="shared" ref="X18" si="9">SUM(X8:X17)</f>
        <v>25333</v>
      </c>
      <c r="Y18" s="6">
        <f t="shared" ref="Y18" si="10">SUM(Y8:Y17)</f>
        <v>11189</v>
      </c>
      <c r="Z18" s="5"/>
      <c r="AA18" s="5"/>
      <c r="AB18" s="5">
        <f>SUM(AB8:AB17)</f>
        <v>2.0166666666666666</v>
      </c>
    </row>
    <row r="24" spans="5:28" x14ac:dyDescent="0.25">
      <c r="S24" s="2"/>
      <c r="T24" s="9">
        <f>X18</f>
        <v>25333</v>
      </c>
      <c r="U24" s="9">
        <f>W18</f>
        <v>3025</v>
      </c>
      <c r="V24" s="9">
        <f>U18</f>
        <v>385</v>
      </c>
      <c r="W24" s="7"/>
      <c r="X24" s="5">
        <f>Y18</f>
        <v>11189</v>
      </c>
    </row>
    <row r="25" spans="5:28" x14ac:dyDescent="0.25">
      <c r="T25" s="9">
        <f>W18</f>
        <v>3025</v>
      </c>
      <c r="U25" s="9">
        <f>U18</f>
        <v>385</v>
      </c>
      <c r="V25" s="9">
        <f>S18</f>
        <v>55</v>
      </c>
      <c r="W25" s="7"/>
      <c r="X25" s="10">
        <f>V18</f>
        <v>1471</v>
      </c>
    </row>
    <row r="26" spans="5:28" x14ac:dyDescent="0.25">
      <c r="T26" s="9">
        <f>U18</f>
        <v>385</v>
      </c>
      <c r="U26" s="9">
        <f>S18</f>
        <v>55</v>
      </c>
      <c r="V26" s="9">
        <v>10</v>
      </c>
      <c r="X26" s="5">
        <f>T18</f>
        <v>227</v>
      </c>
    </row>
    <row r="27" spans="5:28" x14ac:dyDescent="0.25">
      <c r="E27" t="s">
        <v>24</v>
      </c>
      <c r="F27">
        <f>_xlfn.VAR.P(T8:T17)</f>
        <v>60.21</v>
      </c>
    </row>
    <row r="28" spans="5:28" x14ac:dyDescent="0.25">
      <c r="E28" t="s">
        <v>25</v>
      </c>
      <c r="F28">
        <f>_xlfn.STDEV.P(T8:T17)</f>
        <v>7.7595102938265379</v>
      </c>
    </row>
    <row r="29" spans="5:28" x14ac:dyDescent="0.25">
      <c r="E29" t="s">
        <v>26</v>
      </c>
      <c r="F29" s="12">
        <f>F28/AVERAGE(T8:T17)</f>
        <v>0.34182864730513385</v>
      </c>
      <c r="T29" s="5">
        <f t="array" ref="T29:V31">MINVERSE(T24:V26)</f>
        <v>1.8939393939394042E-3</v>
      </c>
      <c r="U29" s="5">
        <v>-2.0833333333333457E-2</v>
      </c>
      <c r="V29" s="5">
        <v>4.1666666666666956E-2</v>
      </c>
      <c r="W29" s="10" t="s">
        <v>15</v>
      </c>
      <c r="X29" s="5">
        <f t="array" ref="X29:X31">MMULT(T29:V31,X24:X26)</f>
        <v>3.7878787878753428E-3</v>
      </c>
    </row>
    <row r="30" spans="5:28" x14ac:dyDescent="0.25">
      <c r="T30" s="5">
        <v>-2.0833333333333454E-2</v>
      </c>
      <c r="U30" s="5">
        <v>0.24128787878788022</v>
      </c>
      <c r="V30" s="5">
        <v>-0.52500000000000335</v>
      </c>
      <c r="W30" s="10" t="s">
        <v>16</v>
      </c>
      <c r="X30" s="5">
        <v>2.655303030303017</v>
      </c>
    </row>
    <row r="31" spans="5:28" x14ac:dyDescent="0.25">
      <c r="T31" s="5">
        <v>4.1666666666666942E-2</v>
      </c>
      <c r="U31" s="5">
        <v>-0.52500000000000324</v>
      </c>
      <c r="V31" s="5">
        <v>1.3833333333333409</v>
      </c>
      <c r="W31" s="10" t="s">
        <v>17</v>
      </c>
      <c r="X31" s="5">
        <v>7.9500000000000455</v>
      </c>
    </row>
    <row r="33" spans="7:24" x14ac:dyDescent="0.25">
      <c r="W33" s="11" t="s">
        <v>21</v>
      </c>
      <c r="X33">
        <f>AB18</f>
        <v>2.0166666666666666</v>
      </c>
    </row>
    <row r="40" spans="7:24" x14ac:dyDescent="0.25">
      <c r="G40" s="5">
        <v>1</v>
      </c>
      <c r="H40" s="5">
        <v>2</v>
      </c>
      <c r="I40" s="5">
        <v>3</v>
      </c>
      <c r="J40" s="5">
        <v>4</v>
      </c>
      <c r="K40" s="5">
        <v>5</v>
      </c>
      <c r="L40" s="5">
        <v>6</v>
      </c>
      <c r="M40" s="5">
        <v>7</v>
      </c>
      <c r="N40" s="5">
        <v>8</v>
      </c>
      <c r="O40" s="5">
        <v>9</v>
      </c>
      <c r="P40" s="5">
        <v>10</v>
      </c>
    </row>
    <row r="41" spans="7:24" x14ac:dyDescent="0.25">
      <c r="G41" s="5">
        <v>10</v>
      </c>
      <c r="H41" s="5">
        <v>14</v>
      </c>
      <c r="I41" s="5">
        <v>16</v>
      </c>
      <c r="J41" s="5">
        <v>19</v>
      </c>
      <c r="K41" s="5">
        <v>21</v>
      </c>
      <c r="L41" s="5">
        <v>24</v>
      </c>
      <c r="M41" s="5">
        <v>26</v>
      </c>
      <c r="N41" s="5">
        <v>30</v>
      </c>
      <c r="O41" s="5">
        <v>32</v>
      </c>
      <c r="P41" s="5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Z64"/>
  <sheetViews>
    <sheetView topLeftCell="C46" workbookViewId="0">
      <selection activeCell="U68" sqref="U67:U68"/>
    </sheetView>
  </sheetViews>
  <sheetFormatPr defaultRowHeight="15" x14ac:dyDescent="0.25"/>
  <cols>
    <col min="6" max="6" width="20.42578125" customWidth="1"/>
    <col min="16" max="19" width="9.140625" customWidth="1"/>
  </cols>
  <sheetData>
    <row r="2" spans="5:26" x14ac:dyDescent="0.25">
      <c r="E2" s="2" t="s">
        <v>3</v>
      </c>
      <c r="F2" s="1" t="s">
        <v>5</v>
      </c>
      <c r="G2" s="1" t="s">
        <v>4</v>
      </c>
    </row>
    <row r="3" spans="5:26" x14ac:dyDescent="0.25">
      <c r="E3" s="2">
        <v>1</v>
      </c>
      <c r="F3" s="1">
        <v>1</v>
      </c>
      <c r="G3" s="1">
        <v>2</v>
      </c>
    </row>
    <row r="4" spans="5:26" x14ac:dyDescent="0.25">
      <c r="E4" s="2">
        <v>2</v>
      </c>
      <c r="F4" s="1">
        <v>2</v>
      </c>
      <c r="G4" s="1">
        <v>4</v>
      </c>
    </row>
    <row r="5" spans="5:26" x14ac:dyDescent="0.25">
      <c r="E5" s="2">
        <v>3</v>
      </c>
      <c r="F5" s="1">
        <v>3</v>
      </c>
      <c r="G5" s="1">
        <v>6</v>
      </c>
    </row>
    <row r="6" spans="5:26" x14ac:dyDescent="0.25">
      <c r="E6" s="2">
        <v>4</v>
      </c>
      <c r="F6" s="1">
        <v>4</v>
      </c>
      <c r="G6" s="1">
        <v>8</v>
      </c>
      <c r="Q6" s="15" t="s">
        <v>8</v>
      </c>
      <c r="R6" s="15" t="s">
        <v>9</v>
      </c>
      <c r="S6" s="15" t="s">
        <v>22</v>
      </c>
      <c r="T6" s="15" t="s">
        <v>10</v>
      </c>
      <c r="U6" s="15" t="s">
        <v>23</v>
      </c>
      <c r="V6" s="15" t="s">
        <v>18</v>
      </c>
      <c r="W6" s="15" t="s">
        <v>19</v>
      </c>
      <c r="X6" s="16" t="s">
        <v>20</v>
      </c>
      <c r="Y6" s="16"/>
      <c r="Z6" s="16"/>
    </row>
    <row r="7" spans="5:26" x14ac:dyDescent="0.25">
      <c r="E7" s="2">
        <v>5</v>
      </c>
      <c r="F7" s="1">
        <v>5</v>
      </c>
      <c r="G7" s="1">
        <v>12</v>
      </c>
      <c r="Q7" s="13">
        <v>1</v>
      </c>
      <c r="R7" s="13">
        <v>2</v>
      </c>
      <c r="S7" s="13">
        <f>LN(R7)</f>
        <v>0.69314718055994529</v>
      </c>
      <c r="T7" s="13">
        <f>Q7*Q7</f>
        <v>1</v>
      </c>
      <c r="U7" s="13">
        <f>Q7*S7</f>
        <v>0.69314718055994529</v>
      </c>
      <c r="V7" s="13">
        <f>$S$32*POWER(2.72,$R$29*Q7)</f>
        <v>2.3743200996651139</v>
      </c>
      <c r="W7" s="13">
        <f>R7-V7</f>
        <v>-0.37432009966511393</v>
      </c>
      <c r="X7" s="13">
        <f>W7*W7</f>
        <v>0.14011553701330082</v>
      </c>
      <c r="Y7" s="13"/>
      <c r="Z7" s="13"/>
    </row>
    <row r="8" spans="5:26" x14ac:dyDescent="0.25">
      <c r="E8" s="2">
        <v>6</v>
      </c>
      <c r="F8" s="1">
        <v>6</v>
      </c>
      <c r="G8" s="1">
        <v>16</v>
      </c>
      <c r="Q8" s="13">
        <v>2</v>
      </c>
      <c r="R8" s="13">
        <v>4</v>
      </c>
      <c r="S8" s="13">
        <f t="shared" ref="S8:S18" si="0">LN(R8)</f>
        <v>1.3862943611198906</v>
      </c>
      <c r="T8" s="13">
        <f t="shared" ref="T8:T18" si="1">Q8*Q8</f>
        <v>4</v>
      </c>
      <c r="U8" s="13">
        <f t="shared" ref="U8:U15" si="2">Q8*S8</f>
        <v>2.7725887222397811</v>
      </c>
      <c r="V8" s="13">
        <f t="shared" ref="V8:V18" si="3">$S$32*POWER(2.72,$R$29*Q8)</f>
        <v>3.4777650349262461</v>
      </c>
      <c r="W8" s="13">
        <f t="shared" ref="W8:W18" si="4">R8-V8</f>
        <v>0.52223496507375389</v>
      </c>
      <c r="X8" s="13">
        <f t="shared" ref="X8:X18" si="5">W8*W8</f>
        <v>0.27272935874558496</v>
      </c>
      <c r="Y8" s="13"/>
      <c r="Z8" s="13"/>
    </row>
    <row r="9" spans="5:26" x14ac:dyDescent="0.25">
      <c r="E9" s="2">
        <v>7</v>
      </c>
      <c r="F9" s="1">
        <v>7</v>
      </c>
      <c r="G9" s="1">
        <v>20</v>
      </c>
      <c r="Q9" s="13">
        <v>3</v>
      </c>
      <c r="R9" s="13">
        <v>6</v>
      </c>
      <c r="S9" s="13">
        <f t="shared" si="0"/>
        <v>1.791759469228055</v>
      </c>
      <c r="T9" s="13">
        <f t="shared" si="1"/>
        <v>9</v>
      </c>
      <c r="U9" s="13">
        <f t="shared" si="2"/>
        <v>5.3752784076841653</v>
      </c>
      <c r="V9" s="13">
        <f t="shared" si="3"/>
        <v>5.0940265551647697</v>
      </c>
      <c r="W9" s="13">
        <f t="shared" si="4"/>
        <v>0.90597344483523035</v>
      </c>
      <c r="X9" s="13">
        <f t="shared" si="5"/>
        <v>0.82078788274661418</v>
      </c>
      <c r="Y9" s="13"/>
      <c r="Z9" s="13"/>
    </row>
    <row r="10" spans="5:26" x14ac:dyDescent="0.25">
      <c r="E10" s="2">
        <v>8</v>
      </c>
      <c r="F10" s="1">
        <v>8</v>
      </c>
      <c r="G10" s="1">
        <v>28</v>
      </c>
      <c r="Q10" s="13">
        <v>4</v>
      </c>
      <c r="R10" s="13">
        <v>8</v>
      </c>
      <c r="S10" s="13">
        <f t="shared" si="0"/>
        <v>2.0794415416798357</v>
      </c>
      <c r="T10" s="13">
        <f t="shared" si="1"/>
        <v>16</v>
      </c>
      <c r="U10" s="13">
        <f t="shared" si="2"/>
        <v>8.317766166719343</v>
      </c>
      <c r="V10" s="13">
        <f t="shared" si="3"/>
        <v>7.4614317770533791</v>
      </c>
      <c r="W10" s="13">
        <f t="shared" si="4"/>
        <v>0.53856822294662088</v>
      </c>
      <c r="X10" s="13">
        <f t="shared" si="5"/>
        <v>0.2900557307678811</v>
      </c>
      <c r="Y10" s="13"/>
      <c r="Z10" s="13"/>
    </row>
    <row r="11" spans="5:26" x14ac:dyDescent="0.25">
      <c r="E11" s="2">
        <v>9</v>
      </c>
      <c r="F11" s="1">
        <v>9</v>
      </c>
      <c r="G11" s="1">
        <v>40</v>
      </c>
      <c r="Q11" s="13">
        <v>5</v>
      </c>
      <c r="R11" s="13">
        <v>12</v>
      </c>
      <c r="S11" s="13">
        <f t="shared" si="0"/>
        <v>2.4849066497880004</v>
      </c>
      <c r="T11" s="13">
        <f t="shared" si="1"/>
        <v>25</v>
      </c>
      <c r="U11" s="13">
        <f t="shared" si="2"/>
        <v>12.424533248940001</v>
      </c>
      <c r="V11" s="13">
        <f t="shared" si="3"/>
        <v>10.929068303967879</v>
      </c>
      <c r="W11" s="13">
        <f t="shared" si="4"/>
        <v>1.0709316960321207</v>
      </c>
      <c r="X11" s="13">
        <f t="shared" si="5"/>
        <v>1.1468946975662346</v>
      </c>
      <c r="Y11" s="13"/>
      <c r="Z11" s="13"/>
    </row>
    <row r="12" spans="5:26" x14ac:dyDescent="0.25">
      <c r="E12" s="2">
        <v>10</v>
      </c>
      <c r="F12" s="1">
        <v>10</v>
      </c>
      <c r="G12" s="1">
        <v>72</v>
      </c>
      <c r="Q12" s="13">
        <v>6</v>
      </c>
      <c r="R12" s="13">
        <v>16</v>
      </c>
      <c r="S12" s="13">
        <f t="shared" si="0"/>
        <v>2.7725887222397811</v>
      </c>
      <c r="T12" s="13">
        <f t="shared" si="1"/>
        <v>36</v>
      </c>
      <c r="U12" s="13">
        <f t="shared" si="2"/>
        <v>16.635532333438686</v>
      </c>
      <c r="V12" s="13">
        <f t="shared" si="3"/>
        <v>16.008259213751813</v>
      </c>
      <c r="W12" s="13">
        <f t="shared" si="4"/>
        <v>-8.2592137518133768E-3</v>
      </c>
      <c r="X12" s="13">
        <f t="shared" si="5"/>
        <v>6.8214611798143201E-5</v>
      </c>
      <c r="Y12" s="13"/>
      <c r="Z12" s="13"/>
    </row>
    <row r="13" spans="5:26" x14ac:dyDescent="0.25">
      <c r="E13" s="2">
        <v>11</v>
      </c>
      <c r="F13" s="1">
        <v>11</v>
      </c>
      <c r="G13" s="1">
        <v>115</v>
      </c>
      <c r="Q13" s="13">
        <v>7</v>
      </c>
      <c r="R13" s="13">
        <v>20</v>
      </c>
      <c r="S13" s="13">
        <f t="shared" si="0"/>
        <v>2.9957322735539909</v>
      </c>
      <c r="T13" s="13">
        <f t="shared" si="1"/>
        <v>49</v>
      </c>
      <c r="U13" s="13">
        <f t="shared" si="2"/>
        <v>20.970125914877936</v>
      </c>
      <c r="V13" s="13">
        <f t="shared" si="3"/>
        <v>23.44796060626971</v>
      </c>
      <c r="W13" s="13">
        <f t="shared" si="4"/>
        <v>-3.4479606062697101</v>
      </c>
      <c r="X13" s="13">
        <f t="shared" si="5"/>
        <v>11.888432342387787</v>
      </c>
      <c r="Y13" s="13"/>
      <c r="Z13" s="13"/>
    </row>
    <row r="14" spans="5:26" x14ac:dyDescent="0.25">
      <c r="E14" s="2">
        <v>12</v>
      </c>
      <c r="F14" s="1">
        <v>12</v>
      </c>
      <c r="G14" s="1">
        <v>200</v>
      </c>
      <c r="Q14" s="13">
        <v>8</v>
      </c>
      <c r="R14" s="13">
        <v>28</v>
      </c>
      <c r="S14" s="13">
        <f t="shared" si="0"/>
        <v>3.3322045101752038</v>
      </c>
      <c r="T14" s="13">
        <f t="shared" si="1"/>
        <v>64</v>
      </c>
      <c r="U14" s="13">
        <f t="shared" si="2"/>
        <v>26.65763608140163</v>
      </c>
      <c r="V14" s="13">
        <f t="shared" si="3"/>
        <v>34.345199515564289</v>
      </c>
      <c r="W14" s="13">
        <f t="shared" si="4"/>
        <v>-6.3451995155642891</v>
      </c>
      <c r="X14" s="13">
        <f t="shared" si="5"/>
        <v>40.261556892317287</v>
      </c>
      <c r="Y14" s="13"/>
      <c r="Z14" s="13"/>
    </row>
    <row r="15" spans="5:26" x14ac:dyDescent="0.25">
      <c r="K15">
        <f>_xlfn.VAR.P(R7:R18)</f>
        <v>3243.2430555555557</v>
      </c>
      <c r="Q15" s="13">
        <v>9</v>
      </c>
      <c r="R15" s="13">
        <v>40</v>
      </c>
      <c r="S15" s="13">
        <f t="shared" si="0"/>
        <v>3.6888794541139363</v>
      </c>
      <c r="T15" s="13">
        <f t="shared" si="1"/>
        <v>81</v>
      </c>
      <c r="U15" s="13">
        <f t="shared" si="2"/>
        <v>33.199915087025424</v>
      </c>
      <c r="V15" s="13">
        <f t="shared" si="3"/>
        <v>50.306836896020215</v>
      </c>
      <c r="W15" s="13">
        <f t="shared" si="4"/>
        <v>-10.306836896020215</v>
      </c>
      <c r="X15" s="13">
        <f t="shared" si="5"/>
        <v>106.23088680116362</v>
      </c>
      <c r="Y15" s="13"/>
      <c r="Z15" s="13"/>
    </row>
    <row r="16" spans="5:26" x14ac:dyDescent="0.25">
      <c r="Q16" s="13">
        <v>10</v>
      </c>
      <c r="R16" s="13">
        <v>72</v>
      </c>
      <c r="S16" s="13">
        <f t="shared" si="0"/>
        <v>4.2766661190160553</v>
      </c>
      <c r="T16" s="13">
        <f t="shared" si="1"/>
        <v>100</v>
      </c>
      <c r="U16" s="13">
        <f>Q16*S16</f>
        <v>42.766661190160555</v>
      </c>
      <c r="V16" s="13">
        <f t="shared" si="3"/>
        <v>73.68650857118773</v>
      </c>
      <c r="W16" s="13">
        <f t="shared" si="4"/>
        <v>-1.6865085711877299</v>
      </c>
      <c r="X16" s="13">
        <f t="shared" si="5"/>
        <v>2.8443111606896783</v>
      </c>
      <c r="Y16" s="13"/>
      <c r="Z16" s="13"/>
    </row>
    <row r="17" spans="12:26" ht="16.5" customHeight="1" x14ac:dyDescent="0.25">
      <c r="L17" s="3" t="s">
        <v>6</v>
      </c>
      <c r="Q17" s="13">
        <v>11</v>
      </c>
      <c r="R17" s="13">
        <v>115</v>
      </c>
      <c r="S17" s="13">
        <f t="shared" si="0"/>
        <v>4.7449321283632502</v>
      </c>
      <c r="T17" s="13">
        <f t="shared" si="1"/>
        <v>121</v>
      </c>
      <c r="U17" s="13">
        <f>Q17*S17</f>
        <v>52.194253411995753</v>
      </c>
      <c r="V17" s="13">
        <f t="shared" si="3"/>
        <v>107.93168245967107</v>
      </c>
      <c r="W17" s="13">
        <f t="shared" si="4"/>
        <v>7.068317540328934</v>
      </c>
      <c r="X17" s="13">
        <f t="shared" si="5"/>
        <v>49.961112850921673</v>
      </c>
      <c r="Y17" s="13"/>
      <c r="Z17" s="13"/>
    </row>
    <row r="18" spans="12:26" x14ac:dyDescent="0.25">
      <c r="Q18" s="17">
        <v>12</v>
      </c>
      <c r="R18" s="13">
        <v>200</v>
      </c>
      <c r="S18" s="13">
        <f t="shared" si="0"/>
        <v>5.2983173665480363</v>
      </c>
      <c r="T18" s="17">
        <f t="shared" si="1"/>
        <v>144</v>
      </c>
      <c r="U18" s="13">
        <f>Q18*S18</f>
        <v>63.579808398576432</v>
      </c>
      <c r="V18" s="13">
        <f t="shared" si="3"/>
        <v>158.0920076749338</v>
      </c>
      <c r="W18" s="13">
        <f t="shared" si="4"/>
        <v>41.907992325066203</v>
      </c>
      <c r="X18" s="13">
        <f t="shared" si="5"/>
        <v>1756.2798207178078</v>
      </c>
      <c r="Y18" s="13"/>
      <c r="Z18" s="13"/>
    </row>
    <row r="19" spans="12:26" x14ac:dyDescent="0.25">
      <c r="Q19" s="6">
        <f>SUM(Q7:Q18)</f>
        <v>78</v>
      </c>
      <c r="R19" s="6">
        <f>SUM(R7:R18)</f>
        <v>523</v>
      </c>
      <c r="S19" s="14">
        <f>SUM(S7:S18)</f>
        <v>35.54486977638598</v>
      </c>
      <c r="T19" s="14">
        <f>SUM(T7:T18)</f>
        <v>650</v>
      </c>
      <c r="U19" s="6">
        <f>SUM(U7:U18)</f>
        <v>285.58724614361967</v>
      </c>
      <c r="V19" s="5"/>
      <c r="W19" s="5"/>
      <c r="X19" s="5">
        <f>SUM(X7:X18)</f>
        <v>1970.1367721867391</v>
      </c>
      <c r="Y19" s="5"/>
      <c r="Z19" s="5"/>
    </row>
    <row r="22" spans="12:26" x14ac:dyDescent="0.25">
      <c r="Q22">
        <v>12</v>
      </c>
      <c r="R22">
        <f>Q19</f>
        <v>78</v>
      </c>
      <c r="T22">
        <f>S19</f>
        <v>35.54486977638598</v>
      </c>
    </row>
    <row r="23" spans="12:26" x14ac:dyDescent="0.25">
      <c r="Q23">
        <f>Q19</f>
        <v>78</v>
      </c>
      <c r="R23">
        <f>T19</f>
        <v>650</v>
      </c>
      <c r="T23">
        <f>U19</f>
        <v>285.58724614361967</v>
      </c>
    </row>
    <row r="25" spans="12:26" x14ac:dyDescent="0.25">
      <c r="Q25">
        <f t="array" ref="Q25:R26">MINVERSE(Q22:R23)</f>
        <v>0.37878787878787878</v>
      </c>
      <c r="R25">
        <v>-4.5454545454545463E-2</v>
      </c>
      <c r="T25" s="2"/>
    </row>
    <row r="26" spans="12:26" x14ac:dyDescent="0.25">
      <c r="Q26">
        <v>-4.5454545454545456E-2</v>
      </c>
      <c r="R26">
        <v>6.993006993006993E-3</v>
      </c>
      <c r="T26" s="2"/>
    </row>
    <row r="27" spans="12:26" x14ac:dyDescent="0.25">
      <c r="T27" s="2"/>
    </row>
    <row r="28" spans="12:26" x14ac:dyDescent="0.25">
      <c r="Q28" t="s">
        <v>27</v>
      </c>
      <c r="R28">
        <f t="array" ref="R28:R29">MMULT(Q25:R26,T22:T23)</f>
        <v>0.48272736331500532</v>
      </c>
    </row>
    <row r="29" spans="12:26" x14ac:dyDescent="0.25">
      <c r="Q29" t="s">
        <v>16</v>
      </c>
      <c r="R29">
        <v>0.38143771046930608</v>
      </c>
      <c r="U29" s="2" t="s">
        <v>21</v>
      </c>
      <c r="V29">
        <f>Z17</f>
        <v>0</v>
      </c>
    </row>
    <row r="32" spans="12:26" x14ac:dyDescent="0.25">
      <c r="R32" t="s">
        <v>15</v>
      </c>
      <c r="S32">
        <f>POWER(2.72,R28)</f>
        <v>1.6209824065337726</v>
      </c>
    </row>
    <row r="36" spans="18:18" x14ac:dyDescent="0.25">
      <c r="R36">
        <f>ABS((R7-V7)/R7)</f>
        <v>0.18716004983255696</v>
      </c>
    </row>
    <row r="37" spans="18:18" x14ac:dyDescent="0.25">
      <c r="R37">
        <f>ABS((R8-V8)/R8)</f>
        <v>0.13055874126843847</v>
      </c>
    </row>
    <row r="38" spans="18:18" x14ac:dyDescent="0.25">
      <c r="R38">
        <f t="shared" ref="R38:R44" si="6">ABS((R9-V9)/R9)</f>
        <v>0.15099557413920506</v>
      </c>
    </row>
    <row r="39" spans="18:18" x14ac:dyDescent="0.25">
      <c r="R39">
        <f t="shared" si="6"/>
        <v>6.732102786832761E-2</v>
      </c>
    </row>
    <row r="40" spans="18:18" x14ac:dyDescent="0.25">
      <c r="R40">
        <f t="shared" si="6"/>
        <v>8.9244308002676728E-2</v>
      </c>
    </row>
    <row r="41" spans="18:18" x14ac:dyDescent="0.25">
      <c r="R41">
        <f t="shared" si="6"/>
        <v>5.1620085948833605E-4</v>
      </c>
    </row>
    <row r="42" spans="18:18" x14ac:dyDescent="0.25">
      <c r="R42">
        <f t="shared" si="6"/>
        <v>0.1723980303134855</v>
      </c>
    </row>
    <row r="43" spans="18:18" x14ac:dyDescent="0.25">
      <c r="R43">
        <f t="shared" si="6"/>
        <v>0.22661426841301033</v>
      </c>
    </row>
    <row r="44" spans="18:18" x14ac:dyDescent="0.25">
      <c r="R44">
        <f t="shared" si="6"/>
        <v>0.25767092240050538</v>
      </c>
    </row>
    <row r="45" spans="18:18" x14ac:dyDescent="0.25">
      <c r="R45">
        <f>ABS((R16-V16)/R16)</f>
        <v>2.3423730155385139E-2</v>
      </c>
    </row>
    <row r="46" spans="18:18" x14ac:dyDescent="0.25">
      <c r="R46">
        <f>ABS((R17-V17)/R17)</f>
        <v>6.1463630785468994E-2</v>
      </c>
    </row>
    <row r="47" spans="18:18" x14ac:dyDescent="0.25">
      <c r="R47">
        <f t="shared" ref="R47" si="7">ABS((R18-V18)/R18)</f>
        <v>0.20953996162533101</v>
      </c>
    </row>
    <row r="48" spans="18:18" x14ac:dyDescent="0.25">
      <c r="R48" s="18">
        <f>SUM(R36:R47)</f>
        <v>1.5769064456638797</v>
      </c>
    </row>
    <row r="50" spans="8:19" x14ac:dyDescent="0.25">
      <c r="R50" t="s">
        <v>30</v>
      </c>
      <c r="S50" s="12">
        <f>R48/12</f>
        <v>0.13140887047198999</v>
      </c>
    </row>
    <row r="63" spans="8:19" x14ac:dyDescent="0.25">
      <c r="H63" s="5">
        <v>1</v>
      </c>
      <c r="I63" s="5">
        <v>2</v>
      </c>
      <c r="J63" s="5">
        <v>3</v>
      </c>
      <c r="K63" s="5">
        <v>4</v>
      </c>
      <c r="L63" s="5">
        <v>5</v>
      </c>
      <c r="M63" s="5">
        <v>6</v>
      </c>
      <c r="N63" s="5">
        <v>7</v>
      </c>
      <c r="O63" s="5">
        <v>8</v>
      </c>
      <c r="P63" s="5">
        <v>9</v>
      </c>
      <c r="Q63" s="5">
        <v>10</v>
      </c>
      <c r="R63" s="5">
        <v>11</v>
      </c>
      <c r="S63" s="5">
        <v>12</v>
      </c>
    </row>
    <row r="64" spans="8:19" x14ac:dyDescent="0.25">
      <c r="H64" s="5">
        <v>2</v>
      </c>
      <c r="I64" s="5">
        <v>4</v>
      </c>
      <c r="J64" s="5">
        <v>6</v>
      </c>
      <c r="K64" s="5">
        <v>8</v>
      </c>
      <c r="L64" s="5">
        <v>12</v>
      </c>
      <c r="M64" s="5">
        <v>16</v>
      </c>
      <c r="N64" s="5">
        <v>20</v>
      </c>
      <c r="O64" s="5">
        <v>28</v>
      </c>
      <c r="P64" s="5">
        <v>40</v>
      </c>
      <c r="Q64" s="5">
        <v>72</v>
      </c>
      <c r="R64" s="5">
        <v>115</v>
      </c>
      <c r="S64" s="5">
        <v>200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эксперимент</vt:lpstr>
      <vt:lpstr>2 эксперимент</vt:lpstr>
      <vt:lpstr>3 эксперимент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2019-06-18T03:59:41Z</dcterms:modified>
</cp:coreProperties>
</file>