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Ex1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9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1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1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1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fawhamad\Desktop\"/>
    </mc:Choice>
  </mc:AlternateContent>
  <xr:revisionPtr revIDLastSave="0" documentId="13_ncr:1_{99E43D70-2858-4DBC-8BA0-028F3696CF50}" xr6:coauthVersionLast="36" xr6:coauthVersionMax="36" xr10:uidLastSave="{00000000-0000-0000-0000-000000000000}"/>
  <bookViews>
    <workbookView xWindow="0" yWindow="0" windowWidth="19200" windowHeight="7050" firstSheet="8" activeTab="9" xr2:uid="{00000000-000D-0000-FFFF-FFFF00000000}"/>
  </bookViews>
  <sheets>
    <sheet name="Thu" sheetId="5" r:id="rId1"/>
    <sheet name="Sat" sheetId="6" r:id="rId2"/>
    <sheet name="Sun." sheetId="1" r:id="rId3"/>
    <sheet name="Mon" sheetId="2" r:id="rId4"/>
    <sheet name="Tue" sheetId="3" r:id="rId5"/>
    <sheet name="Wed" sheetId="4" r:id="rId6"/>
    <sheet name="Detailed" sheetId="8" r:id="rId7"/>
    <sheet name="Final week" sheetId="13" r:id="rId8"/>
    <sheet name="Daily Charts" sheetId="15" r:id="rId9"/>
    <sheet name="Final Week Charts" sheetId="14" r:id="rId10"/>
    <sheet name="Total 4 Weeks" sheetId="11" r:id="rId11"/>
    <sheet name="Month" sheetId="10" r:id="rId12"/>
    <sheet name="Detailed Archived" sheetId="16" r:id="rId13"/>
    <sheet name="Days Archive" sheetId="17" r:id="rId14"/>
  </sheets>
  <definedNames>
    <definedName name="_xlnm._FilterDatabase" localSheetId="8" hidden="1">'Daily Charts'!$K$1:$P$33</definedName>
    <definedName name="_xlnm._FilterDatabase" localSheetId="7" hidden="1">'Final week'!$A$1:$O$33</definedName>
    <definedName name="_xlchart.v1.0" hidden="1">Detailed!$A$153:$A$158</definedName>
    <definedName name="_xlchart.v1.1" hidden="1">Detailed!$B$152</definedName>
    <definedName name="_xlchart.v1.10" hidden="1">Detailed!$B$132</definedName>
    <definedName name="_xlchart.v1.11" hidden="1">Detailed!$B$133:$B$138</definedName>
    <definedName name="_xlchart.v1.12" hidden="1">Detailed!$A$57:$A$62</definedName>
    <definedName name="_xlchart.v1.13" hidden="1">Detailed!$B$56</definedName>
    <definedName name="_xlchart.v1.14" hidden="1">Detailed!$B$57:$B$62</definedName>
    <definedName name="_xlchart.v1.15" hidden="1">Detailed!$A$24:$A$29</definedName>
    <definedName name="_xlchart.v1.16" hidden="1">Detailed!$B$23</definedName>
    <definedName name="_xlchart.v1.17" hidden="1">Detailed!$B$24:$B$29</definedName>
    <definedName name="_xlchart.v1.18" hidden="1">Detailed!$A$68:$A$73</definedName>
    <definedName name="_xlchart.v1.19" hidden="1">Detailed!$B$67</definedName>
    <definedName name="_xlchart.v1.2" hidden="1">Detailed!$B$153:$B$158</definedName>
    <definedName name="_xlchart.v1.20" hidden="1">Detailed!$B$68:$B$73</definedName>
    <definedName name="_xlchart.v1.21" hidden="1">Detailed!$A$35:$A$40</definedName>
    <definedName name="_xlchart.v1.22" hidden="1">Detailed!$B$34</definedName>
    <definedName name="_xlchart.v1.23" hidden="1">Detailed!$B$35:$B$40</definedName>
    <definedName name="_xlchart.v1.24" hidden="1">Detailed!$A$90:$A$95</definedName>
    <definedName name="_xlchart.v1.25" hidden="1">Detailed!$B$89</definedName>
    <definedName name="_xlchart.v1.26" hidden="1">Detailed!$B$90:$B$95</definedName>
    <definedName name="_xlchart.v1.27" hidden="1">Detailed!$A$2:$A$7</definedName>
    <definedName name="_xlchart.v1.28" hidden="1">Detailed!$B$1</definedName>
    <definedName name="_xlchart.v1.29" hidden="1">Detailed!$B$2:$B$7</definedName>
    <definedName name="_xlchart.v1.3" hidden="1">Detailed!$A$143:$A$148</definedName>
    <definedName name="_xlchart.v1.30" hidden="1">Detailed!$A$79:$A$84</definedName>
    <definedName name="_xlchart.v1.31" hidden="1">Detailed!$B$78</definedName>
    <definedName name="_xlchart.v1.32" hidden="1">Detailed!$B$79:$B$84</definedName>
    <definedName name="_xlchart.v1.33" hidden="1">Detailed!$A$13:$A$18</definedName>
    <definedName name="_xlchart.v1.34" hidden="1">Detailed!$B$12</definedName>
    <definedName name="_xlchart.v1.35" hidden="1">Detailed!$B$13:$B$18</definedName>
    <definedName name="_xlchart.v1.36" hidden="1">Detailed!$A$101:$A$106</definedName>
    <definedName name="_xlchart.v1.37" hidden="1">Detailed!$B$100</definedName>
    <definedName name="_xlchart.v1.38" hidden="1">Detailed!$B$101:$B$106</definedName>
    <definedName name="_xlchart.v1.39" hidden="1">Detailed!$A$57:$A$62</definedName>
    <definedName name="_xlchart.v1.4" hidden="1">Detailed!$B$142</definedName>
    <definedName name="_xlchart.v1.40" hidden="1">Detailed!$B$56</definedName>
    <definedName name="_xlchart.v1.41" hidden="1">Detailed!$B$57:$B$62</definedName>
    <definedName name="_xlchart.v1.42" hidden="1">Detailed!$A$112:$A$117</definedName>
    <definedName name="_xlchart.v1.43" hidden="1">Detailed!$B$111</definedName>
    <definedName name="_xlchart.v1.44" hidden="1">Detailed!$B$112:$B$117</definedName>
    <definedName name="_xlchart.v1.45" hidden="1">'Daily Charts'!$A$2:$A$10</definedName>
    <definedName name="_xlchart.v1.46" hidden="1">'Daily Charts'!$C$1</definedName>
    <definedName name="_xlchart.v1.47" hidden="1">'Daily Charts'!$C$2:$C$10</definedName>
    <definedName name="_xlchart.v1.48" hidden="1">'Daily Charts'!$A$16:$A$24</definedName>
    <definedName name="_xlchart.v1.49" hidden="1">'Daily Charts'!$C$15</definedName>
    <definedName name="_xlchart.v1.5" hidden="1">Detailed!$B$143:$B$148</definedName>
    <definedName name="_xlchart.v1.50" hidden="1">'Daily Charts'!$C$16:$C$24</definedName>
    <definedName name="_xlchart.v1.51" hidden="1">'Final Week Charts'!$A$2:$A$9</definedName>
    <definedName name="_xlchart.v1.52" hidden="1">'Final Week Charts'!$C$1</definedName>
    <definedName name="_xlchart.v1.53" hidden="1">'Final Week Charts'!$C$2:$C$9</definedName>
    <definedName name="_xlchart.v1.54" hidden="1">'Final Week Charts'!$A$16:$A$24</definedName>
    <definedName name="_xlchart.v1.55" hidden="1">'Final Week Charts'!$C$15</definedName>
    <definedName name="_xlchart.v1.56" hidden="1">'Final Week Charts'!$C$16:$C$24</definedName>
    <definedName name="_xlchart.v1.6" hidden="1">Detailed!$A$123:$A$128</definedName>
    <definedName name="_xlchart.v1.7" hidden="1">Detailed!$B$122</definedName>
    <definedName name="_xlchart.v1.8" hidden="1">Detailed!$B$123:$B$128</definedName>
    <definedName name="_xlchart.v1.9" hidden="1">Detailed!$A$133:$A$138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N15" i="15" l="1"/>
  <c r="F51" i="6" l="1"/>
  <c r="N33" i="15"/>
  <c r="N3" i="15"/>
  <c r="N4" i="15"/>
  <c r="N5" i="15"/>
  <c r="N6" i="15"/>
  <c r="N7" i="15"/>
  <c r="N8" i="15"/>
  <c r="N9" i="15"/>
  <c r="N10" i="15"/>
  <c r="N11" i="15"/>
  <c r="N12" i="15"/>
  <c r="N13" i="15"/>
  <c r="N14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2" i="15"/>
  <c r="C54" i="15" l="1"/>
  <c r="C55" i="15"/>
  <c r="C56" i="15"/>
  <c r="C57" i="15"/>
  <c r="C58" i="15"/>
  <c r="B6" i="15" l="1"/>
  <c r="E294" i="15"/>
  <c r="B3" i="15"/>
  <c r="B20" i="15"/>
  <c r="B297" i="15"/>
  <c r="D295" i="15"/>
  <c r="D281" i="15"/>
  <c r="D275" i="15"/>
  <c r="C294" i="15"/>
  <c r="B17" i="15"/>
  <c r="F294" i="15" l="1"/>
  <c r="E280" i="15" l="1"/>
  <c r="C280" i="15"/>
  <c r="B283" i="15"/>
  <c r="E274" i="15"/>
  <c r="C274" i="15"/>
  <c r="B277" i="15"/>
  <c r="B22" i="15"/>
  <c r="B24" i="15"/>
  <c r="B19" i="15"/>
  <c r="B18" i="15"/>
  <c r="B16" i="15"/>
  <c r="B8" i="15"/>
  <c r="B10" i="15"/>
  <c r="B4" i="15"/>
  <c r="B5" i="15"/>
  <c r="B2" i="15"/>
  <c r="B58" i="2"/>
  <c r="C58" i="2" s="1"/>
  <c r="F274" i="15" l="1"/>
  <c r="F280" i="15"/>
  <c r="E250" i="15"/>
  <c r="C250" i="15"/>
  <c r="B253" i="15"/>
  <c r="E268" i="15"/>
  <c r="C268" i="15"/>
  <c r="B271" i="15"/>
  <c r="E293" i="15"/>
  <c r="C293" i="15"/>
  <c r="B296" i="15"/>
  <c r="F268" i="15" l="1"/>
  <c r="F250" i="15"/>
  <c r="F293" i="15"/>
  <c r="A168" i="14" l="1"/>
  <c r="B168" i="14"/>
  <c r="C166" i="14"/>
  <c r="C165" i="14"/>
  <c r="C164" i="14"/>
  <c r="C163" i="14"/>
  <c r="C162" i="14"/>
  <c r="C161" i="14"/>
  <c r="D142" i="14"/>
  <c r="C142" i="14"/>
  <c r="B158" i="14"/>
  <c r="A158" i="14"/>
  <c r="A142" i="14"/>
  <c r="B142" i="14"/>
  <c r="D146" i="14" l="1"/>
  <c r="C146" i="14"/>
  <c r="C158" i="14"/>
  <c r="C168" i="14"/>
  <c r="O41" i="5"/>
  <c r="C153" i="14" l="1"/>
  <c r="C154" i="14"/>
  <c r="C155" i="14"/>
  <c r="C156" i="14"/>
  <c r="C157" i="14"/>
  <c r="C152" i="14"/>
  <c r="C267" i="15" l="1"/>
  <c r="H267" i="15"/>
  <c r="H266" i="15"/>
  <c r="H265" i="15"/>
  <c r="H264" i="15"/>
  <c r="E267" i="15"/>
  <c r="E266" i="15"/>
  <c r="C266" i="15"/>
  <c r="B270" i="15"/>
  <c r="B269" i="15"/>
  <c r="H286" i="15"/>
  <c r="H285" i="15"/>
  <c r="E286" i="15"/>
  <c r="E285" i="15"/>
  <c r="C286" i="15"/>
  <c r="C285" i="15"/>
  <c r="B289" i="15"/>
  <c r="B288" i="15"/>
  <c r="H292" i="15"/>
  <c r="E292" i="15"/>
  <c r="E295" i="15" s="1"/>
  <c r="C292" i="15"/>
  <c r="C295" i="15" s="1"/>
  <c r="B295" i="15"/>
  <c r="B298" i="15" s="1"/>
  <c r="H279" i="15"/>
  <c r="E279" i="15"/>
  <c r="E281" i="15" s="1"/>
  <c r="C279" i="15"/>
  <c r="C281" i="15" s="1"/>
  <c r="B282" i="15"/>
  <c r="B284" i="15" s="1"/>
  <c r="H259" i="15"/>
  <c r="H258" i="15"/>
  <c r="H257" i="15"/>
  <c r="H256" i="15"/>
  <c r="H255" i="15"/>
  <c r="H273" i="15"/>
  <c r="E273" i="15"/>
  <c r="E275" i="15" s="1"/>
  <c r="C273" i="15"/>
  <c r="C275" i="15" s="1"/>
  <c r="B276" i="15"/>
  <c r="B278" i="15" s="1"/>
  <c r="C256" i="15"/>
  <c r="E259" i="15"/>
  <c r="E258" i="15"/>
  <c r="E257" i="15"/>
  <c r="E256" i="15"/>
  <c r="C259" i="15"/>
  <c r="C258" i="15"/>
  <c r="C257" i="15"/>
  <c r="B262" i="15"/>
  <c r="B261" i="15"/>
  <c r="B260" i="15"/>
  <c r="B259" i="15"/>
  <c r="H249" i="15"/>
  <c r="H248" i="15"/>
  <c r="H247" i="15"/>
  <c r="H246" i="15"/>
  <c r="E249" i="15"/>
  <c r="E248" i="15"/>
  <c r="E247" i="15"/>
  <c r="E246" i="15"/>
  <c r="C249" i="15"/>
  <c r="C248" i="15"/>
  <c r="C247" i="15"/>
  <c r="C246" i="15"/>
  <c r="B249" i="15"/>
  <c r="B252" i="15"/>
  <c r="B251" i="15"/>
  <c r="B250" i="15"/>
  <c r="H241" i="15"/>
  <c r="H240" i="15"/>
  <c r="H239" i="15"/>
  <c r="H238" i="15"/>
  <c r="H237" i="15"/>
  <c r="H236" i="15"/>
  <c r="H235" i="15"/>
  <c r="H234" i="15"/>
  <c r="E241" i="15"/>
  <c r="E240" i="15"/>
  <c r="E239" i="15"/>
  <c r="E238" i="15"/>
  <c r="E237" i="15"/>
  <c r="E236" i="15"/>
  <c r="E235" i="15"/>
  <c r="E234" i="15"/>
  <c r="C241" i="15"/>
  <c r="C240" i="15"/>
  <c r="C239" i="15"/>
  <c r="C238" i="15"/>
  <c r="C237" i="15"/>
  <c r="C236" i="15"/>
  <c r="C235" i="15"/>
  <c r="C234" i="15"/>
  <c r="B244" i="15"/>
  <c r="B243" i="15"/>
  <c r="B242" i="15"/>
  <c r="B241" i="15"/>
  <c r="B240" i="15"/>
  <c r="B239" i="15"/>
  <c r="B238" i="15"/>
  <c r="B237" i="15"/>
  <c r="F295" i="15" l="1"/>
  <c r="F281" i="15"/>
  <c r="F275" i="15"/>
  <c r="C287" i="15"/>
  <c r="E287" i="15"/>
  <c r="B254" i="15"/>
  <c r="B290" i="15"/>
  <c r="F286" i="15"/>
  <c r="F248" i="15"/>
  <c r="F246" i="15"/>
  <c r="F257" i="15"/>
  <c r="B245" i="15"/>
  <c r="E242" i="15"/>
  <c r="E251" i="15"/>
  <c r="C242" i="15"/>
  <c r="C251" i="15"/>
  <c r="F258" i="15"/>
  <c r="F259" i="15"/>
  <c r="F247" i="15"/>
  <c r="F285" i="15"/>
  <c r="F292" i="15"/>
  <c r="F249" i="15"/>
  <c r="F256" i="15"/>
  <c r="F287" i="15" l="1"/>
  <c r="F251" i="15"/>
  <c r="F242" i="15"/>
  <c r="M40" i="2"/>
  <c r="N40" i="2"/>
  <c r="N40" i="1" l="1"/>
  <c r="M40" i="1"/>
  <c r="O40" i="1" l="1"/>
  <c r="Q85" i="13"/>
  <c r="P85" i="13"/>
  <c r="R85" i="13" s="1"/>
  <c r="N84" i="13"/>
  <c r="N85" i="13"/>
  <c r="N83" i="13"/>
  <c r="R34" i="13"/>
  <c r="R35" i="13"/>
  <c r="R36" i="13"/>
  <c r="R37" i="13"/>
  <c r="R38" i="13"/>
  <c r="R39" i="13"/>
  <c r="L378" i="8"/>
  <c r="K378" i="8"/>
  <c r="L377" i="8"/>
  <c r="K377" i="8"/>
  <c r="L376" i="8"/>
  <c r="K376" i="8"/>
  <c r="L375" i="8"/>
  <c r="K375" i="8"/>
  <c r="L374" i="8"/>
  <c r="K374" i="8"/>
  <c r="L373" i="8"/>
  <c r="K373" i="8"/>
  <c r="L368" i="8"/>
  <c r="K368" i="8"/>
  <c r="L367" i="8"/>
  <c r="K367" i="8"/>
  <c r="L366" i="8"/>
  <c r="K366" i="8"/>
  <c r="L365" i="8"/>
  <c r="K365" i="8"/>
  <c r="L364" i="8"/>
  <c r="K364" i="8"/>
  <c r="L363" i="8"/>
  <c r="K363" i="8"/>
  <c r="L358" i="8"/>
  <c r="K358" i="8"/>
  <c r="L357" i="8"/>
  <c r="K357" i="8"/>
  <c r="L356" i="8"/>
  <c r="K356" i="8"/>
  <c r="L355" i="8"/>
  <c r="K355" i="8"/>
  <c r="L354" i="8"/>
  <c r="K354" i="8"/>
  <c r="L353" i="8"/>
  <c r="K353" i="8"/>
  <c r="L348" i="8"/>
  <c r="K348" i="8"/>
  <c r="L347" i="8"/>
  <c r="K347" i="8"/>
  <c r="L346" i="8"/>
  <c r="K346" i="8"/>
  <c r="L345" i="8"/>
  <c r="K345" i="8"/>
  <c r="L344" i="8"/>
  <c r="K344" i="8"/>
  <c r="L343" i="8"/>
  <c r="K343" i="8"/>
  <c r="L338" i="8"/>
  <c r="K338" i="8"/>
  <c r="L337" i="8"/>
  <c r="K337" i="8"/>
  <c r="L336" i="8"/>
  <c r="K336" i="8"/>
  <c r="L335" i="8"/>
  <c r="K335" i="8"/>
  <c r="L334" i="8"/>
  <c r="K334" i="8"/>
  <c r="L333" i="8"/>
  <c r="K333" i="8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L328" i="8"/>
  <c r="K328" i="8"/>
  <c r="L327" i="8"/>
  <c r="K327" i="8"/>
  <c r="L326" i="8"/>
  <c r="K326" i="8"/>
  <c r="L325" i="8"/>
  <c r="K325" i="8"/>
  <c r="L324" i="8"/>
  <c r="K324" i="8"/>
  <c r="L323" i="8"/>
  <c r="K323" i="8"/>
  <c r="L318" i="8"/>
  <c r="K318" i="8"/>
  <c r="L317" i="8"/>
  <c r="K317" i="8"/>
  <c r="L316" i="8"/>
  <c r="K316" i="8"/>
  <c r="L315" i="8"/>
  <c r="K315" i="8"/>
  <c r="L314" i="8"/>
  <c r="K314" i="8"/>
  <c r="L313" i="8"/>
  <c r="K313" i="8"/>
  <c r="L308" i="8"/>
  <c r="K308" i="8"/>
  <c r="L307" i="8"/>
  <c r="K307" i="8"/>
  <c r="L306" i="8"/>
  <c r="K306" i="8"/>
  <c r="L305" i="8"/>
  <c r="K305" i="8"/>
  <c r="L304" i="8"/>
  <c r="K304" i="8"/>
  <c r="L303" i="8"/>
  <c r="K303" i="8"/>
  <c r="L298" i="8"/>
  <c r="K298" i="8"/>
  <c r="L297" i="8"/>
  <c r="K297" i="8"/>
  <c r="L296" i="8"/>
  <c r="K296" i="8"/>
  <c r="L295" i="8"/>
  <c r="K295" i="8"/>
  <c r="L294" i="8"/>
  <c r="K294" i="8"/>
  <c r="L293" i="8"/>
  <c r="K293" i="8"/>
  <c r="L288" i="8"/>
  <c r="K288" i="8"/>
  <c r="L287" i="8"/>
  <c r="K287" i="8"/>
  <c r="L286" i="8"/>
  <c r="K286" i="8"/>
  <c r="L285" i="8"/>
  <c r="K285" i="8"/>
  <c r="L284" i="8"/>
  <c r="K284" i="8"/>
  <c r="L283" i="8"/>
  <c r="K283" i="8"/>
  <c r="L278" i="8"/>
  <c r="K278" i="8"/>
  <c r="L277" i="8"/>
  <c r="K277" i="8"/>
  <c r="L276" i="8"/>
  <c r="K276" i="8"/>
  <c r="L275" i="8"/>
  <c r="K275" i="8"/>
  <c r="L274" i="8"/>
  <c r="K274" i="8"/>
  <c r="L273" i="8"/>
  <c r="K273" i="8"/>
  <c r="L268" i="8"/>
  <c r="K268" i="8"/>
  <c r="L267" i="8"/>
  <c r="K267" i="8"/>
  <c r="L266" i="8"/>
  <c r="K266" i="8"/>
  <c r="L265" i="8"/>
  <c r="K265" i="8"/>
  <c r="L264" i="8"/>
  <c r="K264" i="8"/>
  <c r="L263" i="8"/>
  <c r="K263" i="8"/>
  <c r="L258" i="8"/>
  <c r="K258" i="8"/>
  <c r="L257" i="8"/>
  <c r="K257" i="8"/>
  <c r="L256" i="8"/>
  <c r="K256" i="8"/>
  <c r="L255" i="8"/>
  <c r="K255" i="8"/>
  <c r="L254" i="8"/>
  <c r="K254" i="8"/>
  <c r="L253" i="8"/>
  <c r="K253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M237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28" i="8"/>
  <c r="K228" i="8"/>
  <c r="L227" i="8"/>
  <c r="K227" i="8"/>
  <c r="L226" i="8"/>
  <c r="K226" i="8"/>
  <c r="L225" i="8"/>
  <c r="K225" i="8"/>
  <c r="L224" i="8"/>
  <c r="K224" i="8"/>
  <c r="L223" i="8"/>
  <c r="K223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198" i="8"/>
  <c r="K198" i="8"/>
  <c r="L197" i="8"/>
  <c r="K197" i="8"/>
  <c r="L196" i="8"/>
  <c r="K196" i="8"/>
  <c r="L195" i="8"/>
  <c r="K195" i="8"/>
  <c r="L194" i="8"/>
  <c r="K194" i="8"/>
  <c r="L193" i="8"/>
  <c r="K193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78" i="8" l="1"/>
  <c r="K178" i="8"/>
  <c r="L177" i="8"/>
  <c r="K177" i="8"/>
  <c r="L176" i="8"/>
  <c r="K176" i="8"/>
  <c r="L175" i="8"/>
  <c r="K175" i="8"/>
  <c r="L174" i="8"/>
  <c r="K174" i="8"/>
  <c r="L173" i="8"/>
  <c r="K173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58" i="8"/>
  <c r="K158" i="8"/>
  <c r="L157" i="8"/>
  <c r="K157" i="8"/>
  <c r="L156" i="8"/>
  <c r="K156" i="8"/>
  <c r="L155" i="8"/>
  <c r="K155" i="8"/>
  <c r="L154" i="8"/>
  <c r="K154" i="8"/>
  <c r="L153" i="8"/>
  <c r="K153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38" i="8"/>
  <c r="K138" i="8"/>
  <c r="L137" i="8"/>
  <c r="K137" i="8"/>
  <c r="L136" i="8"/>
  <c r="K136" i="8"/>
  <c r="L135" i="8"/>
  <c r="K135" i="8"/>
  <c r="L134" i="8"/>
  <c r="K134" i="8"/>
  <c r="L133" i="8"/>
  <c r="K133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95" i="8"/>
  <c r="K95" i="8"/>
  <c r="L94" i="8"/>
  <c r="K94" i="8"/>
  <c r="L93" i="8"/>
  <c r="K93" i="8"/>
  <c r="L92" i="8"/>
  <c r="K92" i="8"/>
  <c r="L91" i="8"/>
  <c r="K91" i="8"/>
  <c r="L90" i="8"/>
  <c r="K90" i="8"/>
  <c r="J83" i="8"/>
  <c r="J84" i="8"/>
  <c r="J79" i="8"/>
  <c r="L84" i="8"/>
  <c r="K84" i="8"/>
  <c r="L83" i="8"/>
  <c r="K83" i="8"/>
  <c r="L82" i="8"/>
  <c r="K82" i="8"/>
  <c r="L81" i="8"/>
  <c r="K81" i="8"/>
  <c r="L80" i="8"/>
  <c r="J80" i="8" s="1"/>
  <c r="K80" i="8"/>
  <c r="L79" i="8"/>
  <c r="K79" i="8"/>
  <c r="L73" i="8"/>
  <c r="K73" i="8"/>
  <c r="L72" i="8"/>
  <c r="K72" i="8"/>
  <c r="L71" i="8"/>
  <c r="K71" i="8"/>
  <c r="L70" i="8"/>
  <c r="K70" i="8"/>
  <c r="L69" i="8"/>
  <c r="K69" i="8"/>
  <c r="L68" i="8"/>
  <c r="K68" i="8"/>
  <c r="J61" i="8"/>
  <c r="L62" i="8"/>
  <c r="J62" i="8" s="1"/>
  <c r="K62" i="8"/>
  <c r="L61" i="8"/>
  <c r="K61" i="8"/>
  <c r="L60" i="8"/>
  <c r="J60" i="8" s="1"/>
  <c r="K60" i="8"/>
  <c r="L59" i="8"/>
  <c r="K59" i="8"/>
  <c r="L58" i="8"/>
  <c r="J58" i="8" s="1"/>
  <c r="K58" i="8"/>
  <c r="L57" i="8"/>
  <c r="J57" i="8" s="1"/>
  <c r="K57" i="8"/>
  <c r="J50" i="8"/>
  <c r="L51" i="8"/>
  <c r="K51" i="8"/>
  <c r="J51" i="8" s="1"/>
  <c r="L50" i="8"/>
  <c r="K50" i="8"/>
  <c r="L49" i="8"/>
  <c r="K49" i="8"/>
  <c r="L48" i="8"/>
  <c r="K48" i="8"/>
  <c r="L47" i="8"/>
  <c r="K47" i="8"/>
  <c r="J47" i="8" s="1"/>
  <c r="L46" i="8"/>
  <c r="K46" i="8"/>
  <c r="J46" i="8" s="1"/>
  <c r="J39" i="8"/>
  <c r="J27" i="8"/>
  <c r="J28" i="8"/>
  <c r="J29" i="8"/>
  <c r="M7" i="8"/>
  <c r="M6" i="8"/>
  <c r="M5" i="8"/>
  <c r="M4" i="8"/>
  <c r="M3" i="8"/>
  <c r="M2" i="8"/>
  <c r="L40" i="8"/>
  <c r="K40" i="8"/>
  <c r="J40" i="8" s="1"/>
  <c r="L39" i="8"/>
  <c r="K39" i="8"/>
  <c r="L38" i="8"/>
  <c r="J38" i="8" s="1"/>
  <c r="K38" i="8"/>
  <c r="L37" i="8"/>
  <c r="K37" i="8"/>
  <c r="L36" i="8"/>
  <c r="J36" i="8" s="1"/>
  <c r="K36" i="8"/>
  <c r="L35" i="8"/>
  <c r="J35" i="8" s="1"/>
  <c r="K35" i="8"/>
  <c r="K24" i="8"/>
  <c r="L29" i="8"/>
  <c r="K29" i="8"/>
  <c r="L28" i="8"/>
  <c r="K28" i="8"/>
  <c r="L27" i="8"/>
  <c r="K27" i="8"/>
  <c r="L26" i="8"/>
  <c r="K26" i="8"/>
  <c r="L25" i="8"/>
  <c r="K25" i="8"/>
  <c r="J25" i="8" s="1"/>
  <c r="L24" i="8"/>
  <c r="J24" i="8" s="1"/>
  <c r="L18" i="8"/>
  <c r="K18" i="8"/>
  <c r="L17" i="8"/>
  <c r="K17" i="8"/>
  <c r="L16" i="8"/>
  <c r="K16" i="8"/>
  <c r="L15" i="8"/>
  <c r="K15" i="8"/>
  <c r="L14" i="8"/>
  <c r="K14" i="8"/>
  <c r="L13" i="8"/>
  <c r="K13" i="8"/>
  <c r="L7" i="8"/>
  <c r="K7" i="8"/>
  <c r="L6" i="8"/>
  <c r="K6" i="8"/>
  <c r="L5" i="8"/>
  <c r="K5" i="8"/>
  <c r="L4" i="8"/>
  <c r="K4" i="8"/>
  <c r="K3" i="8"/>
  <c r="L3" i="8"/>
  <c r="L2" i="8"/>
  <c r="K2" i="8"/>
  <c r="N40" i="6"/>
  <c r="M40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2" i="5"/>
  <c r="N40" i="5"/>
  <c r="O40" i="5" s="1"/>
  <c r="M40" i="5"/>
  <c r="J49" i="8" l="1"/>
  <c r="J82" i="8"/>
  <c r="J26" i="8"/>
  <c r="J59" i="8"/>
  <c r="J48" i="8"/>
  <c r="J81" i="8"/>
  <c r="J37" i="8"/>
  <c r="M8" i="8"/>
  <c r="O40" i="6"/>
  <c r="E48" i="2"/>
  <c r="M38" i="15" l="1"/>
  <c r="O15" i="15" s="1"/>
  <c r="O2" i="15" l="1"/>
  <c r="O10" i="15"/>
  <c r="O3" i="15"/>
  <c r="O11" i="15"/>
  <c r="O20" i="15"/>
  <c r="O28" i="15"/>
  <c r="O29" i="15"/>
  <c r="O13" i="15"/>
  <c r="O22" i="15"/>
  <c r="O6" i="15"/>
  <c r="O23" i="15"/>
  <c r="O7" i="15"/>
  <c r="O24" i="15"/>
  <c r="O25" i="15"/>
  <c r="O26" i="15"/>
  <c r="O4" i="15"/>
  <c r="O12" i="15"/>
  <c r="O21" i="15"/>
  <c r="O5" i="15"/>
  <c r="O30" i="15"/>
  <c r="O14" i="15"/>
  <c r="O31" i="15"/>
  <c r="O16" i="15"/>
  <c r="O32" i="15"/>
  <c r="O18" i="15"/>
  <c r="O27" i="15"/>
  <c r="O8" i="15"/>
  <c r="O17" i="15"/>
  <c r="O33" i="15"/>
  <c r="O19" i="15"/>
  <c r="O9" i="15"/>
  <c r="F54" i="3"/>
  <c r="N38" i="15" l="1"/>
  <c r="E217" i="15" l="1"/>
  <c r="F217" i="15"/>
  <c r="G215" i="15" l="1"/>
  <c r="B220" i="15"/>
  <c r="C217" i="15"/>
  <c r="C210" i="15"/>
  <c r="G216" i="15"/>
  <c r="D216" i="15"/>
  <c r="B55" i="14" l="1"/>
  <c r="P38" i="15" l="1"/>
  <c r="L67" i="15" l="1"/>
  <c r="L70" i="15" l="1"/>
  <c r="L69" i="15"/>
  <c r="L68" i="15"/>
  <c r="L62" i="15"/>
  <c r="L61" i="15"/>
  <c r="L60" i="15"/>
  <c r="L59" i="15"/>
  <c r="B21" i="15"/>
  <c r="B7" i="15"/>
  <c r="O48" i="15" l="1"/>
  <c r="O49" i="15"/>
  <c r="O50" i="15"/>
  <c r="O51" i="15"/>
  <c r="B11" i="15"/>
  <c r="C34" i="2"/>
  <c r="C35" i="2"/>
  <c r="C36" i="2"/>
  <c r="C37" i="2"/>
  <c r="C38" i="2"/>
  <c r="C34" i="3"/>
  <c r="C35" i="3"/>
  <c r="C36" i="3"/>
  <c r="C37" i="3"/>
  <c r="C38" i="3"/>
  <c r="C34" i="4"/>
  <c r="C35" i="4"/>
  <c r="C36" i="4"/>
  <c r="C37" i="4"/>
  <c r="C38" i="4"/>
  <c r="C34" i="1"/>
  <c r="C35" i="1"/>
  <c r="C36" i="1"/>
  <c r="C37" i="1"/>
  <c r="C38" i="1"/>
  <c r="C34" i="5"/>
  <c r="C35" i="5"/>
  <c r="C36" i="5"/>
  <c r="C37" i="5"/>
  <c r="C38" i="5"/>
  <c r="C34" i="6"/>
  <c r="C35" i="6"/>
  <c r="C36" i="6"/>
  <c r="C37" i="6"/>
  <c r="C38" i="6"/>
  <c r="M378" i="8"/>
  <c r="M377" i="8"/>
  <c r="M376" i="8"/>
  <c r="M375" i="8"/>
  <c r="M374" i="8"/>
  <c r="M373" i="8"/>
  <c r="E378" i="8"/>
  <c r="F378" i="8"/>
  <c r="G378" i="8"/>
  <c r="H378" i="8"/>
  <c r="I378" i="8"/>
  <c r="E377" i="8"/>
  <c r="F377" i="8"/>
  <c r="G377" i="8"/>
  <c r="H377" i="8"/>
  <c r="I377" i="8"/>
  <c r="E376" i="8"/>
  <c r="F376" i="8"/>
  <c r="G376" i="8"/>
  <c r="H376" i="8"/>
  <c r="I376" i="8"/>
  <c r="E375" i="8"/>
  <c r="F375" i="8"/>
  <c r="G375" i="8"/>
  <c r="H375" i="8"/>
  <c r="I375" i="8"/>
  <c r="E374" i="8"/>
  <c r="F374" i="8"/>
  <c r="G374" i="8"/>
  <c r="H374" i="8"/>
  <c r="I374" i="8"/>
  <c r="E373" i="8"/>
  <c r="F373" i="8"/>
  <c r="G373" i="8"/>
  <c r="H373" i="8"/>
  <c r="I373" i="8"/>
  <c r="D378" i="8"/>
  <c r="D377" i="8"/>
  <c r="D376" i="8"/>
  <c r="D375" i="8"/>
  <c r="D374" i="8"/>
  <c r="D373" i="8"/>
  <c r="M368" i="8"/>
  <c r="M367" i="8"/>
  <c r="M366" i="8"/>
  <c r="M365" i="8"/>
  <c r="M364" i="8"/>
  <c r="M363" i="8"/>
  <c r="E368" i="8"/>
  <c r="F368" i="8"/>
  <c r="G368" i="8"/>
  <c r="H368" i="8"/>
  <c r="I368" i="8"/>
  <c r="E367" i="8"/>
  <c r="F367" i="8"/>
  <c r="G367" i="8"/>
  <c r="H367" i="8"/>
  <c r="I367" i="8"/>
  <c r="E366" i="8"/>
  <c r="F366" i="8"/>
  <c r="G366" i="8"/>
  <c r="H366" i="8"/>
  <c r="I366" i="8"/>
  <c r="E365" i="8"/>
  <c r="F365" i="8"/>
  <c r="G365" i="8"/>
  <c r="H365" i="8"/>
  <c r="I365" i="8"/>
  <c r="E364" i="8"/>
  <c r="F364" i="8"/>
  <c r="G364" i="8"/>
  <c r="H364" i="8"/>
  <c r="I364" i="8"/>
  <c r="E363" i="8"/>
  <c r="F363" i="8"/>
  <c r="G363" i="8"/>
  <c r="H363" i="8"/>
  <c r="I363" i="8"/>
  <c r="D368" i="8"/>
  <c r="D367" i="8"/>
  <c r="D366" i="8"/>
  <c r="D365" i="8"/>
  <c r="D364" i="8"/>
  <c r="D363" i="8"/>
  <c r="M358" i="8"/>
  <c r="M357" i="8"/>
  <c r="M356" i="8"/>
  <c r="M355" i="8"/>
  <c r="M354" i="8"/>
  <c r="M353" i="8"/>
  <c r="E358" i="8"/>
  <c r="F358" i="8"/>
  <c r="G358" i="8"/>
  <c r="H358" i="8"/>
  <c r="I358" i="8"/>
  <c r="E357" i="8"/>
  <c r="F357" i="8"/>
  <c r="G357" i="8"/>
  <c r="H357" i="8"/>
  <c r="I357" i="8"/>
  <c r="E356" i="8"/>
  <c r="F356" i="8"/>
  <c r="G356" i="8"/>
  <c r="H356" i="8"/>
  <c r="I356" i="8"/>
  <c r="E355" i="8"/>
  <c r="F355" i="8"/>
  <c r="G355" i="8"/>
  <c r="H355" i="8"/>
  <c r="I355" i="8"/>
  <c r="E354" i="8"/>
  <c r="F354" i="8"/>
  <c r="G354" i="8"/>
  <c r="H354" i="8"/>
  <c r="I354" i="8"/>
  <c r="E353" i="8"/>
  <c r="F353" i="8"/>
  <c r="G353" i="8"/>
  <c r="H353" i="8"/>
  <c r="I353" i="8"/>
  <c r="D358" i="8"/>
  <c r="D357" i="8"/>
  <c r="D356" i="8"/>
  <c r="D355" i="8"/>
  <c r="D354" i="8"/>
  <c r="D353" i="8"/>
  <c r="M348" i="8"/>
  <c r="M347" i="8"/>
  <c r="M346" i="8"/>
  <c r="M345" i="8"/>
  <c r="M344" i="8"/>
  <c r="M343" i="8"/>
  <c r="E348" i="8"/>
  <c r="F348" i="8"/>
  <c r="G348" i="8"/>
  <c r="H348" i="8"/>
  <c r="I348" i="8"/>
  <c r="E347" i="8"/>
  <c r="F347" i="8"/>
  <c r="G347" i="8"/>
  <c r="H347" i="8"/>
  <c r="I347" i="8"/>
  <c r="E346" i="8"/>
  <c r="F346" i="8"/>
  <c r="G346" i="8"/>
  <c r="H346" i="8"/>
  <c r="I346" i="8"/>
  <c r="E345" i="8"/>
  <c r="F345" i="8"/>
  <c r="G345" i="8"/>
  <c r="H345" i="8"/>
  <c r="I345" i="8"/>
  <c r="E344" i="8"/>
  <c r="F344" i="8"/>
  <c r="G344" i="8"/>
  <c r="H344" i="8"/>
  <c r="I344" i="8"/>
  <c r="E343" i="8"/>
  <c r="F343" i="8"/>
  <c r="G343" i="8"/>
  <c r="H343" i="8"/>
  <c r="I343" i="8"/>
  <c r="D348" i="8"/>
  <c r="D347" i="8"/>
  <c r="D346" i="8"/>
  <c r="D345" i="8"/>
  <c r="D344" i="8"/>
  <c r="D343" i="8"/>
  <c r="C39" i="4"/>
  <c r="M338" i="8"/>
  <c r="M337" i="8"/>
  <c r="M336" i="8"/>
  <c r="M335" i="8"/>
  <c r="M334" i="8"/>
  <c r="M333" i="8"/>
  <c r="E338" i="8"/>
  <c r="F338" i="8"/>
  <c r="G338" i="8"/>
  <c r="H338" i="8"/>
  <c r="I338" i="8"/>
  <c r="E337" i="8"/>
  <c r="F337" i="8"/>
  <c r="G337" i="8"/>
  <c r="H337" i="8"/>
  <c r="I337" i="8"/>
  <c r="E336" i="8"/>
  <c r="F336" i="8"/>
  <c r="G336" i="8"/>
  <c r="H336" i="8"/>
  <c r="I336" i="8"/>
  <c r="E335" i="8"/>
  <c r="F335" i="8"/>
  <c r="G335" i="8"/>
  <c r="H335" i="8"/>
  <c r="I335" i="8"/>
  <c r="E334" i="8"/>
  <c r="F334" i="8"/>
  <c r="G334" i="8"/>
  <c r="H334" i="8"/>
  <c r="I334" i="8"/>
  <c r="D338" i="8"/>
  <c r="D337" i="8"/>
  <c r="D336" i="8"/>
  <c r="D335" i="8"/>
  <c r="D334" i="8"/>
  <c r="E333" i="8"/>
  <c r="F333" i="8"/>
  <c r="G333" i="8"/>
  <c r="H333" i="8"/>
  <c r="I333" i="8"/>
  <c r="D333" i="8"/>
  <c r="M328" i="8"/>
  <c r="M327" i="8"/>
  <c r="M326" i="8"/>
  <c r="M325" i="8"/>
  <c r="M324" i="8"/>
  <c r="M323" i="8"/>
  <c r="E328" i="8"/>
  <c r="F328" i="8"/>
  <c r="G328" i="8"/>
  <c r="H328" i="8"/>
  <c r="I328" i="8"/>
  <c r="E327" i="8"/>
  <c r="F327" i="8"/>
  <c r="G327" i="8"/>
  <c r="H327" i="8"/>
  <c r="I327" i="8"/>
  <c r="E326" i="8"/>
  <c r="F326" i="8"/>
  <c r="G326" i="8"/>
  <c r="H326" i="8"/>
  <c r="I326" i="8"/>
  <c r="E325" i="8"/>
  <c r="F325" i="8"/>
  <c r="G325" i="8"/>
  <c r="H325" i="8"/>
  <c r="I325" i="8"/>
  <c r="E324" i="8"/>
  <c r="F324" i="8"/>
  <c r="G324" i="8"/>
  <c r="H324" i="8"/>
  <c r="I324" i="8"/>
  <c r="E323" i="8"/>
  <c r="F323" i="8"/>
  <c r="G323" i="8"/>
  <c r="H323" i="8"/>
  <c r="I323" i="8"/>
  <c r="D328" i="8"/>
  <c r="D327" i="8"/>
  <c r="D326" i="8"/>
  <c r="D325" i="8"/>
  <c r="D324" i="8"/>
  <c r="D323" i="8"/>
  <c r="M318" i="8"/>
  <c r="M317" i="8"/>
  <c r="M316" i="8"/>
  <c r="M315" i="8"/>
  <c r="M314" i="8"/>
  <c r="M313" i="8"/>
  <c r="E318" i="8"/>
  <c r="F318" i="8"/>
  <c r="G318" i="8"/>
  <c r="H318" i="8"/>
  <c r="I318" i="8"/>
  <c r="E317" i="8"/>
  <c r="F317" i="8"/>
  <c r="G317" i="8"/>
  <c r="H317" i="8"/>
  <c r="I317" i="8"/>
  <c r="E316" i="8"/>
  <c r="F316" i="8"/>
  <c r="G316" i="8"/>
  <c r="H316" i="8"/>
  <c r="I316" i="8"/>
  <c r="E315" i="8"/>
  <c r="F315" i="8"/>
  <c r="G315" i="8"/>
  <c r="H315" i="8"/>
  <c r="I315" i="8"/>
  <c r="E314" i="8"/>
  <c r="F314" i="8"/>
  <c r="G314" i="8"/>
  <c r="H314" i="8"/>
  <c r="I314" i="8"/>
  <c r="E313" i="8"/>
  <c r="F313" i="8"/>
  <c r="G313" i="8"/>
  <c r="H313" i="8"/>
  <c r="I313" i="8"/>
  <c r="D318" i="8"/>
  <c r="D317" i="8"/>
  <c r="D316" i="8"/>
  <c r="D315" i="8"/>
  <c r="D314" i="8"/>
  <c r="D313" i="8"/>
  <c r="M308" i="8"/>
  <c r="M307" i="8"/>
  <c r="M306" i="8"/>
  <c r="M305" i="8"/>
  <c r="M304" i="8"/>
  <c r="M303" i="8"/>
  <c r="I308" i="8"/>
  <c r="E308" i="8"/>
  <c r="F308" i="8"/>
  <c r="G308" i="8"/>
  <c r="H308" i="8"/>
  <c r="E307" i="8"/>
  <c r="F307" i="8"/>
  <c r="G307" i="8"/>
  <c r="H307" i="8"/>
  <c r="I307" i="8"/>
  <c r="E306" i="8"/>
  <c r="F306" i="8"/>
  <c r="G306" i="8"/>
  <c r="H306" i="8"/>
  <c r="I306" i="8"/>
  <c r="E305" i="8"/>
  <c r="F305" i="8"/>
  <c r="G305" i="8"/>
  <c r="H305" i="8"/>
  <c r="I305" i="8"/>
  <c r="E304" i="8"/>
  <c r="F304" i="8"/>
  <c r="G304" i="8"/>
  <c r="H304" i="8"/>
  <c r="I304" i="8"/>
  <c r="E303" i="8"/>
  <c r="F303" i="8"/>
  <c r="G303" i="8"/>
  <c r="H303" i="8"/>
  <c r="D308" i="8"/>
  <c r="D307" i="8"/>
  <c r="D306" i="8"/>
  <c r="D305" i="8"/>
  <c r="D304" i="8"/>
  <c r="D303" i="8"/>
  <c r="M298" i="8"/>
  <c r="M297" i="8"/>
  <c r="M296" i="8"/>
  <c r="M295" i="8"/>
  <c r="M294" i="8"/>
  <c r="M293" i="8"/>
  <c r="E298" i="8"/>
  <c r="F298" i="8"/>
  <c r="G298" i="8"/>
  <c r="H298" i="8"/>
  <c r="I298" i="8"/>
  <c r="D298" i="8"/>
  <c r="E297" i="8"/>
  <c r="F297" i="8"/>
  <c r="G297" i="8"/>
  <c r="H297" i="8"/>
  <c r="I297" i="8"/>
  <c r="D297" i="8"/>
  <c r="E296" i="8"/>
  <c r="F296" i="8"/>
  <c r="G296" i="8"/>
  <c r="H296" i="8"/>
  <c r="I296" i="8"/>
  <c r="D296" i="8"/>
  <c r="E295" i="8"/>
  <c r="F295" i="8"/>
  <c r="G295" i="8"/>
  <c r="H295" i="8"/>
  <c r="I295" i="8"/>
  <c r="D295" i="8"/>
  <c r="E294" i="8"/>
  <c r="F294" i="8"/>
  <c r="G294" i="8"/>
  <c r="H294" i="8"/>
  <c r="I294" i="8"/>
  <c r="D294" i="8"/>
  <c r="E293" i="8"/>
  <c r="F293" i="8"/>
  <c r="G293" i="8"/>
  <c r="H293" i="8"/>
  <c r="I293" i="8"/>
  <c r="D293" i="8"/>
  <c r="M288" i="8"/>
  <c r="M287" i="8"/>
  <c r="M286" i="8"/>
  <c r="M285" i="8"/>
  <c r="M284" i="8"/>
  <c r="M283" i="8"/>
  <c r="E288" i="8"/>
  <c r="F288" i="8"/>
  <c r="G288" i="8"/>
  <c r="H288" i="8"/>
  <c r="I288" i="8"/>
  <c r="E287" i="8"/>
  <c r="F287" i="8"/>
  <c r="G287" i="8"/>
  <c r="H287" i="8"/>
  <c r="I287" i="8"/>
  <c r="E286" i="8"/>
  <c r="F286" i="8"/>
  <c r="G286" i="8"/>
  <c r="H286" i="8"/>
  <c r="I286" i="8"/>
  <c r="E285" i="8"/>
  <c r="F285" i="8"/>
  <c r="G285" i="8"/>
  <c r="H285" i="8"/>
  <c r="I285" i="8"/>
  <c r="E284" i="8"/>
  <c r="F284" i="8"/>
  <c r="G284" i="8"/>
  <c r="H284" i="8"/>
  <c r="I284" i="8"/>
  <c r="D288" i="8"/>
  <c r="D278" i="8"/>
  <c r="D287" i="8"/>
  <c r="D286" i="8"/>
  <c r="D285" i="8"/>
  <c r="D284" i="8"/>
  <c r="E283" i="8"/>
  <c r="F283" i="8"/>
  <c r="G283" i="8"/>
  <c r="H283" i="8"/>
  <c r="I283" i="8"/>
  <c r="D283" i="8"/>
  <c r="M278" i="8"/>
  <c r="M277" i="8"/>
  <c r="M276" i="8"/>
  <c r="M275" i="8"/>
  <c r="M274" i="8"/>
  <c r="M273" i="8"/>
  <c r="E278" i="8"/>
  <c r="F278" i="8"/>
  <c r="G278" i="8"/>
  <c r="H278" i="8"/>
  <c r="I278" i="8"/>
  <c r="E277" i="8"/>
  <c r="F277" i="8"/>
  <c r="G277" i="8"/>
  <c r="H277" i="8"/>
  <c r="I277" i="8"/>
  <c r="E276" i="8"/>
  <c r="F276" i="8"/>
  <c r="G276" i="8"/>
  <c r="H276" i="8"/>
  <c r="I276" i="8"/>
  <c r="E275" i="8"/>
  <c r="F275" i="8"/>
  <c r="G275" i="8"/>
  <c r="H275" i="8"/>
  <c r="I275" i="8"/>
  <c r="E274" i="8"/>
  <c r="F274" i="8"/>
  <c r="G274" i="8"/>
  <c r="H274" i="8"/>
  <c r="I274" i="8"/>
  <c r="D277" i="8"/>
  <c r="D276" i="8"/>
  <c r="D275" i="8"/>
  <c r="D274" i="8"/>
  <c r="E273" i="8"/>
  <c r="F273" i="8"/>
  <c r="G273" i="8"/>
  <c r="H273" i="8"/>
  <c r="I273" i="8"/>
  <c r="D273" i="8"/>
  <c r="M268" i="8"/>
  <c r="M267" i="8"/>
  <c r="M266" i="8"/>
  <c r="M265" i="8"/>
  <c r="M264" i="8"/>
  <c r="M263" i="8"/>
  <c r="E268" i="8"/>
  <c r="F268" i="8"/>
  <c r="G268" i="8"/>
  <c r="H268" i="8"/>
  <c r="I268" i="8"/>
  <c r="D268" i="8"/>
  <c r="E267" i="8"/>
  <c r="F267" i="8"/>
  <c r="G267" i="8"/>
  <c r="H267" i="8"/>
  <c r="I267" i="8"/>
  <c r="D267" i="8"/>
  <c r="E266" i="8"/>
  <c r="F266" i="8"/>
  <c r="G266" i="8"/>
  <c r="H266" i="8"/>
  <c r="I266" i="8"/>
  <c r="D266" i="8"/>
  <c r="E265" i="8"/>
  <c r="F265" i="8"/>
  <c r="G265" i="8"/>
  <c r="H265" i="8"/>
  <c r="I265" i="8"/>
  <c r="D265" i="8"/>
  <c r="E264" i="8"/>
  <c r="F264" i="8"/>
  <c r="G264" i="8"/>
  <c r="H264" i="8"/>
  <c r="I264" i="8"/>
  <c r="D264" i="8"/>
  <c r="E263" i="8"/>
  <c r="F263" i="8"/>
  <c r="G263" i="8"/>
  <c r="H263" i="8"/>
  <c r="I263" i="8"/>
  <c r="D263" i="8"/>
  <c r="M248" i="8"/>
  <c r="M247" i="8"/>
  <c r="M246" i="8"/>
  <c r="M245" i="8"/>
  <c r="M244" i="8"/>
  <c r="M243" i="8"/>
  <c r="M258" i="8"/>
  <c r="M257" i="8"/>
  <c r="M256" i="8"/>
  <c r="M255" i="8"/>
  <c r="M254" i="8"/>
  <c r="M253" i="8"/>
  <c r="E258" i="8"/>
  <c r="F258" i="8"/>
  <c r="G258" i="8"/>
  <c r="H258" i="8"/>
  <c r="I258" i="8"/>
  <c r="E257" i="8"/>
  <c r="F257" i="8"/>
  <c r="G257" i="8"/>
  <c r="H257" i="8"/>
  <c r="I257" i="8"/>
  <c r="E256" i="8"/>
  <c r="F256" i="8"/>
  <c r="G256" i="8"/>
  <c r="H256" i="8"/>
  <c r="I256" i="8"/>
  <c r="E255" i="8"/>
  <c r="F255" i="8"/>
  <c r="G255" i="8"/>
  <c r="H255" i="8"/>
  <c r="I255" i="8"/>
  <c r="D258" i="8"/>
  <c r="D257" i="8"/>
  <c r="D256" i="8"/>
  <c r="D255" i="8"/>
  <c r="E254" i="8"/>
  <c r="F254" i="8"/>
  <c r="G254" i="8"/>
  <c r="H254" i="8"/>
  <c r="I254" i="8"/>
  <c r="D254" i="8"/>
  <c r="E253" i="8"/>
  <c r="F253" i="8"/>
  <c r="G253" i="8"/>
  <c r="H253" i="8"/>
  <c r="I253" i="8"/>
  <c r="D253" i="8"/>
  <c r="E248" i="8"/>
  <c r="F248" i="8"/>
  <c r="G248" i="8"/>
  <c r="H248" i="8"/>
  <c r="I248" i="8"/>
  <c r="E247" i="8"/>
  <c r="F247" i="8"/>
  <c r="G247" i="8"/>
  <c r="H247" i="8"/>
  <c r="I247" i="8"/>
  <c r="E246" i="8"/>
  <c r="F246" i="8"/>
  <c r="G246" i="8"/>
  <c r="H246" i="8"/>
  <c r="I246" i="8"/>
  <c r="D248" i="8"/>
  <c r="D247" i="8"/>
  <c r="D246" i="8"/>
  <c r="E245" i="8"/>
  <c r="F245" i="8"/>
  <c r="G245" i="8"/>
  <c r="H245" i="8"/>
  <c r="I245" i="8"/>
  <c r="D245" i="8"/>
  <c r="E244" i="8"/>
  <c r="F244" i="8"/>
  <c r="G244" i="8"/>
  <c r="H244" i="8"/>
  <c r="I244" i="8"/>
  <c r="D244" i="8"/>
  <c r="F243" i="8"/>
  <c r="G243" i="8"/>
  <c r="H243" i="8"/>
  <c r="I243" i="8"/>
  <c r="E243" i="8"/>
  <c r="D243" i="8"/>
  <c r="F40" i="4"/>
  <c r="G40" i="4"/>
  <c r="H40" i="4"/>
  <c r="I40" i="4"/>
  <c r="J40" i="4"/>
  <c r="K40" i="4"/>
  <c r="E40" i="4"/>
  <c r="C25" i="4"/>
  <c r="C26" i="4"/>
  <c r="C27" i="4"/>
  <c r="C28" i="4"/>
  <c r="C29" i="4"/>
  <c r="C30" i="4"/>
  <c r="C31" i="4"/>
  <c r="C32" i="4"/>
  <c r="C33" i="4"/>
  <c r="K40" i="3"/>
  <c r="F40" i="3"/>
  <c r="G40" i="3"/>
  <c r="H40" i="3"/>
  <c r="I40" i="3"/>
  <c r="J40" i="3"/>
  <c r="E40" i="3"/>
  <c r="C25" i="3"/>
  <c r="C26" i="3"/>
  <c r="C27" i="3"/>
  <c r="C28" i="3"/>
  <c r="C29" i="3"/>
  <c r="C30" i="3"/>
  <c r="C31" i="3"/>
  <c r="C32" i="3"/>
  <c r="C33" i="3"/>
  <c r="F40" i="2"/>
  <c r="F41" i="2" s="1"/>
  <c r="G40" i="2"/>
  <c r="H40" i="2"/>
  <c r="I40" i="2"/>
  <c r="J40" i="2"/>
  <c r="K40" i="2"/>
  <c r="E40" i="2"/>
  <c r="E41" i="2" s="1"/>
  <c r="C25" i="2"/>
  <c r="C26" i="2"/>
  <c r="C27" i="2"/>
  <c r="C28" i="2"/>
  <c r="C29" i="2"/>
  <c r="C30" i="2"/>
  <c r="C31" i="2"/>
  <c r="C32" i="2"/>
  <c r="C33" i="2"/>
  <c r="C25" i="6"/>
  <c r="C26" i="6"/>
  <c r="C27" i="6"/>
  <c r="C28" i="6"/>
  <c r="C29" i="6"/>
  <c r="C30" i="6"/>
  <c r="C31" i="6"/>
  <c r="C32" i="6"/>
  <c r="C33" i="6"/>
  <c r="C25" i="1"/>
  <c r="C26" i="1"/>
  <c r="C27" i="1"/>
  <c r="C28" i="1"/>
  <c r="C29" i="1"/>
  <c r="C30" i="1"/>
  <c r="C31" i="1"/>
  <c r="C32" i="1"/>
  <c r="C33" i="1"/>
  <c r="F40" i="1"/>
  <c r="G40" i="1"/>
  <c r="H40" i="1"/>
  <c r="I40" i="1"/>
  <c r="J40" i="1"/>
  <c r="K40" i="1"/>
  <c r="E40" i="1"/>
  <c r="F40" i="6"/>
  <c r="G40" i="6"/>
  <c r="H40" i="6"/>
  <c r="I40" i="6"/>
  <c r="J40" i="6"/>
  <c r="K40" i="6"/>
  <c r="E40" i="6"/>
  <c r="F40" i="5"/>
  <c r="G40" i="5"/>
  <c r="H40" i="5"/>
  <c r="I40" i="5"/>
  <c r="J40" i="5"/>
  <c r="K40" i="5"/>
  <c r="E40" i="5"/>
  <c r="L379" i="8"/>
  <c r="K379" i="8"/>
  <c r="J378" i="8"/>
  <c r="J377" i="8"/>
  <c r="J376" i="8"/>
  <c r="J375" i="8"/>
  <c r="J374" i="8"/>
  <c r="J373" i="8"/>
  <c r="L369" i="8"/>
  <c r="Q84" i="13" s="1"/>
  <c r="K369" i="8"/>
  <c r="P84" i="13" s="1"/>
  <c r="J368" i="8"/>
  <c r="J367" i="8"/>
  <c r="J366" i="8"/>
  <c r="J365" i="8"/>
  <c r="J364" i="8"/>
  <c r="J363" i="8"/>
  <c r="L359" i="8"/>
  <c r="Q83" i="13" s="1"/>
  <c r="R83" i="13" s="1"/>
  <c r="K359" i="8"/>
  <c r="P83" i="13" s="1"/>
  <c r="J358" i="8"/>
  <c r="J357" i="8"/>
  <c r="J356" i="8"/>
  <c r="J355" i="8"/>
  <c r="J354" i="8"/>
  <c r="J353" i="8"/>
  <c r="L349" i="8"/>
  <c r="Q82" i="13" s="1"/>
  <c r="R82" i="13" s="1"/>
  <c r="K349" i="8"/>
  <c r="P82" i="13" s="1"/>
  <c r="J348" i="8"/>
  <c r="J347" i="8"/>
  <c r="J346" i="8"/>
  <c r="J345" i="8"/>
  <c r="J344" i="8"/>
  <c r="J343" i="8"/>
  <c r="L339" i="8"/>
  <c r="Q81" i="13" s="1"/>
  <c r="R81" i="13" s="1"/>
  <c r="K339" i="8"/>
  <c r="P81" i="13" s="1"/>
  <c r="J338" i="8"/>
  <c r="J337" i="8"/>
  <c r="J336" i="8"/>
  <c r="J335" i="8"/>
  <c r="J334" i="8"/>
  <c r="J333" i="8"/>
  <c r="L329" i="8"/>
  <c r="Q33" i="13" s="1"/>
  <c r="K329" i="8"/>
  <c r="P33" i="13" s="1"/>
  <c r="J328" i="8"/>
  <c r="J327" i="8"/>
  <c r="J326" i="8"/>
  <c r="J325" i="8"/>
  <c r="J324" i="8"/>
  <c r="J323" i="8"/>
  <c r="L319" i="8"/>
  <c r="Q32" i="13" s="1"/>
  <c r="K319" i="8"/>
  <c r="P32" i="13" s="1"/>
  <c r="J318" i="8"/>
  <c r="J317" i="8"/>
  <c r="J316" i="8"/>
  <c r="J315" i="8"/>
  <c r="J314" i="8"/>
  <c r="J313" i="8"/>
  <c r="L309" i="8"/>
  <c r="Q31" i="13" s="1"/>
  <c r="K309" i="8"/>
  <c r="P31" i="13" s="1"/>
  <c r="J308" i="8"/>
  <c r="J307" i="8"/>
  <c r="J306" i="8"/>
  <c r="J305" i="8"/>
  <c r="J304" i="8"/>
  <c r="J303" i="8"/>
  <c r="I303" i="8"/>
  <c r="L299" i="8"/>
  <c r="Q30" i="13" s="1"/>
  <c r="R30" i="13" s="1"/>
  <c r="K299" i="8"/>
  <c r="P30" i="13" s="1"/>
  <c r="J298" i="8"/>
  <c r="J297" i="8"/>
  <c r="J296" i="8"/>
  <c r="J295" i="8"/>
  <c r="J294" i="8"/>
  <c r="J293" i="8"/>
  <c r="L289" i="8"/>
  <c r="Q29" i="13" s="1"/>
  <c r="R29" i="13" s="1"/>
  <c r="K289" i="8"/>
  <c r="P29" i="13" s="1"/>
  <c r="J288" i="8"/>
  <c r="J287" i="8"/>
  <c r="J286" i="8"/>
  <c r="J285" i="8"/>
  <c r="J284" i="8"/>
  <c r="J283" i="8"/>
  <c r="L279" i="8"/>
  <c r="Q28" i="13" s="1"/>
  <c r="R28" i="13" s="1"/>
  <c r="K279" i="8"/>
  <c r="P28" i="13" s="1"/>
  <c r="J278" i="8"/>
  <c r="J277" i="8"/>
  <c r="J276" i="8"/>
  <c r="J275" i="8"/>
  <c r="J274" i="8"/>
  <c r="J273" i="8"/>
  <c r="L269" i="8"/>
  <c r="Q27" i="13" s="1"/>
  <c r="K269" i="8"/>
  <c r="P27" i="13" s="1"/>
  <c r="J268" i="8"/>
  <c r="J267" i="8"/>
  <c r="J266" i="8"/>
  <c r="J265" i="8"/>
  <c r="J264" i="8"/>
  <c r="J263" i="8"/>
  <c r="L259" i="8"/>
  <c r="Q26" i="13" s="1"/>
  <c r="K259" i="8"/>
  <c r="P26" i="13" s="1"/>
  <c r="J258" i="8"/>
  <c r="J257" i="8"/>
  <c r="J256" i="8"/>
  <c r="J255" i="8"/>
  <c r="J254" i="8"/>
  <c r="J253" i="8"/>
  <c r="L249" i="8"/>
  <c r="Q25" i="13" s="1"/>
  <c r="K249" i="8"/>
  <c r="P25" i="13" s="1"/>
  <c r="J248" i="8"/>
  <c r="J247" i="8"/>
  <c r="J246" i="8"/>
  <c r="J245" i="8"/>
  <c r="J244" i="8"/>
  <c r="J243" i="8"/>
  <c r="B324" i="8" l="1"/>
  <c r="R27" i="13"/>
  <c r="R25" i="13"/>
  <c r="R33" i="13"/>
  <c r="R32" i="13"/>
  <c r="R84" i="13"/>
  <c r="R26" i="13"/>
  <c r="R31" i="13"/>
  <c r="J379" i="8"/>
  <c r="J369" i="8"/>
  <c r="J349" i="8"/>
  <c r="J339" i="8"/>
  <c r="J309" i="8"/>
  <c r="J299" i="8"/>
  <c r="J289" i="8"/>
  <c r="J259" i="8"/>
  <c r="B294" i="8"/>
  <c r="G279" i="8"/>
  <c r="I28" i="13" s="1"/>
  <c r="J41" i="2"/>
  <c r="I41" i="2"/>
  <c r="H41" i="2"/>
  <c r="G41" i="2"/>
  <c r="B306" i="8"/>
  <c r="H259" i="8"/>
  <c r="J26" i="13" s="1"/>
  <c r="I339" i="8"/>
  <c r="K81" i="13" s="1"/>
  <c r="H249" i="8"/>
  <c r="J25" i="13" s="1"/>
  <c r="B298" i="8"/>
  <c r="H339" i="8"/>
  <c r="J81" i="13" s="1"/>
  <c r="B368" i="8"/>
  <c r="B347" i="8"/>
  <c r="I269" i="8"/>
  <c r="K27" i="13" s="1"/>
  <c r="G339" i="8"/>
  <c r="I81" i="13" s="1"/>
  <c r="H329" i="8"/>
  <c r="J33" i="13" s="1"/>
  <c r="H269" i="8"/>
  <c r="J27" i="13" s="1"/>
  <c r="F369" i="8"/>
  <c r="H84" i="13" s="1"/>
  <c r="B378" i="8"/>
  <c r="B375" i="8"/>
  <c r="D379" i="8"/>
  <c r="F85" i="13" s="1"/>
  <c r="B358" i="8"/>
  <c r="G349" i="8"/>
  <c r="I82" i="13" s="1"/>
  <c r="M329" i="8"/>
  <c r="L33" i="13" s="1"/>
  <c r="D329" i="8"/>
  <c r="F33" i="13" s="1"/>
  <c r="B24" i="14" s="1"/>
  <c r="B323" i="8"/>
  <c r="F309" i="8"/>
  <c r="H31" i="13" s="1"/>
  <c r="B308" i="8"/>
  <c r="B295" i="8"/>
  <c r="D299" i="8"/>
  <c r="F30" i="13" s="1"/>
  <c r="M279" i="8"/>
  <c r="L28" i="13" s="1"/>
  <c r="B267" i="8"/>
  <c r="B266" i="8"/>
  <c r="B256" i="8"/>
  <c r="B255" i="8"/>
  <c r="B254" i="8"/>
  <c r="G249" i="8"/>
  <c r="I25" i="13" s="1"/>
  <c r="E249" i="8"/>
  <c r="G25" i="13" s="1"/>
  <c r="B348" i="8"/>
  <c r="B318" i="8"/>
  <c r="B258" i="8"/>
  <c r="G359" i="8"/>
  <c r="I83" i="13" s="1"/>
  <c r="B338" i="8"/>
  <c r="B377" i="8"/>
  <c r="B247" i="8"/>
  <c r="B317" i="8"/>
  <c r="B357" i="8"/>
  <c r="F359" i="8"/>
  <c r="H83" i="13" s="1"/>
  <c r="H379" i="8"/>
  <c r="J85" i="13" s="1"/>
  <c r="B257" i="8"/>
  <c r="B297" i="8"/>
  <c r="B367" i="8"/>
  <c r="B286" i="8"/>
  <c r="B316" i="8"/>
  <c r="B296" i="8"/>
  <c r="M309" i="8"/>
  <c r="L31" i="13" s="1"/>
  <c r="B245" i="8"/>
  <c r="B285" i="8"/>
  <c r="B315" i="8"/>
  <c r="B265" i="8"/>
  <c r="B244" i="8"/>
  <c r="B284" i="8"/>
  <c r="M379" i="8"/>
  <c r="L85" i="13" s="1"/>
  <c r="O85" i="13" s="1"/>
  <c r="G329" i="8"/>
  <c r="I33" i="13" s="1"/>
  <c r="B283" i="8"/>
  <c r="M299" i="8"/>
  <c r="L30" i="13" s="1"/>
  <c r="B253" i="8"/>
  <c r="B273" i="8"/>
  <c r="B278" i="8"/>
  <c r="B304" i="8"/>
  <c r="B305" i="8"/>
  <c r="I319" i="8"/>
  <c r="K32" i="13" s="1"/>
  <c r="H319" i="8"/>
  <c r="J32" i="13" s="1"/>
  <c r="B325" i="8"/>
  <c r="B326" i="8"/>
  <c r="B327" i="8"/>
  <c r="B328" i="8"/>
  <c r="B354" i="8"/>
  <c r="B355" i="8"/>
  <c r="B356" i="8"/>
  <c r="B277" i="8"/>
  <c r="J249" i="8"/>
  <c r="B276" i="8"/>
  <c r="H279" i="8"/>
  <c r="J28" i="13" s="1"/>
  <c r="B287" i="8"/>
  <c r="B288" i="8"/>
  <c r="B334" i="8"/>
  <c r="B336" i="8"/>
  <c r="B337" i="8"/>
  <c r="B248" i="8"/>
  <c r="B275" i="8"/>
  <c r="I249" i="8"/>
  <c r="K25" i="13" s="1"/>
  <c r="F259" i="8"/>
  <c r="H26" i="13" s="1"/>
  <c r="B268" i="8"/>
  <c r="F289" i="8"/>
  <c r="H29" i="13" s="1"/>
  <c r="M349" i="8"/>
  <c r="L82" i="13" s="1"/>
  <c r="B365" i="8"/>
  <c r="B366" i="8"/>
  <c r="F319" i="8"/>
  <c r="H32" i="13" s="1"/>
  <c r="B246" i="8"/>
  <c r="F269" i="8"/>
  <c r="H27" i="13" s="1"/>
  <c r="J269" i="8"/>
  <c r="G319" i="8"/>
  <c r="I32" i="13" s="1"/>
  <c r="J319" i="8"/>
  <c r="B343" i="8"/>
  <c r="B344" i="8"/>
  <c r="B345" i="8"/>
  <c r="B346" i="8"/>
  <c r="B376" i="8"/>
  <c r="F349" i="8"/>
  <c r="H82" i="13" s="1"/>
  <c r="D319" i="8"/>
  <c r="F32" i="13" s="1"/>
  <c r="F249" i="8"/>
  <c r="H25" i="13" s="1"/>
  <c r="G269" i="8"/>
  <c r="I27" i="13" s="1"/>
  <c r="J279" i="8"/>
  <c r="G289" i="8"/>
  <c r="I29" i="13" s="1"/>
  <c r="I299" i="8"/>
  <c r="K30" i="13" s="1"/>
  <c r="H299" i="8"/>
  <c r="J30" i="13" s="1"/>
  <c r="D309" i="8"/>
  <c r="F31" i="13" s="1"/>
  <c r="E319" i="8"/>
  <c r="G32" i="13" s="1"/>
  <c r="B314" i="8"/>
  <c r="E349" i="8"/>
  <c r="G82" i="13" s="1"/>
  <c r="I379" i="8"/>
  <c r="K85" i="13" s="1"/>
  <c r="E259" i="8"/>
  <c r="G26" i="13" s="1"/>
  <c r="I279" i="8"/>
  <c r="K28" i="13" s="1"/>
  <c r="D289" i="8"/>
  <c r="F29" i="13" s="1"/>
  <c r="M289" i="8"/>
  <c r="L29" i="13" s="1"/>
  <c r="E309" i="8"/>
  <c r="G31" i="13" s="1"/>
  <c r="E329" i="8"/>
  <c r="I349" i="8"/>
  <c r="K82" i="13" s="1"/>
  <c r="I359" i="8"/>
  <c r="K83" i="13" s="1"/>
  <c r="I369" i="8"/>
  <c r="K84" i="13" s="1"/>
  <c r="I259" i="8"/>
  <c r="K26" i="13" s="1"/>
  <c r="B293" i="8"/>
  <c r="B307" i="8"/>
  <c r="F329" i="8"/>
  <c r="H33" i="13" s="1"/>
  <c r="J329" i="8"/>
  <c r="H349" i="8"/>
  <c r="J82" i="13" s="1"/>
  <c r="M359" i="8"/>
  <c r="L83" i="13" s="1"/>
  <c r="O83" i="13" s="1"/>
  <c r="H359" i="8"/>
  <c r="J83" i="13" s="1"/>
  <c r="J359" i="8"/>
  <c r="M369" i="8"/>
  <c r="L84" i="13" s="1"/>
  <c r="O84" i="13" s="1"/>
  <c r="H369" i="8"/>
  <c r="J84" i="13" s="1"/>
  <c r="G369" i="8"/>
  <c r="I84" i="13" s="1"/>
  <c r="B374" i="8"/>
  <c r="G259" i="8"/>
  <c r="I26" i="13" s="1"/>
  <c r="M269" i="8"/>
  <c r="L27" i="13" s="1"/>
  <c r="B274" i="8"/>
  <c r="H309" i="8"/>
  <c r="J31" i="13" s="1"/>
  <c r="D339" i="8"/>
  <c r="M339" i="8"/>
  <c r="L81" i="13" s="1"/>
  <c r="D349" i="8"/>
  <c r="F82" i="13" s="1"/>
  <c r="D359" i="8"/>
  <c r="F83" i="13" s="1"/>
  <c r="D369" i="8"/>
  <c r="F84" i="13" s="1"/>
  <c r="B364" i="8"/>
  <c r="E379" i="8"/>
  <c r="G85" i="13" s="1"/>
  <c r="B243" i="8"/>
  <c r="M249" i="8"/>
  <c r="L25" i="13" s="1"/>
  <c r="D269" i="8"/>
  <c r="F27" i="13" s="1"/>
  <c r="B264" i="8"/>
  <c r="E279" i="8"/>
  <c r="G28" i="13" s="1"/>
  <c r="E289" i="8"/>
  <c r="G29" i="13" s="1"/>
  <c r="G299" i="8"/>
  <c r="I30" i="13" s="1"/>
  <c r="F299" i="8"/>
  <c r="H30" i="13" s="1"/>
  <c r="E299" i="8"/>
  <c r="I309" i="8"/>
  <c r="K31" i="13" s="1"/>
  <c r="I329" i="8"/>
  <c r="K33" i="13" s="1"/>
  <c r="E359" i="8"/>
  <c r="G83" i="13" s="1"/>
  <c r="E369" i="8"/>
  <c r="G84" i="13" s="1"/>
  <c r="F379" i="8"/>
  <c r="H85" i="13" s="1"/>
  <c r="D249" i="8"/>
  <c r="D259" i="8"/>
  <c r="F26" i="13" s="1"/>
  <c r="M259" i="8"/>
  <c r="L26" i="13" s="1"/>
  <c r="E269" i="8"/>
  <c r="G27" i="13" s="1"/>
  <c r="F279" i="8"/>
  <c r="H28" i="13" s="1"/>
  <c r="I289" i="8"/>
  <c r="K29" i="13" s="1"/>
  <c r="H289" i="8"/>
  <c r="J29" i="13" s="1"/>
  <c r="G309" i="8"/>
  <c r="I31" i="13" s="1"/>
  <c r="M319" i="8"/>
  <c r="L32" i="13" s="1"/>
  <c r="F339" i="8"/>
  <c r="H81" i="13" s="1"/>
  <c r="E339" i="8"/>
  <c r="G379" i="8"/>
  <c r="I85" i="13" s="1"/>
  <c r="B373" i="8"/>
  <c r="B363" i="8"/>
  <c r="B353" i="8"/>
  <c r="B335" i="8"/>
  <c r="B333" i="8"/>
  <c r="B313" i="8"/>
  <c r="B303" i="8"/>
  <c r="D279" i="8"/>
  <c r="F28" i="13" s="1"/>
  <c r="B263" i="8"/>
  <c r="B268" i="15"/>
  <c r="B20" i="14" l="1"/>
  <c r="N31" i="13"/>
  <c r="N26" i="13"/>
  <c r="N33" i="13"/>
  <c r="B10" i="14" s="1"/>
  <c r="N27" i="13"/>
  <c r="N32" i="13"/>
  <c r="N25" i="13"/>
  <c r="N29" i="13"/>
  <c r="N30" i="13"/>
  <c r="N28" i="13"/>
  <c r="O82" i="13"/>
  <c r="N82" i="13"/>
  <c r="N81" i="13"/>
  <c r="K86" i="13"/>
  <c r="G33" i="13"/>
  <c r="B329" i="8"/>
  <c r="D33" i="13" s="1"/>
  <c r="H86" i="13"/>
  <c r="D84" i="13"/>
  <c r="J86" i="13"/>
  <c r="I86" i="13"/>
  <c r="D83" i="13"/>
  <c r="D82" i="13"/>
  <c r="D85" i="13"/>
  <c r="F81" i="13"/>
  <c r="F86" i="13" s="1"/>
  <c r="M47" i="15"/>
  <c r="G81" i="13"/>
  <c r="P47" i="15"/>
  <c r="P52" i="15" s="1"/>
  <c r="O28" i="13"/>
  <c r="C369" i="8"/>
  <c r="B379" i="8"/>
  <c r="O33" i="13"/>
  <c r="O32" i="13"/>
  <c r="B319" i="8"/>
  <c r="D32" i="13" s="1"/>
  <c r="O31" i="13"/>
  <c r="O30" i="13"/>
  <c r="B299" i="8"/>
  <c r="D30" i="13" s="1"/>
  <c r="G30" i="13"/>
  <c r="O29" i="13"/>
  <c r="O27" i="13"/>
  <c r="O26" i="13"/>
  <c r="C249" i="8"/>
  <c r="B249" i="8"/>
  <c r="F25" i="13"/>
  <c r="B279" i="8"/>
  <c r="D28" i="13" s="1"/>
  <c r="C279" i="8"/>
  <c r="B339" i="8"/>
  <c r="B369" i="8"/>
  <c r="B359" i="8"/>
  <c r="B309" i="8"/>
  <c r="D31" i="13" s="1"/>
  <c r="C329" i="8"/>
  <c r="B269" i="8"/>
  <c r="D27" i="13" s="1"/>
  <c r="C269" i="8"/>
  <c r="C339" i="8"/>
  <c r="C259" i="8"/>
  <c r="C309" i="8"/>
  <c r="C379" i="8"/>
  <c r="B289" i="8"/>
  <c r="D29" i="13" s="1"/>
  <c r="B349" i="8"/>
  <c r="C299" i="8"/>
  <c r="C349" i="8"/>
  <c r="B259" i="8"/>
  <c r="D26" i="13" s="1"/>
  <c r="C319" i="8"/>
  <c r="C359" i="8"/>
  <c r="C289" i="8"/>
  <c r="F279" i="15"/>
  <c r="B6" i="14" l="1"/>
  <c r="O81" i="13"/>
  <c r="E25" i="13"/>
  <c r="D25" i="13"/>
  <c r="K87" i="13"/>
  <c r="D81" i="13"/>
  <c r="N47" i="15"/>
  <c r="L66" i="15"/>
  <c r="M52" i="15"/>
  <c r="G86" i="13"/>
  <c r="D86" i="13" s="1"/>
  <c r="H87" i="13"/>
  <c r="J87" i="13"/>
  <c r="I87" i="13"/>
  <c r="O25" i="13"/>
  <c r="D269" i="15"/>
  <c r="D260" i="15"/>
  <c r="L58" i="15" l="1"/>
  <c r="L63" i="15" s="1"/>
  <c r="L71" i="15"/>
  <c r="E264" i="15"/>
  <c r="M63" i="15" l="1"/>
  <c r="M58" i="15"/>
  <c r="M67" i="15"/>
  <c r="M62" i="15"/>
  <c r="M61" i="15"/>
  <c r="M60" i="15"/>
  <c r="M59" i="15"/>
  <c r="M70" i="15"/>
  <c r="M68" i="15"/>
  <c r="M69" i="15"/>
  <c r="M66" i="15"/>
  <c r="G214" i="15"/>
  <c r="G217" i="15" l="1"/>
  <c r="E265" i="15"/>
  <c r="C264" i="15"/>
  <c r="C265" i="15"/>
  <c r="B267" i="15"/>
  <c r="E255" i="15"/>
  <c r="C255" i="15"/>
  <c r="B258" i="15"/>
  <c r="C20" i="6"/>
  <c r="C21" i="6"/>
  <c r="C22" i="6"/>
  <c r="C23" i="6"/>
  <c r="H163" i="8"/>
  <c r="E269" i="15" l="1"/>
  <c r="F273" i="15"/>
  <c r="C269" i="15"/>
  <c r="F235" i="15"/>
  <c r="F240" i="15"/>
  <c r="C260" i="15"/>
  <c r="F255" i="15"/>
  <c r="F264" i="15"/>
  <c r="B272" i="15"/>
  <c r="F239" i="15"/>
  <c r="B263" i="15"/>
  <c r="E260" i="15"/>
  <c r="F234" i="15"/>
  <c r="F265" i="15"/>
  <c r="F266" i="15"/>
  <c r="F238" i="15"/>
  <c r="F267" i="15"/>
  <c r="F241" i="15"/>
  <c r="F237" i="15"/>
  <c r="F236" i="15"/>
  <c r="D184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F260" i="15" l="1"/>
  <c r="C40" i="4"/>
  <c r="B45" i="15" s="1"/>
  <c r="J41" i="4"/>
  <c r="F269" i="15"/>
  <c r="H41" i="4"/>
  <c r="I41" i="4"/>
  <c r="G41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C40" i="3" l="1"/>
  <c r="B44" i="15" s="1"/>
  <c r="J41" i="3"/>
  <c r="I41" i="3"/>
  <c r="H41" i="3"/>
  <c r="G41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3" i="2"/>
  <c r="E45" i="2"/>
  <c r="C40" i="2" l="1"/>
  <c r="B43" i="15" s="1"/>
  <c r="F45" i="2"/>
  <c r="C45" i="2" s="1"/>
  <c r="M238" i="8"/>
  <c r="E238" i="8"/>
  <c r="F238" i="8"/>
  <c r="G238" i="8"/>
  <c r="H238" i="8"/>
  <c r="I238" i="8"/>
  <c r="D238" i="8"/>
  <c r="E237" i="8"/>
  <c r="F237" i="8"/>
  <c r="G237" i="8"/>
  <c r="H237" i="8"/>
  <c r="I237" i="8"/>
  <c r="D237" i="8"/>
  <c r="M236" i="8"/>
  <c r="E236" i="8"/>
  <c r="F236" i="8"/>
  <c r="G236" i="8"/>
  <c r="H236" i="8"/>
  <c r="I236" i="8"/>
  <c r="D236" i="8"/>
  <c r="M235" i="8"/>
  <c r="E235" i="8"/>
  <c r="F235" i="8"/>
  <c r="G235" i="8"/>
  <c r="H235" i="8"/>
  <c r="I235" i="8"/>
  <c r="D235" i="8"/>
  <c r="M234" i="8"/>
  <c r="E234" i="8"/>
  <c r="F234" i="8"/>
  <c r="G234" i="8"/>
  <c r="H234" i="8"/>
  <c r="I234" i="8"/>
  <c r="D234" i="8"/>
  <c r="M233" i="8"/>
  <c r="E233" i="8"/>
  <c r="F233" i="8"/>
  <c r="G233" i="8"/>
  <c r="H233" i="8"/>
  <c r="I233" i="8"/>
  <c r="D233" i="8"/>
  <c r="M228" i="8"/>
  <c r="E228" i="8"/>
  <c r="F228" i="8"/>
  <c r="G228" i="8"/>
  <c r="H228" i="8"/>
  <c r="I228" i="8"/>
  <c r="D228" i="8"/>
  <c r="M227" i="8"/>
  <c r="E227" i="8"/>
  <c r="F227" i="8"/>
  <c r="G227" i="8"/>
  <c r="H227" i="8"/>
  <c r="I227" i="8"/>
  <c r="D227" i="8"/>
  <c r="M226" i="8"/>
  <c r="E226" i="8"/>
  <c r="F226" i="8"/>
  <c r="G226" i="8"/>
  <c r="H226" i="8"/>
  <c r="I226" i="8"/>
  <c r="D226" i="8"/>
  <c r="M225" i="8"/>
  <c r="E225" i="8"/>
  <c r="F225" i="8"/>
  <c r="G225" i="8"/>
  <c r="H225" i="8"/>
  <c r="I225" i="8"/>
  <c r="D225" i="8"/>
  <c r="M224" i="8"/>
  <c r="E224" i="8"/>
  <c r="F224" i="8"/>
  <c r="G224" i="8"/>
  <c r="H224" i="8"/>
  <c r="I224" i="8"/>
  <c r="D224" i="8"/>
  <c r="M223" i="8"/>
  <c r="E223" i="8"/>
  <c r="F223" i="8"/>
  <c r="G223" i="8"/>
  <c r="H223" i="8"/>
  <c r="I223" i="8"/>
  <c r="D223" i="8"/>
  <c r="M218" i="8"/>
  <c r="E218" i="8"/>
  <c r="F218" i="8"/>
  <c r="G218" i="8"/>
  <c r="H218" i="8"/>
  <c r="I218" i="8"/>
  <c r="D218" i="8"/>
  <c r="M217" i="8"/>
  <c r="E217" i="8"/>
  <c r="F217" i="8"/>
  <c r="G217" i="8"/>
  <c r="H217" i="8"/>
  <c r="I217" i="8"/>
  <c r="D217" i="8"/>
  <c r="M216" i="8"/>
  <c r="E216" i="8"/>
  <c r="F216" i="8"/>
  <c r="G216" i="8"/>
  <c r="H216" i="8"/>
  <c r="I216" i="8"/>
  <c r="D216" i="8"/>
  <c r="M215" i="8"/>
  <c r="E215" i="8"/>
  <c r="F215" i="8"/>
  <c r="G215" i="8"/>
  <c r="H215" i="8"/>
  <c r="I215" i="8"/>
  <c r="D215" i="8"/>
  <c r="M214" i="8"/>
  <c r="E214" i="8"/>
  <c r="F214" i="8"/>
  <c r="G214" i="8"/>
  <c r="H214" i="8"/>
  <c r="I214" i="8"/>
  <c r="D214" i="8"/>
  <c r="M213" i="8"/>
  <c r="E213" i="8"/>
  <c r="F213" i="8"/>
  <c r="G213" i="8"/>
  <c r="H213" i="8"/>
  <c r="I213" i="8"/>
  <c r="D213" i="8"/>
  <c r="M208" i="8"/>
  <c r="E208" i="8"/>
  <c r="F208" i="8"/>
  <c r="G208" i="8"/>
  <c r="H208" i="8"/>
  <c r="I208" i="8"/>
  <c r="D208" i="8"/>
  <c r="M207" i="8"/>
  <c r="E207" i="8"/>
  <c r="F207" i="8"/>
  <c r="G207" i="8"/>
  <c r="H207" i="8"/>
  <c r="I207" i="8"/>
  <c r="D207" i="8"/>
  <c r="M206" i="8"/>
  <c r="E206" i="8"/>
  <c r="F206" i="8"/>
  <c r="G206" i="8"/>
  <c r="H206" i="8"/>
  <c r="I206" i="8"/>
  <c r="D206" i="8"/>
  <c r="M205" i="8"/>
  <c r="E205" i="8"/>
  <c r="F205" i="8"/>
  <c r="G205" i="8"/>
  <c r="H205" i="8"/>
  <c r="I205" i="8"/>
  <c r="D205" i="8"/>
  <c r="M204" i="8"/>
  <c r="E204" i="8"/>
  <c r="F204" i="8"/>
  <c r="G204" i="8"/>
  <c r="H204" i="8"/>
  <c r="I204" i="8"/>
  <c r="D204" i="8"/>
  <c r="M203" i="8"/>
  <c r="E203" i="8"/>
  <c r="F203" i="8"/>
  <c r="G203" i="8"/>
  <c r="H203" i="8"/>
  <c r="I203" i="8"/>
  <c r="D203" i="8"/>
  <c r="M198" i="8"/>
  <c r="E198" i="8"/>
  <c r="F198" i="8"/>
  <c r="G198" i="8"/>
  <c r="H198" i="8"/>
  <c r="I198" i="8"/>
  <c r="D198" i="8"/>
  <c r="M197" i="8"/>
  <c r="E197" i="8"/>
  <c r="F197" i="8"/>
  <c r="G197" i="8"/>
  <c r="H197" i="8"/>
  <c r="I197" i="8"/>
  <c r="D197" i="8"/>
  <c r="M196" i="8"/>
  <c r="E196" i="8"/>
  <c r="F196" i="8"/>
  <c r="G196" i="8"/>
  <c r="H196" i="8"/>
  <c r="I196" i="8"/>
  <c r="D196" i="8"/>
  <c r="M195" i="8"/>
  <c r="E195" i="8"/>
  <c r="F195" i="8"/>
  <c r="G195" i="8"/>
  <c r="H195" i="8"/>
  <c r="I195" i="8"/>
  <c r="D195" i="8"/>
  <c r="M194" i="8"/>
  <c r="G194" i="8"/>
  <c r="H194" i="8"/>
  <c r="I194" i="8"/>
  <c r="F194" i="8"/>
  <c r="E194" i="8"/>
  <c r="D194" i="8"/>
  <c r="M193" i="8"/>
  <c r="I193" i="8"/>
  <c r="H193" i="8"/>
  <c r="G193" i="8"/>
  <c r="F193" i="8"/>
  <c r="E193" i="8"/>
  <c r="D193" i="8"/>
  <c r="B25" i="15"/>
  <c r="C9" i="15" l="1"/>
  <c r="C10" i="15"/>
  <c r="C23" i="15"/>
  <c r="C22" i="15"/>
  <c r="C20" i="15"/>
  <c r="C24" i="15"/>
  <c r="C17" i="15"/>
  <c r="C21" i="15"/>
  <c r="C18" i="15"/>
  <c r="C19" i="15"/>
  <c r="M219" i="8"/>
  <c r="L22" i="13" s="1"/>
  <c r="M239" i="8"/>
  <c r="L24" i="13" s="1"/>
  <c r="M199" i="8"/>
  <c r="L20" i="13" s="1"/>
  <c r="M229" i="8"/>
  <c r="L23" i="13" s="1"/>
  <c r="M209" i="8"/>
  <c r="L21" i="13" s="1"/>
  <c r="D183" i="8"/>
  <c r="E20" i="13"/>
  <c r="E21" i="13"/>
  <c r="E22" i="13"/>
  <c r="E23" i="13"/>
  <c r="E24" i="13"/>
  <c r="L239" i="8"/>
  <c r="Q24" i="13" s="1"/>
  <c r="K239" i="8"/>
  <c r="P24" i="13" s="1"/>
  <c r="I239" i="8"/>
  <c r="K24" i="13" s="1"/>
  <c r="H239" i="8"/>
  <c r="J24" i="13" s="1"/>
  <c r="G239" i="8"/>
  <c r="I24" i="13" s="1"/>
  <c r="F239" i="8"/>
  <c r="H24" i="13" s="1"/>
  <c r="E239" i="8"/>
  <c r="G24" i="13" s="1"/>
  <c r="D239" i="8"/>
  <c r="F24" i="13" s="1"/>
  <c r="J238" i="8"/>
  <c r="B238" i="8"/>
  <c r="J237" i="8"/>
  <c r="B237" i="8"/>
  <c r="J236" i="8"/>
  <c r="B236" i="8"/>
  <c r="J235" i="8"/>
  <c r="B235" i="8"/>
  <c r="J234" i="8"/>
  <c r="B234" i="8"/>
  <c r="J233" i="8"/>
  <c r="B233" i="8"/>
  <c r="L229" i="8"/>
  <c r="Q23" i="13" s="1"/>
  <c r="K229" i="8"/>
  <c r="P23" i="13" s="1"/>
  <c r="R23" i="13" s="1"/>
  <c r="I229" i="8"/>
  <c r="K23" i="13" s="1"/>
  <c r="H229" i="8"/>
  <c r="J23" i="13" s="1"/>
  <c r="G229" i="8"/>
  <c r="I23" i="13" s="1"/>
  <c r="F229" i="8"/>
  <c r="H23" i="13" s="1"/>
  <c r="E229" i="8"/>
  <c r="G23" i="13" s="1"/>
  <c r="D229" i="8"/>
  <c r="F23" i="13" s="1"/>
  <c r="J228" i="8"/>
  <c r="B228" i="8"/>
  <c r="J227" i="8"/>
  <c r="B227" i="8"/>
  <c r="J226" i="8"/>
  <c r="B226" i="8"/>
  <c r="J225" i="8"/>
  <c r="B225" i="8"/>
  <c r="J224" i="8"/>
  <c r="B224" i="8"/>
  <c r="J223" i="8"/>
  <c r="B223" i="8"/>
  <c r="L219" i="8"/>
  <c r="Q22" i="13" s="1"/>
  <c r="K219" i="8"/>
  <c r="P22" i="13" s="1"/>
  <c r="I219" i="8"/>
  <c r="K22" i="13" s="1"/>
  <c r="H219" i="8"/>
  <c r="J22" i="13" s="1"/>
  <c r="G219" i="8"/>
  <c r="I22" i="13" s="1"/>
  <c r="F219" i="8"/>
  <c r="H22" i="13" s="1"/>
  <c r="E219" i="8"/>
  <c r="G22" i="13" s="1"/>
  <c r="D219" i="8"/>
  <c r="F22" i="13" s="1"/>
  <c r="J218" i="8"/>
  <c r="B218" i="8"/>
  <c r="J217" i="8"/>
  <c r="B217" i="8"/>
  <c r="J216" i="8"/>
  <c r="B216" i="8"/>
  <c r="J215" i="8"/>
  <c r="B215" i="8"/>
  <c r="J214" i="8"/>
  <c r="B214" i="8"/>
  <c r="J213" i="8"/>
  <c r="B213" i="8"/>
  <c r="C20" i="1"/>
  <c r="C21" i="1"/>
  <c r="C22" i="1"/>
  <c r="C23" i="1"/>
  <c r="C24" i="1"/>
  <c r="F173" i="8"/>
  <c r="R24" i="13" l="1"/>
  <c r="R22" i="13"/>
  <c r="J229" i="8"/>
  <c r="J239" i="8"/>
  <c r="J219" i="8"/>
  <c r="D24" i="13"/>
  <c r="O22" i="13"/>
  <c r="O24" i="13"/>
  <c r="D23" i="13"/>
  <c r="O23" i="13"/>
  <c r="N22" i="13"/>
  <c r="N24" i="13"/>
  <c r="N23" i="13"/>
  <c r="C239" i="8"/>
  <c r="C229" i="8"/>
  <c r="B229" i="8"/>
  <c r="C219" i="8"/>
  <c r="B219" i="8"/>
  <c r="D22" i="13"/>
  <c r="B239" i="8"/>
  <c r="H41" i="1"/>
  <c r="C40" i="1"/>
  <c r="G41" i="1"/>
  <c r="J41" i="1"/>
  <c r="I41" i="1"/>
  <c r="B42" i="15" l="1"/>
  <c r="D80" i="14" l="1"/>
  <c r="M105" i="8" l="1"/>
  <c r="B207" i="15" l="1"/>
  <c r="B208" i="15"/>
  <c r="B209" i="15"/>
  <c r="B210" i="15"/>
  <c r="B211" i="15"/>
  <c r="B212" i="15"/>
  <c r="D81" i="14" l="1"/>
  <c r="M187" i="8"/>
  <c r="I188" i="8"/>
  <c r="I187" i="8"/>
  <c r="I186" i="8"/>
  <c r="I185" i="8"/>
  <c r="I184" i="8"/>
  <c r="I183" i="8"/>
  <c r="H188" i="8"/>
  <c r="H187" i="8"/>
  <c r="H186" i="8"/>
  <c r="H185" i="8"/>
  <c r="H184" i="8"/>
  <c r="H183" i="8"/>
  <c r="G188" i="8"/>
  <c r="G187" i="8"/>
  <c r="G186" i="8"/>
  <c r="G185" i="8"/>
  <c r="G184" i="8"/>
  <c r="G183" i="8"/>
  <c r="F188" i="8"/>
  <c r="F187" i="8"/>
  <c r="F186" i="8"/>
  <c r="F185" i="8"/>
  <c r="F184" i="8"/>
  <c r="F183" i="8"/>
  <c r="I178" i="8"/>
  <c r="I177" i="8"/>
  <c r="I176" i="8"/>
  <c r="I175" i="8"/>
  <c r="I174" i="8"/>
  <c r="I173" i="8"/>
  <c r="H178" i="8"/>
  <c r="H177" i="8"/>
  <c r="H176" i="8"/>
  <c r="H175" i="8"/>
  <c r="H174" i="8"/>
  <c r="H173" i="8"/>
  <c r="G178" i="8"/>
  <c r="G177" i="8"/>
  <c r="G176" i="8"/>
  <c r="G175" i="8"/>
  <c r="G174" i="8"/>
  <c r="G173" i="8"/>
  <c r="F178" i="8"/>
  <c r="F177" i="8"/>
  <c r="F176" i="8"/>
  <c r="F175" i="8"/>
  <c r="F174" i="8"/>
  <c r="I168" i="8"/>
  <c r="I167" i="8"/>
  <c r="I166" i="8"/>
  <c r="I165" i="8"/>
  <c r="I164" i="8"/>
  <c r="I163" i="8"/>
  <c r="H168" i="8"/>
  <c r="H167" i="8"/>
  <c r="H166" i="8"/>
  <c r="H165" i="8"/>
  <c r="H164" i="8"/>
  <c r="G168" i="8"/>
  <c r="G167" i="8"/>
  <c r="G166" i="8"/>
  <c r="G165" i="8"/>
  <c r="G164" i="8"/>
  <c r="G163" i="8"/>
  <c r="F168" i="8"/>
  <c r="F167" i="8"/>
  <c r="F166" i="8"/>
  <c r="F165" i="8"/>
  <c r="F164" i="8"/>
  <c r="F163" i="8"/>
  <c r="D214" i="15" l="1"/>
  <c r="M188" i="8" l="1"/>
  <c r="M186" i="8"/>
  <c r="M185" i="8"/>
  <c r="M184" i="8"/>
  <c r="M183" i="8"/>
  <c r="M178" i="8"/>
  <c r="M177" i="8"/>
  <c r="M176" i="8"/>
  <c r="M175" i="8"/>
  <c r="M174" i="8"/>
  <c r="M173" i="8"/>
  <c r="M168" i="8"/>
  <c r="M167" i="8"/>
  <c r="M166" i="8"/>
  <c r="M165" i="8"/>
  <c r="M164" i="8"/>
  <c r="M163" i="8"/>
  <c r="E188" i="8"/>
  <c r="E187" i="8"/>
  <c r="E186" i="8"/>
  <c r="E185" i="8"/>
  <c r="E184" i="8"/>
  <c r="E183" i="8"/>
  <c r="D188" i="8"/>
  <c r="D187" i="8"/>
  <c r="D186" i="8"/>
  <c r="D185" i="8"/>
  <c r="E178" i="8"/>
  <c r="E177" i="8"/>
  <c r="E176" i="8"/>
  <c r="E175" i="8"/>
  <c r="E174" i="8"/>
  <c r="E173" i="8"/>
  <c r="D178" i="8"/>
  <c r="D177" i="8"/>
  <c r="D176" i="8"/>
  <c r="D175" i="8"/>
  <c r="D174" i="8"/>
  <c r="D173" i="8"/>
  <c r="E168" i="8"/>
  <c r="E167" i="8"/>
  <c r="E166" i="8"/>
  <c r="E165" i="8"/>
  <c r="E164" i="8"/>
  <c r="E163" i="8"/>
  <c r="D168" i="8"/>
  <c r="D167" i="8"/>
  <c r="D166" i="8"/>
  <c r="D165" i="8"/>
  <c r="D164" i="8"/>
  <c r="D163" i="8"/>
  <c r="M169" i="8" l="1"/>
  <c r="L17" i="13" s="1"/>
  <c r="M189" i="8"/>
  <c r="L19" i="13" s="1"/>
  <c r="M179" i="8"/>
  <c r="L18" i="13" s="1"/>
  <c r="J5" i="10"/>
  <c r="J146" i="17"/>
  <c r="I146" i="17"/>
  <c r="H146" i="17"/>
  <c r="G146" i="17"/>
  <c r="G147" i="17" s="1"/>
  <c r="F146" i="17"/>
  <c r="C146" i="17" s="1"/>
  <c r="E146" i="17"/>
  <c r="J147" i="17" s="1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K122" i="17"/>
  <c r="J122" i="17"/>
  <c r="J123" i="17" s="1"/>
  <c r="I122" i="17"/>
  <c r="I123" i="17" s="1"/>
  <c r="H122" i="17"/>
  <c r="H123" i="17" s="1"/>
  <c r="G122" i="17"/>
  <c r="G123" i="17" s="1"/>
  <c r="F122" i="17"/>
  <c r="E122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K97" i="17"/>
  <c r="J97" i="17"/>
  <c r="J98" i="17" s="1"/>
  <c r="I97" i="17"/>
  <c r="I98" i="17" s="1"/>
  <c r="H97" i="17"/>
  <c r="G97" i="17"/>
  <c r="G98" i="17" s="1"/>
  <c r="F97" i="17"/>
  <c r="C97" i="17" s="1"/>
  <c r="E97" i="17"/>
  <c r="H98" i="17" s="1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K72" i="17"/>
  <c r="J72" i="17"/>
  <c r="I72" i="17"/>
  <c r="H72" i="17"/>
  <c r="G72" i="17"/>
  <c r="F72" i="17"/>
  <c r="H73" i="17" s="1"/>
  <c r="E72" i="17"/>
  <c r="I73" i="17" s="1"/>
  <c r="D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K47" i="17"/>
  <c r="J47" i="17"/>
  <c r="J48" i="17" s="1"/>
  <c r="I47" i="17"/>
  <c r="I48" i="17" s="1"/>
  <c r="H47" i="17"/>
  <c r="H48" i="17" s="1"/>
  <c r="G47" i="17"/>
  <c r="G48" i="17" s="1"/>
  <c r="F47" i="17"/>
  <c r="E47" i="17"/>
  <c r="D47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I23" i="17"/>
  <c r="F23" i="17"/>
  <c r="J22" i="17"/>
  <c r="I22" i="17"/>
  <c r="H22" i="17"/>
  <c r="H23" i="17" s="1"/>
  <c r="G22" i="17"/>
  <c r="G23" i="17" s="1"/>
  <c r="F22" i="17"/>
  <c r="E22" i="17"/>
  <c r="B22" i="17" s="1"/>
  <c r="D22" i="17"/>
  <c r="C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H147" i="17" l="1"/>
  <c r="I147" i="17"/>
  <c r="J73" i="17"/>
  <c r="C72" i="17"/>
  <c r="G73" i="17"/>
  <c r="B59" i="15" l="1"/>
  <c r="C59" i="15" s="1"/>
  <c r="D210" i="15" l="1"/>
  <c r="B213" i="15" l="1"/>
  <c r="D215" i="15" l="1"/>
  <c r="D217" i="15"/>
  <c r="E7" i="10"/>
  <c r="F7" i="10"/>
  <c r="G7" i="10"/>
  <c r="H7" i="10"/>
  <c r="I7" i="10"/>
  <c r="D7" i="10"/>
  <c r="B6" i="10"/>
  <c r="J6" i="10"/>
  <c r="E62" i="8" l="1"/>
  <c r="M158" i="8"/>
  <c r="M157" i="8"/>
  <c r="M156" i="8"/>
  <c r="M155" i="8"/>
  <c r="M154" i="8"/>
  <c r="M153" i="8"/>
  <c r="M148" i="8"/>
  <c r="M147" i="8"/>
  <c r="M146" i="8"/>
  <c r="M145" i="8"/>
  <c r="M144" i="8"/>
  <c r="M143" i="8"/>
  <c r="M138" i="8"/>
  <c r="M137" i="8"/>
  <c r="M136" i="8"/>
  <c r="M135" i="8"/>
  <c r="M134" i="8"/>
  <c r="M133" i="8"/>
  <c r="M128" i="8"/>
  <c r="M127" i="8"/>
  <c r="M126" i="8"/>
  <c r="M125" i="8"/>
  <c r="M124" i="8"/>
  <c r="M123" i="8"/>
  <c r="M117" i="8"/>
  <c r="M116" i="8"/>
  <c r="M115" i="8"/>
  <c r="M114" i="8"/>
  <c r="M113" i="8"/>
  <c r="M112" i="8"/>
  <c r="M106" i="8"/>
  <c r="M104" i="8"/>
  <c r="M103" i="8"/>
  <c r="M102" i="8"/>
  <c r="M101" i="8"/>
  <c r="M95" i="8"/>
  <c r="M94" i="8"/>
  <c r="M93" i="8"/>
  <c r="M92" i="8"/>
  <c r="M91" i="8"/>
  <c r="M90" i="8"/>
  <c r="M84" i="8"/>
  <c r="M83" i="8"/>
  <c r="M82" i="8"/>
  <c r="M81" i="8"/>
  <c r="M80" i="8"/>
  <c r="M79" i="8"/>
  <c r="M129" i="8" l="1"/>
  <c r="L13" i="13" s="1"/>
  <c r="M96" i="8"/>
  <c r="L10" i="13" s="1"/>
  <c r="M107" i="8"/>
  <c r="L11" i="13" s="1"/>
  <c r="M85" i="8"/>
  <c r="L9" i="13" s="1"/>
  <c r="M149" i="8"/>
  <c r="L15" i="13" s="1"/>
  <c r="M118" i="8"/>
  <c r="L12" i="13" s="1"/>
  <c r="M139" i="8"/>
  <c r="L14" i="13" s="1"/>
  <c r="M159" i="8"/>
  <c r="L16" i="13" s="1"/>
  <c r="M73" i="8"/>
  <c r="M72" i="8"/>
  <c r="M71" i="8"/>
  <c r="M70" i="8"/>
  <c r="M69" i="8"/>
  <c r="M68" i="8"/>
  <c r="M62" i="8"/>
  <c r="M61" i="8"/>
  <c r="M60" i="8"/>
  <c r="M59" i="8"/>
  <c r="M58" i="8"/>
  <c r="M57" i="8"/>
  <c r="M51" i="8"/>
  <c r="M50" i="8"/>
  <c r="M49" i="8"/>
  <c r="M48" i="8"/>
  <c r="M47" i="8"/>
  <c r="M46" i="8"/>
  <c r="M40" i="8"/>
  <c r="M39" i="8"/>
  <c r="M38" i="8"/>
  <c r="M37" i="8"/>
  <c r="M36" i="8"/>
  <c r="M35" i="8"/>
  <c r="M29" i="8"/>
  <c r="M28" i="8"/>
  <c r="M27" i="8"/>
  <c r="M26" i="8"/>
  <c r="M25" i="8"/>
  <c r="M24" i="8"/>
  <c r="M18" i="8"/>
  <c r="M17" i="8"/>
  <c r="M16" i="8"/>
  <c r="M15" i="8"/>
  <c r="M14" i="8"/>
  <c r="M13" i="8"/>
  <c r="C8" i="15" l="1"/>
  <c r="C5" i="15"/>
  <c r="O38" i="15"/>
  <c r="C16" i="15"/>
  <c r="C3" i="15"/>
  <c r="C7" i="15"/>
  <c r="C4" i="15"/>
  <c r="C2" i="15"/>
  <c r="C6" i="15"/>
  <c r="M19" i="8"/>
  <c r="L3" i="13" s="1"/>
  <c r="M30" i="8"/>
  <c r="L4" i="13" s="1"/>
  <c r="M74" i="8"/>
  <c r="L8" i="13" s="1"/>
  <c r="M52" i="8"/>
  <c r="L6" i="13" s="1"/>
  <c r="M41" i="8"/>
  <c r="L5" i="13" s="1"/>
  <c r="M63" i="8"/>
  <c r="L7" i="13" s="1"/>
  <c r="D40" i="6"/>
  <c r="D40" i="1"/>
  <c r="E4" i="13" l="1"/>
  <c r="E5" i="13"/>
  <c r="E6" i="13"/>
  <c r="E7" i="13"/>
  <c r="E8" i="13"/>
  <c r="E9" i="13"/>
  <c r="E10" i="13"/>
  <c r="E11" i="13"/>
  <c r="E12" i="13"/>
  <c r="E13" i="13"/>
  <c r="E15" i="13"/>
  <c r="E16" i="13"/>
  <c r="D35" i="8" l="1"/>
  <c r="E35" i="8"/>
  <c r="G35" i="8"/>
  <c r="F35" i="8"/>
  <c r="D46" i="8"/>
  <c r="E46" i="8"/>
  <c r="F46" i="8"/>
  <c r="H46" i="8"/>
  <c r="D57" i="8"/>
  <c r="E57" i="8"/>
  <c r="F58" i="8"/>
  <c r="F57" i="8"/>
  <c r="D68" i="8"/>
  <c r="E68" i="8"/>
  <c r="F68" i="8"/>
  <c r="G68" i="8"/>
  <c r="D79" i="8"/>
  <c r="E79" i="8"/>
  <c r="F79" i="8"/>
  <c r="J3" i="8" l="1"/>
  <c r="J4" i="8"/>
  <c r="J5" i="8"/>
  <c r="J6" i="8"/>
  <c r="J7" i="8"/>
  <c r="J2" i="8"/>
  <c r="E158" i="8"/>
  <c r="F158" i="8"/>
  <c r="G158" i="8"/>
  <c r="H158" i="8"/>
  <c r="I158" i="8"/>
  <c r="E157" i="8"/>
  <c r="F157" i="8"/>
  <c r="G157" i="8"/>
  <c r="H157" i="8"/>
  <c r="I157" i="8"/>
  <c r="E156" i="8"/>
  <c r="F156" i="8"/>
  <c r="G156" i="8"/>
  <c r="H156" i="8"/>
  <c r="I156" i="8"/>
  <c r="E155" i="8"/>
  <c r="F155" i="8"/>
  <c r="G155" i="8"/>
  <c r="H155" i="8"/>
  <c r="I155" i="8"/>
  <c r="E154" i="8"/>
  <c r="F154" i="8"/>
  <c r="G154" i="8"/>
  <c r="H154" i="8"/>
  <c r="I154" i="8"/>
  <c r="E153" i="8"/>
  <c r="F153" i="8"/>
  <c r="G153" i="8"/>
  <c r="H153" i="8"/>
  <c r="I153" i="8"/>
  <c r="E148" i="8"/>
  <c r="F148" i="8"/>
  <c r="G148" i="8"/>
  <c r="H148" i="8"/>
  <c r="I148" i="8"/>
  <c r="E147" i="8"/>
  <c r="F147" i="8"/>
  <c r="G147" i="8"/>
  <c r="H147" i="8"/>
  <c r="I147" i="8"/>
  <c r="E146" i="8"/>
  <c r="F146" i="8"/>
  <c r="G146" i="8"/>
  <c r="H146" i="8"/>
  <c r="I146" i="8"/>
  <c r="E145" i="8"/>
  <c r="F145" i="8"/>
  <c r="G145" i="8"/>
  <c r="H145" i="8"/>
  <c r="I145" i="8"/>
  <c r="E144" i="8"/>
  <c r="F144" i="8"/>
  <c r="G144" i="8"/>
  <c r="H144" i="8"/>
  <c r="I144" i="8"/>
  <c r="E143" i="8"/>
  <c r="F143" i="8"/>
  <c r="G143" i="8"/>
  <c r="H143" i="8"/>
  <c r="I143" i="8"/>
  <c r="E138" i="8"/>
  <c r="F138" i="8"/>
  <c r="G138" i="8"/>
  <c r="H138" i="8"/>
  <c r="I138" i="8"/>
  <c r="E137" i="8"/>
  <c r="F137" i="8"/>
  <c r="G137" i="8"/>
  <c r="H137" i="8"/>
  <c r="I137" i="8"/>
  <c r="E136" i="8"/>
  <c r="F136" i="8"/>
  <c r="G136" i="8"/>
  <c r="H136" i="8"/>
  <c r="I136" i="8"/>
  <c r="E135" i="8"/>
  <c r="F135" i="8"/>
  <c r="G135" i="8"/>
  <c r="H135" i="8"/>
  <c r="I135" i="8"/>
  <c r="E134" i="8"/>
  <c r="F134" i="8"/>
  <c r="G134" i="8"/>
  <c r="H134" i="8"/>
  <c r="I134" i="8"/>
  <c r="E133" i="8"/>
  <c r="F133" i="8"/>
  <c r="G133" i="8"/>
  <c r="H133" i="8"/>
  <c r="I133" i="8"/>
  <c r="D158" i="8"/>
  <c r="D157" i="8"/>
  <c r="D156" i="8"/>
  <c r="D155" i="8"/>
  <c r="D154" i="8"/>
  <c r="D153" i="8"/>
  <c r="D148" i="8"/>
  <c r="D147" i="8"/>
  <c r="D146" i="8"/>
  <c r="D145" i="8"/>
  <c r="D144" i="8"/>
  <c r="D143" i="8"/>
  <c r="D138" i="8"/>
  <c r="D137" i="8"/>
  <c r="D136" i="8"/>
  <c r="D135" i="8"/>
  <c r="D134" i="8"/>
  <c r="D133" i="8"/>
  <c r="E128" i="8"/>
  <c r="F128" i="8"/>
  <c r="G128" i="8"/>
  <c r="H128" i="8"/>
  <c r="I128" i="8"/>
  <c r="E127" i="8"/>
  <c r="F127" i="8"/>
  <c r="G127" i="8"/>
  <c r="H127" i="8"/>
  <c r="I127" i="8"/>
  <c r="E126" i="8"/>
  <c r="F126" i="8"/>
  <c r="G126" i="8"/>
  <c r="H126" i="8"/>
  <c r="I126" i="8"/>
  <c r="E125" i="8"/>
  <c r="F125" i="8"/>
  <c r="G125" i="8"/>
  <c r="H125" i="8"/>
  <c r="I125" i="8"/>
  <c r="E124" i="8"/>
  <c r="F124" i="8"/>
  <c r="G124" i="8"/>
  <c r="H124" i="8"/>
  <c r="I124" i="8"/>
  <c r="E123" i="8"/>
  <c r="F123" i="8"/>
  <c r="G123" i="8"/>
  <c r="H123" i="8"/>
  <c r="I123" i="8"/>
  <c r="D128" i="8"/>
  <c r="D127" i="8"/>
  <c r="D126" i="8"/>
  <c r="D125" i="8"/>
  <c r="D124" i="8"/>
  <c r="D123" i="8"/>
  <c r="E117" i="8"/>
  <c r="F117" i="8"/>
  <c r="G117" i="8"/>
  <c r="H117" i="8"/>
  <c r="I117" i="8"/>
  <c r="E116" i="8"/>
  <c r="F116" i="8"/>
  <c r="G116" i="8"/>
  <c r="H116" i="8"/>
  <c r="I116" i="8"/>
  <c r="E115" i="8"/>
  <c r="F115" i="8"/>
  <c r="G115" i="8"/>
  <c r="H115" i="8"/>
  <c r="I115" i="8"/>
  <c r="E114" i="8"/>
  <c r="F114" i="8"/>
  <c r="G114" i="8"/>
  <c r="H114" i="8"/>
  <c r="I114" i="8"/>
  <c r="E113" i="8"/>
  <c r="F113" i="8"/>
  <c r="G113" i="8"/>
  <c r="H113" i="8"/>
  <c r="I113" i="8"/>
  <c r="E112" i="8"/>
  <c r="F112" i="8"/>
  <c r="G112" i="8"/>
  <c r="H112" i="8"/>
  <c r="I112" i="8"/>
  <c r="D117" i="8"/>
  <c r="D116" i="8"/>
  <c r="D115" i="8"/>
  <c r="D114" i="8"/>
  <c r="D113" i="8"/>
  <c r="D112" i="8"/>
  <c r="E106" i="8"/>
  <c r="F106" i="8"/>
  <c r="G106" i="8"/>
  <c r="H106" i="8"/>
  <c r="I106" i="8"/>
  <c r="E105" i="8"/>
  <c r="F105" i="8"/>
  <c r="G105" i="8"/>
  <c r="H105" i="8"/>
  <c r="I105" i="8"/>
  <c r="E104" i="8"/>
  <c r="F104" i="8"/>
  <c r="G104" i="8"/>
  <c r="H104" i="8"/>
  <c r="I104" i="8"/>
  <c r="E103" i="8"/>
  <c r="F103" i="8"/>
  <c r="G103" i="8"/>
  <c r="H103" i="8"/>
  <c r="I103" i="8"/>
  <c r="E102" i="8"/>
  <c r="F102" i="8"/>
  <c r="G102" i="8"/>
  <c r="H102" i="8"/>
  <c r="I102" i="8"/>
  <c r="E101" i="8"/>
  <c r="F101" i="8"/>
  <c r="G101" i="8"/>
  <c r="H101" i="8"/>
  <c r="I101" i="8"/>
  <c r="D106" i="8"/>
  <c r="D105" i="8"/>
  <c r="D104" i="8"/>
  <c r="D103" i="8"/>
  <c r="D102" i="8"/>
  <c r="D101" i="8"/>
  <c r="E95" i="8"/>
  <c r="F95" i="8"/>
  <c r="G95" i="8"/>
  <c r="H95" i="8"/>
  <c r="I95" i="8"/>
  <c r="E94" i="8"/>
  <c r="F94" i="8"/>
  <c r="G94" i="8"/>
  <c r="H94" i="8"/>
  <c r="I94" i="8"/>
  <c r="E93" i="8"/>
  <c r="F93" i="8"/>
  <c r="G93" i="8"/>
  <c r="H93" i="8"/>
  <c r="I93" i="8"/>
  <c r="E92" i="8"/>
  <c r="F92" i="8"/>
  <c r="G92" i="8"/>
  <c r="H92" i="8"/>
  <c r="I92" i="8"/>
  <c r="E91" i="8"/>
  <c r="F91" i="8"/>
  <c r="G91" i="8"/>
  <c r="H91" i="8"/>
  <c r="I91" i="8"/>
  <c r="E90" i="8"/>
  <c r="F90" i="8"/>
  <c r="G90" i="8"/>
  <c r="H90" i="8"/>
  <c r="I90" i="8"/>
  <c r="D95" i="8"/>
  <c r="D94" i="8"/>
  <c r="D93" i="8"/>
  <c r="D92" i="8"/>
  <c r="D91" i="8"/>
  <c r="D90" i="8"/>
  <c r="E84" i="8"/>
  <c r="F84" i="8"/>
  <c r="G84" i="8"/>
  <c r="H84" i="8"/>
  <c r="I84" i="8"/>
  <c r="E83" i="8"/>
  <c r="F83" i="8"/>
  <c r="G83" i="8"/>
  <c r="H83" i="8"/>
  <c r="I83" i="8"/>
  <c r="E82" i="8"/>
  <c r="F82" i="8"/>
  <c r="G82" i="8"/>
  <c r="H82" i="8"/>
  <c r="I82" i="8"/>
  <c r="E81" i="8"/>
  <c r="F81" i="8"/>
  <c r="G81" i="8"/>
  <c r="H81" i="8"/>
  <c r="I81" i="8"/>
  <c r="E80" i="8"/>
  <c r="F80" i="8"/>
  <c r="G80" i="8"/>
  <c r="H80" i="8"/>
  <c r="I80" i="8"/>
  <c r="G79" i="8"/>
  <c r="H79" i="8"/>
  <c r="I79" i="8"/>
  <c r="D84" i="8"/>
  <c r="D83" i="8"/>
  <c r="D82" i="8"/>
  <c r="D81" i="8"/>
  <c r="D80" i="8"/>
  <c r="E73" i="8"/>
  <c r="F73" i="8"/>
  <c r="G73" i="8"/>
  <c r="H73" i="8"/>
  <c r="I73" i="8"/>
  <c r="E72" i="8"/>
  <c r="F72" i="8"/>
  <c r="G72" i="8"/>
  <c r="H72" i="8"/>
  <c r="I72" i="8"/>
  <c r="E71" i="8"/>
  <c r="F71" i="8"/>
  <c r="G71" i="8"/>
  <c r="H71" i="8"/>
  <c r="I71" i="8"/>
  <c r="E70" i="8"/>
  <c r="F70" i="8"/>
  <c r="G70" i="8"/>
  <c r="H70" i="8"/>
  <c r="I70" i="8"/>
  <c r="E69" i="8"/>
  <c r="F69" i="8"/>
  <c r="G69" i="8"/>
  <c r="H69" i="8"/>
  <c r="I69" i="8"/>
  <c r="H68" i="8"/>
  <c r="I68" i="8"/>
  <c r="D73" i="8"/>
  <c r="D72" i="8"/>
  <c r="D71" i="8"/>
  <c r="D70" i="8"/>
  <c r="D69" i="8"/>
  <c r="B68" i="8"/>
  <c r="F62" i="8"/>
  <c r="G62" i="8"/>
  <c r="H62" i="8"/>
  <c r="I62" i="8"/>
  <c r="E61" i="8"/>
  <c r="F61" i="8"/>
  <c r="G61" i="8"/>
  <c r="H61" i="8"/>
  <c r="I61" i="8"/>
  <c r="E60" i="8"/>
  <c r="F60" i="8"/>
  <c r="G60" i="8"/>
  <c r="H60" i="8"/>
  <c r="I60" i="8"/>
  <c r="E59" i="8"/>
  <c r="F59" i="8"/>
  <c r="G59" i="8"/>
  <c r="H59" i="8"/>
  <c r="I59" i="8"/>
  <c r="E58" i="8"/>
  <c r="G58" i="8"/>
  <c r="H58" i="8"/>
  <c r="I58" i="8"/>
  <c r="G57" i="8"/>
  <c r="H57" i="8"/>
  <c r="I57" i="8"/>
  <c r="D62" i="8"/>
  <c r="D61" i="8"/>
  <c r="D60" i="8"/>
  <c r="D59" i="8"/>
  <c r="D58" i="8"/>
  <c r="E51" i="8"/>
  <c r="F51" i="8"/>
  <c r="G51" i="8"/>
  <c r="H51" i="8"/>
  <c r="I51" i="8"/>
  <c r="E50" i="8"/>
  <c r="F50" i="8"/>
  <c r="G50" i="8"/>
  <c r="H50" i="8"/>
  <c r="I50" i="8"/>
  <c r="E49" i="8"/>
  <c r="F49" i="8"/>
  <c r="G49" i="8"/>
  <c r="H49" i="8"/>
  <c r="I49" i="8"/>
  <c r="E48" i="8"/>
  <c r="F48" i="8"/>
  <c r="G48" i="8"/>
  <c r="H48" i="8"/>
  <c r="I48" i="8"/>
  <c r="E47" i="8"/>
  <c r="F47" i="8"/>
  <c r="G47" i="8"/>
  <c r="H47" i="8"/>
  <c r="I47" i="8"/>
  <c r="G46" i="8"/>
  <c r="I46" i="8"/>
  <c r="D51" i="8"/>
  <c r="D50" i="8"/>
  <c r="D49" i="8"/>
  <c r="D48" i="8"/>
  <c r="D47" i="8"/>
  <c r="B35" i="8"/>
  <c r="E40" i="8"/>
  <c r="F40" i="8"/>
  <c r="G40" i="8"/>
  <c r="H40" i="8"/>
  <c r="I40" i="8"/>
  <c r="E39" i="8"/>
  <c r="F39" i="8"/>
  <c r="G39" i="8"/>
  <c r="H39" i="8"/>
  <c r="I39" i="8"/>
  <c r="E38" i="8"/>
  <c r="F38" i="8"/>
  <c r="G38" i="8"/>
  <c r="H38" i="8"/>
  <c r="I38" i="8"/>
  <c r="E37" i="8"/>
  <c r="F37" i="8"/>
  <c r="G37" i="8"/>
  <c r="H37" i="8"/>
  <c r="I37" i="8"/>
  <c r="E36" i="8"/>
  <c r="F36" i="8"/>
  <c r="G36" i="8"/>
  <c r="H36" i="8"/>
  <c r="I36" i="8"/>
  <c r="H35" i="8"/>
  <c r="I35" i="8"/>
  <c r="D40" i="8"/>
  <c r="D39" i="8"/>
  <c r="D38" i="8"/>
  <c r="D37" i="8"/>
  <c r="D36" i="8"/>
  <c r="E29" i="8"/>
  <c r="F29" i="8"/>
  <c r="G29" i="8"/>
  <c r="H29" i="8"/>
  <c r="I29" i="8"/>
  <c r="E28" i="8"/>
  <c r="F28" i="8"/>
  <c r="G28" i="8"/>
  <c r="H28" i="8"/>
  <c r="I28" i="8"/>
  <c r="E27" i="8"/>
  <c r="F27" i="8"/>
  <c r="G27" i="8"/>
  <c r="H27" i="8"/>
  <c r="I27" i="8"/>
  <c r="E26" i="8"/>
  <c r="F26" i="8"/>
  <c r="G26" i="8"/>
  <c r="H26" i="8"/>
  <c r="I26" i="8"/>
  <c r="E25" i="8"/>
  <c r="F25" i="8"/>
  <c r="G25" i="8"/>
  <c r="H25" i="8"/>
  <c r="I25" i="8"/>
  <c r="E24" i="8"/>
  <c r="F24" i="8"/>
  <c r="G24" i="8"/>
  <c r="H24" i="8"/>
  <c r="I24" i="8"/>
  <c r="D29" i="8"/>
  <c r="D28" i="8"/>
  <c r="D27" i="8"/>
  <c r="D26" i="8"/>
  <c r="D25" i="8"/>
  <c r="D24" i="8"/>
  <c r="E17" i="8"/>
  <c r="F17" i="8"/>
  <c r="G17" i="8"/>
  <c r="H17" i="8"/>
  <c r="I17" i="8"/>
  <c r="E18" i="8"/>
  <c r="F18" i="8"/>
  <c r="G18" i="8"/>
  <c r="H18" i="8"/>
  <c r="I18" i="8"/>
  <c r="E16" i="8"/>
  <c r="F16" i="8"/>
  <c r="G16" i="8"/>
  <c r="H16" i="8"/>
  <c r="I16" i="8"/>
  <c r="E15" i="8"/>
  <c r="F15" i="8"/>
  <c r="G15" i="8"/>
  <c r="H15" i="8"/>
  <c r="I15" i="8"/>
  <c r="E14" i="8"/>
  <c r="F14" i="8"/>
  <c r="G14" i="8"/>
  <c r="H14" i="8"/>
  <c r="I14" i="8"/>
  <c r="E13" i="8"/>
  <c r="F13" i="8"/>
  <c r="G13" i="8"/>
  <c r="H13" i="8"/>
  <c r="I13" i="8"/>
  <c r="D18" i="8"/>
  <c r="D17" i="8"/>
  <c r="D16" i="8"/>
  <c r="D15" i="8"/>
  <c r="D14" i="8"/>
  <c r="D13" i="8"/>
  <c r="D3" i="8"/>
  <c r="D2" i="8"/>
  <c r="D4" i="8"/>
  <c r="D5" i="8"/>
  <c r="D6" i="8"/>
  <c r="D7" i="8"/>
  <c r="E7" i="8"/>
  <c r="F7" i="8"/>
  <c r="G7" i="8"/>
  <c r="H7" i="8"/>
  <c r="I7" i="8"/>
  <c r="E6" i="8"/>
  <c r="F6" i="8"/>
  <c r="G6" i="8"/>
  <c r="H6" i="8"/>
  <c r="I6" i="8"/>
  <c r="E5" i="8"/>
  <c r="F5" i="8"/>
  <c r="G5" i="8"/>
  <c r="H5" i="8"/>
  <c r="I5" i="8"/>
  <c r="E4" i="8"/>
  <c r="F4" i="8"/>
  <c r="G4" i="8"/>
  <c r="H4" i="8"/>
  <c r="I4" i="8"/>
  <c r="E3" i="8"/>
  <c r="F3" i="8"/>
  <c r="G3" i="8"/>
  <c r="H3" i="8"/>
  <c r="I3" i="8"/>
  <c r="E2" i="8"/>
  <c r="F2" i="8"/>
  <c r="G2" i="8"/>
  <c r="H2" i="8"/>
  <c r="I2" i="8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46" i="6"/>
  <c r="E46" i="6"/>
  <c r="C24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L209" i="8"/>
  <c r="Q21" i="13" s="1"/>
  <c r="R21" i="13" s="1"/>
  <c r="K209" i="8"/>
  <c r="P21" i="13" s="1"/>
  <c r="I209" i="8"/>
  <c r="K21" i="13" s="1"/>
  <c r="H209" i="8"/>
  <c r="G209" i="8"/>
  <c r="F209" i="8"/>
  <c r="E209" i="8"/>
  <c r="G21" i="13" s="1"/>
  <c r="D209" i="8"/>
  <c r="F21" i="13" s="1"/>
  <c r="O21" i="13" s="1"/>
  <c r="J208" i="8"/>
  <c r="B208" i="8"/>
  <c r="J207" i="8"/>
  <c r="B207" i="8"/>
  <c r="J206" i="8"/>
  <c r="B206" i="8"/>
  <c r="J205" i="8"/>
  <c r="B205" i="8"/>
  <c r="J204" i="8"/>
  <c r="B204" i="8"/>
  <c r="J203" i="8"/>
  <c r="B203" i="8"/>
  <c r="L199" i="8"/>
  <c r="Q20" i="13" s="1"/>
  <c r="K199" i="8"/>
  <c r="P20" i="13" s="1"/>
  <c r="I199" i="8"/>
  <c r="K20" i="13" s="1"/>
  <c r="H199" i="8"/>
  <c r="G199" i="8"/>
  <c r="F199" i="8"/>
  <c r="E199" i="8"/>
  <c r="G20" i="13" s="1"/>
  <c r="D199" i="8"/>
  <c r="F20" i="13" s="1"/>
  <c r="J198" i="8"/>
  <c r="B198" i="8"/>
  <c r="J197" i="8"/>
  <c r="B197" i="8"/>
  <c r="J196" i="8"/>
  <c r="B196" i="8"/>
  <c r="J195" i="8"/>
  <c r="B195" i="8"/>
  <c r="J194" i="8"/>
  <c r="B194" i="8"/>
  <c r="J193" i="8"/>
  <c r="B193" i="8"/>
  <c r="L189" i="8"/>
  <c r="Q19" i="13" s="1"/>
  <c r="R19" i="13" s="1"/>
  <c r="K189" i="8"/>
  <c r="P19" i="13" s="1"/>
  <c r="I189" i="8"/>
  <c r="K19" i="13" s="1"/>
  <c r="H189" i="8"/>
  <c r="J19" i="13" s="1"/>
  <c r="G189" i="8"/>
  <c r="I19" i="13" s="1"/>
  <c r="F189" i="8"/>
  <c r="H19" i="13" s="1"/>
  <c r="E189" i="8"/>
  <c r="G19" i="13" s="1"/>
  <c r="D189" i="8"/>
  <c r="F19" i="13" s="1"/>
  <c r="J188" i="8"/>
  <c r="B188" i="8"/>
  <c r="J187" i="8"/>
  <c r="B187" i="8"/>
  <c r="J186" i="8"/>
  <c r="B186" i="8"/>
  <c r="J185" i="8"/>
  <c r="B185" i="8"/>
  <c r="J184" i="8"/>
  <c r="B184" i="8"/>
  <c r="J183" i="8"/>
  <c r="B183" i="8"/>
  <c r="L179" i="8"/>
  <c r="Q18" i="13" s="1"/>
  <c r="K179" i="8"/>
  <c r="P18" i="13" s="1"/>
  <c r="I179" i="8"/>
  <c r="K18" i="13" s="1"/>
  <c r="H179" i="8"/>
  <c r="G179" i="8"/>
  <c r="F179" i="8"/>
  <c r="E179" i="8"/>
  <c r="G18" i="13" s="1"/>
  <c r="D179" i="8"/>
  <c r="F18" i="13" s="1"/>
  <c r="O18" i="13" s="1"/>
  <c r="J178" i="8"/>
  <c r="B178" i="8"/>
  <c r="J177" i="8"/>
  <c r="B177" i="8"/>
  <c r="J176" i="8"/>
  <c r="B176" i="8"/>
  <c r="J175" i="8"/>
  <c r="B175" i="8"/>
  <c r="J174" i="8"/>
  <c r="B174" i="8"/>
  <c r="J173" i="8"/>
  <c r="B173" i="8"/>
  <c r="L169" i="8"/>
  <c r="Q17" i="13" s="1"/>
  <c r="R17" i="13" s="1"/>
  <c r="K169" i="8"/>
  <c r="P17" i="13" s="1"/>
  <c r="I169" i="8"/>
  <c r="K17" i="13" s="1"/>
  <c r="H169" i="8"/>
  <c r="J17" i="13" s="1"/>
  <c r="G169" i="8"/>
  <c r="I17" i="13" s="1"/>
  <c r="F169" i="8"/>
  <c r="H17" i="13" s="1"/>
  <c r="E169" i="8"/>
  <c r="D169" i="8"/>
  <c r="F17" i="13" s="1"/>
  <c r="O17" i="13" s="1"/>
  <c r="J168" i="8"/>
  <c r="B168" i="8"/>
  <c r="J167" i="8"/>
  <c r="B167" i="8"/>
  <c r="J166" i="8"/>
  <c r="B166" i="8"/>
  <c r="J165" i="8"/>
  <c r="B165" i="8"/>
  <c r="J164" i="8"/>
  <c r="B164" i="8"/>
  <c r="J163" i="8"/>
  <c r="B163" i="8"/>
  <c r="L159" i="8"/>
  <c r="Q16" i="13" s="1"/>
  <c r="K159" i="8"/>
  <c r="P16" i="13" s="1"/>
  <c r="J158" i="8"/>
  <c r="J157" i="8"/>
  <c r="J156" i="8"/>
  <c r="J155" i="8"/>
  <c r="J154" i="8"/>
  <c r="J153" i="8"/>
  <c r="L149" i="8"/>
  <c r="Q15" i="13" s="1"/>
  <c r="K149" i="8"/>
  <c r="P15" i="13" s="1"/>
  <c r="J148" i="8"/>
  <c r="J147" i="8"/>
  <c r="J146" i="8"/>
  <c r="J145" i="8"/>
  <c r="J144" i="8"/>
  <c r="J143" i="8"/>
  <c r="L139" i="8"/>
  <c r="Q14" i="13" s="1"/>
  <c r="K139" i="8"/>
  <c r="P14" i="13" s="1"/>
  <c r="R14" i="13" s="1"/>
  <c r="J138" i="8"/>
  <c r="J137" i="8"/>
  <c r="J136" i="8"/>
  <c r="J135" i="8"/>
  <c r="J134" i="8"/>
  <c r="J133" i="8"/>
  <c r="L129" i="8"/>
  <c r="Q13" i="13" s="1"/>
  <c r="K129" i="8"/>
  <c r="P13" i="13" s="1"/>
  <c r="J128" i="8"/>
  <c r="J127" i="8"/>
  <c r="J126" i="8"/>
  <c r="J125" i="8"/>
  <c r="J124" i="8"/>
  <c r="J123" i="8"/>
  <c r="L118" i="8"/>
  <c r="Q12" i="13" s="1"/>
  <c r="K118" i="8"/>
  <c r="P12" i="13" s="1"/>
  <c r="R12" i="13" s="1"/>
  <c r="J117" i="8"/>
  <c r="J116" i="8"/>
  <c r="J115" i="8"/>
  <c r="J114" i="8"/>
  <c r="J113" i="8"/>
  <c r="J112" i="8"/>
  <c r="L107" i="8"/>
  <c r="Q11" i="13" s="1"/>
  <c r="K107" i="8"/>
  <c r="P11" i="13" s="1"/>
  <c r="J106" i="8"/>
  <c r="J105" i="8"/>
  <c r="J104" i="8"/>
  <c r="J103" i="8"/>
  <c r="J102" i="8"/>
  <c r="J101" i="8"/>
  <c r="B79" i="8"/>
  <c r="B46" i="8"/>
  <c r="I20" i="13" l="1"/>
  <c r="G200" i="8"/>
  <c r="J18" i="13"/>
  <c r="H180" i="8"/>
  <c r="J20" i="13"/>
  <c r="H200" i="8"/>
  <c r="I18" i="13"/>
  <c r="G180" i="8"/>
  <c r="H18" i="13"/>
  <c r="F180" i="8"/>
  <c r="H20" i="13"/>
  <c r="F200" i="8"/>
  <c r="O20" i="13"/>
  <c r="B17" i="14"/>
  <c r="R16" i="13"/>
  <c r="R20" i="13"/>
  <c r="F210" i="8"/>
  <c r="I21" i="13"/>
  <c r="G210" i="8"/>
  <c r="J21" i="13"/>
  <c r="H210" i="8"/>
  <c r="R18" i="13"/>
  <c r="R11" i="13"/>
  <c r="R13" i="13"/>
  <c r="R15" i="13"/>
  <c r="J199" i="8"/>
  <c r="J139" i="8"/>
  <c r="J129" i="8"/>
  <c r="J118" i="8"/>
  <c r="C46" i="6"/>
  <c r="J169" i="8"/>
  <c r="J189" i="8"/>
  <c r="J107" i="8"/>
  <c r="J209" i="8"/>
  <c r="J149" i="8"/>
  <c r="J159" i="8"/>
  <c r="J179" i="8"/>
  <c r="D21" i="13"/>
  <c r="D20" i="13"/>
  <c r="B148" i="8"/>
  <c r="C209" i="8"/>
  <c r="H21" i="13"/>
  <c r="B209" i="8"/>
  <c r="C199" i="8"/>
  <c r="B90" i="8"/>
  <c r="B112" i="8"/>
  <c r="B199" i="8"/>
  <c r="B136" i="8"/>
  <c r="H107" i="8"/>
  <c r="J11" i="13" s="1"/>
  <c r="O19" i="13"/>
  <c r="H190" i="8"/>
  <c r="G190" i="8"/>
  <c r="F190" i="8"/>
  <c r="I190" i="8"/>
  <c r="B6" i="8"/>
  <c r="B39" i="8"/>
  <c r="B103" i="8"/>
  <c r="N19" i="13"/>
  <c r="N17" i="13"/>
  <c r="D18" i="13"/>
  <c r="C169" i="8"/>
  <c r="E17" i="13" s="1"/>
  <c r="G17" i="13"/>
  <c r="D17" i="13" s="1"/>
  <c r="B189" i="8"/>
  <c r="C189" i="8"/>
  <c r="E19" i="13" s="1"/>
  <c r="C179" i="8"/>
  <c r="E18" i="13" s="1"/>
  <c r="B179" i="8"/>
  <c r="B169" i="8"/>
  <c r="B28" i="8"/>
  <c r="B116" i="8"/>
  <c r="B38" i="8"/>
  <c r="H85" i="8"/>
  <c r="J9" i="13" s="1"/>
  <c r="B133" i="8"/>
  <c r="I96" i="8"/>
  <c r="K10" i="13" s="1"/>
  <c r="I118" i="8"/>
  <c r="K12" i="13" s="1"/>
  <c r="B105" i="8"/>
  <c r="B17" i="8"/>
  <c r="B146" i="8"/>
  <c r="B16" i="8"/>
  <c r="B125" i="8"/>
  <c r="I41" i="8"/>
  <c r="K5" i="13" s="1"/>
  <c r="I129" i="8"/>
  <c r="B134" i="8"/>
  <c r="B47" i="8"/>
  <c r="B58" i="8"/>
  <c r="B69" i="8"/>
  <c r="B106" i="8"/>
  <c r="I149" i="8"/>
  <c r="K15" i="13" s="1"/>
  <c r="B15" i="8"/>
  <c r="I8" i="8"/>
  <c r="K2" i="13" s="1"/>
  <c r="I85" i="8"/>
  <c r="K9" i="13" s="1"/>
  <c r="H129" i="8"/>
  <c r="H139" i="8"/>
  <c r="J14" i="13" s="1"/>
  <c r="B14" i="8"/>
  <c r="B13" i="8"/>
  <c r="B143" i="8"/>
  <c r="B70" i="8"/>
  <c r="B18" i="8"/>
  <c r="H159" i="8"/>
  <c r="J16" i="13" s="1"/>
  <c r="G96" i="8"/>
  <c r="I10" i="13" s="1"/>
  <c r="B95" i="8"/>
  <c r="B128" i="8"/>
  <c r="H118" i="8"/>
  <c r="J12" i="13" s="1"/>
  <c r="H149" i="8"/>
  <c r="I63" i="8"/>
  <c r="K7" i="13" s="1"/>
  <c r="I30" i="8"/>
  <c r="K4" i="13" s="1"/>
  <c r="H52" i="8"/>
  <c r="J6" i="13" s="1"/>
  <c r="H74" i="8"/>
  <c r="H41" i="8"/>
  <c r="J5" i="13" s="1"/>
  <c r="G8" i="8"/>
  <c r="I2" i="13" s="1"/>
  <c r="B83" i="8"/>
  <c r="D8" i="8"/>
  <c r="F2" i="13" s="1"/>
  <c r="B26" i="8"/>
  <c r="B37" i="8"/>
  <c r="B59" i="8"/>
  <c r="H63" i="8"/>
  <c r="J7" i="13" s="1"/>
  <c r="H8" i="8"/>
  <c r="J2" i="13" s="1"/>
  <c r="G52" i="8"/>
  <c r="I6" i="13" s="1"/>
  <c r="F8" i="8"/>
  <c r="H2" i="13" s="1"/>
  <c r="B113" i="8"/>
  <c r="E8" i="8"/>
  <c r="G2" i="13" s="1"/>
  <c r="B158" i="8"/>
  <c r="F159" i="8"/>
  <c r="H16" i="13" s="1"/>
  <c r="I159" i="8"/>
  <c r="K16" i="13" s="1"/>
  <c r="B156" i="8"/>
  <c r="B155" i="8"/>
  <c r="B145" i="8"/>
  <c r="B153" i="8"/>
  <c r="G159" i="8"/>
  <c r="I16" i="13" s="1"/>
  <c r="B157" i="8"/>
  <c r="E159" i="8"/>
  <c r="D159" i="8"/>
  <c r="F16" i="13" s="1"/>
  <c r="O16" i="13" s="1"/>
  <c r="B154" i="8"/>
  <c r="G149" i="8"/>
  <c r="F149" i="8"/>
  <c r="B144" i="8"/>
  <c r="E149" i="8"/>
  <c r="G15" i="13" s="1"/>
  <c r="D149" i="8"/>
  <c r="F15" i="13" s="1"/>
  <c r="O15" i="13" s="1"/>
  <c r="B147" i="8"/>
  <c r="B138" i="8"/>
  <c r="B137" i="8"/>
  <c r="E139" i="8"/>
  <c r="G14" i="13" s="1"/>
  <c r="I139" i="8"/>
  <c r="K14" i="13" s="1"/>
  <c r="G139" i="8"/>
  <c r="I14" i="13" s="1"/>
  <c r="F139" i="8"/>
  <c r="H14" i="13" s="1"/>
  <c r="D139" i="8"/>
  <c r="F14" i="13" s="1"/>
  <c r="B21" i="14" s="1"/>
  <c r="B135" i="8"/>
  <c r="B126" i="8"/>
  <c r="G129" i="8"/>
  <c r="F129" i="8"/>
  <c r="B124" i="8"/>
  <c r="E129" i="8"/>
  <c r="G13" i="13" s="1"/>
  <c r="B123" i="8"/>
  <c r="D129" i="8"/>
  <c r="F13" i="13" s="1"/>
  <c r="O13" i="13" s="1"/>
  <c r="B127" i="8"/>
  <c r="E118" i="8"/>
  <c r="G12" i="13" s="1"/>
  <c r="B117" i="8"/>
  <c r="B115" i="8"/>
  <c r="G118" i="8"/>
  <c r="I12" i="13" s="1"/>
  <c r="B114" i="8"/>
  <c r="F118" i="8"/>
  <c r="H12" i="13" s="1"/>
  <c r="D118" i="8"/>
  <c r="F12" i="13" s="1"/>
  <c r="F107" i="8"/>
  <c r="H11" i="13" s="1"/>
  <c r="B104" i="8"/>
  <c r="G107" i="8"/>
  <c r="I11" i="13" s="1"/>
  <c r="I107" i="8"/>
  <c r="K11" i="13" s="1"/>
  <c r="E107" i="8"/>
  <c r="G11" i="13" s="1"/>
  <c r="B102" i="8"/>
  <c r="B101" i="8"/>
  <c r="D107" i="8"/>
  <c r="F11" i="13" s="1"/>
  <c r="H96" i="8"/>
  <c r="J10" i="13" s="1"/>
  <c r="F96" i="8"/>
  <c r="H10" i="13" s="1"/>
  <c r="B94" i="8"/>
  <c r="B93" i="8"/>
  <c r="E96" i="8"/>
  <c r="G10" i="13" s="1"/>
  <c r="B92" i="8"/>
  <c r="B91" i="8"/>
  <c r="B84" i="8"/>
  <c r="F85" i="8"/>
  <c r="B82" i="8"/>
  <c r="E85" i="8"/>
  <c r="G85" i="8"/>
  <c r="B81" i="8"/>
  <c r="B80" i="8"/>
  <c r="B73" i="8"/>
  <c r="I74" i="8"/>
  <c r="B72" i="8"/>
  <c r="B71" i="8"/>
  <c r="G74" i="8"/>
  <c r="F74" i="8"/>
  <c r="E74" i="8"/>
  <c r="G8" i="13" s="1"/>
  <c r="B62" i="8"/>
  <c r="G63" i="8"/>
  <c r="I7" i="13" s="1"/>
  <c r="B61" i="8"/>
  <c r="B60" i="8"/>
  <c r="E63" i="8"/>
  <c r="G7" i="13" s="1"/>
  <c r="F63" i="8"/>
  <c r="B57" i="8"/>
  <c r="I52" i="8"/>
  <c r="K6" i="13" s="1"/>
  <c r="F52" i="8"/>
  <c r="E52" i="8"/>
  <c r="G6" i="13" s="1"/>
  <c r="B50" i="8"/>
  <c r="B49" i="8"/>
  <c r="B48" i="8"/>
  <c r="B40" i="8"/>
  <c r="G41" i="8"/>
  <c r="I5" i="13" s="1"/>
  <c r="B36" i="8"/>
  <c r="F41" i="8"/>
  <c r="E41" i="8"/>
  <c r="G5" i="13" s="1"/>
  <c r="B29" i="8"/>
  <c r="H30" i="8"/>
  <c r="J4" i="13" s="1"/>
  <c r="B27" i="8"/>
  <c r="B25" i="8"/>
  <c r="F30" i="8"/>
  <c r="H4" i="13" s="1"/>
  <c r="E30" i="8"/>
  <c r="G4" i="13" s="1"/>
  <c r="G30" i="8"/>
  <c r="I4" i="13" s="1"/>
  <c r="B24" i="8"/>
  <c r="I41" i="6"/>
  <c r="C40" i="6"/>
  <c r="B41" i="15" s="1"/>
  <c r="G41" i="6"/>
  <c r="H41" i="6"/>
  <c r="B7" i="8"/>
  <c r="B5" i="8"/>
  <c r="B4" i="8"/>
  <c r="B3" i="8"/>
  <c r="G41" i="5"/>
  <c r="B2" i="8"/>
  <c r="I41" i="5"/>
  <c r="H41" i="5"/>
  <c r="J41" i="6"/>
  <c r="J41" i="5"/>
  <c r="B51" i="8"/>
  <c r="C40" i="5"/>
  <c r="B40" i="15" s="1"/>
  <c r="N18" i="13" l="1"/>
  <c r="N20" i="13"/>
  <c r="B3" i="14" s="1"/>
  <c r="N21" i="13"/>
  <c r="J13" i="13"/>
  <c r="H130" i="8"/>
  <c r="H13" i="13"/>
  <c r="F130" i="8"/>
  <c r="I13" i="13"/>
  <c r="G130" i="8"/>
  <c r="K13" i="13"/>
  <c r="I130" i="8"/>
  <c r="O12" i="13"/>
  <c r="B22" i="14"/>
  <c r="N2" i="13"/>
  <c r="D19" i="13"/>
  <c r="O14" i="13"/>
  <c r="O11" i="13"/>
  <c r="H15" i="13"/>
  <c r="F150" i="8"/>
  <c r="J15" i="13"/>
  <c r="H150" i="8"/>
  <c r="I15" i="13"/>
  <c r="G150" i="8"/>
  <c r="I9" i="13"/>
  <c r="I86" i="8"/>
  <c r="G9" i="13"/>
  <c r="G86" i="8"/>
  <c r="J8" i="13"/>
  <c r="K8" i="13"/>
  <c r="I8" i="13"/>
  <c r="G75" i="8"/>
  <c r="N4" i="13"/>
  <c r="N14" i="13"/>
  <c r="B7" i="14" s="1"/>
  <c r="N10" i="13"/>
  <c r="N16" i="13"/>
  <c r="N12" i="13"/>
  <c r="B8" i="14" s="1"/>
  <c r="N11" i="13"/>
  <c r="D2" i="13"/>
  <c r="D13" i="13"/>
  <c r="D11" i="13"/>
  <c r="D12" i="13"/>
  <c r="D14" i="13"/>
  <c r="G16" i="13"/>
  <c r="D16" i="13" s="1"/>
  <c r="D15" i="13"/>
  <c r="H5" i="13"/>
  <c r="N5" i="13" s="1"/>
  <c r="C41" i="8"/>
  <c r="H6" i="13"/>
  <c r="N6" i="13" s="1"/>
  <c r="H7" i="13"/>
  <c r="N7" i="13" s="1"/>
  <c r="H8" i="13"/>
  <c r="H9" i="13"/>
  <c r="B159" i="8"/>
  <c r="B149" i="8"/>
  <c r="B139" i="8"/>
  <c r="B129" i="8"/>
  <c r="B118" i="8"/>
  <c r="C118" i="8"/>
  <c r="C107" i="8"/>
  <c r="B107" i="8"/>
  <c r="C30" i="8"/>
  <c r="E14" i="13" s="1"/>
  <c r="C8" i="8"/>
  <c r="C7" i="10"/>
  <c r="L7" i="10"/>
  <c r="K7" i="10"/>
  <c r="J4" i="10"/>
  <c r="B4" i="10"/>
  <c r="J3" i="10"/>
  <c r="B3" i="10"/>
  <c r="J2" i="10"/>
  <c r="B2" i="10"/>
  <c r="N13" i="13" l="1"/>
  <c r="N9" i="13"/>
  <c r="B5" i="14" s="1"/>
  <c r="N15" i="13"/>
  <c r="N8" i="13"/>
  <c r="J7" i="10"/>
  <c r="B7" i="10"/>
  <c r="B4" i="14" l="1"/>
  <c r="J13" i="8"/>
  <c r="J14" i="8"/>
  <c r="J15" i="8"/>
  <c r="J16" i="8"/>
  <c r="J17" i="8"/>
  <c r="J18" i="8"/>
  <c r="J90" i="8"/>
  <c r="J91" i="8"/>
  <c r="J92" i="8"/>
  <c r="J93" i="8"/>
  <c r="J94" i="8"/>
  <c r="J95" i="8"/>
  <c r="L41" i="8"/>
  <c r="Q5" i="13" s="1"/>
  <c r="K41" i="8"/>
  <c r="P5" i="13" s="1"/>
  <c r="J68" i="8"/>
  <c r="J69" i="8"/>
  <c r="J70" i="8"/>
  <c r="J71" i="8"/>
  <c r="J72" i="8"/>
  <c r="J73" i="8"/>
  <c r="L96" i="8"/>
  <c r="Q10" i="13" s="1"/>
  <c r="K96" i="8"/>
  <c r="P10" i="13" s="1"/>
  <c r="L85" i="8"/>
  <c r="Q9" i="13" s="1"/>
  <c r="K85" i="8"/>
  <c r="P9" i="13" s="1"/>
  <c r="L74" i="8"/>
  <c r="Q8" i="13" s="1"/>
  <c r="K74" i="8"/>
  <c r="P8" i="13" s="1"/>
  <c r="L63" i="8"/>
  <c r="Q7" i="13" s="1"/>
  <c r="K63" i="8"/>
  <c r="P7" i="13" s="1"/>
  <c r="L52" i="8"/>
  <c r="Q6" i="13" s="1"/>
  <c r="K52" i="8"/>
  <c r="P6" i="13" s="1"/>
  <c r="K30" i="8"/>
  <c r="P4" i="13" s="1"/>
  <c r="L30" i="8"/>
  <c r="K19" i="8"/>
  <c r="P3" i="13" s="1"/>
  <c r="L19" i="8"/>
  <c r="Q3" i="13" s="1"/>
  <c r="R3" i="13" s="1"/>
  <c r="K8" i="8"/>
  <c r="P2" i="13" s="1"/>
  <c r="L8" i="8"/>
  <c r="Q2" i="13" s="1"/>
  <c r="D96" i="8"/>
  <c r="D85" i="8"/>
  <c r="D74" i="8"/>
  <c r="D63" i="8"/>
  <c r="D52" i="8"/>
  <c r="D41" i="8"/>
  <c r="D30" i="8"/>
  <c r="G19" i="8"/>
  <c r="I3" i="13" s="1"/>
  <c r="I40" i="13" s="1"/>
  <c r="H19" i="8"/>
  <c r="J3" i="13" s="1"/>
  <c r="J40" i="13" s="1"/>
  <c r="I19" i="8"/>
  <c r="K3" i="13" s="1"/>
  <c r="K40" i="13" s="1"/>
  <c r="F19" i="8"/>
  <c r="H3" i="13" s="1"/>
  <c r="H40" i="13" s="1"/>
  <c r="E19" i="8"/>
  <c r="D19" i="8"/>
  <c r="F3" i="13" s="1"/>
  <c r="C19" i="8"/>
  <c r="E3" i="13" s="1"/>
  <c r="B8" i="8"/>
  <c r="R6" i="13" l="1"/>
  <c r="P40" i="13"/>
  <c r="R7" i="13"/>
  <c r="R5" i="13"/>
  <c r="R2" i="13"/>
  <c r="R10" i="13"/>
  <c r="R8" i="13"/>
  <c r="Q4" i="13"/>
  <c r="R4" i="13" s="1"/>
  <c r="J30" i="8"/>
  <c r="R9" i="13"/>
  <c r="L2" i="13"/>
  <c r="O2" i="13" s="1"/>
  <c r="J8" i="8"/>
  <c r="O3" i="13"/>
  <c r="H86" i="8"/>
  <c r="F86" i="8"/>
  <c r="H75" i="8"/>
  <c r="I75" i="8"/>
  <c r="F75" i="8"/>
  <c r="G3" i="13"/>
  <c r="G40" i="13" s="1"/>
  <c r="B19" i="8"/>
  <c r="N3" i="13"/>
  <c r="B2" i="14" s="1"/>
  <c r="B11" i="14" s="1"/>
  <c r="B30" i="8"/>
  <c r="F4" i="13"/>
  <c r="O4" i="13" s="1"/>
  <c r="B96" i="8"/>
  <c r="F10" i="13"/>
  <c r="B85" i="8"/>
  <c r="F9" i="13"/>
  <c r="B74" i="8"/>
  <c r="F8" i="13"/>
  <c r="B63" i="8"/>
  <c r="F7" i="13"/>
  <c r="B52" i="8"/>
  <c r="F6" i="13"/>
  <c r="B41" i="8"/>
  <c r="F5" i="13"/>
  <c r="J85" i="8"/>
  <c r="J41" i="8"/>
  <c r="J19" i="8"/>
  <c r="J63" i="8"/>
  <c r="J52" i="8"/>
  <c r="J96" i="8"/>
  <c r="J74" i="8"/>
  <c r="B16" i="14" l="1"/>
  <c r="B19" i="14"/>
  <c r="Q40" i="13"/>
  <c r="R40" i="13" s="1"/>
  <c r="B18" i="14"/>
  <c r="F40" i="13"/>
  <c r="K41" i="13" s="1"/>
  <c r="O7" i="13"/>
  <c r="O5" i="13"/>
  <c r="D10" i="13"/>
  <c r="O10" i="13"/>
  <c r="D9" i="13"/>
  <c r="O9" i="13"/>
  <c r="D6" i="13"/>
  <c r="O6" i="13"/>
  <c r="D8" i="13"/>
  <c r="O8" i="13"/>
  <c r="D3" i="13"/>
  <c r="D4" i="13"/>
  <c r="D7" i="13"/>
  <c r="D5" i="13"/>
  <c r="B25" i="14" l="1"/>
  <c r="J41" i="13"/>
  <c r="I41" i="13"/>
  <c r="H41" i="13"/>
  <c r="D40" i="13"/>
  <c r="C10" i="14" l="1"/>
  <c r="C23" i="14"/>
  <c r="C11" i="14"/>
  <c r="C9" i="14"/>
  <c r="C24" i="14"/>
  <c r="C22" i="14"/>
  <c r="C8" i="14"/>
  <c r="C17" i="14"/>
  <c r="C7" i="14"/>
  <c r="C6" i="14"/>
  <c r="C4" i="14"/>
  <c r="C2" i="14"/>
  <c r="C5" i="14"/>
  <c r="C3" i="14"/>
  <c r="C16" i="14"/>
  <c r="C19" i="14"/>
  <c r="C20" i="14"/>
  <c r="C21" i="14"/>
  <c r="C18" i="14"/>
  <c r="N52" i="15"/>
  <c r="O47" i="15"/>
  <c r="O52" i="15" s="1"/>
</calcChain>
</file>

<file path=xl/sharedStrings.xml><?xml version="1.0" encoding="utf-8"?>
<sst xmlns="http://schemas.openxmlformats.org/spreadsheetml/2006/main" count="3493" uniqueCount="284">
  <si>
    <t>DSR</t>
  </si>
  <si>
    <t>FDDS%</t>
  </si>
  <si>
    <t>Assigned</t>
  </si>
  <si>
    <t>NA</t>
  </si>
  <si>
    <t>ihs-awldelhag-cai</t>
  </si>
  <si>
    <t>IHS-Electronic</t>
  </si>
  <si>
    <t>ihs-mabdelal-cai</t>
  </si>
  <si>
    <t>ihs-shsalam-cai</t>
  </si>
  <si>
    <t>FDPS</t>
  </si>
  <si>
    <t>Picked</t>
  </si>
  <si>
    <t>Sun.</t>
  </si>
  <si>
    <t>Mon.</t>
  </si>
  <si>
    <t>Tue</t>
  </si>
  <si>
    <t>Wed</t>
  </si>
  <si>
    <t>Sat.</t>
  </si>
  <si>
    <t>Month</t>
  </si>
  <si>
    <t>Week 1</t>
  </si>
  <si>
    <t>Week 2</t>
  </si>
  <si>
    <t>Week 3</t>
  </si>
  <si>
    <t>Week 4</t>
  </si>
  <si>
    <t>Total</t>
  </si>
  <si>
    <t>Future</t>
  </si>
  <si>
    <t>Mohamed Abdul Aal</t>
  </si>
  <si>
    <t>Sherif Abdulsalam</t>
  </si>
  <si>
    <t>IHS-awlanqod-cai</t>
  </si>
  <si>
    <t>Mohamed Mohamed</t>
  </si>
  <si>
    <t>ihs-haron-cai</t>
  </si>
  <si>
    <t>Mohamed Mostafa</t>
  </si>
  <si>
    <t>ihs-alsafamar-cai98</t>
  </si>
  <si>
    <t>Saed Hassanen</t>
  </si>
  <si>
    <t>Emad Abdel Shafie</t>
  </si>
  <si>
    <t>Ramadan Hasanen</t>
  </si>
  <si>
    <t>Al Hoda</t>
  </si>
  <si>
    <t>Tahany Ahmed</t>
  </si>
  <si>
    <t>Adel Ismail Logistics</t>
  </si>
  <si>
    <t>Ibrahim Abdallah</t>
  </si>
  <si>
    <t>QwQlQ</t>
  </si>
  <si>
    <t>Ahmed Salem</t>
  </si>
  <si>
    <t>Xeera</t>
  </si>
  <si>
    <t>Ayman Sayed</t>
  </si>
  <si>
    <t>Hand Over</t>
  </si>
  <si>
    <t>Ahmed saad</t>
  </si>
  <si>
    <t>Al Forsan</t>
  </si>
  <si>
    <t>Amr Tarek</t>
  </si>
  <si>
    <t>Al Rowad</t>
  </si>
  <si>
    <t>Mohamed Amr</t>
  </si>
  <si>
    <t>Horus</t>
  </si>
  <si>
    <t>Mohamed Mahrous</t>
  </si>
  <si>
    <t>Reject</t>
  </si>
  <si>
    <t>Thu.</t>
  </si>
  <si>
    <t>Name</t>
  </si>
  <si>
    <t xml:space="preserve">User Name </t>
  </si>
  <si>
    <t>Dispatched</t>
  </si>
  <si>
    <t>Delivered</t>
  </si>
  <si>
    <t>Out Of Area</t>
  </si>
  <si>
    <t>Working days</t>
  </si>
  <si>
    <t>Root Cause</t>
  </si>
  <si>
    <t>Total Loss</t>
  </si>
  <si>
    <t>Area</t>
  </si>
  <si>
    <t>Nasr City</t>
  </si>
  <si>
    <t>Mokatam</t>
  </si>
  <si>
    <t>Maadi</t>
  </si>
  <si>
    <t>Helwan</t>
  </si>
  <si>
    <t>Manial</t>
  </si>
  <si>
    <t>Masr alqadeema</t>
  </si>
  <si>
    <t>Masr Alqadeema</t>
  </si>
  <si>
    <t>OFD</t>
  </si>
  <si>
    <t>Day</t>
  </si>
  <si>
    <t>Tue.</t>
  </si>
  <si>
    <t>Wed.</t>
  </si>
  <si>
    <t>Share Areas %</t>
  </si>
  <si>
    <t xml:space="preserve"> Loss Areas %</t>
  </si>
  <si>
    <t>Ahmed Saad</t>
  </si>
  <si>
    <t>Week SR</t>
  </si>
  <si>
    <t>Week 5</t>
  </si>
  <si>
    <t>From 14 -20 July</t>
  </si>
  <si>
    <t>52 shipments sc</t>
  </si>
  <si>
    <t>rejections 9 % after the sc isue</t>
  </si>
  <si>
    <t>Reason</t>
  </si>
  <si>
    <t>Count Of Stores</t>
  </si>
  <si>
    <t>Impact %</t>
  </si>
  <si>
    <t>Off</t>
  </si>
  <si>
    <t>Loss Share</t>
  </si>
  <si>
    <t>DDD Week Performance</t>
  </si>
  <si>
    <t>Dispatch</t>
  </si>
  <si>
    <t>Deliverved</t>
  </si>
  <si>
    <t>No Assign</t>
  </si>
  <si>
    <t>Station</t>
  </si>
  <si>
    <t>DSR%</t>
  </si>
  <si>
    <t>LAST Week Perfomance</t>
  </si>
  <si>
    <t>Egypt</t>
  </si>
  <si>
    <t>Impact</t>
  </si>
  <si>
    <t>Rejection</t>
  </si>
  <si>
    <t>Week Impact</t>
  </si>
  <si>
    <t>From 20 -27July</t>
  </si>
  <si>
    <t>21 July -27 July</t>
  </si>
  <si>
    <t>Current Week</t>
  </si>
  <si>
    <t>Last Week</t>
  </si>
  <si>
    <t>Total OFD</t>
  </si>
  <si>
    <t>Total Delivered</t>
  </si>
  <si>
    <t>Fri.</t>
  </si>
  <si>
    <t>14 july - 20 july</t>
  </si>
  <si>
    <t>21 july-27 july</t>
  </si>
  <si>
    <t>Gameaty</t>
  </si>
  <si>
    <t>Aya Ahmed</t>
  </si>
  <si>
    <t>Elegant</t>
  </si>
  <si>
    <t>Mohamed Hossam</t>
  </si>
  <si>
    <t>Ayman Aly</t>
  </si>
  <si>
    <t>28 Jul-3 aug</t>
  </si>
  <si>
    <t>7%rej</t>
  </si>
  <si>
    <t>11% rej</t>
  </si>
  <si>
    <t>7% rej</t>
  </si>
  <si>
    <t>SPR</t>
  </si>
  <si>
    <t>4 Aug-10 Aug</t>
  </si>
  <si>
    <t>Badr Ragab</t>
  </si>
  <si>
    <t>Cairo Laundry</t>
  </si>
  <si>
    <t>3rd Settlement</t>
  </si>
  <si>
    <t>Suspend Cash Deposit</t>
  </si>
  <si>
    <t>11aug-17aug</t>
  </si>
  <si>
    <t>East</t>
  </si>
  <si>
    <t>West</t>
  </si>
  <si>
    <t xml:space="preserve">HDP Suspend </t>
  </si>
  <si>
    <t>Mahmoud Shazly</t>
  </si>
  <si>
    <t>Mona Mahmoud</t>
  </si>
  <si>
    <t>Horus 2</t>
  </si>
  <si>
    <t>Ahmed salama</t>
  </si>
  <si>
    <t>Ahmed Mohsen</t>
  </si>
  <si>
    <t>Alaa Abdel Hafeez</t>
  </si>
  <si>
    <t>From 18 -24Aug</t>
  </si>
  <si>
    <t>18-25 Aug</t>
  </si>
  <si>
    <t>OOJ</t>
  </si>
  <si>
    <t>Not Delivered</t>
  </si>
  <si>
    <t>SR%</t>
  </si>
  <si>
    <t>MR Arrival</t>
  </si>
  <si>
    <t>1st Day Dispatch</t>
  </si>
  <si>
    <t>1st Day Delivered</t>
  </si>
  <si>
    <t>HDP</t>
  </si>
  <si>
    <t>Delta</t>
  </si>
  <si>
    <t>1 sept -7 sept</t>
  </si>
  <si>
    <t>Adel Ismail 2</t>
  </si>
  <si>
    <t>Horus 3</t>
  </si>
  <si>
    <t>Horus 4</t>
  </si>
  <si>
    <t>Horus 5</t>
  </si>
  <si>
    <t>Tahany Manial</t>
  </si>
  <si>
    <t xml:space="preserve"> Gamal Ahmed</t>
  </si>
  <si>
    <t>Mohamed Nady</t>
  </si>
  <si>
    <t>Mohamed Ewais</t>
  </si>
  <si>
    <t>Mohamed Shehata</t>
  </si>
  <si>
    <t>Amr Farag</t>
  </si>
  <si>
    <t>Mina Mourice</t>
  </si>
  <si>
    <t>Ahmed Saber</t>
  </si>
  <si>
    <t>Karim Abdel Azim</t>
  </si>
  <si>
    <t>Joseph Michel</t>
  </si>
  <si>
    <t>Khaled Gamal</t>
  </si>
  <si>
    <t>Shorouq</t>
  </si>
  <si>
    <t>Heliopolis</t>
  </si>
  <si>
    <t>Anqood Al Hadra Qebli</t>
  </si>
  <si>
    <t>Moustafa Zaky</t>
  </si>
  <si>
    <t>Anqood Al Ibrahimeyah</t>
  </si>
  <si>
    <t>Ahmed Aly</t>
  </si>
  <si>
    <t>Anqood Kafr Abdo</t>
  </si>
  <si>
    <t>Mohamed Hany</t>
  </si>
  <si>
    <t>Anqood Gleem</t>
  </si>
  <si>
    <t>Sherin El sayed</t>
  </si>
  <si>
    <t>Ramy Ibrahim</t>
  </si>
  <si>
    <t>Awel Anqood</t>
  </si>
  <si>
    <t>Shrouq</t>
  </si>
  <si>
    <t>San Stefano</t>
  </si>
  <si>
    <t xml:space="preserve"> Al Hadra Qebli</t>
  </si>
  <si>
    <t xml:space="preserve"> Al Ibrahimeyah</t>
  </si>
  <si>
    <t xml:space="preserve"> Kafr Abdo</t>
  </si>
  <si>
    <t xml:space="preserve"> Gleem</t>
  </si>
  <si>
    <t>17 sept.</t>
  </si>
  <si>
    <t>18 sept.</t>
  </si>
  <si>
    <t>19 sept.</t>
  </si>
  <si>
    <t>20 sept.</t>
  </si>
  <si>
    <t>21 sept.</t>
  </si>
  <si>
    <t>15 sept -21 sept</t>
  </si>
  <si>
    <t>22 sept.</t>
  </si>
  <si>
    <t>24 sept.</t>
  </si>
  <si>
    <t>Pick up assigned</t>
  </si>
  <si>
    <t>PSR</t>
  </si>
  <si>
    <t>25 sept.</t>
  </si>
  <si>
    <t>26 sept.</t>
  </si>
  <si>
    <t>27 sept.</t>
  </si>
  <si>
    <t xml:space="preserve"> Maadi </t>
  </si>
  <si>
    <t>Masr Al Qadeema</t>
  </si>
  <si>
    <t>PSR%</t>
  </si>
  <si>
    <t>28 sept.</t>
  </si>
  <si>
    <t>F</t>
  </si>
  <si>
    <t>Pick up Assigned</t>
  </si>
  <si>
    <t>22 sept -28 sept</t>
  </si>
  <si>
    <t>29 sept.</t>
  </si>
  <si>
    <t>1 Oct.</t>
  </si>
  <si>
    <t>2 Oct.</t>
  </si>
  <si>
    <t>3 Oct.</t>
  </si>
  <si>
    <t>4 Oct.</t>
  </si>
  <si>
    <t>5 Oct.</t>
  </si>
  <si>
    <t>29 sept - 5 Oct</t>
  </si>
  <si>
    <t>6 Oct.</t>
  </si>
  <si>
    <t>8 Oct.</t>
  </si>
  <si>
    <t>9 Oct.</t>
  </si>
  <si>
    <t>10 Oct.</t>
  </si>
  <si>
    <t>11 Oct.</t>
  </si>
  <si>
    <t>Shops waiting For new courier</t>
  </si>
  <si>
    <t>12 Oct.</t>
  </si>
  <si>
    <t>6 0ct - 12 oct</t>
  </si>
  <si>
    <t>13 Oct.</t>
  </si>
  <si>
    <t>15 Oct.</t>
  </si>
  <si>
    <t>16 Oct.</t>
  </si>
  <si>
    <t>17 Oct.</t>
  </si>
  <si>
    <t>18 Oct.</t>
  </si>
  <si>
    <t>19 Oct.</t>
  </si>
  <si>
    <t>13-19 Oct</t>
  </si>
  <si>
    <t>PSR %</t>
  </si>
  <si>
    <t>Date</t>
  </si>
  <si>
    <t>DAI4</t>
  </si>
  <si>
    <t>Hand over 2</t>
  </si>
  <si>
    <t>Alaa Market</t>
  </si>
  <si>
    <t>Taher Mohamed</t>
  </si>
  <si>
    <t>Mohamed Hamed</t>
  </si>
  <si>
    <t>Forsan 2</t>
  </si>
  <si>
    <t>Omar Sherif</t>
  </si>
  <si>
    <t>Brave</t>
  </si>
  <si>
    <t>Mohamed Gamal</t>
  </si>
  <si>
    <t>20 Oct.</t>
  </si>
  <si>
    <t>22 Oct.</t>
  </si>
  <si>
    <t>Ahmed Salama</t>
  </si>
  <si>
    <t>23 Oct.</t>
  </si>
  <si>
    <t>24 Oct.</t>
  </si>
  <si>
    <t>Mohmed Mostafa</t>
  </si>
  <si>
    <t>Cairo Laundry 2</t>
  </si>
  <si>
    <t>Gamal Ahmed 2</t>
  </si>
  <si>
    <t>Mostafa Darwish</t>
  </si>
  <si>
    <t>Gamal Ahmed</t>
  </si>
  <si>
    <t>Mohamed Hassanien</t>
  </si>
  <si>
    <t>Kamel Ahmed</t>
  </si>
  <si>
    <t>25 Oct.</t>
  </si>
  <si>
    <t>26 Oct.</t>
  </si>
  <si>
    <t>20 oct - 26 Oct</t>
  </si>
  <si>
    <t>Ramy Attia</t>
  </si>
  <si>
    <t>Target</t>
  </si>
  <si>
    <t>27 Oct.</t>
  </si>
  <si>
    <t>29 Oct.</t>
  </si>
  <si>
    <t>30 Oct.</t>
  </si>
  <si>
    <t>31 Oct.</t>
  </si>
  <si>
    <t>1 Nov.</t>
  </si>
  <si>
    <t>2 Nov.</t>
  </si>
  <si>
    <t>27 Oct -2 Nov</t>
  </si>
  <si>
    <t>Sherif Abdulsalam 2</t>
  </si>
  <si>
    <t>Ahmed Mohamed</t>
  </si>
  <si>
    <t>Al Nady</t>
  </si>
  <si>
    <t>Mohamed Bedeer</t>
  </si>
  <si>
    <t>Katamia</t>
  </si>
  <si>
    <t>4 Nov.</t>
  </si>
  <si>
    <t>5Nov.</t>
  </si>
  <si>
    <t>6 Nov.</t>
  </si>
  <si>
    <t>7 Nov.</t>
  </si>
  <si>
    <t>8 Nov.</t>
  </si>
  <si>
    <t>9 Nov.</t>
  </si>
  <si>
    <t>3 Nov-9 Nov</t>
  </si>
  <si>
    <t>10 Nov.</t>
  </si>
  <si>
    <t>12 Nov.</t>
  </si>
  <si>
    <t>13 Nov.</t>
  </si>
  <si>
    <t>14 Nov.</t>
  </si>
  <si>
    <t>15 Nov.</t>
  </si>
  <si>
    <t>16 Nov.</t>
  </si>
  <si>
    <t>10 nov-17 nov</t>
  </si>
  <si>
    <t>17 Nov.</t>
  </si>
  <si>
    <t>19 Nov.</t>
  </si>
  <si>
    <t>20 Nov.</t>
  </si>
  <si>
    <t>21 Nov.</t>
  </si>
  <si>
    <t>22 Nov.</t>
  </si>
  <si>
    <t>Mohamed Ahmed</t>
  </si>
  <si>
    <t>23 Nov.</t>
  </si>
  <si>
    <t>FDDS</t>
  </si>
  <si>
    <t>DGI7</t>
  </si>
  <si>
    <t>17 nov-24 Nov</t>
  </si>
  <si>
    <t>24 Nov.</t>
  </si>
  <si>
    <t>26 Nov.</t>
  </si>
  <si>
    <t>27 Nov.</t>
  </si>
  <si>
    <t>28 Nov.</t>
  </si>
  <si>
    <t>29 Nov.</t>
  </si>
  <si>
    <t>30 Nov.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</si>
</sst>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0.0"/>
    <numFmt numFmtId="166" formatCode="0.000000%"/>
    <numFmt numFmtId="167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color rgb="FFF3F3F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color rgb="FFFFFFFF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 tint="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9" fontId="3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3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10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1" applyNumberFormat="1" applyFont="1"/>
    <xf numFmtId="0" fontId="0" fillId="0" borderId="11" xfId="0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0" fillId="0" borderId="0" xfId="0" applyBorder="1"/>
    <xf numFmtId="0" fontId="2" fillId="3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3" xfId="0" applyFont="1" applyFill="1" applyBorder="1" applyAlignment="1">
      <alignment wrapText="1"/>
    </xf>
    <xf numFmtId="0" fontId="5" fillId="6" borderId="13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6" borderId="12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9" fontId="5" fillId="6" borderId="6" xfId="0" applyNumberFormat="1" applyFont="1" applyFill="1" applyBorder="1" applyAlignment="1">
      <alignment horizontal="center" wrapText="1"/>
    </xf>
    <xf numFmtId="10" fontId="0" fillId="0" borderId="9" xfId="0" applyNumberFormat="1" applyBorder="1" applyAlignment="1">
      <alignment horizontal="center"/>
    </xf>
    <xf numFmtId="0" fontId="6" fillId="0" borderId="5" xfId="0" applyFont="1" applyBorder="1" applyAlignment="1">
      <alignment wrapText="1"/>
    </xf>
    <xf numFmtId="0" fontId="6" fillId="8" borderId="1" xfId="0" applyFont="1" applyFill="1" applyBorder="1" applyAlignment="1">
      <alignment horizontal="center" wrapText="1"/>
    </xf>
    <xf numFmtId="0" fontId="0" fillId="0" borderId="0" xfId="0" applyAlignment="1"/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9" fontId="0" fillId="0" borderId="0" xfId="1" applyFont="1" applyAlignment="1">
      <alignment horizontal="center"/>
    </xf>
    <xf numFmtId="16" fontId="2" fillId="4" borderId="4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15" fontId="0" fillId="0" borderId="5" xfId="0" applyNumberFormat="1" applyFont="1" applyBorder="1" applyAlignment="1">
      <alignment horizontal="center"/>
    </xf>
    <xf numFmtId="10" fontId="0" fillId="0" borderId="0" xfId="1" applyNumberFormat="1" applyFont="1"/>
    <xf numFmtId="9" fontId="0" fillId="0" borderId="6" xfId="1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wrapText="1"/>
    </xf>
    <xf numFmtId="0" fontId="5" fillId="6" borderId="5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164" fontId="9" fillId="11" borderId="1" xfId="1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0" fillId="8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164" fontId="7" fillId="8" borderId="1" xfId="1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4" fontId="11" fillId="3" borderId="1" xfId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" fillId="6" borderId="3" xfId="0" applyFont="1" applyFill="1" applyBorder="1" applyAlignment="1">
      <alignment horizontal="center" wrapText="1"/>
    </xf>
    <xf numFmtId="10" fontId="0" fillId="0" borderId="1" xfId="1" applyNumberFormat="1" applyFont="1" applyBorder="1" applyAlignment="1">
      <alignment horizontal="center"/>
    </xf>
    <xf numFmtId="9" fontId="0" fillId="0" borderId="0" xfId="1" applyFont="1"/>
    <xf numFmtId="166" fontId="0" fillId="0" borderId="0" xfId="1" applyNumberFormat="1" applyFont="1"/>
    <xf numFmtId="0" fontId="6" fillId="6" borderId="10" xfId="0" applyFont="1" applyFill="1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 wrapText="1"/>
    </xf>
    <xf numFmtId="164" fontId="0" fillId="0" borderId="5" xfId="1" applyNumberFormat="1" applyFont="1" applyBorder="1" applyAlignment="1">
      <alignment horizontal="center"/>
    </xf>
    <xf numFmtId="10" fontId="8" fillId="8" borderId="1" xfId="1" applyNumberFormat="1" applyFont="1" applyFill="1" applyBorder="1" applyAlignment="1">
      <alignment horizontal="center" wrapText="1"/>
    </xf>
    <xf numFmtId="15" fontId="0" fillId="0" borderId="1" xfId="0" applyNumberFormat="1" applyFont="1" applyBorder="1" applyAlignment="1">
      <alignment horizontal="center"/>
    </xf>
    <xf numFmtId="10" fontId="8" fillId="3" borderId="1" xfId="1" applyNumberFormat="1" applyFont="1" applyFill="1" applyBorder="1" applyAlignment="1">
      <alignment horizontal="center" wrapText="1"/>
    </xf>
    <xf numFmtId="0" fontId="14" fillId="6" borderId="2" xfId="0" applyFont="1" applyFill="1" applyBorder="1" applyAlignment="1">
      <alignment horizontal="center" vertical="center" wrapText="1"/>
    </xf>
    <xf numFmtId="0" fontId="12" fillId="15" borderId="13" xfId="0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5" fillId="8" borderId="5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wrapText="1"/>
    </xf>
    <xf numFmtId="0" fontId="6" fillId="8" borderId="5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wrapText="1"/>
    </xf>
    <xf numFmtId="0" fontId="0" fillId="0" borderId="5" xfId="0" applyBorder="1"/>
    <xf numFmtId="9" fontId="0" fillId="0" borderId="1" xfId="1" applyFont="1" applyBorder="1"/>
    <xf numFmtId="9" fontId="0" fillId="5" borderId="1" xfId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5" xfId="0" applyFont="1" applyBorder="1"/>
    <xf numFmtId="0" fontId="0" fillId="0" borderId="1" xfId="0" applyFont="1" applyBorder="1"/>
    <xf numFmtId="0" fontId="0" fillId="0" borderId="2" xfId="0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/>
    </xf>
    <xf numFmtId="164" fontId="11" fillId="3" borderId="0" xfId="1" applyNumberFormat="1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 wrapText="1"/>
    </xf>
    <xf numFmtId="10" fontId="5" fillId="12" borderId="13" xfId="0" applyNumberFormat="1" applyFont="1" applyFill="1" applyBorder="1" applyAlignment="1">
      <alignment horizontal="center" wrapText="1"/>
    </xf>
    <xf numFmtId="0" fontId="5" fillId="12" borderId="13" xfId="0" applyFont="1" applyFill="1" applyBorder="1" applyAlignment="1">
      <alignment horizontal="center" wrapText="1"/>
    </xf>
    <xf numFmtId="9" fontId="7" fillId="8" borderId="1" xfId="1" applyFont="1" applyFill="1" applyBorder="1" applyAlignment="1">
      <alignment horizontal="center"/>
    </xf>
    <xf numFmtId="20" fontId="7" fillId="8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20" fontId="11" fillId="3" borderId="1" xfId="0" applyNumberFormat="1" applyFont="1" applyFill="1" applyBorder="1" applyAlignment="1">
      <alignment horizontal="center"/>
    </xf>
    <xf numFmtId="9" fontId="11" fillId="3" borderId="1" xfId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0" fontId="12" fillId="15" borderId="12" xfId="1" applyNumberFormat="1" applyFont="1" applyFill="1" applyBorder="1" applyAlignment="1">
      <alignment horizontal="center" wrapText="1"/>
    </xf>
    <xf numFmtId="10" fontId="12" fillId="15" borderId="13" xfId="1" applyNumberFormat="1" applyFont="1" applyFill="1" applyBorder="1" applyAlignment="1">
      <alignment horizontal="center" wrapText="1"/>
    </xf>
    <xf numFmtId="9" fontId="0" fillId="0" borderId="0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6" borderId="12" xfId="0" applyFont="1" applyFill="1" applyBorder="1" applyAlignment="1">
      <alignment horizontal="center" wrapText="1"/>
    </xf>
    <xf numFmtId="0" fontId="4" fillId="6" borderId="18" xfId="0" applyFont="1" applyFill="1" applyBorder="1" applyAlignment="1">
      <alignment horizontal="center" wrapText="1"/>
    </xf>
    <xf numFmtId="1" fontId="0" fillId="0" borderId="0" xfId="1" applyNumberFormat="1" applyFont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6" fillId="8" borderId="17" xfId="0" applyFont="1" applyFill="1" applyBorder="1" applyAlignment="1">
      <alignment horizontal="center" wrapText="1"/>
    </xf>
    <xf numFmtId="0" fontId="16" fillId="8" borderId="20" xfId="0" applyFont="1" applyFill="1" applyBorder="1" applyAlignment="1">
      <alignment horizontal="center" wrapText="1"/>
    </xf>
    <xf numFmtId="0" fontId="9" fillId="3" borderId="18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wrapText="1"/>
    </xf>
    <xf numFmtId="0" fontId="4" fillId="6" borderId="21" xfId="0" applyFont="1" applyFill="1" applyBorder="1" applyAlignment="1">
      <alignment horizontal="center" wrapText="1"/>
    </xf>
    <xf numFmtId="164" fontId="17" fillId="3" borderId="1" xfId="0" applyNumberFormat="1" applyFont="1" applyFill="1" applyBorder="1" applyAlignment="1">
      <alignment horizontal="center"/>
    </xf>
    <xf numFmtId="164" fontId="17" fillId="3" borderId="1" xfId="1" applyNumberFormat="1" applyFont="1" applyFill="1" applyBorder="1" applyAlignment="1">
      <alignment horizontal="center"/>
    </xf>
    <xf numFmtId="14" fontId="0" fillId="0" borderId="0" xfId="0" applyNumberFormat="1"/>
    <xf numFmtId="0" fontId="4" fillId="8" borderId="13" xfId="0" applyFont="1" applyFill="1" applyBorder="1" applyAlignment="1">
      <alignment horizontal="center" wrapText="1"/>
    </xf>
    <xf numFmtId="0" fontId="4" fillId="8" borderId="21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0" fillId="3" borderId="5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22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/>
    </xf>
    <xf numFmtId="164" fontId="11" fillId="3" borderId="4" xfId="1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12" fillId="15" borderId="1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wrapText="1"/>
    </xf>
    <xf numFmtId="0" fontId="5" fillId="0" borderId="12" xfId="0" applyFont="1" applyBorder="1" applyAlignment="1">
      <alignment horizontal="center" wrapText="1"/>
    </xf>
    <xf numFmtId="0" fontId="6" fillId="6" borderId="13" xfId="0" applyFont="1" applyFill="1" applyBorder="1" applyAlignment="1">
      <alignment wrapText="1"/>
    </xf>
    <xf numFmtId="0" fontId="6" fillId="6" borderId="13" xfId="0" applyFont="1" applyFill="1" applyBorder="1" applyAlignment="1">
      <alignment horizontal="center" wrapText="1"/>
    </xf>
    <xf numFmtId="0" fontId="6" fillId="0" borderId="13" xfId="0" applyFont="1" applyBorder="1" applyAlignment="1">
      <alignment wrapText="1"/>
    </xf>
    <xf numFmtId="0" fontId="6" fillId="6" borderId="12" xfId="0" applyFont="1" applyFill="1" applyBorder="1" applyAlignment="1">
      <alignment horizontal="center" wrapText="1"/>
    </xf>
    <xf numFmtId="0" fontId="5" fillId="6" borderId="18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6" borderId="21" xfId="0" applyFont="1" applyFill="1" applyBorder="1" applyAlignment="1">
      <alignment horizontal="center" wrapText="1"/>
    </xf>
    <xf numFmtId="0" fontId="21" fillId="6" borderId="1" xfId="0" applyFont="1" applyFill="1" applyBorder="1" applyAlignment="1">
      <alignment horizontal="center" wrapText="1"/>
    </xf>
    <xf numFmtId="0" fontId="20" fillId="6" borderId="1" xfId="0" applyFont="1" applyFill="1" applyBorder="1" applyAlignment="1">
      <alignment horizontal="center" wrapText="1"/>
    </xf>
    <xf numFmtId="0" fontId="22" fillId="3" borderId="13" xfId="0" applyFont="1" applyFill="1" applyBorder="1" applyAlignment="1">
      <alignment horizontal="center" wrapText="1"/>
    </xf>
    <xf numFmtId="0" fontId="22" fillId="3" borderId="21" xfId="0" applyFont="1" applyFill="1" applyBorder="1" applyAlignment="1">
      <alignment horizont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wrapText="1"/>
    </xf>
    <xf numFmtId="15" fontId="11" fillId="3" borderId="5" xfId="0" applyNumberFormat="1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 wrapText="1"/>
    </xf>
    <xf numFmtId="0" fontId="19" fillId="6" borderId="1" xfId="0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0" fontId="0" fillId="0" borderId="0" xfId="0" applyNumberFormat="1" applyAlignment="1">
      <alignment horizontal="center"/>
    </xf>
    <xf numFmtId="9" fontId="13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10" fontId="13" fillId="0" borderId="24" xfId="0" applyNumberFormat="1" applyFont="1" applyBorder="1" applyAlignment="1">
      <alignment horizontal="center" vertical="center"/>
    </xf>
    <xf numFmtId="167" fontId="12" fillId="15" borderId="12" xfId="0" applyNumberFormat="1" applyFont="1" applyFill="1" applyBorder="1" applyAlignment="1">
      <alignment horizontal="center" wrapText="1"/>
    </xf>
    <xf numFmtId="9" fontId="0" fillId="0" borderId="4" xfId="1" applyNumberFormat="1" applyFont="1" applyFill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0" fontId="5" fillId="0" borderId="0" xfId="0" applyNumberFormat="1" applyFont="1" applyFill="1" applyBorder="1" applyAlignment="1">
      <alignment horizontal="center" wrapText="1"/>
    </xf>
    <xf numFmtId="10" fontId="5" fillId="0" borderId="4" xfId="0" applyNumberFormat="1" applyFont="1" applyFill="1" applyBorder="1" applyAlignment="1">
      <alignment horizont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10" fontId="5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BC2E6"/>
        </top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</dxfs>
  <tableStyles count="1" defaultTableStyle="TableStyleMedium2" defaultPivotStyle="PivotStyleLight16">
    <tableStyle name="PivotStyleLight16 2" table="0" count="11" xr9:uid="{00000000-0011-0000-FFFF-FFFF00000000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'Daily Charts'!$B$39</c:f>
              <c:strCache>
                <c:ptCount val="1"/>
                <c:pt idx="0">
                  <c:v>Week SR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Charts'!$A$40:$A$45</c:f>
              <c:strCache>
                <c:ptCount val="6"/>
                <c:pt idx="0">
                  <c:v>Thu.</c:v>
                </c:pt>
                <c:pt idx="1">
                  <c:v>Sat.</c:v>
                </c:pt>
                <c:pt idx="2">
                  <c:v>Sun.</c:v>
                </c:pt>
                <c:pt idx="3">
                  <c:v>Mon.</c:v>
                </c:pt>
                <c:pt idx="4">
                  <c:v>Tue.</c:v>
                </c:pt>
                <c:pt idx="5">
                  <c:v>Wed.</c:v>
                </c:pt>
              </c:strCache>
            </c:strRef>
          </c:cat>
          <c:val>
            <c:numRef>
              <c:f>'Daily Charts'!$B$40:$B$45</c:f>
              <c:numCache>
                <c:formatCode>0.0%</c:formatCode>
                <c:ptCount val="6"/>
                <c:pt idx="0">
                  <c:v>0.93229166666666663</c:v>
                </c:pt>
                <c:pt idx="1">
                  <c:v>0.90060698027314112</c:v>
                </c:pt>
                <c:pt idx="2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8-4CCB-BBA4-B3E46C27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31920"/>
        <c:axId val="1250048192"/>
      </c:lineChart>
      <c:catAx>
        <c:axId val="12464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48192"/>
        <c:crosses val="autoZero"/>
        <c:auto val="1"/>
        <c:lblAlgn val="ctr"/>
        <c:lblOffset val="100"/>
        <c:noMultiLvlLbl val="0"/>
      </c:catAx>
      <c:valAx>
        <c:axId val="12500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West- Week SR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Week Charts'!$B$117</c:f>
              <c:strCache>
                <c:ptCount val="1"/>
                <c:pt idx="0">
                  <c:v>DSR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Week Charts'!$A$118:$A$124</c:f>
              <c:strCache>
                <c:ptCount val="7"/>
                <c:pt idx="0">
                  <c:v>Thu.</c:v>
                </c:pt>
                <c:pt idx="1">
                  <c:v>Fri.</c:v>
                </c:pt>
                <c:pt idx="2">
                  <c:v>Sat.</c:v>
                </c:pt>
                <c:pt idx="3">
                  <c:v>Sun.</c:v>
                </c:pt>
                <c:pt idx="4">
                  <c:v>Mon.</c:v>
                </c:pt>
                <c:pt idx="5">
                  <c:v>Tue.</c:v>
                </c:pt>
                <c:pt idx="6">
                  <c:v>Wed.</c:v>
                </c:pt>
              </c:strCache>
            </c:strRef>
          </c:cat>
          <c:val>
            <c:numRef>
              <c:f>'Final Week Charts'!$B$118:$B$124</c:f>
              <c:numCache>
                <c:formatCode>0%</c:formatCode>
                <c:ptCount val="7"/>
                <c:pt idx="0">
                  <c:v>0.9</c:v>
                </c:pt>
                <c:pt idx="1">
                  <c:v>0.91</c:v>
                </c:pt>
                <c:pt idx="2">
                  <c:v>0.89</c:v>
                </c:pt>
                <c:pt idx="3">
                  <c:v>0.90700000000000003</c:v>
                </c:pt>
                <c:pt idx="4">
                  <c:v>0.91</c:v>
                </c:pt>
                <c:pt idx="5">
                  <c:v>0.91</c:v>
                </c:pt>
                <c:pt idx="6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560-8B54-251A5C6608F5}"/>
            </c:ext>
          </c:extLst>
        </c:ser>
        <c:ser>
          <c:idx val="1"/>
          <c:order val="1"/>
          <c:tx>
            <c:strRef>
              <c:f>'Final Week Charts'!$C$117</c:f>
              <c:strCache>
                <c:ptCount val="1"/>
                <c:pt idx="0">
                  <c:v>FDPS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3.9569132610281103E-2"/>
                  <c:y val="-0.102471615877172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B3-4473-A603-83C655B112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Week Charts'!$A$118:$A$124</c:f>
              <c:strCache>
                <c:ptCount val="7"/>
                <c:pt idx="0">
                  <c:v>Thu.</c:v>
                </c:pt>
                <c:pt idx="1">
                  <c:v>Fri.</c:v>
                </c:pt>
                <c:pt idx="2">
                  <c:v>Sat.</c:v>
                </c:pt>
                <c:pt idx="3">
                  <c:v>Sun.</c:v>
                </c:pt>
                <c:pt idx="4">
                  <c:v>Mon.</c:v>
                </c:pt>
                <c:pt idx="5">
                  <c:v>Tue.</c:v>
                </c:pt>
                <c:pt idx="6">
                  <c:v>Wed.</c:v>
                </c:pt>
              </c:strCache>
            </c:strRef>
          </c:cat>
          <c:val>
            <c:numRef>
              <c:f>'Final Week Charts'!$C$118:$C$124</c:f>
              <c:numCache>
                <c:formatCode>0.00%</c:formatCode>
                <c:ptCount val="7"/>
                <c:pt idx="0">
                  <c:v>0.95079999999999998</c:v>
                </c:pt>
                <c:pt idx="1">
                  <c:v>0.91300000000000003</c:v>
                </c:pt>
                <c:pt idx="2">
                  <c:v>0.93479999999999996</c:v>
                </c:pt>
                <c:pt idx="3">
                  <c:v>0.95779999999999998</c:v>
                </c:pt>
                <c:pt idx="4">
                  <c:v>0.92349999999999999</c:v>
                </c:pt>
                <c:pt idx="5">
                  <c:v>0.94969999999999999</c:v>
                </c:pt>
                <c:pt idx="6">
                  <c:v>0.93779999999999997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3-4473-A603-83C655B112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88256"/>
        <c:axId val="817331968"/>
      </c:lineChart>
      <c:catAx>
        <c:axId val="213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31968"/>
        <c:crosses val="autoZero"/>
        <c:auto val="1"/>
        <c:lblAlgn val="ctr"/>
        <c:lblOffset val="100"/>
        <c:noMultiLvlLbl val="0"/>
      </c:catAx>
      <c:valAx>
        <c:axId val="817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Delta-Week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Week Charts'!$B$43</c:f>
              <c:strCache>
                <c:ptCount val="1"/>
                <c:pt idx="0">
                  <c:v>Week SR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Week Charts'!$A$44:$A$49</c:f>
              <c:strCache>
                <c:ptCount val="6"/>
                <c:pt idx="0">
                  <c:v>Thu.</c:v>
                </c:pt>
                <c:pt idx="1">
                  <c:v>Sat.</c:v>
                </c:pt>
                <c:pt idx="2">
                  <c:v>Sun.</c:v>
                </c:pt>
                <c:pt idx="3">
                  <c:v>Mon.</c:v>
                </c:pt>
                <c:pt idx="4">
                  <c:v>Tue.</c:v>
                </c:pt>
                <c:pt idx="5">
                  <c:v>Wed.</c:v>
                </c:pt>
              </c:strCache>
            </c:strRef>
          </c:cat>
          <c:val>
            <c:numRef>
              <c:f>'Final Week Charts'!$B$44:$B$49</c:f>
              <c:numCache>
                <c:formatCode>0.00%</c:formatCode>
                <c:ptCount val="6"/>
                <c:pt idx="0">
                  <c:v>0.95</c:v>
                </c:pt>
                <c:pt idx="1">
                  <c:v>0.8</c:v>
                </c:pt>
                <c:pt idx="2">
                  <c:v>0.83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9-4B6B-B49A-FEE70FC6CA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0009167"/>
        <c:axId val="103749983"/>
      </c:lineChart>
      <c:catAx>
        <c:axId val="2700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9983"/>
        <c:crosses val="autoZero"/>
        <c:auto val="1"/>
        <c:lblAlgn val="ctr"/>
        <c:lblOffset val="100"/>
        <c:noMultiLvlLbl val="0"/>
      </c:catAx>
      <c:valAx>
        <c:axId val="1037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0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Pick Up </a:t>
            </a:r>
          </a:p>
          <a:p>
            <a:pPr>
              <a:defRPr/>
            </a:pPr>
            <a:r>
              <a:rPr lang="en-US" sz="1100"/>
              <a:t>Week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5F-4998-9915-0E6E3972C6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5F-4998-9915-0E6E3972C6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5F-4998-9915-0E6E3972C6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5F-4998-9915-0E6E3972C6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Week Charts'!$B$145:$E$145</c:f>
              <c:strCache>
                <c:ptCount val="4"/>
                <c:pt idx="1">
                  <c:v>NA</c:v>
                </c:pt>
                <c:pt idx="2">
                  <c:v>F</c:v>
                </c:pt>
                <c:pt idx="3">
                  <c:v>OOJ</c:v>
                </c:pt>
              </c:strCache>
            </c:strRef>
          </c:cat>
          <c:val>
            <c:numRef>
              <c:f>'Final Week Charts'!$B$146:$E$146</c:f>
              <c:numCache>
                <c:formatCode>0.0%</c:formatCode>
                <c:ptCount val="4"/>
                <c:pt idx="1">
                  <c:v>0.08</c:v>
                </c:pt>
                <c:pt idx="2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B-4EF3-A87F-E66F902EEC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Week Charts'!$B$182</c:f>
              <c:strCache>
                <c:ptCount val="1"/>
                <c:pt idx="0">
                  <c:v>PSR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Week Charts'!$A$183:$A$188</c:f>
              <c:numCache>
                <c:formatCode>d\-mmm</c:formatCode>
                <c:ptCount val="6"/>
                <c:pt idx="0">
                  <c:v>44875</c:v>
                </c:pt>
                <c:pt idx="1">
                  <c:v>44877</c:v>
                </c:pt>
                <c:pt idx="2">
                  <c:v>44878</c:v>
                </c:pt>
                <c:pt idx="3">
                  <c:v>44879</c:v>
                </c:pt>
                <c:pt idx="4">
                  <c:v>44880</c:v>
                </c:pt>
                <c:pt idx="5">
                  <c:v>44881</c:v>
                </c:pt>
              </c:numCache>
            </c:numRef>
          </c:cat>
          <c:val>
            <c:numRef>
              <c:f>'Final Week Charts'!$B$183:$B$188</c:f>
              <c:numCache>
                <c:formatCode>0.0%</c:formatCode>
                <c:ptCount val="6"/>
                <c:pt idx="0">
                  <c:v>0.875</c:v>
                </c:pt>
                <c:pt idx="1">
                  <c:v>0.79761904761904767</c:v>
                </c:pt>
                <c:pt idx="2">
                  <c:v>0.85245901639344257</c:v>
                </c:pt>
                <c:pt idx="3">
                  <c:v>0.91666666666666663</c:v>
                </c:pt>
                <c:pt idx="4">
                  <c:v>0.88524590163934425</c:v>
                </c:pt>
                <c:pt idx="5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1-4261-B857-CAA32DD1C9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5499888"/>
        <c:axId val="1823024880"/>
      </c:lineChart>
      <c:dateAx>
        <c:axId val="7354998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24880"/>
        <c:crosses val="autoZero"/>
        <c:auto val="1"/>
        <c:lblOffset val="100"/>
        <c:baseTimeUnit val="days"/>
      </c:dateAx>
      <c:valAx>
        <c:axId val="18230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Week Charts'!$B$171</c:f>
              <c:strCache>
                <c:ptCount val="1"/>
                <c:pt idx="0">
                  <c:v>DGI7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Week Charts'!$A$172:$A$178</c:f>
              <c:numCache>
                <c:formatCode>d\-mmm</c:formatCode>
                <c:ptCount val="7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</c:numCache>
            </c:numRef>
          </c:cat>
          <c:val>
            <c:numRef>
              <c:f>'Final Week Charts'!$B$172:$B$178</c:f>
              <c:numCache>
                <c:formatCode>0.0%</c:formatCode>
                <c:ptCount val="7"/>
                <c:pt idx="0">
                  <c:v>0.92700000000000005</c:v>
                </c:pt>
                <c:pt idx="1">
                  <c:v>0.92220000000000002</c:v>
                </c:pt>
                <c:pt idx="2">
                  <c:v>0.92220000000000002</c:v>
                </c:pt>
                <c:pt idx="3">
                  <c:v>0.92220000000000002</c:v>
                </c:pt>
                <c:pt idx="4">
                  <c:v>0.92</c:v>
                </c:pt>
                <c:pt idx="5">
                  <c:v>0.91859999999999997</c:v>
                </c:pt>
                <c:pt idx="6">
                  <c:v>0.91490000000000005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5-4F04-90EB-BD8C42098479}"/>
            </c:ext>
          </c:extLst>
        </c:ser>
        <c:ser>
          <c:idx val="1"/>
          <c:order val="1"/>
          <c:tx>
            <c:strRef>
              <c:f>'Final Week Charts'!$C$171</c:f>
              <c:strCache>
                <c:ptCount val="1"/>
                <c:pt idx="0">
                  <c:v>DAI4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Week Charts'!$A$172:$A$178</c:f>
              <c:numCache>
                <c:formatCode>d\-mmm</c:formatCode>
                <c:ptCount val="7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</c:numCache>
            </c:numRef>
          </c:cat>
          <c:val>
            <c:numRef>
              <c:f>'Final Week Charts'!$C$172:$C$178</c:f>
              <c:numCache>
                <c:formatCode>0.0%</c:formatCode>
                <c:ptCount val="7"/>
                <c:pt idx="0">
                  <c:v>0.92400000000000004</c:v>
                </c:pt>
                <c:pt idx="2">
                  <c:v>0.93289999999999995</c:v>
                </c:pt>
                <c:pt idx="3">
                  <c:v>0.93289999999999995</c:v>
                </c:pt>
                <c:pt idx="4">
                  <c:v>0.93289999999999995</c:v>
                </c:pt>
                <c:pt idx="5">
                  <c:v>0.93</c:v>
                </c:pt>
                <c:pt idx="6">
                  <c:v>0.91539999999999999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5-4F04-90EB-BD8C42098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12928"/>
        <c:axId val="1436768496"/>
      </c:lineChart>
      <c:dateAx>
        <c:axId val="17611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68496"/>
        <c:crosses val="autoZero"/>
        <c:auto val="1"/>
        <c:lblOffset val="100"/>
        <c:baseTimeUnit val="days"/>
      </c:dateAx>
      <c:valAx>
        <c:axId val="14367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12 Nov - 26 Nov</a:t>
            </a:r>
          </a:p>
        </c:rich>
      </c:tx>
      <c:layout>
        <c:manualLayout>
          <c:xMode val="edge"/>
          <c:yMode val="edge"/>
          <c:x val="0.3817041670028670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5700159610036E-2"/>
          <c:y val="0.17374999999999999"/>
          <c:w val="0.88498840769903764"/>
          <c:h val="0.709591353164187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Charts'!$A$185:$A$197</c:f>
              <c:strCache>
                <c:ptCount val="13"/>
                <c:pt idx="0">
                  <c:v>12 Nov.</c:v>
                </c:pt>
                <c:pt idx="1">
                  <c:v>13 Nov.</c:v>
                </c:pt>
                <c:pt idx="2">
                  <c:v>14 Nov.</c:v>
                </c:pt>
                <c:pt idx="3">
                  <c:v>15 Nov.</c:v>
                </c:pt>
                <c:pt idx="4">
                  <c:v>16 Nov.</c:v>
                </c:pt>
                <c:pt idx="5">
                  <c:v>17 Nov.</c:v>
                </c:pt>
                <c:pt idx="6">
                  <c:v>19 Nov.</c:v>
                </c:pt>
                <c:pt idx="7">
                  <c:v>20 Nov.</c:v>
                </c:pt>
                <c:pt idx="8">
                  <c:v>21 Nov.</c:v>
                </c:pt>
                <c:pt idx="9">
                  <c:v>22 Nov.</c:v>
                </c:pt>
                <c:pt idx="10">
                  <c:v>23 Nov.</c:v>
                </c:pt>
                <c:pt idx="11">
                  <c:v>24 Nov.</c:v>
                </c:pt>
                <c:pt idx="12">
                  <c:v>26 Nov.</c:v>
                </c:pt>
              </c:strCache>
            </c:strRef>
          </c:cat>
          <c:val>
            <c:numRef>
              <c:f>'Daily Charts'!$B$185:$B$197</c:f>
              <c:numCache>
                <c:formatCode>0%</c:formatCode>
                <c:ptCount val="13"/>
                <c:pt idx="0">
                  <c:v>0.9</c:v>
                </c:pt>
                <c:pt idx="1">
                  <c:v>0.89</c:v>
                </c:pt>
                <c:pt idx="2">
                  <c:v>0.91</c:v>
                </c:pt>
                <c:pt idx="3">
                  <c:v>0.88</c:v>
                </c:pt>
                <c:pt idx="4">
                  <c:v>0.9</c:v>
                </c:pt>
                <c:pt idx="5">
                  <c:v>0.92</c:v>
                </c:pt>
                <c:pt idx="6">
                  <c:v>0.9</c:v>
                </c:pt>
                <c:pt idx="7">
                  <c:v>0.93</c:v>
                </c:pt>
                <c:pt idx="8">
                  <c:v>0.94</c:v>
                </c:pt>
                <c:pt idx="9">
                  <c:v>0.91</c:v>
                </c:pt>
                <c:pt idx="10">
                  <c:v>0.91</c:v>
                </c:pt>
                <c:pt idx="11">
                  <c:v>0.93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7-4356-8A13-A2B35E10D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633808"/>
        <c:axId val="185581744"/>
      </c:lineChart>
      <c:catAx>
        <c:axId val="18663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1744"/>
        <c:crosses val="autoZero"/>
        <c:auto val="1"/>
        <c:lblAlgn val="ctr"/>
        <c:lblOffset val="100"/>
        <c:noMultiLvlLbl val="1"/>
      </c:catAx>
      <c:valAx>
        <c:axId val="1855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'Daily Charts'!$A$227</c:f>
              <c:strCache>
                <c:ptCount val="1"/>
                <c:pt idx="0">
                  <c:v>Impact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47-48A2-9CA9-EDBA28A758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47-48A2-9CA9-EDBA28A758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C1-4303-85B3-A5CBBC8D79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37-4C70-9974-62DF30379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'Daily Charts'!$B$223:$E$223</c:f>
              <c:strCache>
                <c:ptCount val="4"/>
                <c:pt idx="1">
                  <c:v>Future</c:v>
                </c:pt>
                <c:pt idx="2">
                  <c:v>Rejection</c:v>
                </c:pt>
                <c:pt idx="3">
                  <c:v>Out Of Area</c:v>
                </c:pt>
              </c:strCache>
            </c:strRef>
          </c:cat>
          <c:val>
            <c:numRef>
              <c:f>'Daily Charts'!$B$224:$E$224</c:f>
              <c:numCache>
                <c:formatCode>0.0%</c:formatCode>
                <c:ptCount val="4"/>
                <c:pt idx="1">
                  <c:v>7.0000000000000007E-2</c:v>
                </c:pt>
                <c:pt idx="2">
                  <c:v>3.3000000000000002E-2</c:v>
                </c:pt>
                <c:pt idx="3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1-4303-85B3-A5CBBC8D79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62351296996967"/>
          <c:y val="0.17651947222813361"/>
          <c:w val="0.20399938644033133"/>
          <c:h val="0.66807512236646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'Daily Charts'!$B$39</c:f>
              <c:strCache>
                <c:ptCount val="1"/>
                <c:pt idx="0">
                  <c:v>Week SR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Charts'!$A$40:$A$45</c:f>
              <c:strCache>
                <c:ptCount val="6"/>
                <c:pt idx="0">
                  <c:v>Thu.</c:v>
                </c:pt>
                <c:pt idx="1">
                  <c:v>Sat.</c:v>
                </c:pt>
                <c:pt idx="2">
                  <c:v>Sun.</c:v>
                </c:pt>
                <c:pt idx="3">
                  <c:v>Mon.</c:v>
                </c:pt>
                <c:pt idx="4">
                  <c:v>Tue.</c:v>
                </c:pt>
                <c:pt idx="5">
                  <c:v>Wed.</c:v>
                </c:pt>
              </c:strCache>
            </c:strRef>
          </c:cat>
          <c:val>
            <c:numRef>
              <c:f>'Daily Charts'!$B$40:$B$45</c:f>
              <c:numCache>
                <c:formatCode>0.0%</c:formatCode>
                <c:ptCount val="6"/>
                <c:pt idx="0">
                  <c:v>0.93229166666666663</c:v>
                </c:pt>
                <c:pt idx="1">
                  <c:v>0.90060698027314112</c:v>
                </c:pt>
                <c:pt idx="2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F-463E-998B-4A709466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31920"/>
        <c:axId val="1250048192"/>
      </c:lineChart>
      <c:catAx>
        <c:axId val="12464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48192"/>
        <c:crosses val="autoZero"/>
        <c:auto val="1"/>
        <c:lblAlgn val="ctr"/>
        <c:lblOffset val="100"/>
        <c:noMultiLvlLbl val="0"/>
      </c:catAx>
      <c:valAx>
        <c:axId val="12500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East - Week SR %</a:t>
            </a:r>
          </a:p>
        </c:rich>
      </c:tx>
      <c:layout>
        <c:manualLayout>
          <c:xMode val="edge"/>
          <c:yMode val="edge"/>
          <c:x val="0.36514834134971669"/>
          <c:y val="3.7288135593220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Week Charts'!$B$29</c:f>
              <c:strCache>
                <c:ptCount val="1"/>
                <c:pt idx="0">
                  <c:v>DSR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5.4997182782778181E-2"/>
                  <c:y val="-0.174360617713483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84-4E7B-AE2A-A6EE1E3FE8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Week Charts'!$A$30:$A$35</c:f>
              <c:strCache>
                <c:ptCount val="6"/>
                <c:pt idx="0">
                  <c:v>Thu.</c:v>
                </c:pt>
                <c:pt idx="1">
                  <c:v>Sat.</c:v>
                </c:pt>
                <c:pt idx="2">
                  <c:v>Sun.</c:v>
                </c:pt>
                <c:pt idx="3">
                  <c:v>Mon.</c:v>
                </c:pt>
                <c:pt idx="4">
                  <c:v>Tue.</c:v>
                </c:pt>
                <c:pt idx="5">
                  <c:v>Wed.</c:v>
                </c:pt>
              </c:strCache>
            </c:strRef>
          </c:cat>
          <c:val>
            <c:numRef>
              <c:f>'Final Week Charts'!$B$30:$B$35</c:f>
              <c:numCache>
                <c:formatCode>0.00%</c:formatCode>
                <c:ptCount val="6"/>
                <c:pt idx="0">
                  <c:v>0.92400000000000004</c:v>
                </c:pt>
                <c:pt idx="1">
                  <c:v>0.90100000000000002</c:v>
                </c:pt>
                <c:pt idx="2">
                  <c:v>0.93200000000000005</c:v>
                </c:pt>
                <c:pt idx="3">
                  <c:v>0.93799999999999994</c:v>
                </c:pt>
                <c:pt idx="4">
                  <c:v>0.91400000000000003</c:v>
                </c:pt>
                <c:pt idx="5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3-4619-B04F-EF047539CBDF}"/>
            </c:ext>
          </c:extLst>
        </c:ser>
        <c:ser>
          <c:idx val="1"/>
          <c:order val="1"/>
          <c:tx>
            <c:strRef>
              <c:f>'Final Week Charts'!$C$29</c:f>
              <c:strCache>
                <c:ptCount val="1"/>
                <c:pt idx="0">
                  <c:v>FDPS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5333500787647384E-2"/>
                  <c:y val="-5.6401441345255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19-4D97-BA41-C6B6033B0111}"/>
                </c:ext>
              </c:extLst>
            </c:dLbl>
            <c:dLbl>
              <c:idx val="1"/>
              <c:layout>
                <c:manualLayout>
                  <c:x val="-7.7677869928659174E-2"/>
                  <c:y val="-4.9621780328306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19-4D97-BA41-C6B6033B0111}"/>
                </c:ext>
              </c:extLst>
            </c:dLbl>
            <c:dLbl>
              <c:idx val="2"/>
              <c:layout>
                <c:manualLayout>
                  <c:x val="-4.4734895336681624E-2"/>
                  <c:y val="-5.6189510209528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19-4D97-BA41-C6B6033B0111}"/>
                </c:ext>
              </c:extLst>
            </c:dLbl>
            <c:dLbl>
              <c:idx val="3"/>
              <c:layout>
                <c:manualLayout>
                  <c:x val="-3.55815277342382E-2"/>
                  <c:y val="-3.7295876151074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19-4D97-BA41-C6B6033B0111}"/>
                </c:ext>
              </c:extLst>
            </c:dLbl>
            <c:dLbl>
              <c:idx val="4"/>
              <c:layout>
                <c:manualLayout>
                  <c:x val="-3.7889544423705915E-2"/>
                  <c:y val="-6.3181102362204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19-4D97-BA41-C6B6033B0111}"/>
                </c:ext>
              </c:extLst>
            </c:dLbl>
            <c:dLbl>
              <c:idx val="5"/>
              <c:layout>
                <c:manualLayout>
                  <c:x val="-4.1056201690195526E-2"/>
                  <c:y val="-6.65709328706793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19-4D97-BA41-C6B6033B0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Week Charts'!$A$30:$A$35</c:f>
              <c:strCache>
                <c:ptCount val="6"/>
                <c:pt idx="0">
                  <c:v>Thu.</c:v>
                </c:pt>
                <c:pt idx="1">
                  <c:v>Sat.</c:v>
                </c:pt>
                <c:pt idx="2">
                  <c:v>Sun.</c:v>
                </c:pt>
                <c:pt idx="3">
                  <c:v>Mon.</c:v>
                </c:pt>
                <c:pt idx="4">
                  <c:v>Tue.</c:v>
                </c:pt>
                <c:pt idx="5">
                  <c:v>Wed.</c:v>
                </c:pt>
              </c:strCache>
            </c:strRef>
          </c:cat>
          <c:val>
            <c:numRef>
              <c:f>'Final Week Charts'!$C$30:$C$35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2-402F-AAC8-D66F0A6C8F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9564976"/>
        <c:axId val="808824288"/>
      </c:lineChart>
      <c:catAx>
        <c:axId val="8495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24288"/>
        <c:crosses val="autoZero"/>
        <c:auto val="1"/>
        <c:lblAlgn val="ctr"/>
        <c:lblOffset val="100"/>
        <c:noMultiLvlLbl val="0"/>
      </c:catAx>
      <c:valAx>
        <c:axId val="8088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6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Week Impact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Week Charts'!$A$65</c:f>
              <c:strCache>
                <c:ptCount val="1"/>
                <c:pt idx="0">
                  <c:v>Impact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96-4C30-8DB5-A105DC57B3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96-4C30-8DB5-A105DC57B3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96-4C30-8DB5-A105DC57B3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E0-424E-A3D1-6F9151372058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5E0-424E-A3D1-6F91513720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Week Charts'!$B$64:$E$64</c:f>
              <c:strCache>
                <c:ptCount val="4"/>
                <c:pt idx="0">
                  <c:v>NA</c:v>
                </c:pt>
                <c:pt idx="1">
                  <c:v>Future</c:v>
                </c:pt>
                <c:pt idx="2">
                  <c:v>Rejection</c:v>
                </c:pt>
                <c:pt idx="3">
                  <c:v>Out Of Area</c:v>
                </c:pt>
              </c:strCache>
            </c:strRef>
          </c:cat>
          <c:val>
            <c:numRef>
              <c:f>'Final Week Charts'!$B$65:$E$65</c:f>
              <c:numCache>
                <c:formatCode>0.00%</c:formatCode>
                <c:ptCount val="4"/>
                <c:pt idx="0">
                  <c:v>1.4999999999999999E-2</c:v>
                </c:pt>
                <c:pt idx="1">
                  <c:v>2.7E-2</c:v>
                </c:pt>
                <c:pt idx="2">
                  <c:v>3.5999999999999997E-2</c:v>
                </c:pt>
                <c:pt idx="3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0-424E-A3D1-6F915137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DSR%</a:t>
            </a:r>
          </a:p>
          <a:p>
            <a:pPr>
              <a:defRPr/>
            </a:pPr>
            <a:r>
              <a:rPr lang="en-US"/>
              <a:t>Last Week Vs Current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Week Charts'!$B$83</c:f>
              <c:strCache>
                <c:ptCount val="1"/>
                <c:pt idx="0">
                  <c:v>DSR%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Week Charts'!$A$84:$A$85</c:f>
              <c:strCache>
                <c:ptCount val="2"/>
                <c:pt idx="0">
                  <c:v>Last Week</c:v>
                </c:pt>
                <c:pt idx="1">
                  <c:v>Current Week</c:v>
                </c:pt>
              </c:strCache>
            </c:strRef>
          </c:cat>
          <c:val>
            <c:numRef>
              <c:f>'Final Week Charts'!$B$84:$B$85</c:f>
              <c:numCache>
                <c:formatCode>0%</c:formatCode>
                <c:ptCount val="2"/>
                <c:pt idx="0">
                  <c:v>0.91479999999999995</c:v>
                </c:pt>
                <c:pt idx="1">
                  <c:v>0.91479999999999995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6-4886-A7D6-E23C6D002C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3668720"/>
        <c:axId val="773191472"/>
      </c:lineChart>
      <c:catAx>
        <c:axId val="9736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91472"/>
        <c:crosses val="autoZero"/>
        <c:auto val="1"/>
        <c:lblAlgn val="ctr"/>
        <c:lblOffset val="100"/>
        <c:noMultiLvlLbl val="0"/>
      </c:catAx>
      <c:valAx>
        <c:axId val="7731914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6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OFD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Last Week Vs Current Week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Week Charts'!$B$88</c:f>
              <c:strCache>
                <c:ptCount val="1"/>
                <c:pt idx="0">
                  <c:v>Total OFD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Week Charts'!$A$89:$A$90</c:f>
              <c:strCache>
                <c:ptCount val="2"/>
                <c:pt idx="0">
                  <c:v>Last Week</c:v>
                </c:pt>
                <c:pt idx="1">
                  <c:v>Current Week</c:v>
                </c:pt>
              </c:strCache>
            </c:strRef>
          </c:cat>
          <c:val>
            <c:numRef>
              <c:f>'Final Week Charts'!$B$89:$B$90</c:f>
              <c:numCache>
                <c:formatCode>General</c:formatCode>
                <c:ptCount val="2"/>
                <c:pt idx="0">
                  <c:v>3321</c:v>
                </c:pt>
                <c:pt idx="1">
                  <c:v>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3-4820-9F20-4ABC69CAE0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8194800"/>
        <c:axId val="14316128"/>
      </c:lineChart>
      <c:catAx>
        <c:axId val="7281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128"/>
        <c:crosses val="autoZero"/>
        <c:auto val="1"/>
        <c:lblAlgn val="ctr"/>
        <c:lblOffset val="100"/>
        <c:noMultiLvlLbl val="0"/>
      </c:catAx>
      <c:valAx>
        <c:axId val="1431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9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Delivered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Last Week Vs Current Week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Week Charts'!$B$93</c:f>
              <c:strCache>
                <c:ptCount val="1"/>
                <c:pt idx="0">
                  <c:v>Total Delivered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Week Charts'!$A$94:$A$95</c:f>
              <c:strCache>
                <c:ptCount val="2"/>
                <c:pt idx="0">
                  <c:v>Last Week</c:v>
                </c:pt>
                <c:pt idx="1">
                  <c:v>Current Week</c:v>
                </c:pt>
              </c:strCache>
            </c:strRef>
          </c:cat>
          <c:val>
            <c:numRef>
              <c:f>'Final Week Charts'!$B$94:$B$95</c:f>
              <c:numCache>
                <c:formatCode>General</c:formatCode>
                <c:ptCount val="2"/>
                <c:pt idx="0">
                  <c:v>3038</c:v>
                </c:pt>
                <c:pt idx="1">
                  <c:v>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7-4A7C-8906-936FAE33CE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2649312"/>
        <c:axId val="1004712064"/>
      </c:lineChart>
      <c:catAx>
        <c:axId val="9826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12064"/>
        <c:crosses val="autoZero"/>
        <c:auto val="1"/>
        <c:lblAlgn val="ctr"/>
        <c:lblOffset val="100"/>
        <c:noMultiLvlLbl val="0"/>
      </c:catAx>
      <c:valAx>
        <c:axId val="100471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_xlchart.v1.41</cx:f>
      </cx:numDim>
    </cx:data>
  </cx:chartData>
  <cx:chart>
    <cx:title pos="t" align="ctr" overlay="0">
      <cx:tx>
        <cx:txData>
          <cx:v>Emad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Emad</a:t>
          </a:r>
        </a:p>
      </cx:txPr>
    </cx:title>
    <cx:plotArea>
      <cx:plotAreaRegion>
        <cx:series layoutId="clusteredColumn" uniqueId="{FBC4F9D8-8CCA-46F7-B8B8-DF611AA76632}">
          <cx:tx>
            <cx:txData>
              <cx:f>_xlchart.v1.40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D41C3B7D-005B-4EBB-B2C0-BDC7BCC7D3C9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_xlchart.v1.38</cx:f>
      </cx:numDim>
    </cx:data>
  </cx:chartData>
  <cx:chart>
    <cx:title pos="t" align="ctr" overlay="0">
      <cx:tx>
        <cx:txData>
          <cx:v>Ahmed Salem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Ahmed Salem</a:t>
          </a:r>
        </a:p>
      </cx:txPr>
    </cx:title>
    <cx:plotArea>
      <cx:plotAreaRegion>
        <cx:series layoutId="clusteredColumn" uniqueId="{ACB2EE53-91E9-4640-BFF8-AEC8059F8BD5}">
          <cx:tx>
            <cx:txData>
              <cx:f>_xlchart.v1.37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E02714A4-6069-444F-A978-1B945F909EAE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_xlchart.v1.44</cx:f>
      </cx:numDim>
    </cx:data>
  </cx:chartData>
  <cx:chart>
    <cx:title pos="t" align="ctr" overlay="0">
      <cx:tx>
        <cx:txData>
          <cx:v>Ayman Sayed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Ayman Sayed</a:t>
          </a:r>
        </a:p>
      </cx:txPr>
    </cx:title>
    <cx:plotArea>
      <cx:plotAreaRegion>
        <cx:series layoutId="clusteredColumn" uniqueId="{52C72DDC-8B82-4126-B7D4-482091483FFA}">
          <cx:tx>
            <cx:txData>
              <cx:f>_xlchart.v1.43</cx:f>
              <cx:v>DSR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252A9C2-12FA-491A-894E-91F8A18782C8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Ahmed Saad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Ahmed Saad</a:t>
          </a:r>
        </a:p>
      </cx:txPr>
    </cx:title>
    <cx:plotArea>
      <cx:plotAreaRegion>
        <cx:series layoutId="clusteredColumn" uniqueId="{96114E9B-3271-4D97-B16F-760343514EAD}">
          <cx:tx>
            <cx:txData>
              <cx:f>_xlchart.v1.7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7776D4A-624E-4CCD-97BC-7E4E6AF94DB7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Amr Tarek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Amr Tarek</a:t>
          </a:r>
        </a:p>
      </cx:txPr>
    </cx:title>
    <cx:plotArea>
      <cx:plotAreaRegion>
        <cx:series layoutId="clusteredColumn" uniqueId="{D7903BE3-E541-4B50-A08C-833465479AAA}">
          <cx:tx>
            <cx:txData>
              <cx:f>_xlchart.v1.10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BEDEC098-DD05-477E-8EB6-4E25D43B2DC5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Mohamed Amr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Mohamed Amr</a:t>
          </a:r>
        </a:p>
      </cx:txPr>
    </cx:title>
    <cx:plotArea>
      <cx:plotAreaRegion>
        <cx:series layoutId="clusteredColumn" uniqueId="{50237161-FFC0-466B-95A1-9FB2AB10919D}">
          <cx:tx>
            <cx:txData>
              <cx:f>_xlchart.v1.4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D4F598D-2D40-43F1-9DE4-27F00A90E3EF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Mohamed Mahrous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Mohamed Mahrous</a:t>
          </a:r>
        </a:p>
      </cx:txPr>
    </cx:title>
    <cx:plotArea>
      <cx:plotAreaRegion>
        <cx:series layoutId="clusteredColumn" uniqueId="{2656D2F0-322F-4445-9754-B2FB97F7E479}">
          <cx:tx>
            <cx:txData>
              <cx:f>_xlchart.v1.1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1DDBE899-47FE-4B92-A3C1-DF979583E614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_xlchart.v1.50</cx:f>
      </cx:numDim>
    </cx:data>
  </cx:chartData>
  <cx:chart>
    <cx:title pos="t" align="ctr" overlay="0">
      <cx:tx>
        <cx:txData>
          <cx:v>Share Areas %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Share Areas %</a:t>
          </a:r>
        </a:p>
      </cx:txPr>
    </cx:title>
    <cx:plotArea>
      <cx:plotAreaRegion>
        <cx:series layoutId="clusteredColumn" uniqueId="{E1867458-DF9A-4FCE-AF09-0679DF0184FB}" formatIdx="0">
          <cx:tx>
            <cx:txData>
              <cx:f>_xlchart.v1.49</cx:f>
              <cx:v>Share Areas %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4700505-3AC3-4D4D-8AED-FCA8736A7F19}" formatIdx="1">
          <cx:axisId val="2"/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kern="1200" baseline="0">
              <a:solidFill>
                <a:sysClr val="window" lastClr="FFFFFF">
                  <a:lumMod val="8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_xlchart.v1.47</cx:f>
      </cx:numDim>
    </cx:data>
  </cx:chartData>
  <cx:chart>
    <cx:title pos="t" align="ctr" overlay="0">
      <cx:tx>
        <cx:txData>
          <cx:v>Loss Area 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Loss Area %</a:t>
          </a:r>
        </a:p>
      </cx:txPr>
    </cx:title>
    <cx:plotArea>
      <cx:plotAreaRegion>
        <cx:series layoutId="clusteredColumn" uniqueId="{A93A4F5F-F182-47ED-B39D-36340DDAB199}" formatIdx="0">
          <cx:tx>
            <cx:txData>
              <cx:f>_xlchart.v1.46</cx:f>
              <cx:v> Loss Areas %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DC8A3DBE-DF61-4761-ABB5-ED2A8169E67C}" formatIdx="1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_xlchart.v1.51</cx:f>
      </cx:strDim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Loss Areas %</a:t>
            </a:r>
            <a:endPara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clusteredColumn" uniqueId="{0EEDC3C7-D645-444C-A5F3-CA33338F0159}">
          <cx:tx>
            <cx:txData>
              <cx:f>_xlchart.v1.52</cx:f>
              <cx:v> Loss Areas %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C1FC2E80-E456-4DBC-8028-9A6B2F7AB900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_xlchart.v1.56</cx:f>
      </cx:numDim>
    </cx:data>
  </cx:chartData>
  <cx:chart>
    <cx:title pos="t" align="ctr" overlay="0">
      <cx:tx>
        <cx:txData>
          <cx:v>Share Areas 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Share Areas %</a:t>
          </a:r>
        </a:p>
      </cx:txPr>
    </cx:title>
    <cx:plotArea>
      <cx:plotAreaRegion>
        <cx:series layoutId="clusteredColumn" uniqueId="{C38C0304-BDD9-4A12-9BEC-B9EC09AC5F8F}">
          <cx:tx>
            <cx:txData>
              <cx:f>_xlchart.v1.55</cx:f>
              <cx:v>Share Areas %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39E66CD-671C-458D-8B8E-575C4FE30B8B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Saeed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Saeed</a:t>
          </a:r>
        </a:p>
      </cx:txPr>
    </cx:title>
    <cx:plotArea>
      <cx:plotAreaRegion>
        <cx:series layoutId="clusteredColumn" uniqueId="{5722DC1F-2499-4D89-874D-E47338DE2DE0}">
          <cx:tx>
            <cx:txData>
              <cx:f>_xlchart.v1.13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3833070-5665-4ED6-A2EB-C7F489CEDD5A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</cx:chartData>
  <cx:chart>
    <cx:title pos="t" align="ctr" overlay="0">
      <cx:tx>
        <cx:txData>
          <cx:v>Sherif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Sherif</a:t>
          </a:r>
        </a:p>
      </cx:txPr>
    </cx:title>
    <cx:plotArea>
      <cx:plotAreaRegion>
        <cx:series layoutId="clusteredColumn" uniqueId="{976FF83A-846D-47F1-AA0A-F501F24F812A}">
          <cx:tx>
            <cx:txData>
              <cx:f>_xlchart.v1.34</cx:f>
              <cx:v>DSR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A43D7CC-A387-4F42-82BB-F20AA8FF0836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Awel Ankood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Awel Ankood</a:t>
          </a:r>
        </a:p>
      </cx:txPr>
    </cx:title>
    <cx:plotArea>
      <cx:plotAreaRegion>
        <cx:series layoutId="clusteredColumn" uniqueId="{CFA48606-94A1-424B-8217-38D5FF8880F2}">
          <cx:tx>
            <cx:txData>
              <cx:f>_xlchart.v1.16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B42158D-AC61-4A3D-A77C-1F29C168BD95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Haroon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Haroon</a:t>
          </a:r>
        </a:p>
      </cx:txPr>
    </cx:title>
    <cx:plotArea>
      <cx:plotAreaRegion>
        <cx:series layoutId="clusteredColumn" uniqueId="{F6931919-B18E-466E-87A6-5DC5793C454F}">
          <cx:tx>
            <cx:txData>
              <cx:f>_xlchart.v1.22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1F6F9FBB-09BB-4F67-ADD6-D182E1FEF399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Abdel Al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Abdel Al</a:t>
          </a:r>
        </a:p>
      </cx:txPr>
    </cx:title>
    <cx:plotArea>
      <cx:plotAreaRegion>
        <cx:series layoutId="clusteredColumn" uniqueId="{0CD4128B-AEBF-4A3E-A5E2-5A1EF20E36B4}">
          <cx:tx>
            <cx:txData>
              <cx:f>_xlchart.v1.28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FD2665B-D27E-4CE3-8663-F69FEA4B22C3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Ramadan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Ramadan</a:t>
          </a:r>
        </a:p>
      </cx:txPr>
    </cx:title>
    <cx:plotArea>
      <cx:plotAreaRegion>
        <cx:series layoutId="clusteredColumn" uniqueId="{64961EB3-8B42-451B-8A13-28D84C197259}">
          <cx:tx>
            <cx:txData>
              <cx:f>_xlchart.v1.19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1D02B224-EDE3-4D60-928E-7E97612BC712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</cx:chartData>
  <cx:chart>
    <cx:title pos="t" align="ctr" overlay="0">
      <cx:tx>
        <cx:txData>
          <cx:v>Tahany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Tahany</a:t>
          </a:r>
        </a:p>
      </cx:txPr>
    </cx:title>
    <cx:plotArea>
      <cx:plotAreaRegion>
        <cx:series layoutId="clusteredColumn" uniqueId="{1B6A7225-7CD5-4594-92FF-8B47F5EBE70A}">
          <cx:tx>
            <cx:txData>
              <cx:f>_xlchart.v1.31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D3934693-5F90-47E6-9947-0F7FA4C6AAA7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Adel Ismail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Adel Ismail</a:t>
          </a:r>
        </a:p>
      </cx:txPr>
    </cx:title>
    <cx:plotArea>
      <cx:plotAreaRegion>
        <cx:series layoutId="clusteredColumn" uniqueId="{8BB2F7A5-D034-4B0D-BC42-53B5F5890C4B}">
          <cx:tx>
            <cx:txData>
              <cx:f>_xlchart.v1.25</cx:f>
              <cx:v>DSR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kern="1200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C95BD73-8FF0-4E6F-9FC4-CBDE1C4FEA8C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7.xml"/><Relationship Id="rId7" Type="http://schemas.openxmlformats.org/officeDocument/2006/relationships/image" Target="../media/image1.emf"/><Relationship Id="rId2" Type="http://schemas.openxmlformats.org/officeDocument/2006/relationships/chart" Target="../charts/chart1.xml"/><Relationship Id="rId1" Type="http://schemas.microsoft.com/office/2014/relationships/chartEx" Target="../charts/chartEx16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microsoft.com/office/2014/relationships/chartEx" Target="../charts/chartEx19.xml"/><Relationship Id="rId1" Type="http://schemas.microsoft.com/office/2014/relationships/chartEx" Target="../charts/chartEx18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54</xdr:row>
      <xdr:rowOff>165100</xdr:rowOff>
    </xdr:from>
    <xdr:to>
      <xdr:col>19</xdr:col>
      <xdr:colOff>57150</xdr:colOff>
      <xdr:row>63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661D1E-8A1B-44F6-A44C-D988403CA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7250" y="10109200"/>
              <a:ext cx="3536950" cy="151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63500</xdr:colOff>
      <xdr:row>44</xdr:row>
      <xdr:rowOff>6350</xdr:rowOff>
    </xdr:from>
    <xdr:to>
      <xdr:col>18</xdr:col>
      <xdr:colOff>552450</xdr:colOff>
      <xdr:row>52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6701192-0D87-4633-86F4-9C655A60F7F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2950" y="8108950"/>
              <a:ext cx="3536950" cy="151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114300</xdr:colOff>
      <xdr:row>11</xdr:row>
      <xdr:rowOff>25400</xdr:rowOff>
    </xdr:from>
    <xdr:to>
      <xdr:col>18</xdr:col>
      <xdr:colOff>590550</xdr:colOff>
      <xdr:row>19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B6B5D62-6CF2-403E-B316-EE77891D60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3750" y="2051050"/>
              <a:ext cx="3524250" cy="145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107950</xdr:colOff>
      <xdr:row>21</xdr:row>
      <xdr:rowOff>177799</xdr:rowOff>
    </xdr:from>
    <xdr:to>
      <xdr:col>19</xdr:col>
      <xdr:colOff>25400</xdr:colOff>
      <xdr:row>29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22A073E-CFA8-49DF-BD0D-EBBC16851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7400" y="4044949"/>
              <a:ext cx="3575050" cy="1409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76201</xdr:colOff>
      <xdr:row>33</xdr:row>
      <xdr:rowOff>0</xdr:rowOff>
    </xdr:from>
    <xdr:to>
      <xdr:col>18</xdr:col>
      <xdr:colOff>584201</xdr:colOff>
      <xdr:row>41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73E434A-C592-4CB3-B5CC-F49C606BB2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5651" y="6076950"/>
              <a:ext cx="3556000" cy="147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120650</xdr:colOff>
      <xdr:row>0</xdr:row>
      <xdr:rowOff>0</xdr:rowOff>
    </xdr:from>
    <xdr:to>
      <xdr:col>18</xdr:col>
      <xdr:colOff>590550</xdr:colOff>
      <xdr:row>8</xdr:row>
      <xdr:rowOff>12699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EFADC92-1D76-473E-AC16-98A53C1EEC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0100" y="0"/>
              <a:ext cx="3517900" cy="1485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146050</xdr:colOff>
      <xdr:row>66</xdr:row>
      <xdr:rowOff>12699</xdr:rowOff>
    </xdr:from>
    <xdr:to>
      <xdr:col>19</xdr:col>
      <xdr:colOff>38100</xdr:colOff>
      <xdr:row>73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C4AD5A1-A342-423C-ABE7-1E972172AD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500" y="12172949"/>
              <a:ext cx="3549650" cy="1441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146050</xdr:colOff>
      <xdr:row>77</xdr:row>
      <xdr:rowOff>38100</xdr:rowOff>
    </xdr:from>
    <xdr:to>
      <xdr:col>19</xdr:col>
      <xdr:colOff>63500</xdr:colOff>
      <xdr:row>85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8C857094-2471-42BB-AB4E-87C072A17F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500" y="14230350"/>
              <a:ext cx="357505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82549</xdr:colOff>
      <xdr:row>88</xdr:row>
      <xdr:rowOff>9525</xdr:rowOff>
    </xdr:from>
    <xdr:to>
      <xdr:col>19</xdr:col>
      <xdr:colOff>50800</xdr:colOff>
      <xdr:row>96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7CD0CEEF-AEC1-445F-A63D-DC0F223C3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1999" y="16227425"/>
              <a:ext cx="3625851" cy="148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66675</xdr:colOff>
      <xdr:row>99</xdr:row>
      <xdr:rowOff>44450</xdr:rowOff>
    </xdr:from>
    <xdr:to>
      <xdr:col>19</xdr:col>
      <xdr:colOff>44450</xdr:colOff>
      <xdr:row>107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415074A-439C-40D5-BFD4-AB3BD9420A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6125" y="18288000"/>
              <a:ext cx="3635375" cy="147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133349</xdr:colOff>
      <xdr:row>110</xdr:row>
      <xdr:rowOff>15875</xdr:rowOff>
    </xdr:from>
    <xdr:to>
      <xdr:col>19</xdr:col>
      <xdr:colOff>133350</xdr:colOff>
      <xdr:row>118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7A2DC56D-0DF6-4612-8A2F-BDF293DA20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2799" y="20285075"/>
              <a:ext cx="3657601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73025</xdr:colOff>
      <xdr:row>120</xdr:row>
      <xdr:rowOff>171450</xdr:rowOff>
    </xdr:from>
    <xdr:to>
      <xdr:col>19</xdr:col>
      <xdr:colOff>133350</xdr:colOff>
      <xdr:row>129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6006C984-52AA-489F-9C62-3B36FEF65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2475" y="22282150"/>
              <a:ext cx="3717925" cy="149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92075</xdr:colOff>
      <xdr:row>131</xdr:row>
      <xdr:rowOff>19050</xdr:rowOff>
    </xdr:from>
    <xdr:to>
      <xdr:col>19</xdr:col>
      <xdr:colOff>165100</xdr:colOff>
      <xdr:row>139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98DC97D6-2B90-4A1F-880A-EEBFC6B560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1525" y="24155400"/>
              <a:ext cx="3730625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85725</xdr:colOff>
      <xdr:row>141</xdr:row>
      <xdr:rowOff>3175</xdr:rowOff>
    </xdr:from>
    <xdr:to>
      <xdr:col>19</xdr:col>
      <xdr:colOff>158750</xdr:colOff>
      <xdr:row>149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C7D3BBE5-C7BA-4273-B66F-C0B73A1DB9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5175" y="25981025"/>
              <a:ext cx="3730625" cy="150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88899</xdr:colOff>
      <xdr:row>151</xdr:row>
      <xdr:rowOff>3175</xdr:rowOff>
    </xdr:from>
    <xdr:to>
      <xdr:col>19</xdr:col>
      <xdr:colOff>196850</xdr:colOff>
      <xdr:row>158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B9F717AE-DFB1-463E-BB21-3F9534952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8349" y="27822525"/>
              <a:ext cx="3765551" cy="138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587375</xdr:colOff>
      <xdr:row>12</xdr:row>
      <xdr:rowOff>88900</xdr:rowOff>
    </xdr:from>
    <xdr:to>
      <xdr:col>8</xdr:col>
      <xdr:colOff>495300</xdr:colOff>
      <xdr:row>25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07A586-D9C3-4D35-A331-0FA41EA671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7425" y="2362200"/>
              <a:ext cx="5368925" cy="243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885825</xdr:colOff>
      <xdr:row>37</xdr:row>
      <xdr:rowOff>177800</xdr:rowOff>
    </xdr:from>
    <xdr:to>
      <xdr:col>9</xdr:col>
      <xdr:colOff>6350</xdr:colOff>
      <xdr:row>49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6586BC-B652-446C-849A-11449E55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850900</xdr:colOff>
      <xdr:row>0</xdr:row>
      <xdr:rowOff>50800</xdr:rowOff>
    </xdr:from>
    <xdr:to>
      <xdr:col>8</xdr:col>
      <xdr:colOff>1041400</xdr:colOff>
      <xdr:row>12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611FC51-1784-405A-9FCA-36EC02DD3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950" y="50800"/>
              <a:ext cx="5651500" cy="226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511174</xdr:colOff>
      <xdr:row>110</xdr:row>
      <xdr:rowOff>88900</xdr:rowOff>
    </xdr:from>
    <xdr:to>
      <xdr:col>8</xdr:col>
      <xdr:colOff>0</xdr:colOff>
      <xdr:row>125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2AC1A9-E48C-4400-BB6D-EDA3F83D1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393699</xdr:colOff>
      <xdr:row>214</xdr:row>
      <xdr:rowOff>6350</xdr:rowOff>
    </xdr:from>
    <xdr:to>
      <xdr:col>10</xdr:col>
      <xdr:colOff>738631</xdr:colOff>
      <xdr:row>230</xdr:row>
      <xdr:rowOff>77470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B5751F-5C62-49E4-AEAF-6E585A260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298</xdr:row>
      <xdr:rowOff>0</xdr:rowOff>
    </xdr:from>
    <xdr:to>
      <xdr:col>9</xdr:col>
      <xdr:colOff>34925</xdr:colOff>
      <xdr:row>309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3D802B-B980-4E9B-B6A8-20FFFE359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362</xdr:row>
      <xdr:rowOff>0</xdr:rowOff>
    </xdr:from>
    <xdr:to>
      <xdr:col>6</xdr:col>
      <xdr:colOff>6350</xdr:colOff>
      <xdr:row>393</xdr:row>
      <xdr:rowOff>19050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14F077B-70FC-49AB-8AD0-CE88E3359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01900"/>
          <a:ext cx="7569200" cy="572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41274</xdr:colOff>
      <xdr:row>0</xdr:row>
      <xdr:rowOff>0</xdr:rowOff>
    </xdr:from>
    <xdr:to>
      <xdr:col>11</xdr:col>
      <xdr:colOff>139700</xdr:colOff>
      <xdr:row>13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0DA58C2-008C-4256-90BD-DF9122736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7374" y="0"/>
              <a:ext cx="5343526" cy="240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66674</xdr:colOff>
      <xdr:row>14</xdr:row>
      <xdr:rowOff>6350</xdr:rowOff>
    </xdr:from>
    <xdr:to>
      <xdr:col>11</xdr:col>
      <xdr:colOff>234949</xdr:colOff>
      <xdr:row>26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95CEFF5-0901-46F7-90A3-0984AB0E90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2774" y="2584450"/>
              <a:ext cx="541337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295274</xdr:colOff>
      <xdr:row>26</xdr:row>
      <xdr:rowOff>50800</xdr:rowOff>
    </xdr:from>
    <xdr:to>
      <xdr:col>13</xdr:col>
      <xdr:colOff>190500</xdr:colOff>
      <xdr:row>41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4E43DC-4413-4385-A67C-032525995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92075</xdr:colOff>
      <xdr:row>58</xdr:row>
      <xdr:rowOff>76200</xdr:rowOff>
    </xdr:from>
    <xdr:to>
      <xdr:col>13</xdr:col>
      <xdr:colOff>396875</xdr:colOff>
      <xdr:row>73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B3F5C-BE3A-459E-BE2A-43094063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117475</xdr:colOff>
      <xdr:row>73</xdr:row>
      <xdr:rowOff>158750</xdr:rowOff>
    </xdr:from>
    <xdr:to>
      <xdr:col>13</xdr:col>
      <xdr:colOff>422275</xdr:colOff>
      <xdr:row>88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3F51F0-FD63-40AD-8EA1-8232E8C8E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174625</xdr:colOff>
      <xdr:row>88</xdr:row>
      <xdr:rowOff>165100</xdr:rowOff>
    </xdr:from>
    <xdr:to>
      <xdr:col>13</xdr:col>
      <xdr:colOff>479425</xdr:colOff>
      <xdr:row>103</xdr:row>
      <xdr:rowOff>146050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28A188-9975-46C6-8F90-731C1A5A2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428625</xdr:colOff>
      <xdr:row>96</xdr:row>
      <xdr:rowOff>82550</xdr:rowOff>
    </xdr:from>
    <xdr:to>
      <xdr:col>5</xdr:col>
      <xdr:colOff>415925</xdr:colOff>
      <xdr:row>111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E7D62EB-09ED-4FF5-B239-282512203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625474</xdr:colOff>
      <xdr:row>111</xdr:row>
      <xdr:rowOff>139700</xdr:rowOff>
    </xdr:from>
    <xdr:to>
      <xdr:col>15</xdr:col>
      <xdr:colOff>95249</xdr:colOff>
      <xdr:row>126</xdr:row>
      <xdr:rowOff>120650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059FBBC-033D-40D7-B784-A1B7EB0F1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606425</xdr:colOff>
      <xdr:row>44</xdr:row>
      <xdr:rowOff>114300</xdr:rowOff>
    </xdr:from>
    <xdr:to>
      <xdr:col>10</xdr:col>
      <xdr:colOff>542925</xdr:colOff>
      <xdr:row>59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5C4F8-5125-4440-B41D-91372A1BB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288925</xdr:colOff>
      <xdr:row>129</xdr:row>
      <xdr:rowOff>139700</xdr:rowOff>
    </xdr:from>
    <xdr:to>
      <xdr:col>15</xdr:col>
      <xdr:colOff>406400</xdr:colOff>
      <xdr:row>146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109DC-BC6B-4DCE-AE70-87556F4A9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542925</xdr:colOff>
      <xdr:row>166</xdr:row>
      <xdr:rowOff>127000</xdr:rowOff>
    </xdr:from>
    <xdr:to>
      <xdr:col>10</xdr:col>
      <xdr:colOff>479425</xdr:colOff>
      <xdr:row>181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029E5-1A10-4EFA-B5BC-94F225D0B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492125</xdr:colOff>
      <xdr:row>166</xdr:row>
      <xdr:rowOff>120650</xdr:rowOff>
    </xdr:from>
    <xdr:to>
      <xdr:col>18</xdr:col>
      <xdr:colOff>187325</xdr:colOff>
      <xdr:row>181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EEFD5E-A591-4AA1-8CB3-624BBBA01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BDBF3-52D6-4967-A75B-B5D5B65776BE}" name="Table1" displayName="Table1" ref="A53:C59" totalsRowShown="0" headerRowDxfId="6" headerRowBorderDxfId="5" tableBorderDxfId="4" totalsRowBorderDxfId="3">
  <autoFilter ref="A53:C59" xr:uid="{B3B7FE4A-A74F-4CCB-8104-CF86F578F881}"/>
  <tableColumns count="3">
    <tableColumn id="1" xr3:uid="{68E387DC-0E13-4FE1-87F0-D5F2E01D8569}" name="Reason" dataDxfId="2"/>
    <tableColumn id="2" xr3:uid="{AD5AE148-F59D-4411-97FE-08CE843B6B0E}" name="Count Of Stores" dataDxfId="1"/>
    <tableColumn id="3" xr3:uid="{D7C20790-5E24-4F64-9BF9-35FE73B8E175}" name="Impact %" dataDxfId="0" dataCellStyle="Percent">
      <calculatedColumnFormula>Table1[[#This Row],[Count Of Stores]]/31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5"/>
  <sheetViews>
    <sheetView workbookViewId="0">
      <selection activeCell="F10" sqref="F10"/>
    </sheetView>
  </sheetViews>
  <sheetFormatPr defaultRowHeight="14.5" x14ac:dyDescent="0.35"/>
  <cols>
    <col min="1" max="1" width="23.08984375" customWidth="1"/>
    <col min="2" max="2" width="19.453125" customWidth="1"/>
    <col min="3" max="3" width="9.6328125" customWidth="1"/>
    <col min="5" max="6" width="10.26953125" customWidth="1"/>
    <col min="10" max="10" width="12.54296875" customWidth="1"/>
    <col min="11" max="11" width="13.90625" customWidth="1"/>
    <col min="12" max="12" width="12.36328125" customWidth="1"/>
    <col min="13" max="13" width="14.54296875" bestFit="1" customWidth="1"/>
    <col min="15" max="15" width="8.7265625" style="7"/>
  </cols>
  <sheetData>
    <row r="1" spans="1:15" ht="15" thickBot="1" x14ac:dyDescent="0.4">
      <c r="A1" s="26" t="s">
        <v>50</v>
      </c>
      <c r="B1" s="26" t="s">
        <v>51</v>
      </c>
      <c r="C1" s="11" t="s">
        <v>0</v>
      </c>
      <c r="D1" s="11" t="s">
        <v>1</v>
      </c>
      <c r="E1" s="26" t="s">
        <v>52</v>
      </c>
      <c r="F1" s="26" t="s">
        <v>53</v>
      </c>
      <c r="G1" s="26" t="s">
        <v>48</v>
      </c>
      <c r="H1" s="26" t="s">
        <v>21</v>
      </c>
      <c r="I1" s="26" t="s">
        <v>3</v>
      </c>
      <c r="J1" s="26" t="s">
        <v>54</v>
      </c>
      <c r="K1" s="17" t="s">
        <v>55</v>
      </c>
      <c r="L1" s="11" t="s">
        <v>56</v>
      </c>
      <c r="M1" s="17" t="s">
        <v>180</v>
      </c>
      <c r="N1" s="17" t="s">
        <v>9</v>
      </c>
      <c r="O1" s="11" t="s">
        <v>181</v>
      </c>
    </row>
    <row r="2" spans="1:15" ht="15" thickBot="1" x14ac:dyDescent="0.4">
      <c r="A2" s="180" t="s">
        <v>6</v>
      </c>
      <c r="B2" s="181" t="s">
        <v>22</v>
      </c>
      <c r="C2" s="25">
        <f>F2/E2</f>
        <v>0.96341463414634143</v>
      </c>
      <c r="D2" s="86">
        <v>0.96250000000000002</v>
      </c>
      <c r="E2" s="40">
        <v>82</v>
      </c>
      <c r="F2" s="40">
        <v>79</v>
      </c>
      <c r="G2" s="98">
        <v>1</v>
      </c>
      <c r="H2" s="34">
        <v>2</v>
      </c>
      <c r="I2" s="98"/>
      <c r="J2" s="125"/>
      <c r="K2" s="108">
        <v>1</v>
      </c>
      <c r="L2" s="35"/>
      <c r="M2" s="40"/>
      <c r="N2" s="40"/>
      <c r="O2" s="19" t="e">
        <f>N2/M2</f>
        <v>#DIV/0!</v>
      </c>
    </row>
    <row r="3" spans="1:15" ht="15" thickBot="1" x14ac:dyDescent="0.4">
      <c r="A3" s="190" t="s">
        <v>7</v>
      </c>
      <c r="B3" s="191" t="s">
        <v>23</v>
      </c>
      <c r="C3" s="25" t="e">
        <f t="shared" ref="C3:C40" si="0">F3/E3</f>
        <v>#DIV/0!</v>
      </c>
      <c r="D3" s="86" t="e">
        <v>#N/A</v>
      </c>
      <c r="E3" s="82"/>
      <c r="F3" s="82"/>
      <c r="G3" s="98"/>
      <c r="H3" s="36"/>
      <c r="I3" s="98"/>
      <c r="J3" s="125"/>
      <c r="K3" s="108">
        <v>0</v>
      </c>
      <c r="L3" s="35"/>
      <c r="M3" s="40"/>
      <c r="N3" s="40"/>
      <c r="O3" s="19" t="e">
        <f t="shared" ref="O3:O40" si="1">N3/M3</f>
        <v>#DIV/0!</v>
      </c>
    </row>
    <row r="4" spans="1:15" ht="14.5" customHeight="1" thickBot="1" x14ac:dyDescent="0.4">
      <c r="A4" s="195" t="s">
        <v>164</v>
      </c>
      <c r="B4" s="196" t="s">
        <v>164</v>
      </c>
      <c r="C4" s="25" t="e">
        <f t="shared" si="0"/>
        <v>#DIV/0!</v>
      </c>
      <c r="D4" s="86" t="e">
        <v>#N/A</v>
      </c>
      <c r="E4" s="82"/>
      <c r="F4" s="82"/>
      <c r="G4" s="151"/>
      <c r="H4" s="36"/>
      <c r="I4" s="98"/>
      <c r="J4" s="125"/>
      <c r="K4" s="108">
        <v>0</v>
      </c>
      <c r="L4" s="35"/>
      <c r="M4" s="40"/>
      <c r="N4" s="40"/>
      <c r="O4" s="19" t="e">
        <f t="shared" si="1"/>
        <v>#DIV/0!</v>
      </c>
    </row>
    <row r="5" spans="1:15" ht="15" thickBot="1" x14ac:dyDescent="0.4">
      <c r="A5" s="190" t="s">
        <v>26</v>
      </c>
      <c r="B5" s="191" t="s">
        <v>230</v>
      </c>
      <c r="C5" s="25">
        <f t="shared" si="0"/>
        <v>1</v>
      </c>
      <c r="D5" s="86">
        <v>1</v>
      </c>
      <c r="E5" s="40">
        <v>29</v>
      </c>
      <c r="F5" s="40">
        <v>29</v>
      </c>
      <c r="G5" s="98"/>
      <c r="H5" s="98"/>
      <c r="I5" s="36"/>
      <c r="J5" s="239"/>
      <c r="K5" s="108">
        <v>1</v>
      </c>
      <c r="L5" s="35"/>
      <c r="M5" s="40"/>
      <c r="N5" s="40"/>
      <c r="O5" s="19" t="e">
        <f t="shared" si="1"/>
        <v>#DIV/0!</v>
      </c>
    </row>
    <row r="6" spans="1:15" ht="15" thickBot="1" x14ac:dyDescent="0.4">
      <c r="A6" s="190" t="s">
        <v>28</v>
      </c>
      <c r="B6" s="191" t="s">
        <v>29</v>
      </c>
      <c r="C6" s="25">
        <f t="shared" si="0"/>
        <v>1</v>
      </c>
      <c r="D6" s="86">
        <v>1</v>
      </c>
      <c r="E6" s="40">
        <v>58</v>
      </c>
      <c r="F6" s="40">
        <v>58</v>
      </c>
      <c r="G6" s="98"/>
      <c r="H6" s="98"/>
      <c r="I6" s="36"/>
      <c r="J6" s="125"/>
      <c r="K6" s="108">
        <v>1</v>
      </c>
      <c r="L6" s="35"/>
      <c r="M6" s="40"/>
      <c r="N6" s="40"/>
      <c r="O6" s="19" t="e">
        <f t="shared" si="1"/>
        <v>#DIV/0!</v>
      </c>
    </row>
    <row r="7" spans="1:15" ht="15" thickBot="1" x14ac:dyDescent="0.4">
      <c r="A7" s="190" t="s">
        <v>5</v>
      </c>
      <c r="B7" s="191" t="s">
        <v>30</v>
      </c>
      <c r="C7" s="25">
        <f t="shared" si="0"/>
        <v>0.95652173913043481</v>
      </c>
      <c r="D7" s="86">
        <v>0.95522388059701491</v>
      </c>
      <c r="E7" s="40">
        <v>69</v>
      </c>
      <c r="F7" s="40">
        <v>66</v>
      </c>
      <c r="G7" s="98">
        <v>3</v>
      </c>
      <c r="H7" s="98"/>
      <c r="I7" s="36"/>
      <c r="J7" s="125"/>
      <c r="K7" s="108">
        <v>1</v>
      </c>
      <c r="L7" s="35"/>
      <c r="M7" s="40"/>
      <c r="N7" s="40"/>
      <c r="O7" s="19" t="e">
        <f t="shared" si="1"/>
        <v>#DIV/0!</v>
      </c>
    </row>
    <row r="8" spans="1:15" ht="15" thickBot="1" x14ac:dyDescent="0.4">
      <c r="A8" s="190" t="s">
        <v>249</v>
      </c>
      <c r="B8" s="191" t="s">
        <v>250</v>
      </c>
      <c r="C8" s="25">
        <f t="shared" si="0"/>
        <v>0.93333333333333335</v>
      </c>
      <c r="D8" s="86">
        <v>0.97560975609756095</v>
      </c>
      <c r="E8" s="40">
        <v>45</v>
      </c>
      <c r="F8" s="40">
        <v>42</v>
      </c>
      <c r="G8" s="98">
        <v>3</v>
      </c>
      <c r="H8" s="98"/>
      <c r="I8" s="36"/>
      <c r="J8" s="125"/>
      <c r="K8" s="108">
        <v>1</v>
      </c>
      <c r="L8" s="35"/>
      <c r="M8" s="40"/>
      <c r="N8" s="40"/>
      <c r="O8" s="19" t="e">
        <f t="shared" si="1"/>
        <v>#DIV/0!</v>
      </c>
    </row>
    <row r="9" spans="1:15" ht="15" thickBot="1" x14ac:dyDescent="0.4">
      <c r="A9" s="190" t="s">
        <v>32</v>
      </c>
      <c r="B9" s="191" t="s">
        <v>33</v>
      </c>
      <c r="C9" s="25">
        <f t="shared" si="0"/>
        <v>0.95121951219512191</v>
      </c>
      <c r="D9" s="86">
        <v>0.9285714285714286</v>
      </c>
      <c r="E9" s="40">
        <v>41</v>
      </c>
      <c r="F9" s="40">
        <v>39</v>
      </c>
      <c r="G9" s="98">
        <v>2</v>
      </c>
      <c r="H9" s="98"/>
      <c r="I9" s="36"/>
      <c r="J9" s="125"/>
      <c r="K9" s="108">
        <v>1</v>
      </c>
      <c r="L9" s="35"/>
      <c r="M9" s="40"/>
      <c r="N9" s="40"/>
      <c r="O9" s="19" t="e">
        <f t="shared" si="1"/>
        <v>#DIV/0!</v>
      </c>
    </row>
    <row r="10" spans="1:15" ht="15" thickBot="1" x14ac:dyDescent="0.4">
      <c r="A10" s="190" t="s">
        <v>34</v>
      </c>
      <c r="B10" s="191" t="s">
        <v>35</v>
      </c>
      <c r="C10" s="25">
        <f t="shared" si="0"/>
        <v>0.91176470588235292</v>
      </c>
      <c r="D10" s="86">
        <v>0.90384615384615385</v>
      </c>
      <c r="E10" s="40">
        <v>68</v>
      </c>
      <c r="F10" s="40">
        <v>62</v>
      </c>
      <c r="G10" s="98"/>
      <c r="H10" s="98">
        <v>3</v>
      </c>
      <c r="I10" s="98">
        <v>3</v>
      </c>
      <c r="J10" s="125"/>
      <c r="K10" s="108">
        <v>1</v>
      </c>
      <c r="L10" s="35"/>
      <c r="M10" s="40"/>
      <c r="N10" s="40"/>
      <c r="O10" s="19" t="e">
        <f t="shared" si="1"/>
        <v>#DIV/0!</v>
      </c>
    </row>
    <row r="11" spans="1:15" ht="15" thickBot="1" x14ac:dyDescent="0.4">
      <c r="A11" s="190" t="s">
        <v>139</v>
      </c>
      <c r="B11" s="191" t="s">
        <v>148</v>
      </c>
      <c r="C11" s="25">
        <f t="shared" si="0"/>
        <v>0.91935483870967738</v>
      </c>
      <c r="D11" s="86">
        <v>0.90566037735849059</v>
      </c>
      <c r="E11" s="40">
        <v>62</v>
      </c>
      <c r="F11" s="40">
        <v>57</v>
      </c>
      <c r="G11" s="40">
        <v>2</v>
      </c>
      <c r="H11" s="40">
        <v>3</v>
      </c>
      <c r="I11" s="98"/>
      <c r="J11" s="125"/>
      <c r="K11" s="108">
        <v>1</v>
      </c>
      <c r="L11" s="35"/>
      <c r="M11" s="40"/>
      <c r="N11" s="40"/>
      <c r="O11" s="19" t="e">
        <f t="shared" si="1"/>
        <v>#DIV/0!</v>
      </c>
    </row>
    <row r="12" spans="1:15" ht="15" thickBot="1" x14ac:dyDescent="0.4">
      <c r="A12" s="199" t="s">
        <v>115</v>
      </c>
      <c r="B12" s="200" t="s">
        <v>114</v>
      </c>
      <c r="C12" s="25">
        <f t="shared" si="0"/>
        <v>0.9107142857142857</v>
      </c>
      <c r="D12" s="86">
        <v>0.92452830188679247</v>
      </c>
      <c r="E12" s="40">
        <v>112</v>
      </c>
      <c r="F12" s="40">
        <v>102</v>
      </c>
      <c r="G12" s="98">
        <v>3</v>
      </c>
      <c r="H12" s="98">
        <v>7</v>
      </c>
      <c r="I12" s="98"/>
      <c r="J12" s="125"/>
      <c r="K12" s="108">
        <v>1</v>
      </c>
      <c r="L12" s="35"/>
      <c r="M12" s="40"/>
      <c r="N12" s="40"/>
      <c r="O12" s="19" t="e">
        <f t="shared" si="1"/>
        <v>#DIV/0!</v>
      </c>
    </row>
    <row r="13" spans="1:15" ht="15" thickBot="1" x14ac:dyDescent="0.4">
      <c r="A13" s="190" t="s">
        <v>40</v>
      </c>
      <c r="B13" s="191" t="s">
        <v>41</v>
      </c>
      <c r="C13" s="25" t="e">
        <f t="shared" si="0"/>
        <v>#DIV/0!</v>
      </c>
      <c r="D13" s="86" t="e">
        <v>#N/A</v>
      </c>
      <c r="E13" s="82"/>
      <c r="F13" s="82"/>
      <c r="G13" s="98"/>
      <c r="H13" s="98"/>
      <c r="I13" s="98"/>
      <c r="J13" s="125"/>
      <c r="K13" s="108">
        <v>0</v>
      </c>
      <c r="L13" s="35"/>
      <c r="M13" s="40"/>
      <c r="N13" s="40"/>
      <c r="O13" s="19" t="e">
        <f t="shared" si="1"/>
        <v>#DIV/0!</v>
      </c>
    </row>
    <row r="14" spans="1:15" ht="15" thickBot="1" x14ac:dyDescent="0.4">
      <c r="A14" s="190" t="s">
        <v>42</v>
      </c>
      <c r="B14" s="191" t="s">
        <v>43</v>
      </c>
      <c r="C14" s="25">
        <f t="shared" si="0"/>
        <v>0.92307692307692313</v>
      </c>
      <c r="D14" s="86">
        <v>0.95744680851063835</v>
      </c>
      <c r="E14" s="40">
        <v>52</v>
      </c>
      <c r="F14" s="40">
        <v>48</v>
      </c>
      <c r="G14" s="98">
        <v>4</v>
      </c>
      <c r="H14" s="98"/>
      <c r="I14" s="98"/>
      <c r="J14" s="125"/>
      <c r="K14" s="108">
        <v>1</v>
      </c>
      <c r="L14" s="35"/>
      <c r="M14" s="40"/>
      <c r="N14" s="40"/>
      <c r="O14" s="19" t="e">
        <f t="shared" si="1"/>
        <v>#DIV/0!</v>
      </c>
    </row>
    <row r="15" spans="1:15" ht="15" thickBot="1" x14ac:dyDescent="0.4">
      <c r="A15" s="199" t="s">
        <v>223</v>
      </c>
      <c r="B15" s="200" t="s">
        <v>224</v>
      </c>
      <c r="C15" s="25">
        <f t="shared" si="0"/>
        <v>0.92452830188679247</v>
      </c>
      <c r="D15" s="86">
        <v>0.92452830188679247</v>
      </c>
      <c r="E15" s="40">
        <v>53</v>
      </c>
      <c r="F15" s="40">
        <v>49</v>
      </c>
      <c r="G15" s="98">
        <v>2</v>
      </c>
      <c r="H15" s="98">
        <v>1</v>
      </c>
      <c r="I15" s="98">
        <v>1</v>
      </c>
      <c r="J15" s="125"/>
      <c r="K15" s="108">
        <v>1</v>
      </c>
      <c r="L15" s="35"/>
      <c r="M15" s="40"/>
      <c r="N15" s="40"/>
      <c r="O15" s="19" t="e">
        <f t="shared" si="1"/>
        <v>#DIV/0!</v>
      </c>
    </row>
    <row r="16" spans="1:15" ht="15" thickBot="1" x14ac:dyDescent="0.4">
      <c r="A16" s="190" t="s">
        <v>46</v>
      </c>
      <c r="B16" s="191" t="s">
        <v>47</v>
      </c>
      <c r="C16" s="25">
        <f t="shared" si="0"/>
        <v>0.94117647058823528</v>
      </c>
      <c r="D16" s="86">
        <v>0.967741935483871</v>
      </c>
      <c r="E16" s="40">
        <v>68</v>
      </c>
      <c r="F16" s="40">
        <v>64</v>
      </c>
      <c r="G16" s="98">
        <v>2</v>
      </c>
      <c r="H16" s="98">
        <v>2</v>
      </c>
      <c r="I16" s="98"/>
      <c r="J16" s="125"/>
      <c r="K16" s="108">
        <v>1</v>
      </c>
      <c r="L16" s="35"/>
      <c r="M16" s="40"/>
      <c r="N16" s="40"/>
      <c r="O16" s="19" t="e">
        <f t="shared" si="1"/>
        <v>#DIV/0!</v>
      </c>
    </row>
    <row r="17" spans="1:15" ht="15" thickBot="1" x14ac:dyDescent="0.4">
      <c r="A17" s="197" t="s">
        <v>103</v>
      </c>
      <c r="B17" s="198" t="s">
        <v>104</v>
      </c>
      <c r="C17" s="25">
        <f t="shared" si="0"/>
        <v>0.88709677419354838</v>
      </c>
      <c r="D17" s="86">
        <v>0.89655172413793105</v>
      </c>
      <c r="E17" s="40">
        <v>62</v>
      </c>
      <c r="F17" s="40">
        <v>55</v>
      </c>
      <c r="G17" s="98">
        <v>4</v>
      </c>
      <c r="H17" s="40">
        <v>3</v>
      </c>
      <c r="I17" s="98"/>
      <c r="J17" s="125"/>
      <c r="K17" s="108">
        <v>1</v>
      </c>
      <c r="L17" s="35"/>
      <c r="M17" s="40"/>
      <c r="N17" s="40"/>
      <c r="O17" s="19" t="e">
        <f t="shared" si="1"/>
        <v>#DIV/0!</v>
      </c>
    </row>
    <row r="18" spans="1:15" ht="15" thickBot="1" x14ac:dyDescent="0.4">
      <c r="A18" s="190" t="s">
        <v>105</v>
      </c>
      <c r="B18" s="191" t="s">
        <v>106</v>
      </c>
      <c r="C18" s="25">
        <f t="shared" si="0"/>
        <v>0.93617021276595747</v>
      </c>
      <c r="D18" s="86">
        <v>0.93333333333333335</v>
      </c>
      <c r="E18" s="34">
        <v>47</v>
      </c>
      <c r="F18" s="36">
        <v>44</v>
      </c>
      <c r="G18" s="98">
        <v>1</v>
      </c>
      <c r="H18" s="98">
        <v>1</v>
      </c>
      <c r="I18" s="98">
        <v>1</v>
      </c>
      <c r="J18" s="125"/>
      <c r="K18" s="108">
        <v>1</v>
      </c>
      <c r="L18" s="35"/>
      <c r="M18" s="40"/>
      <c r="N18" s="40"/>
      <c r="O18" s="19" t="e">
        <f t="shared" si="1"/>
        <v>#DIV/0!</v>
      </c>
    </row>
    <row r="19" spans="1:15" ht="15" thickBot="1" x14ac:dyDescent="0.4">
      <c r="A19" s="195" t="s">
        <v>231</v>
      </c>
      <c r="B19" s="196" t="s">
        <v>235</v>
      </c>
      <c r="C19" s="25" t="e">
        <f t="shared" si="0"/>
        <v>#DIV/0!</v>
      </c>
      <c r="D19" s="86" t="e">
        <v>#N/A</v>
      </c>
      <c r="E19" s="82"/>
      <c r="F19" s="82"/>
      <c r="G19" s="98"/>
      <c r="H19" s="98"/>
      <c r="I19" s="98"/>
      <c r="J19" s="125"/>
      <c r="K19" s="108">
        <v>0</v>
      </c>
      <c r="L19" s="35"/>
      <c r="M19" s="40"/>
      <c r="N19" s="40"/>
      <c r="O19" s="19" t="e">
        <f t="shared" si="1"/>
        <v>#DIV/0!</v>
      </c>
    </row>
    <row r="20" spans="1:15" ht="15" thickBot="1" x14ac:dyDescent="0.4">
      <c r="A20" s="195" t="s">
        <v>217</v>
      </c>
      <c r="B20" s="196" t="s">
        <v>220</v>
      </c>
      <c r="C20" s="25" t="e">
        <f t="shared" si="0"/>
        <v>#DIV/0!</v>
      </c>
      <c r="D20" s="86" t="e">
        <v>#N/A</v>
      </c>
      <c r="E20" s="82"/>
      <c r="F20" s="82"/>
      <c r="G20" s="98"/>
      <c r="H20" s="98"/>
      <c r="I20" s="98"/>
      <c r="J20" s="125"/>
      <c r="K20" s="108">
        <v>0</v>
      </c>
      <c r="L20" s="35"/>
      <c r="M20" s="40"/>
      <c r="N20" s="40"/>
      <c r="O20" s="19" t="e">
        <f t="shared" si="1"/>
        <v>#DIV/0!</v>
      </c>
    </row>
    <row r="21" spans="1:15" ht="15" thickBot="1" x14ac:dyDescent="0.4">
      <c r="A21" s="190" t="s">
        <v>123</v>
      </c>
      <c r="B21" s="191" t="s">
        <v>123</v>
      </c>
      <c r="C21" s="25">
        <f t="shared" si="0"/>
        <v>0.90909090909090906</v>
      </c>
      <c r="D21" s="86">
        <v>0.93617021276595747</v>
      </c>
      <c r="E21" s="40">
        <v>55</v>
      </c>
      <c r="F21" s="98">
        <v>50</v>
      </c>
      <c r="G21" s="98">
        <v>2</v>
      </c>
      <c r="H21" s="98">
        <v>2</v>
      </c>
      <c r="I21" s="98">
        <v>1</v>
      </c>
      <c r="J21" s="125"/>
      <c r="K21" s="108">
        <v>1</v>
      </c>
      <c r="L21" s="35"/>
      <c r="M21" s="40"/>
      <c r="N21" s="40"/>
      <c r="O21" s="19" t="e">
        <f t="shared" si="1"/>
        <v>#DIV/0!</v>
      </c>
    </row>
    <row r="22" spans="1:15" ht="15" thickBot="1" x14ac:dyDescent="0.4">
      <c r="A22" s="190" t="s">
        <v>124</v>
      </c>
      <c r="B22" s="191" t="s">
        <v>125</v>
      </c>
      <c r="C22" s="25">
        <f t="shared" si="0"/>
        <v>0.90322580645161288</v>
      </c>
      <c r="D22" s="86">
        <v>0.9</v>
      </c>
      <c r="E22" s="40">
        <v>31</v>
      </c>
      <c r="F22" s="40">
        <v>28</v>
      </c>
      <c r="G22" s="98"/>
      <c r="H22" s="98"/>
      <c r="I22" s="98">
        <v>3</v>
      </c>
      <c r="J22" s="125"/>
      <c r="K22" s="108">
        <v>1</v>
      </c>
      <c r="L22" s="35"/>
      <c r="M22" s="40"/>
      <c r="N22" s="40"/>
      <c r="O22" s="19" t="e">
        <f t="shared" si="1"/>
        <v>#DIV/0!</v>
      </c>
    </row>
    <row r="23" spans="1:15" ht="15" thickBot="1" x14ac:dyDescent="0.4">
      <c r="A23" s="190" t="s">
        <v>218</v>
      </c>
      <c r="B23" s="198" t="s">
        <v>219</v>
      </c>
      <c r="C23" s="25">
        <f t="shared" si="0"/>
        <v>0.95238095238095233</v>
      </c>
      <c r="D23" s="86">
        <v>0.96491228070175439</v>
      </c>
      <c r="E23" s="40">
        <v>42</v>
      </c>
      <c r="F23" s="40">
        <v>40</v>
      </c>
      <c r="G23" s="98">
        <v>1</v>
      </c>
      <c r="H23" s="40">
        <v>1</v>
      </c>
      <c r="I23" s="98"/>
      <c r="J23" s="125"/>
      <c r="K23" s="108">
        <v>1</v>
      </c>
      <c r="L23" s="35"/>
      <c r="M23" s="98"/>
      <c r="N23" s="151"/>
      <c r="O23" s="19" t="e">
        <f t="shared" si="1"/>
        <v>#DIV/0!</v>
      </c>
    </row>
    <row r="24" spans="1:15" ht="15" thickBot="1" x14ac:dyDescent="0.4">
      <c r="A24" s="190" t="s">
        <v>241</v>
      </c>
      <c r="B24" s="191" t="s">
        <v>240</v>
      </c>
      <c r="C24" s="25" t="e">
        <f t="shared" si="0"/>
        <v>#DIV/0!</v>
      </c>
      <c r="D24" s="86" t="e">
        <v>#N/A</v>
      </c>
      <c r="E24" s="82"/>
      <c r="F24" s="82"/>
      <c r="G24" s="98"/>
      <c r="H24" s="40"/>
      <c r="I24" s="98"/>
      <c r="J24" s="125"/>
      <c r="K24" s="108">
        <v>0</v>
      </c>
      <c r="L24" s="35"/>
      <c r="M24" s="98"/>
      <c r="N24" s="151"/>
      <c r="O24" s="19" t="e">
        <f t="shared" si="1"/>
        <v>#DIV/0!</v>
      </c>
    </row>
    <row r="25" spans="1:15" ht="15" thickBot="1" x14ac:dyDescent="0.4">
      <c r="A25" s="190" t="s">
        <v>251</v>
      </c>
      <c r="B25" s="191" t="s">
        <v>145</v>
      </c>
      <c r="C25" s="25">
        <f t="shared" si="0"/>
        <v>0.90476190476190477</v>
      </c>
      <c r="D25" s="86">
        <v>0.84615384615384615</v>
      </c>
      <c r="E25" s="40">
        <v>42</v>
      </c>
      <c r="F25" s="227">
        <v>38</v>
      </c>
      <c r="G25" s="98">
        <v>2</v>
      </c>
      <c r="H25" s="98">
        <v>2</v>
      </c>
      <c r="I25" s="98"/>
      <c r="J25" s="125"/>
      <c r="K25" s="108">
        <v>1</v>
      </c>
      <c r="L25" s="35"/>
      <c r="M25" s="40"/>
      <c r="N25" s="40"/>
      <c r="O25" s="19" t="e">
        <f t="shared" si="1"/>
        <v>#DIV/0!</v>
      </c>
    </row>
    <row r="26" spans="1:15" ht="15" thickBot="1" x14ac:dyDescent="0.4">
      <c r="A26" s="190" t="s">
        <v>232</v>
      </c>
      <c r="B26" s="191" t="s">
        <v>236</v>
      </c>
      <c r="C26" s="25" t="e">
        <f t="shared" si="0"/>
        <v>#DIV/0!</v>
      </c>
      <c r="D26" s="86" t="e">
        <v>#N/A</v>
      </c>
      <c r="E26" s="82"/>
      <c r="F26" s="82"/>
      <c r="G26" s="98"/>
      <c r="H26" s="98"/>
      <c r="I26" s="98"/>
      <c r="J26" s="125"/>
      <c r="K26" s="108">
        <v>0</v>
      </c>
      <c r="L26" s="35"/>
      <c r="M26" s="98"/>
      <c r="N26" s="151"/>
      <c r="O26" s="19" t="e">
        <f t="shared" si="1"/>
        <v>#DIV/0!</v>
      </c>
    </row>
    <row r="27" spans="1:15" ht="15" thickBot="1" x14ac:dyDescent="0.4">
      <c r="A27" s="190" t="s">
        <v>252</v>
      </c>
      <c r="B27" s="191" t="s">
        <v>252</v>
      </c>
      <c r="C27" s="25">
        <f t="shared" si="0"/>
        <v>0.9</v>
      </c>
      <c r="D27" s="86">
        <v>0.92537313432835822</v>
      </c>
      <c r="E27" s="40">
        <v>70</v>
      </c>
      <c r="F27" s="40">
        <v>63</v>
      </c>
      <c r="G27" s="98">
        <v>6</v>
      </c>
      <c r="H27" s="98">
        <v>1</v>
      </c>
      <c r="I27" s="98"/>
      <c r="J27" s="125"/>
      <c r="K27" s="108">
        <v>1</v>
      </c>
      <c r="L27" s="35"/>
      <c r="M27" s="98"/>
      <c r="N27" s="151"/>
      <c r="O27" s="19" t="e">
        <f t="shared" si="1"/>
        <v>#DIV/0!</v>
      </c>
    </row>
    <row r="28" spans="1:15" ht="15" thickBot="1" x14ac:dyDescent="0.4">
      <c r="A28" s="190" t="s">
        <v>143</v>
      </c>
      <c r="B28" s="191" t="s">
        <v>151</v>
      </c>
      <c r="C28" s="25">
        <f t="shared" si="0"/>
        <v>0.8571428571428571</v>
      </c>
      <c r="D28" s="86">
        <v>0.88235294117647056</v>
      </c>
      <c r="E28" s="40">
        <v>35</v>
      </c>
      <c r="F28" s="98">
        <v>30</v>
      </c>
      <c r="G28" s="98">
        <v>1</v>
      </c>
      <c r="H28" s="98">
        <v>4</v>
      </c>
      <c r="I28" s="98"/>
      <c r="J28" s="80"/>
      <c r="K28" s="108">
        <v>1</v>
      </c>
      <c r="L28" s="35"/>
      <c r="M28" s="40"/>
      <c r="N28" s="40"/>
      <c r="O28" s="19" t="e">
        <f t="shared" si="1"/>
        <v>#DIV/0!</v>
      </c>
    </row>
    <row r="29" spans="1:15" ht="15" thickBot="1" x14ac:dyDescent="0.4">
      <c r="A29" s="197" t="s">
        <v>221</v>
      </c>
      <c r="B29" s="198" t="s">
        <v>222</v>
      </c>
      <c r="C29" s="25">
        <f t="shared" si="0"/>
        <v>0.91666666666666663</v>
      </c>
      <c r="D29" s="86">
        <v>0.91489361702127658</v>
      </c>
      <c r="E29" s="40">
        <v>48</v>
      </c>
      <c r="F29" s="40">
        <v>44</v>
      </c>
      <c r="G29" s="98">
        <v>2</v>
      </c>
      <c r="H29" s="98">
        <v>2</v>
      </c>
      <c r="I29" s="98"/>
      <c r="J29" s="125"/>
      <c r="K29" s="108">
        <v>1</v>
      </c>
      <c r="L29" s="35"/>
      <c r="M29" s="98"/>
      <c r="N29" s="151"/>
      <c r="O29" s="19" t="e">
        <f t="shared" si="1"/>
        <v>#DIV/0!</v>
      </c>
    </row>
    <row r="30" spans="1:15" ht="15" thickBot="1" x14ac:dyDescent="0.4">
      <c r="A30" s="190" t="s">
        <v>140</v>
      </c>
      <c r="B30" s="191" t="s">
        <v>149</v>
      </c>
      <c r="C30" s="25">
        <f t="shared" si="0"/>
        <v>0.98701298701298701</v>
      </c>
      <c r="D30" s="86">
        <v>1</v>
      </c>
      <c r="E30" s="40">
        <v>77</v>
      </c>
      <c r="F30" s="40">
        <v>76</v>
      </c>
      <c r="G30" s="98">
        <v>1</v>
      </c>
      <c r="H30" s="98"/>
      <c r="I30" s="98"/>
      <c r="J30" s="125"/>
      <c r="K30" s="108">
        <v>1</v>
      </c>
      <c r="L30" s="35"/>
      <c r="M30" s="40"/>
      <c r="N30" s="40"/>
      <c r="O30" s="19" t="e">
        <f t="shared" si="1"/>
        <v>#DIV/0!</v>
      </c>
    </row>
    <row r="31" spans="1:15" ht="15" thickBot="1" x14ac:dyDescent="0.4">
      <c r="A31" s="190" t="s">
        <v>141</v>
      </c>
      <c r="B31" s="191" t="s">
        <v>150</v>
      </c>
      <c r="C31" s="25">
        <f t="shared" si="0"/>
        <v>0.875</v>
      </c>
      <c r="D31" s="86">
        <v>0.8571428571428571</v>
      </c>
      <c r="E31" s="40">
        <v>48</v>
      </c>
      <c r="F31" s="40">
        <v>42</v>
      </c>
      <c r="G31" s="98">
        <v>2</v>
      </c>
      <c r="H31" s="98"/>
      <c r="I31" s="98">
        <v>4</v>
      </c>
      <c r="J31" s="125"/>
      <c r="K31" s="108">
        <v>1</v>
      </c>
      <c r="L31" s="35"/>
      <c r="M31" s="40"/>
      <c r="N31" s="40"/>
      <c r="O31" s="19" t="e">
        <f t="shared" si="1"/>
        <v>#DIV/0!</v>
      </c>
    </row>
    <row r="32" spans="1:15" ht="15" thickBot="1" x14ac:dyDescent="0.4">
      <c r="A32" s="190" t="s">
        <v>142</v>
      </c>
      <c r="B32" s="191" t="s">
        <v>153</v>
      </c>
      <c r="C32" s="25">
        <f t="shared" si="0"/>
        <v>1</v>
      </c>
      <c r="D32" s="86">
        <v>1</v>
      </c>
      <c r="E32" s="40">
        <v>48</v>
      </c>
      <c r="F32" s="40">
        <v>48</v>
      </c>
      <c r="G32" s="98"/>
      <c r="H32" s="98"/>
      <c r="I32" s="98"/>
      <c r="J32" s="125"/>
      <c r="K32" s="108">
        <v>1</v>
      </c>
      <c r="L32" s="35"/>
      <c r="M32" s="40"/>
      <c r="N32" s="40"/>
      <c r="O32" s="19" t="e">
        <f t="shared" si="1"/>
        <v>#DIV/0!</v>
      </c>
    </row>
    <row r="33" spans="1:15" ht="15" thickBot="1" x14ac:dyDescent="0.4">
      <c r="A33" s="190" t="s">
        <v>234</v>
      </c>
      <c r="B33" s="191" t="s">
        <v>234</v>
      </c>
      <c r="C33" s="25" t="e">
        <f t="shared" si="0"/>
        <v>#DIV/0!</v>
      </c>
      <c r="D33" s="179"/>
      <c r="E33" s="147"/>
      <c r="F33" s="147"/>
      <c r="G33" s="103"/>
      <c r="H33" s="103"/>
      <c r="I33" s="103"/>
      <c r="J33" s="98"/>
      <c r="K33" s="108">
        <v>0</v>
      </c>
      <c r="L33" s="35"/>
      <c r="M33" s="98"/>
      <c r="N33" s="40"/>
      <c r="O33" s="19" t="e">
        <f t="shared" si="1"/>
        <v>#DIV/0!</v>
      </c>
    </row>
    <row r="34" spans="1:15" ht="15.5" customHeight="1" x14ac:dyDescent="0.35">
      <c r="A34" s="136" t="s">
        <v>165</v>
      </c>
      <c r="B34" s="136" t="s">
        <v>25</v>
      </c>
      <c r="C34" s="25" t="e">
        <f t="shared" si="0"/>
        <v>#DIV/0!</v>
      </c>
      <c r="D34" s="31"/>
      <c r="E34" s="149"/>
      <c r="F34" s="149"/>
      <c r="G34" s="103"/>
      <c r="H34" s="103"/>
      <c r="I34" s="103"/>
      <c r="J34" s="129"/>
      <c r="K34" s="108">
        <v>0</v>
      </c>
      <c r="L34" s="35"/>
      <c r="M34" s="98"/>
      <c r="N34" s="151"/>
      <c r="O34" s="19" t="e">
        <f t="shared" si="1"/>
        <v>#DIV/0!</v>
      </c>
    </row>
    <row r="35" spans="1:15" x14ac:dyDescent="0.35">
      <c r="A35" s="189" t="s">
        <v>156</v>
      </c>
      <c r="B35" s="137" t="s">
        <v>157</v>
      </c>
      <c r="C35" s="25" t="e">
        <f t="shared" si="0"/>
        <v>#DIV/0!</v>
      </c>
      <c r="D35" s="31"/>
      <c r="E35" s="78"/>
      <c r="F35" s="78"/>
      <c r="G35" s="98"/>
      <c r="H35" s="98"/>
      <c r="I35" s="98"/>
      <c r="J35" s="125"/>
      <c r="K35" s="108">
        <v>0</v>
      </c>
      <c r="L35" s="35"/>
      <c r="M35" s="98"/>
      <c r="N35" s="151"/>
      <c r="O35" s="19" t="e">
        <f t="shared" si="1"/>
        <v>#DIV/0!</v>
      </c>
    </row>
    <row r="36" spans="1:15" x14ac:dyDescent="0.35">
      <c r="A36" s="189" t="s">
        <v>158</v>
      </c>
      <c r="B36" s="137" t="s">
        <v>159</v>
      </c>
      <c r="C36" s="25" t="e">
        <f t="shared" si="0"/>
        <v>#DIV/0!</v>
      </c>
      <c r="D36" s="31"/>
      <c r="E36" s="78"/>
      <c r="F36" s="78"/>
      <c r="G36" s="98"/>
      <c r="H36" s="98"/>
      <c r="I36" s="98"/>
      <c r="J36" s="125"/>
      <c r="K36" s="108">
        <v>0</v>
      </c>
      <c r="L36" s="35"/>
      <c r="M36" s="98"/>
      <c r="N36" s="151"/>
      <c r="O36" s="19" t="e">
        <f t="shared" si="1"/>
        <v>#DIV/0!</v>
      </c>
    </row>
    <row r="37" spans="1:15" x14ac:dyDescent="0.35">
      <c r="A37" s="189" t="s">
        <v>160</v>
      </c>
      <c r="B37" s="137" t="s">
        <v>161</v>
      </c>
      <c r="C37" s="25" t="e">
        <f t="shared" si="0"/>
        <v>#DIV/0!</v>
      </c>
      <c r="D37" s="31"/>
      <c r="E37" s="78"/>
      <c r="F37" s="78"/>
      <c r="G37" s="98"/>
      <c r="H37" s="98"/>
      <c r="I37" s="98"/>
      <c r="J37" s="125"/>
      <c r="K37" s="108">
        <v>0</v>
      </c>
      <c r="L37" s="35"/>
      <c r="M37" s="98"/>
      <c r="N37" s="151"/>
      <c r="O37" s="19" t="e">
        <f t="shared" si="1"/>
        <v>#DIV/0!</v>
      </c>
    </row>
    <row r="38" spans="1:15" x14ac:dyDescent="0.35">
      <c r="A38" s="189" t="s">
        <v>162</v>
      </c>
      <c r="B38" s="137" t="s">
        <v>163</v>
      </c>
      <c r="C38" s="25" t="e">
        <f t="shared" si="0"/>
        <v>#DIV/0!</v>
      </c>
      <c r="D38" s="31"/>
      <c r="E38" s="78"/>
      <c r="F38" s="78"/>
      <c r="G38" s="98"/>
      <c r="H38" s="98"/>
      <c r="I38" s="98"/>
      <c r="J38" s="125"/>
      <c r="K38" s="108">
        <v>0</v>
      </c>
      <c r="L38" s="35"/>
      <c r="M38" s="98"/>
      <c r="N38" s="151"/>
      <c r="O38" s="19" t="e">
        <f t="shared" si="1"/>
        <v>#DIV/0!</v>
      </c>
    </row>
    <row r="39" spans="1:15" x14ac:dyDescent="0.35">
      <c r="A39" s="10"/>
      <c r="B39" s="142"/>
      <c r="C39" s="25"/>
      <c r="D39" s="5"/>
      <c r="E39" s="99"/>
      <c r="F39" s="99"/>
      <c r="G39" s="99"/>
      <c r="H39" s="99"/>
      <c r="I39" s="99"/>
      <c r="J39" s="10"/>
      <c r="K39" s="10"/>
      <c r="L39" s="4"/>
      <c r="M39" s="27"/>
      <c r="N39" s="152"/>
      <c r="O39" s="19" t="e">
        <f t="shared" si="1"/>
        <v>#DIV/0!</v>
      </c>
    </row>
    <row r="40" spans="1:15" x14ac:dyDescent="0.35">
      <c r="C40" s="207">
        <f t="shared" si="0"/>
        <v>0.93229166666666663</v>
      </c>
      <c r="D40" s="179">
        <v>0.93794749403341293</v>
      </c>
      <c r="E40" s="27">
        <f>SUM(E2:E39)</f>
        <v>1344</v>
      </c>
      <c r="F40" s="27">
        <f t="shared" ref="F40:K40" si="2">SUM(F2:F39)</f>
        <v>1253</v>
      </c>
      <c r="G40" s="27">
        <f t="shared" si="2"/>
        <v>44</v>
      </c>
      <c r="H40" s="27">
        <f t="shared" si="2"/>
        <v>34</v>
      </c>
      <c r="I40" s="27">
        <f t="shared" si="2"/>
        <v>13</v>
      </c>
      <c r="J40" s="27">
        <f t="shared" si="2"/>
        <v>0</v>
      </c>
      <c r="K40" s="27">
        <f t="shared" si="2"/>
        <v>24</v>
      </c>
      <c r="L40" s="27"/>
      <c r="M40" s="4">
        <f>SUM(M2:M39)</f>
        <v>0</v>
      </c>
      <c r="N40" s="4">
        <f>SUM(N2:N39)</f>
        <v>0</v>
      </c>
      <c r="O40" s="19" t="e">
        <f t="shared" si="1"/>
        <v>#DIV/0!</v>
      </c>
    </row>
    <row r="41" spans="1:15" x14ac:dyDescent="0.35">
      <c r="G41" s="73">
        <f>G40/E40</f>
        <v>3.273809523809524E-2</v>
      </c>
      <c r="H41" s="73">
        <f>H40/E40</f>
        <v>2.5297619047619048E-2</v>
      </c>
      <c r="I41" s="73">
        <f>I40/E40</f>
        <v>9.6726190476190479E-3</v>
      </c>
      <c r="J41" s="19">
        <f>J40/E40</f>
        <v>0</v>
      </c>
      <c r="M41" s="7">
        <v>71</v>
      </c>
      <c r="N41" s="7">
        <v>61</v>
      </c>
      <c r="O41" s="179">
        <f>N41/M41</f>
        <v>0.85915492957746475</v>
      </c>
    </row>
    <row r="42" spans="1:15" x14ac:dyDescent="0.35">
      <c r="G42" s="6"/>
      <c r="H42" s="6"/>
      <c r="I42" s="6"/>
      <c r="J42" s="6"/>
    </row>
    <row r="45" spans="1:15" x14ac:dyDescent="0.35">
      <c r="C45" s="46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BE84-594F-44C0-9552-8124F1CFF6FF}">
  <dimension ref="A1:E188"/>
  <sheetViews>
    <sheetView tabSelected="1" workbookViewId="0">
      <selection activeCell="N5" sqref="N5"/>
    </sheetView>
  </sheetViews>
  <sheetFormatPr defaultRowHeight="14.5" x14ac:dyDescent="0.35"/>
  <cols>
    <col min="1" max="1" width="16" customWidth="1"/>
    <col min="2" max="2" width="17.453125" customWidth="1"/>
    <col min="3" max="3" width="16.36328125" customWidth="1"/>
    <col min="4" max="4" width="10.6328125" customWidth="1"/>
    <col min="5" max="5" width="12.08984375" customWidth="1"/>
  </cols>
  <sheetData>
    <row r="1" spans="1:3" x14ac:dyDescent="0.35">
      <c r="A1" s="11" t="s">
        <v>58</v>
      </c>
      <c r="B1" s="11" t="s">
        <v>57</v>
      </c>
      <c r="C1" s="11" t="s">
        <v>71</v>
      </c>
    </row>
    <row r="2" spans="1:3" x14ac:dyDescent="0.35">
      <c r="A2" s="34" t="s">
        <v>59</v>
      </c>
      <c r="B2" s="97">
        <f>'Final week'!N2+'Final week'!N3+'Final week'!N8+'Final week'!N23+'Final week'!N4+'Final week'!N27</f>
        <v>37</v>
      </c>
      <c r="C2" s="19">
        <f>B2/B25</f>
        <v>1.3899323816679189E-2</v>
      </c>
    </row>
    <row r="3" spans="1:3" x14ac:dyDescent="0.35">
      <c r="A3" s="34" t="s">
        <v>60</v>
      </c>
      <c r="B3" s="97">
        <f>'Final week'!N22+'Final week'!N30+'Final week'!N31+'Final week'!N32+'Final week'!N20</f>
        <v>26</v>
      </c>
      <c r="C3" s="19">
        <f>B3/B25</f>
        <v>9.7670924117205116E-3</v>
      </c>
    </row>
    <row r="4" spans="1:3" x14ac:dyDescent="0.35">
      <c r="A4" s="34" t="s">
        <v>61</v>
      </c>
      <c r="B4" s="97">
        <f>'Final week'!N5+'Final week'!N6+'Final week'!N10+'Final week'!N13+'Final week'!N15+'Final week'!N16+'Final week'!N19+'Final week'!N24+'Final week'!N11</f>
        <v>55</v>
      </c>
      <c r="C4" s="19">
        <f>B4/B25</f>
        <v>2.0661157024793389E-2</v>
      </c>
    </row>
    <row r="5" spans="1:3" x14ac:dyDescent="0.35">
      <c r="A5" s="34" t="s">
        <v>62</v>
      </c>
      <c r="B5" s="97">
        <f>'Final week'!N7+'Final week'!N9+'Final week'!N17+'Final week'!N18+'Final week'!N21+'Final week'!N26</f>
        <v>52</v>
      </c>
      <c r="C5" s="19">
        <f>B5/B25</f>
        <v>1.9534184823441023E-2</v>
      </c>
    </row>
    <row r="6" spans="1:3" x14ac:dyDescent="0.35">
      <c r="A6" s="34" t="s">
        <v>63</v>
      </c>
      <c r="B6" s="4">
        <f>'Final week'!N28+'Final week'!N29</f>
        <v>13</v>
      </c>
      <c r="C6" s="19">
        <f>B6/B25</f>
        <v>4.8835462058602558E-3</v>
      </c>
    </row>
    <row r="7" spans="1:3" x14ac:dyDescent="0.35">
      <c r="A7" s="34" t="s">
        <v>65</v>
      </c>
      <c r="B7" s="4">
        <f>'Final week'!N14+'Final week'!N25</f>
        <v>22</v>
      </c>
      <c r="C7" s="19">
        <f>B7/B25</f>
        <v>8.2644628099173556E-3</v>
      </c>
    </row>
    <row r="8" spans="1:3" x14ac:dyDescent="0.35">
      <c r="A8" s="34" t="s">
        <v>116</v>
      </c>
      <c r="B8" s="4">
        <f>'Final week'!N12</f>
        <v>18</v>
      </c>
      <c r="C8" s="19">
        <f>B8/B25</f>
        <v>6.7618332081141996E-3</v>
      </c>
    </row>
    <row r="9" spans="1:3" x14ac:dyDescent="0.35">
      <c r="A9" s="34" t="s">
        <v>155</v>
      </c>
      <c r="B9" s="4"/>
      <c r="C9" s="19">
        <f>B9/B25</f>
        <v>0</v>
      </c>
    </row>
    <row r="10" spans="1:3" x14ac:dyDescent="0.35">
      <c r="A10" s="34" t="s">
        <v>166</v>
      </c>
      <c r="B10" s="4">
        <f>'Final week'!N33</f>
        <v>0</v>
      </c>
      <c r="C10" s="19">
        <f>B10/B25</f>
        <v>0</v>
      </c>
    </row>
    <row r="11" spans="1:3" x14ac:dyDescent="0.35">
      <c r="A11" s="52" t="s">
        <v>20</v>
      </c>
      <c r="B11" s="97">
        <f>SUM(B2:B10)</f>
        <v>223</v>
      </c>
      <c r="C11" s="126">
        <f>B11/B25</f>
        <v>8.3771600300525925E-2</v>
      </c>
    </row>
    <row r="12" spans="1:3" x14ac:dyDescent="0.35">
      <c r="A12" s="48"/>
    </row>
    <row r="13" spans="1:3" x14ac:dyDescent="0.35">
      <c r="A13" s="48"/>
    </row>
    <row r="15" spans="1:3" x14ac:dyDescent="0.35">
      <c r="A15" s="11" t="s">
        <v>58</v>
      </c>
      <c r="B15" s="11" t="s">
        <v>66</v>
      </c>
      <c r="C15" s="11" t="s">
        <v>70</v>
      </c>
    </row>
    <row r="16" spans="1:3" x14ac:dyDescent="0.35">
      <c r="A16" s="34" t="s">
        <v>59</v>
      </c>
      <c r="B16" s="4">
        <f>'Final week'!F2+'Final week'!F3+'Final week'!F8+'Final week'!F23+'Final week'!F27+'Final week'!F4</f>
        <v>478</v>
      </c>
      <c r="C16" s="19">
        <f>B16/B25</f>
        <v>0.17956423741547708</v>
      </c>
    </row>
    <row r="17" spans="1:4" x14ac:dyDescent="0.35">
      <c r="A17" s="34" t="s">
        <v>60</v>
      </c>
      <c r="B17" s="124">
        <f>'Final week'!F22+'Final week'!F30+'Final week'!F31+'Final week'!F32+'Final week'!F20</f>
        <v>410</v>
      </c>
      <c r="C17" s="19">
        <f>B17/B25</f>
        <v>0.15401953418482345</v>
      </c>
    </row>
    <row r="18" spans="1:4" x14ac:dyDescent="0.35">
      <c r="A18" s="34" t="s">
        <v>61</v>
      </c>
      <c r="B18" s="4">
        <f>'Final week'!F5+'Final week'!F6+'Final week'!F10+'Final week'!F13+'Final week'!F15+'Final week'!F16+'Final week'!F19+'Final week'!F24+'Final week'!F11</f>
        <v>647</v>
      </c>
      <c r="C18" s="19">
        <f>B18/B25</f>
        <v>0.24305033809166041</v>
      </c>
    </row>
    <row r="19" spans="1:4" x14ac:dyDescent="0.35">
      <c r="A19" s="34" t="s">
        <v>62</v>
      </c>
      <c r="B19" s="4">
        <f>'Final week'!F7+'Final week'!F9+'Final week'!F17+'Final week'!F18+'Final week'!F21+'Final week'!F26</f>
        <v>559</v>
      </c>
      <c r="C19" s="19">
        <f>B19/B25</f>
        <v>0.20999248685199098</v>
      </c>
    </row>
    <row r="20" spans="1:4" x14ac:dyDescent="0.35">
      <c r="A20" s="34" t="s">
        <v>63</v>
      </c>
      <c r="B20" s="4">
        <f>'Final week'!F28+'Final week'!F29</f>
        <v>173</v>
      </c>
      <c r="C20" s="19">
        <f>B20/B25</f>
        <v>6.4988730277986476E-2</v>
      </c>
    </row>
    <row r="21" spans="1:4" x14ac:dyDescent="0.35">
      <c r="A21" s="34" t="s">
        <v>65</v>
      </c>
      <c r="B21" s="4">
        <f>'Final week'!F14+'Final week'!F25</f>
        <v>196</v>
      </c>
      <c r="C21" s="19">
        <f>B21/B25</f>
        <v>7.3628850488354616E-2</v>
      </c>
    </row>
    <row r="22" spans="1:4" x14ac:dyDescent="0.35">
      <c r="A22" s="34" t="s">
        <v>116</v>
      </c>
      <c r="B22" s="4">
        <f>'Final week'!F12</f>
        <v>197</v>
      </c>
      <c r="C22" s="19">
        <f>B22/B25</f>
        <v>7.4004507888805415E-2</v>
      </c>
    </row>
    <row r="23" spans="1:4" x14ac:dyDescent="0.35">
      <c r="A23" s="34" t="s">
        <v>155</v>
      </c>
      <c r="B23" s="4"/>
      <c r="C23" s="19">
        <f>B23/B25</f>
        <v>0</v>
      </c>
    </row>
    <row r="24" spans="1:4" x14ac:dyDescent="0.35">
      <c r="A24" s="34" t="s">
        <v>166</v>
      </c>
      <c r="B24" s="4">
        <f>'Final week'!F33</f>
        <v>2</v>
      </c>
      <c r="C24" s="19">
        <f>B24/B25</f>
        <v>7.513148009015778E-4</v>
      </c>
    </row>
    <row r="25" spans="1:4" x14ac:dyDescent="0.35">
      <c r="A25" s="52" t="s">
        <v>20</v>
      </c>
      <c r="B25" s="4">
        <f>SUM(B16:B24)</f>
        <v>2662</v>
      </c>
      <c r="C25" s="6"/>
    </row>
    <row r="26" spans="1:4" x14ac:dyDescent="0.35">
      <c r="A26" s="51"/>
      <c r="B26" s="9"/>
      <c r="C26" s="49"/>
    </row>
    <row r="27" spans="1:4" x14ac:dyDescent="0.35">
      <c r="A27" s="51"/>
      <c r="B27" s="9"/>
      <c r="C27" s="49"/>
    </row>
    <row r="28" spans="1:4" x14ac:dyDescent="0.35">
      <c r="A28" s="50"/>
    </row>
    <row r="29" spans="1:4" x14ac:dyDescent="0.35">
      <c r="A29" s="11" t="s">
        <v>67</v>
      </c>
      <c r="B29" s="11" t="s">
        <v>0</v>
      </c>
      <c r="C29" s="11" t="s">
        <v>8</v>
      </c>
      <c r="D29" s="11" t="s">
        <v>275</v>
      </c>
    </row>
    <row r="30" spans="1:4" x14ac:dyDescent="0.35">
      <c r="A30" s="4" t="s">
        <v>49</v>
      </c>
      <c r="B30" s="5">
        <v>0.92400000000000004</v>
      </c>
      <c r="C30" s="73">
        <v>1</v>
      </c>
      <c r="D30" s="4">
        <v>92.4</v>
      </c>
    </row>
    <row r="31" spans="1:4" x14ac:dyDescent="0.35">
      <c r="A31" s="4" t="s">
        <v>14</v>
      </c>
      <c r="B31" s="5">
        <v>0.90100000000000002</v>
      </c>
      <c r="C31" s="73">
        <v>1</v>
      </c>
      <c r="D31" s="4">
        <v>93.3</v>
      </c>
    </row>
    <row r="32" spans="1:4" x14ac:dyDescent="0.35">
      <c r="A32" s="4" t="s">
        <v>10</v>
      </c>
      <c r="B32" s="5">
        <v>0.93200000000000005</v>
      </c>
      <c r="C32" s="73">
        <v>1</v>
      </c>
      <c r="D32" s="4">
        <v>93.3</v>
      </c>
    </row>
    <row r="33" spans="1:4" x14ac:dyDescent="0.35">
      <c r="A33" s="4" t="s">
        <v>11</v>
      </c>
      <c r="B33" s="5">
        <v>0.93799999999999994</v>
      </c>
      <c r="C33" s="73">
        <v>1</v>
      </c>
      <c r="D33" s="4">
        <v>93.29</v>
      </c>
    </row>
    <row r="34" spans="1:4" x14ac:dyDescent="0.35">
      <c r="A34" s="4" t="s">
        <v>68</v>
      </c>
      <c r="B34" s="5">
        <v>0.91400000000000003</v>
      </c>
      <c r="C34" s="73">
        <v>1</v>
      </c>
      <c r="D34" s="4">
        <v>93.01</v>
      </c>
    </row>
    <row r="35" spans="1:4" x14ac:dyDescent="0.35">
      <c r="A35" s="4" t="s">
        <v>69</v>
      </c>
      <c r="B35" s="5">
        <v>0.91500000000000004</v>
      </c>
      <c r="C35" s="73">
        <v>1</v>
      </c>
      <c r="D35" s="4">
        <v>91.54</v>
      </c>
    </row>
    <row r="36" spans="1:4" x14ac:dyDescent="0.35">
      <c r="C36" s="89"/>
    </row>
    <row r="43" spans="1:4" x14ac:dyDescent="0.35">
      <c r="A43" s="11" t="s">
        <v>67</v>
      </c>
      <c r="B43" s="11" t="s">
        <v>73</v>
      </c>
    </row>
    <row r="44" spans="1:4" x14ac:dyDescent="0.35">
      <c r="A44" s="4" t="s">
        <v>49</v>
      </c>
      <c r="B44" s="5">
        <v>0.95</v>
      </c>
    </row>
    <row r="45" spans="1:4" x14ac:dyDescent="0.35">
      <c r="A45" s="4" t="s">
        <v>14</v>
      </c>
      <c r="B45" s="5">
        <v>0.8</v>
      </c>
    </row>
    <row r="46" spans="1:4" x14ac:dyDescent="0.35">
      <c r="A46" s="4" t="s">
        <v>10</v>
      </c>
      <c r="B46" s="5">
        <v>0.83</v>
      </c>
    </row>
    <row r="47" spans="1:4" x14ac:dyDescent="0.35">
      <c r="A47" s="4" t="s">
        <v>11</v>
      </c>
      <c r="B47" s="5">
        <v>0.71</v>
      </c>
    </row>
    <row r="48" spans="1:4" x14ac:dyDescent="0.35">
      <c r="A48" s="4" t="s">
        <v>68</v>
      </c>
      <c r="B48" s="5"/>
    </row>
    <row r="49" spans="1:5" x14ac:dyDescent="0.35">
      <c r="A49" s="4" t="s">
        <v>69</v>
      </c>
      <c r="B49" s="5"/>
    </row>
    <row r="55" spans="1:5" x14ac:dyDescent="0.35">
      <c r="B55" s="101">
        <f>6/121</f>
        <v>4.9586776859504134E-2</v>
      </c>
    </row>
    <row r="59" spans="1:5" x14ac:dyDescent="0.35">
      <c r="A59" s="58">
        <v>44773</v>
      </c>
      <c r="B59" s="4"/>
    </row>
    <row r="64" spans="1:5" x14ac:dyDescent="0.35">
      <c r="A64" s="4" t="s">
        <v>93</v>
      </c>
      <c r="B64" s="4" t="s">
        <v>3</v>
      </c>
      <c r="C64" s="4" t="s">
        <v>21</v>
      </c>
      <c r="D64" s="4" t="s">
        <v>92</v>
      </c>
      <c r="E64" s="4" t="s">
        <v>54</v>
      </c>
    </row>
    <row r="65" spans="1:5" x14ac:dyDescent="0.35">
      <c r="A65" s="4" t="s">
        <v>80</v>
      </c>
      <c r="B65" s="237">
        <v>1.4999999999999999E-2</v>
      </c>
      <c r="C65" s="237">
        <v>2.7E-2</v>
      </c>
      <c r="D65" s="237">
        <v>3.5999999999999997E-2</v>
      </c>
      <c r="E65" s="237">
        <v>1.2999999999999999E-3</v>
      </c>
    </row>
    <row r="79" spans="1:5" x14ac:dyDescent="0.35">
      <c r="A79" s="7"/>
      <c r="B79" s="4" t="s">
        <v>98</v>
      </c>
      <c r="C79" s="4" t="s">
        <v>99</v>
      </c>
      <c r="D79" s="4" t="s">
        <v>88</v>
      </c>
    </row>
    <row r="80" spans="1:5" x14ac:dyDescent="0.35">
      <c r="A80" s="4" t="s">
        <v>96</v>
      </c>
      <c r="B80" s="4">
        <v>3572</v>
      </c>
      <c r="C80" s="4">
        <v>3272</v>
      </c>
      <c r="D80" s="107">
        <f>C80/B80</f>
        <v>0.91601343784994405</v>
      </c>
    </row>
    <row r="81" spans="1:4" x14ac:dyDescent="0.35">
      <c r="A81" s="4" t="s">
        <v>97</v>
      </c>
      <c r="B81" s="4">
        <v>3527</v>
      </c>
      <c r="C81" s="4">
        <v>3212</v>
      </c>
      <c r="D81" s="73">
        <f>C81/B81</f>
        <v>0.91068897079671107</v>
      </c>
    </row>
    <row r="82" spans="1:4" x14ac:dyDescent="0.35">
      <c r="A82" s="9"/>
      <c r="B82" s="9"/>
      <c r="C82" s="9"/>
      <c r="D82" s="89"/>
    </row>
    <row r="83" spans="1:4" x14ac:dyDescent="0.35">
      <c r="B83" s="4" t="s">
        <v>88</v>
      </c>
    </row>
    <row r="84" spans="1:4" x14ac:dyDescent="0.35">
      <c r="A84" s="35" t="s">
        <v>97</v>
      </c>
      <c r="B84" s="19">
        <v>0.91479999999999995</v>
      </c>
    </row>
    <row r="85" spans="1:4" x14ac:dyDescent="0.35">
      <c r="A85" s="4" t="s">
        <v>96</v>
      </c>
      <c r="B85" s="19">
        <v>0.91479999999999995</v>
      </c>
    </row>
    <row r="88" spans="1:4" x14ac:dyDescent="0.35">
      <c r="B88" s="4" t="s">
        <v>98</v>
      </c>
      <c r="C88" s="4" t="s">
        <v>99</v>
      </c>
    </row>
    <row r="89" spans="1:4" x14ac:dyDescent="0.35">
      <c r="A89" s="35" t="s">
        <v>97</v>
      </c>
      <c r="B89" s="4">
        <v>3321</v>
      </c>
      <c r="C89" s="4">
        <v>3038</v>
      </c>
    </row>
    <row r="90" spans="1:4" x14ac:dyDescent="0.35">
      <c r="A90" s="4" t="s">
        <v>96</v>
      </c>
      <c r="B90" s="4">
        <v>3527</v>
      </c>
      <c r="C90" s="4">
        <v>3212</v>
      </c>
    </row>
    <row r="91" spans="1:4" x14ac:dyDescent="0.35">
      <c r="B91" s="4"/>
      <c r="C91" s="4"/>
    </row>
    <row r="93" spans="1:4" x14ac:dyDescent="0.35">
      <c r="B93" s="4" t="s">
        <v>99</v>
      </c>
    </row>
    <row r="94" spans="1:4" x14ac:dyDescent="0.35">
      <c r="A94" s="35" t="s">
        <v>97</v>
      </c>
      <c r="B94" s="4">
        <v>3038</v>
      </c>
    </row>
    <row r="95" spans="1:4" x14ac:dyDescent="0.35">
      <c r="A95" s="4" t="s">
        <v>96</v>
      </c>
      <c r="B95" s="4">
        <v>3212</v>
      </c>
    </row>
    <row r="117" spans="1:3" x14ac:dyDescent="0.35">
      <c r="A117" s="11" t="s">
        <v>67</v>
      </c>
      <c r="B117" s="11" t="s">
        <v>0</v>
      </c>
      <c r="C117" s="11" t="s">
        <v>8</v>
      </c>
    </row>
    <row r="118" spans="1:3" ht="15" thickBot="1" x14ac:dyDescent="0.4">
      <c r="A118" s="4" t="s">
        <v>49</v>
      </c>
      <c r="B118" s="238">
        <v>0.9</v>
      </c>
      <c r="C118" s="240">
        <v>0.95079999999999998</v>
      </c>
    </row>
    <row r="119" spans="1:3" ht="15" thickBot="1" x14ac:dyDescent="0.4">
      <c r="A119" s="4" t="s">
        <v>100</v>
      </c>
      <c r="B119" s="238">
        <v>0.91</v>
      </c>
      <c r="C119" s="240">
        <v>0.91300000000000003</v>
      </c>
    </row>
    <row r="120" spans="1:3" ht="15" thickBot="1" x14ac:dyDescent="0.4">
      <c r="A120" s="4" t="s">
        <v>14</v>
      </c>
      <c r="B120" s="238">
        <v>0.89</v>
      </c>
      <c r="C120" s="240">
        <v>0.93479999999999996</v>
      </c>
    </row>
    <row r="121" spans="1:3" ht="15" thickBot="1" x14ac:dyDescent="0.4">
      <c r="A121" s="4" t="s">
        <v>10</v>
      </c>
      <c r="B121" s="238">
        <v>0.90700000000000003</v>
      </c>
      <c r="C121" s="240">
        <v>0.95779999999999998</v>
      </c>
    </row>
    <row r="122" spans="1:3" ht="15" thickBot="1" x14ac:dyDescent="0.4">
      <c r="A122" s="4" t="s">
        <v>11</v>
      </c>
      <c r="B122" s="238">
        <v>0.91</v>
      </c>
      <c r="C122" s="240">
        <v>0.92349999999999999</v>
      </c>
    </row>
    <row r="123" spans="1:3" ht="15" thickBot="1" x14ac:dyDescent="0.4">
      <c r="A123" s="4" t="s">
        <v>68</v>
      </c>
      <c r="B123" s="238">
        <v>0.91</v>
      </c>
      <c r="C123" s="240">
        <v>0.94969999999999999</v>
      </c>
    </row>
    <row r="124" spans="1:3" ht="15" thickBot="1" x14ac:dyDescent="0.4">
      <c r="A124" s="4" t="s">
        <v>69</v>
      </c>
      <c r="B124" s="238">
        <v>0.92</v>
      </c>
      <c r="C124" s="240">
        <v>0.93779999999999997</v>
      </c>
    </row>
    <row r="135" spans="1:4" ht="15" thickBot="1" x14ac:dyDescent="0.4">
      <c r="A135" s="4" t="s">
        <v>190</v>
      </c>
      <c r="B135" s="4" t="s">
        <v>9</v>
      </c>
      <c r="C135" s="4" t="s">
        <v>3</v>
      </c>
      <c r="D135" s="4" t="s">
        <v>189</v>
      </c>
    </row>
    <row r="136" spans="1:4" ht="15" thickBot="1" x14ac:dyDescent="0.4">
      <c r="A136" s="231">
        <v>72</v>
      </c>
      <c r="B136" s="231">
        <v>63</v>
      </c>
      <c r="C136" s="97">
        <v>7</v>
      </c>
      <c r="D136" s="4">
        <v>2</v>
      </c>
    </row>
    <row r="137" spans="1:4" ht="15" thickBot="1" x14ac:dyDescent="0.4">
      <c r="A137" s="231">
        <v>84</v>
      </c>
      <c r="B137" s="231">
        <v>67</v>
      </c>
      <c r="C137" s="97">
        <v>10</v>
      </c>
      <c r="D137" s="4">
        <v>7</v>
      </c>
    </row>
    <row r="138" spans="1:4" ht="15" thickBot="1" x14ac:dyDescent="0.4">
      <c r="A138" s="231">
        <v>61</v>
      </c>
      <c r="B138" s="231">
        <v>52</v>
      </c>
      <c r="C138" s="97">
        <v>6</v>
      </c>
      <c r="D138" s="4">
        <v>3</v>
      </c>
    </row>
    <row r="139" spans="1:4" ht="15" thickBot="1" x14ac:dyDescent="0.4">
      <c r="A139" s="231">
        <v>72</v>
      </c>
      <c r="B139" s="231">
        <v>66</v>
      </c>
      <c r="C139" s="97">
        <v>5</v>
      </c>
      <c r="D139" s="4">
        <v>1</v>
      </c>
    </row>
    <row r="140" spans="1:4" ht="15" thickBot="1" x14ac:dyDescent="0.4">
      <c r="A140" s="231">
        <v>122</v>
      </c>
      <c r="B140" s="231">
        <v>108</v>
      </c>
      <c r="C140" s="97">
        <v>8</v>
      </c>
      <c r="D140" s="4">
        <v>6</v>
      </c>
    </row>
    <row r="141" spans="1:4" ht="15" thickBot="1" x14ac:dyDescent="0.4">
      <c r="A141" s="232">
        <v>64</v>
      </c>
      <c r="B141" s="232">
        <v>56</v>
      </c>
      <c r="C141" s="97">
        <v>2</v>
      </c>
      <c r="D141" s="4">
        <v>6</v>
      </c>
    </row>
    <row r="142" spans="1:4" x14ac:dyDescent="0.35">
      <c r="A142" s="7">
        <f>SUM(A136:A141)</f>
        <v>475</v>
      </c>
      <c r="B142" s="182">
        <f>SUM(B136:B141)</f>
        <v>412</v>
      </c>
      <c r="C142" s="155">
        <f>SUM(C136:C141)</f>
        <v>38</v>
      </c>
      <c r="D142" s="155">
        <f>SUM(D136:D141)</f>
        <v>25</v>
      </c>
    </row>
    <row r="145" spans="1:5" x14ac:dyDescent="0.35">
      <c r="A145" s="4"/>
      <c r="B145" s="4"/>
      <c r="C145" s="4" t="s">
        <v>3</v>
      </c>
      <c r="D145" s="4" t="s">
        <v>189</v>
      </c>
      <c r="E145" s="68" t="s">
        <v>130</v>
      </c>
    </row>
    <row r="146" spans="1:5" x14ac:dyDescent="0.35">
      <c r="C146" s="73">
        <f>C142/A142</f>
        <v>0.08</v>
      </c>
      <c r="D146" s="73">
        <f>D142/A142</f>
        <v>5.2631578947368418E-2</v>
      </c>
      <c r="E146" s="19"/>
    </row>
    <row r="151" spans="1:5" ht="15" thickBot="1" x14ac:dyDescent="0.4">
      <c r="A151" s="4" t="s">
        <v>190</v>
      </c>
      <c r="B151" s="4" t="s">
        <v>9</v>
      </c>
      <c r="C151" s="4" t="s">
        <v>214</v>
      </c>
    </row>
    <row r="152" spans="1:5" ht="15" thickBot="1" x14ac:dyDescent="0.4">
      <c r="A152" s="231">
        <v>72</v>
      </c>
      <c r="B152" s="231">
        <v>63</v>
      </c>
      <c r="C152" s="73">
        <f>B152/A152</f>
        <v>0.875</v>
      </c>
    </row>
    <row r="153" spans="1:5" ht="15" thickBot="1" x14ac:dyDescent="0.4">
      <c r="A153" s="231">
        <v>84</v>
      </c>
      <c r="B153" s="231">
        <v>67</v>
      </c>
      <c r="C153" s="73">
        <f t="shared" ref="C153:C158" si="0">B153/A153</f>
        <v>0.79761904761904767</v>
      </c>
    </row>
    <row r="154" spans="1:5" ht="15" thickBot="1" x14ac:dyDescent="0.4">
      <c r="A154" s="231">
        <v>61</v>
      </c>
      <c r="B154" s="231">
        <v>52</v>
      </c>
      <c r="C154" s="73">
        <f t="shared" si="0"/>
        <v>0.85245901639344257</v>
      </c>
    </row>
    <row r="155" spans="1:5" ht="15" thickBot="1" x14ac:dyDescent="0.4">
      <c r="A155" s="231">
        <v>72</v>
      </c>
      <c r="B155" s="231">
        <v>66</v>
      </c>
      <c r="C155" s="73">
        <f t="shared" si="0"/>
        <v>0.91666666666666663</v>
      </c>
    </row>
    <row r="156" spans="1:5" ht="15" thickBot="1" x14ac:dyDescent="0.4">
      <c r="A156" s="231">
        <v>122</v>
      </c>
      <c r="B156" s="231">
        <v>108</v>
      </c>
      <c r="C156" s="73">
        <f t="shared" si="0"/>
        <v>0.88524590163934425</v>
      </c>
    </row>
    <row r="157" spans="1:5" ht="15" thickBot="1" x14ac:dyDescent="0.4">
      <c r="A157" s="232">
        <v>64</v>
      </c>
      <c r="B157" s="232">
        <v>56</v>
      </c>
      <c r="C157" s="73">
        <f t="shared" si="0"/>
        <v>0.875</v>
      </c>
    </row>
    <row r="158" spans="1:5" x14ac:dyDescent="0.35">
      <c r="A158" s="4">
        <f>SUM(A152:A157)</f>
        <v>475</v>
      </c>
      <c r="B158" s="4">
        <f>SUM(B152:B157)</f>
        <v>412</v>
      </c>
      <c r="C158" s="73">
        <f t="shared" si="0"/>
        <v>0.86736842105263157</v>
      </c>
    </row>
    <row r="160" spans="1:5" x14ac:dyDescent="0.35">
      <c r="A160" s="4" t="s">
        <v>190</v>
      </c>
      <c r="B160" s="4" t="s">
        <v>9</v>
      </c>
      <c r="C160" s="4" t="s">
        <v>214</v>
      </c>
    </row>
    <row r="161" spans="1:3" x14ac:dyDescent="0.35">
      <c r="A161" s="4">
        <v>846</v>
      </c>
      <c r="B161" s="4">
        <v>766</v>
      </c>
      <c r="C161" s="73">
        <f>B161/A161</f>
        <v>0.90543735224586286</v>
      </c>
    </row>
    <row r="162" spans="1:3" x14ac:dyDescent="0.35">
      <c r="A162" s="4">
        <v>640</v>
      </c>
      <c r="B162" s="4">
        <v>422</v>
      </c>
      <c r="C162" s="73">
        <f t="shared" ref="C162:C168" si="1">B162/A162</f>
        <v>0.65937500000000004</v>
      </c>
    </row>
    <row r="163" spans="1:3" x14ac:dyDescent="0.35">
      <c r="A163" s="4">
        <v>637</v>
      </c>
      <c r="B163" s="4">
        <v>389</v>
      </c>
      <c r="C163" s="73">
        <f t="shared" si="1"/>
        <v>0.61067503924646782</v>
      </c>
    </row>
    <row r="164" spans="1:3" x14ac:dyDescent="0.35">
      <c r="A164" s="4">
        <v>870</v>
      </c>
      <c r="B164" s="4"/>
      <c r="C164" s="73">
        <f t="shared" si="1"/>
        <v>0</v>
      </c>
    </row>
    <row r="165" spans="1:3" x14ac:dyDescent="0.35">
      <c r="A165" s="4">
        <v>928</v>
      </c>
      <c r="B165" s="4"/>
      <c r="C165" s="73">
        <f t="shared" si="1"/>
        <v>0</v>
      </c>
    </row>
    <row r="166" spans="1:3" x14ac:dyDescent="0.35">
      <c r="A166" s="4">
        <v>859</v>
      </c>
      <c r="B166" s="4"/>
      <c r="C166" s="73">
        <f t="shared" si="1"/>
        <v>0</v>
      </c>
    </row>
    <row r="167" spans="1:3" x14ac:dyDescent="0.35">
      <c r="A167" s="4"/>
      <c r="B167" s="4"/>
      <c r="C167" s="73"/>
    </row>
    <row r="168" spans="1:3" x14ac:dyDescent="0.35">
      <c r="A168" s="4">
        <f>SUM(A161:A167)</f>
        <v>4780</v>
      </c>
      <c r="B168" s="4">
        <f>SUM(B161:B166)</f>
        <v>1577</v>
      </c>
      <c r="C168" s="73">
        <f t="shared" si="1"/>
        <v>0.32991631799163179</v>
      </c>
    </row>
    <row r="171" spans="1:3" x14ac:dyDescent="0.35">
      <c r="A171" s="184" t="s">
        <v>215</v>
      </c>
      <c r="B171" s="184" t="s">
        <v>276</v>
      </c>
      <c r="C171" s="184" t="s">
        <v>216</v>
      </c>
    </row>
    <row r="172" spans="1:3" x14ac:dyDescent="0.35">
      <c r="A172" s="183">
        <v>44882</v>
      </c>
      <c r="B172" s="73">
        <v>0.92700000000000005</v>
      </c>
      <c r="C172" s="185">
        <v>0.92400000000000004</v>
      </c>
    </row>
    <row r="173" spans="1:3" x14ac:dyDescent="0.35">
      <c r="A173" s="183">
        <v>44883</v>
      </c>
      <c r="B173" s="73">
        <v>0.92220000000000002</v>
      </c>
      <c r="C173" s="185"/>
    </row>
    <row r="174" spans="1:3" x14ac:dyDescent="0.35">
      <c r="A174" s="183">
        <v>44884</v>
      </c>
      <c r="B174" s="73">
        <v>0.92220000000000002</v>
      </c>
      <c r="C174" s="73">
        <v>0.93289999999999995</v>
      </c>
    </row>
    <row r="175" spans="1:3" x14ac:dyDescent="0.35">
      <c r="A175" s="183">
        <v>44885</v>
      </c>
      <c r="B175" s="73">
        <v>0.92220000000000002</v>
      </c>
      <c r="C175" s="73">
        <v>0.93289999999999995</v>
      </c>
    </row>
    <row r="176" spans="1:3" x14ac:dyDescent="0.35">
      <c r="A176" s="183">
        <v>44886</v>
      </c>
      <c r="B176" s="73">
        <v>0.92</v>
      </c>
      <c r="C176" s="73">
        <v>0.93289999999999995</v>
      </c>
    </row>
    <row r="177" spans="1:3" x14ac:dyDescent="0.35">
      <c r="A177" s="183">
        <v>44887</v>
      </c>
      <c r="B177" s="73">
        <v>0.91859999999999997</v>
      </c>
      <c r="C177" s="73">
        <v>0.93</v>
      </c>
    </row>
    <row r="178" spans="1:3" x14ac:dyDescent="0.35">
      <c r="A178" s="183">
        <v>44888</v>
      </c>
      <c r="B178" s="185">
        <v>0.91490000000000005</v>
      </c>
      <c r="C178" s="73">
        <v>0.91539999999999999</v>
      </c>
    </row>
    <row r="182" spans="1:3" x14ac:dyDescent="0.35">
      <c r="A182" s="184" t="s">
        <v>215</v>
      </c>
      <c r="B182" s="184" t="s">
        <v>181</v>
      </c>
    </row>
    <row r="183" spans="1:3" x14ac:dyDescent="0.35">
      <c r="A183" s="183">
        <v>44875</v>
      </c>
      <c r="B183" s="73">
        <v>0.875</v>
      </c>
    </row>
    <row r="184" spans="1:3" x14ac:dyDescent="0.35">
      <c r="A184" s="183">
        <v>44877</v>
      </c>
      <c r="B184" s="73">
        <v>0.79761904761904767</v>
      </c>
    </row>
    <row r="185" spans="1:3" x14ac:dyDescent="0.35">
      <c r="A185" s="183">
        <v>44878</v>
      </c>
      <c r="B185" s="73">
        <v>0.85245901639344257</v>
      </c>
    </row>
    <row r="186" spans="1:3" x14ac:dyDescent="0.35">
      <c r="A186" s="183">
        <v>44879</v>
      </c>
      <c r="B186" s="73">
        <v>0.91666666666666663</v>
      </c>
    </row>
    <row r="187" spans="1:3" x14ac:dyDescent="0.35">
      <c r="A187" s="183">
        <v>44880</v>
      </c>
      <c r="B187" s="73">
        <v>0.88524590163934425</v>
      </c>
    </row>
    <row r="188" spans="1:3" x14ac:dyDescent="0.35">
      <c r="A188" s="183">
        <v>44881</v>
      </c>
      <c r="B188" s="73">
        <v>0.875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772"/>
  <sheetViews>
    <sheetView topLeftCell="B1" workbookViewId="0">
      <selection activeCell="C730" sqref="C730"/>
    </sheetView>
  </sheetViews>
  <sheetFormatPr defaultRowHeight="14.5" x14ac:dyDescent="0.35"/>
  <cols>
    <col min="1" max="1" width="22.7265625" customWidth="1"/>
    <col min="2" max="2" width="21.54296875" customWidth="1"/>
    <col min="5" max="5" width="11.453125" customWidth="1"/>
    <col min="11" max="11" width="9.81640625" customWidth="1"/>
    <col min="12" max="12" width="14.7265625" customWidth="1"/>
    <col min="14" max="14" width="14.08984375" bestFit="1" customWidth="1"/>
  </cols>
  <sheetData>
    <row r="1" spans="1:15" x14ac:dyDescent="0.35">
      <c r="A1" s="26" t="s">
        <v>75</v>
      </c>
      <c r="B1" s="26" t="s">
        <v>101</v>
      </c>
      <c r="C1" s="11" t="s">
        <v>0</v>
      </c>
      <c r="D1" s="11" t="s">
        <v>1</v>
      </c>
      <c r="E1" s="11" t="s">
        <v>52</v>
      </c>
      <c r="F1" s="11" t="s">
        <v>53</v>
      </c>
      <c r="G1" s="11" t="s">
        <v>48</v>
      </c>
      <c r="H1" s="11" t="s">
        <v>21</v>
      </c>
      <c r="I1" s="11" t="s">
        <v>3</v>
      </c>
      <c r="J1" s="11" t="s">
        <v>54</v>
      </c>
      <c r="K1" s="11" t="s">
        <v>55</v>
      </c>
      <c r="L1" s="11" t="s">
        <v>56</v>
      </c>
      <c r="M1" s="11" t="s">
        <v>57</v>
      </c>
    </row>
    <row r="2" spans="1:15" x14ac:dyDescent="0.35">
      <c r="A2" s="40" t="s">
        <v>6</v>
      </c>
      <c r="B2" s="40" t="s">
        <v>22</v>
      </c>
      <c r="C2" s="25" t="e">
        <v>#DIV/0!</v>
      </c>
      <c r="D2" s="5" t="e">
        <v>#DIV/0!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6"/>
      <c r="M2" s="4">
        <v>0</v>
      </c>
    </row>
    <row r="3" spans="1:15" x14ac:dyDescent="0.35">
      <c r="A3" s="40" t="s">
        <v>7</v>
      </c>
      <c r="B3" s="40" t="s">
        <v>23</v>
      </c>
      <c r="C3" s="25">
        <v>0.79396984924623115</v>
      </c>
      <c r="D3" s="5" t="e">
        <v>#DIV/0!</v>
      </c>
      <c r="E3" s="4">
        <v>199</v>
      </c>
      <c r="F3" s="4">
        <v>158</v>
      </c>
      <c r="G3" s="4">
        <v>18</v>
      </c>
      <c r="H3" s="4">
        <v>19</v>
      </c>
      <c r="I3" s="4">
        <v>2</v>
      </c>
      <c r="J3" s="4">
        <v>2</v>
      </c>
      <c r="K3" s="4">
        <v>4</v>
      </c>
      <c r="L3" s="6"/>
      <c r="M3" s="4">
        <v>41</v>
      </c>
    </row>
    <row r="4" spans="1:15" x14ac:dyDescent="0.35">
      <c r="A4" s="40" t="s">
        <v>24</v>
      </c>
      <c r="B4" s="40" t="s">
        <v>25</v>
      </c>
      <c r="C4" s="25">
        <v>0.94871794871794868</v>
      </c>
      <c r="D4" s="5">
        <v>0</v>
      </c>
      <c r="E4" s="4">
        <v>156</v>
      </c>
      <c r="F4" s="4">
        <v>148</v>
      </c>
      <c r="G4" s="4">
        <v>6</v>
      </c>
      <c r="H4" s="4">
        <v>1</v>
      </c>
      <c r="I4" s="4">
        <v>1</v>
      </c>
      <c r="J4" s="4">
        <v>0</v>
      </c>
      <c r="K4" s="4">
        <v>4</v>
      </c>
      <c r="L4" s="6"/>
      <c r="M4" s="4">
        <v>8</v>
      </c>
    </row>
    <row r="5" spans="1:15" x14ac:dyDescent="0.35">
      <c r="A5" s="40" t="s">
        <v>26</v>
      </c>
      <c r="B5" s="40" t="s">
        <v>27</v>
      </c>
      <c r="C5" s="25">
        <v>0.93085106382978722</v>
      </c>
      <c r="D5" s="5">
        <v>0</v>
      </c>
      <c r="E5" s="4">
        <v>188</v>
      </c>
      <c r="F5" s="4">
        <v>175</v>
      </c>
      <c r="G5" s="4">
        <v>5</v>
      </c>
      <c r="H5" s="4">
        <v>6</v>
      </c>
      <c r="I5" s="4">
        <v>2</v>
      </c>
      <c r="J5" s="4">
        <v>0</v>
      </c>
      <c r="K5" s="4">
        <v>6</v>
      </c>
      <c r="L5" s="6"/>
      <c r="M5" s="4">
        <v>13</v>
      </c>
    </row>
    <row r="6" spans="1:15" x14ac:dyDescent="0.35">
      <c r="A6" s="40" t="s">
        <v>28</v>
      </c>
      <c r="B6" s="40" t="s">
        <v>29</v>
      </c>
      <c r="C6" s="25">
        <v>0.94092827004219415</v>
      </c>
      <c r="D6" s="5">
        <v>0</v>
      </c>
      <c r="E6" s="4">
        <v>237</v>
      </c>
      <c r="F6" s="4">
        <v>223</v>
      </c>
      <c r="G6" s="4">
        <v>9</v>
      </c>
      <c r="H6" s="4">
        <v>1</v>
      </c>
      <c r="I6" s="4">
        <v>2</v>
      </c>
      <c r="J6" s="4">
        <v>2</v>
      </c>
      <c r="K6" s="4">
        <v>6</v>
      </c>
      <c r="L6" s="6"/>
      <c r="M6" s="4">
        <v>14</v>
      </c>
    </row>
    <row r="7" spans="1:15" x14ac:dyDescent="0.35">
      <c r="A7" s="40" t="s">
        <v>5</v>
      </c>
      <c r="B7" s="40" t="s">
        <v>30</v>
      </c>
      <c r="C7" s="25">
        <v>0.8910891089108911</v>
      </c>
      <c r="D7" s="5" t="s">
        <v>1</v>
      </c>
      <c r="E7" s="4">
        <v>202</v>
      </c>
      <c r="F7" s="4">
        <v>180</v>
      </c>
      <c r="G7" s="4">
        <v>17</v>
      </c>
      <c r="H7" s="4">
        <v>2</v>
      </c>
      <c r="I7" s="4">
        <v>2</v>
      </c>
      <c r="J7" s="4">
        <v>0</v>
      </c>
      <c r="K7" s="4">
        <v>6</v>
      </c>
      <c r="L7" s="6"/>
      <c r="M7" s="4">
        <v>21</v>
      </c>
    </row>
    <row r="8" spans="1:15" x14ac:dyDescent="0.35">
      <c r="A8" s="40" t="s">
        <v>4</v>
      </c>
      <c r="B8" s="40" t="s">
        <v>31</v>
      </c>
      <c r="C8" s="25">
        <v>0.67527675276752763</v>
      </c>
      <c r="D8" s="5">
        <v>0</v>
      </c>
      <c r="E8" s="4">
        <v>271</v>
      </c>
      <c r="F8" s="4">
        <v>183</v>
      </c>
      <c r="G8" s="4">
        <v>72</v>
      </c>
      <c r="H8" s="4">
        <v>6</v>
      </c>
      <c r="I8" s="4">
        <v>9</v>
      </c>
      <c r="J8" s="4">
        <v>1</v>
      </c>
      <c r="K8" s="4">
        <v>6</v>
      </c>
      <c r="L8" s="6"/>
      <c r="M8" s="4">
        <v>88</v>
      </c>
      <c r="N8" t="s">
        <v>76</v>
      </c>
      <c r="O8" t="s">
        <v>77</v>
      </c>
    </row>
    <row r="9" spans="1:15" x14ac:dyDescent="0.35">
      <c r="A9" s="40" t="s">
        <v>32</v>
      </c>
      <c r="B9" s="40" t="s">
        <v>33</v>
      </c>
      <c r="C9" s="25">
        <v>0.88727272727272732</v>
      </c>
      <c r="D9" s="5">
        <v>0</v>
      </c>
      <c r="E9" s="4">
        <v>275</v>
      </c>
      <c r="F9" s="4">
        <v>244</v>
      </c>
      <c r="G9" s="4">
        <v>19</v>
      </c>
      <c r="H9" s="4">
        <v>8</v>
      </c>
      <c r="I9" s="4">
        <v>4</v>
      </c>
      <c r="J9" s="4">
        <v>0</v>
      </c>
      <c r="K9" s="4">
        <v>6</v>
      </c>
      <c r="L9" s="6"/>
      <c r="M9" s="4">
        <v>31</v>
      </c>
    </row>
    <row r="10" spans="1:15" x14ac:dyDescent="0.35">
      <c r="A10" s="40" t="s">
        <v>34</v>
      </c>
      <c r="B10" s="40" t="s">
        <v>35</v>
      </c>
      <c r="C10" s="25">
        <v>0.94036697247706424</v>
      </c>
      <c r="D10" s="5">
        <v>0</v>
      </c>
      <c r="E10" s="4">
        <v>218</v>
      </c>
      <c r="F10" s="4">
        <v>205</v>
      </c>
      <c r="G10" s="4">
        <v>3</v>
      </c>
      <c r="H10" s="4">
        <v>9</v>
      </c>
      <c r="I10" s="4">
        <v>1</v>
      </c>
      <c r="J10" s="4">
        <v>0</v>
      </c>
      <c r="K10" s="4">
        <v>5</v>
      </c>
      <c r="L10" s="6"/>
      <c r="M10" s="4">
        <v>13</v>
      </c>
    </row>
    <row r="11" spans="1:15" x14ac:dyDescent="0.35">
      <c r="A11" s="40" t="s">
        <v>36</v>
      </c>
      <c r="B11" s="40" t="s">
        <v>37</v>
      </c>
      <c r="C11" s="25">
        <v>0.87362637362637363</v>
      </c>
      <c r="D11" s="5">
        <v>0</v>
      </c>
      <c r="E11" s="4">
        <v>182</v>
      </c>
      <c r="F11" s="4">
        <v>159</v>
      </c>
      <c r="G11" s="4">
        <v>5</v>
      </c>
      <c r="H11" s="4">
        <v>8</v>
      </c>
      <c r="I11" s="4">
        <v>10</v>
      </c>
      <c r="J11" s="4">
        <v>0</v>
      </c>
      <c r="K11" s="4">
        <v>5</v>
      </c>
      <c r="L11" s="6"/>
      <c r="M11" s="4">
        <v>23</v>
      </c>
    </row>
    <row r="12" spans="1:15" x14ac:dyDescent="0.35">
      <c r="A12" s="40" t="s">
        <v>38</v>
      </c>
      <c r="B12" s="40" t="s">
        <v>39</v>
      </c>
      <c r="C12" s="25" t="e">
        <v>#DIV/0!</v>
      </c>
      <c r="D12" s="5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6"/>
      <c r="M12" s="4">
        <v>0</v>
      </c>
    </row>
    <row r="13" spans="1:15" x14ac:dyDescent="0.35">
      <c r="A13" s="40" t="s">
        <v>40</v>
      </c>
      <c r="B13" s="40" t="s">
        <v>41</v>
      </c>
      <c r="C13" s="25">
        <v>0.88837209302325582</v>
      </c>
      <c r="D13" s="5">
        <v>0</v>
      </c>
      <c r="E13" s="4">
        <v>215</v>
      </c>
      <c r="F13" s="4">
        <v>191</v>
      </c>
      <c r="G13" s="4">
        <v>8</v>
      </c>
      <c r="H13" s="4">
        <v>4</v>
      </c>
      <c r="I13" s="4">
        <v>12</v>
      </c>
      <c r="J13" s="4">
        <v>0</v>
      </c>
      <c r="K13" s="4">
        <v>6</v>
      </c>
      <c r="L13" s="6"/>
      <c r="M13" s="4">
        <v>24</v>
      </c>
    </row>
    <row r="14" spans="1:15" x14ac:dyDescent="0.35">
      <c r="A14" s="40" t="s">
        <v>42</v>
      </c>
      <c r="B14" s="40" t="s">
        <v>43</v>
      </c>
      <c r="C14" s="25">
        <v>0.89080459770114939</v>
      </c>
      <c r="D14" s="5">
        <v>4.0540540540540543E-2</v>
      </c>
      <c r="E14" s="4">
        <v>174</v>
      </c>
      <c r="F14" s="4">
        <v>155</v>
      </c>
      <c r="G14" s="4">
        <v>9</v>
      </c>
      <c r="H14" s="4">
        <v>7</v>
      </c>
      <c r="I14" s="4">
        <v>4</v>
      </c>
      <c r="J14" s="4">
        <v>0</v>
      </c>
      <c r="K14" s="4">
        <v>5</v>
      </c>
      <c r="L14" s="6"/>
      <c r="M14" s="4">
        <v>20</v>
      </c>
    </row>
    <row r="15" spans="1:15" x14ac:dyDescent="0.35">
      <c r="A15" s="40" t="s">
        <v>44</v>
      </c>
      <c r="B15" s="40" t="s">
        <v>45</v>
      </c>
      <c r="C15" s="25">
        <v>0.86861313868613144</v>
      </c>
      <c r="D15" s="5">
        <v>0</v>
      </c>
      <c r="E15" s="4">
        <v>137</v>
      </c>
      <c r="F15" s="4">
        <v>119</v>
      </c>
      <c r="G15" s="4">
        <v>11</v>
      </c>
      <c r="H15" s="4">
        <v>7</v>
      </c>
      <c r="I15" s="4">
        <v>0</v>
      </c>
      <c r="J15" s="4">
        <v>0</v>
      </c>
      <c r="K15" s="4">
        <v>4</v>
      </c>
      <c r="L15" s="6"/>
      <c r="M15" s="4">
        <v>18</v>
      </c>
    </row>
    <row r="16" spans="1:15" x14ac:dyDescent="0.35">
      <c r="A16" s="40" t="s">
        <v>46</v>
      </c>
      <c r="B16" s="40" t="s">
        <v>47</v>
      </c>
      <c r="C16" s="25">
        <v>0.9360730593607306</v>
      </c>
      <c r="D16" s="5">
        <v>0</v>
      </c>
      <c r="E16" s="4">
        <v>219</v>
      </c>
      <c r="F16" s="4">
        <v>205</v>
      </c>
      <c r="G16" s="4">
        <v>11</v>
      </c>
      <c r="H16" s="4">
        <v>2</v>
      </c>
      <c r="I16" s="4">
        <v>1</v>
      </c>
      <c r="J16" s="4">
        <v>0</v>
      </c>
      <c r="K16" s="4">
        <v>6</v>
      </c>
      <c r="L16" s="6"/>
      <c r="M16" s="4">
        <v>14</v>
      </c>
    </row>
    <row r="17" spans="1:13" x14ac:dyDescent="0.35">
      <c r="A17" s="27"/>
      <c r="B17" s="28"/>
      <c r="C17" s="25" t="e">
        <v>#DIV/0!</v>
      </c>
      <c r="D17" s="5"/>
      <c r="E17" s="4"/>
      <c r="F17" s="4"/>
      <c r="G17" s="4"/>
      <c r="H17" s="4"/>
      <c r="I17" s="4"/>
      <c r="J17" s="4"/>
      <c r="K17" s="4"/>
      <c r="L17" s="6"/>
      <c r="M17" s="4">
        <v>0</v>
      </c>
    </row>
    <row r="18" spans="1:13" x14ac:dyDescent="0.35">
      <c r="A18" s="4"/>
      <c r="B18" s="23"/>
      <c r="C18" s="25" t="e">
        <v>#DIV/0!</v>
      </c>
      <c r="D18" s="5"/>
      <c r="E18" s="4"/>
      <c r="F18" s="4"/>
      <c r="G18" s="4"/>
      <c r="H18" s="4"/>
      <c r="I18" s="4"/>
      <c r="J18" s="4"/>
      <c r="K18" s="4"/>
      <c r="L18" s="6"/>
      <c r="M18" s="4">
        <v>0</v>
      </c>
    </row>
    <row r="19" spans="1:13" x14ac:dyDescent="0.35">
      <c r="A19" s="4"/>
      <c r="B19" s="23"/>
      <c r="C19" s="25" t="e">
        <v>#DIV/0!</v>
      </c>
      <c r="D19" s="5"/>
      <c r="E19" s="4"/>
      <c r="F19" s="4"/>
      <c r="G19" s="4"/>
      <c r="H19" s="4"/>
      <c r="I19" s="4"/>
      <c r="J19" s="4"/>
      <c r="K19" s="4"/>
      <c r="L19" s="6"/>
      <c r="M19" s="4">
        <v>0</v>
      </c>
    </row>
    <row r="20" spans="1:13" x14ac:dyDescent="0.35">
      <c r="A20" s="4"/>
      <c r="B20" s="23"/>
      <c r="C20" s="25" t="e">
        <v>#DIV/0!</v>
      </c>
      <c r="D20" s="5"/>
      <c r="E20" s="4"/>
      <c r="F20" s="4"/>
      <c r="G20" s="4"/>
      <c r="H20" s="4"/>
      <c r="I20" s="4"/>
      <c r="J20" s="4"/>
      <c r="K20" s="4"/>
      <c r="L20" s="6"/>
      <c r="M20" s="4">
        <v>0</v>
      </c>
    </row>
    <row r="21" spans="1:13" x14ac:dyDescent="0.35">
      <c r="A21" s="9"/>
      <c r="B21" s="24"/>
      <c r="C21" s="25" t="e">
        <v>#DIV/0!</v>
      </c>
      <c r="D21" s="5"/>
      <c r="E21" s="4"/>
      <c r="F21" s="4"/>
      <c r="G21" s="4"/>
      <c r="H21" s="4"/>
      <c r="I21" s="4"/>
      <c r="J21" s="4"/>
      <c r="K21" s="4"/>
      <c r="L21" s="6"/>
      <c r="M21" s="4">
        <v>0</v>
      </c>
    </row>
    <row r="22" spans="1:13" x14ac:dyDescent="0.35">
      <c r="C22" s="25">
        <v>0.87729143284698841</v>
      </c>
      <c r="D22" s="25" t="e">
        <v>#DIV/0!</v>
      </c>
      <c r="E22" s="4">
        <v>2673</v>
      </c>
      <c r="F22" s="4">
        <v>2345</v>
      </c>
      <c r="G22" s="4">
        <v>193</v>
      </c>
      <c r="H22" s="4">
        <v>80</v>
      </c>
      <c r="I22" s="4">
        <v>50</v>
      </c>
      <c r="J22" s="4">
        <v>5</v>
      </c>
      <c r="K22" s="4"/>
      <c r="L22" s="6"/>
      <c r="M22" s="4">
        <v>328</v>
      </c>
    </row>
    <row r="23" spans="1:13" x14ac:dyDescent="0.35">
      <c r="G23" s="19">
        <v>7.2203516647961097E-2</v>
      </c>
      <c r="H23" s="19">
        <v>2.9928918817807706E-2</v>
      </c>
      <c r="I23" s="19">
        <v>1.8705574261129818E-2</v>
      </c>
      <c r="J23" s="19">
        <v>1.8705574261129816E-3</v>
      </c>
    </row>
    <row r="27" spans="1:13" x14ac:dyDescent="0.35">
      <c r="A27" s="26" t="s">
        <v>94</v>
      </c>
      <c r="B27" s="26" t="s">
        <v>102</v>
      </c>
      <c r="C27" s="11" t="s">
        <v>0</v>
      </c>
      <c r="D27" s="11" t="s">
        <v>1</v>
      </c>
      <c r="E27" s="11" t="s">
        <v>52</v>
      </c>
      <c r="F27" s="11" t="s">
        <v>53</v>
      </c>
      <c r="G27" s="11" t="s">
        <v>48</v>
      </c>
      <c r="H27" s="11" t="s">
        <v>21</v>
      </c>
      <c r="I27" s="11" t="s">
        <v>3</v>
      </c>
      <c r="J27" s="11" t="s">
        <v>54</v>
      </c>
      <c r="K27" s="11" t="s">
        <v>55</v>
      </c>
      <c r="L27" s="11" t="s">
        <v>56</v>
      </c>
      <c r="M27" s="11" t="s">
        <v>57</v>
      </c>
    </row>
    <row r="28" spans="1:13" x14ac:dyDescent="0.35">
      <c r="A28" s="40" t="s">
        <v>6</v>
      </c>
      <c r="B28" s="40" t="s">
        <v>22</v>
      </c>
      <c r="C28" s="25">
        <v>0.90625</v>
      </c>
      <c r="D28" s="5">
        <v>4.3103448275862072E-2</v>
      </c>
      <c r="E28" s="4">
        <v>256</v>
      </c>
      <c r="F28" s="4">
        <v>232</v>
      </c>
      <c r="G28" s="4">
        <v>10</v>
      </c>
      <c r="H28" s="4">
        <v>7</v>
      </c>
      <c r="I28" s="4">
        <v>6</v>
      </c>
      <c r="J28" s="4">
        <v>1</v>
      </c>
      <c r="K28" s="4">
        <v>5</v>
      </c>
      <c r="L28" s="6"/>
      <c r="M28" s="4">
        <v>24</v>
      </c>
    </row>
    <row r="29" spans="1:13" x14ac:dyDescent="0.35">
      <c r="A29" s="40" t="s">
        <v>7</v>
      </c>
      <c r="B29" s="40" t="s">
        <v>23</v>
      </c>
      <c r="C29" s="25" t="e">
        <v>#DIV/0!</v>
      </c>
      <c r="D29" s="5" t="e">
        <v>#DIV/0!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6"/>
      <c r="M29" s="4">
        <v>0</v>
      </c>
    </row>
    <row r="30" spans="1:13" x14ac:dyDescent="0.35">
      <c r="A30" s="40" t="s">
        <v>24</v>
      </c>
      <c r="B30" s="40" t="s">
        <v>25</v>
      </c>
      <c r="C30" s="25">
        <v>0.96923076923076923</v>
      </c>
      <c r="D30" s="5">
        <v>0</v>
      </c>
      <c r="E30" s="4">
        <v>260</v>
      </c>
      <c r="F30" s="4">
        <v>252</v>
      </c>
      <c r="G30" s="4">
        <v>5</v>
      </c>
      <c r="H30" s="4">
        <v>2</v>
      </c>
      <c r="I30" s="4">
        <v>1</v>
      </c>
      <c r="J30" s="4">
        <v>0</v>
      </c>
      <c r="K30" s="4">
        <v>6</v>
      </c>
      <c r="L30" s="6"/>
      <c r="M30" s="4">
        <v>8</v>
      </c>
    </row>
    <row r="31" spans="1:13" x14ac:dyDescent="0.35">
      <c r="A31" s="40" t="s">
        <v>26</v>
      </c>
      <c r="B31" s="40" t="s">
        <v>27</v>
      </c>
      <c r="C31" s="25">
        <v>0.91005291005291</v>
      </c>
      <c r="D31" s="5">
        <v>0</v>
      </c>
      <c r="E31" s="4">
        <v>189</v>
      </c>
      <c r="F31" s="4">
        <v>172</v>
      </c>
      <c r="G31" s="4">
        <v>10</v>
      </c>
      <c r="H31" s="4">
        <v>5</v>
      </c>
      <c r="I31" s="4">
        <v>1</v>
      </c>
      <c r="J31" s="4">
        <v>1</v>
      </c>
      <c r="K31" s="4">
        <v>6</v>
      </c>
      <c r="L31" s="6"/>
      <c r="M31" s="4">
        <v>17</v>
      </c>
    </row>
    <row r="32" spans="1:13" x14ac:dyDescent="0.35">
      <c r="A32" s="40" t="s">
        <v>28</v>
      </c>
      <c r="B32" s="40" t="s">
        <v>29</v>
      </c>
      <c r="C32" s="25">
        <v>0.93073593073593075</v>
      </c>
      <c r="D32" s="5">
        <v>0</v>
      </c>
      <c r="E32" s="4">
        <v>231</v>
      </c>
      <c r="F32" s="4">
        <v>215</v>
      </c>
      <c r="G32" s="4">
        <v>9</v>
      </c>
      <c r="H32" s="4">
        <v>4</v>
      </c>
      <c r="I32" s="4">
        <v>3</v>
      </c>
      <c r="J32" s="4">
        <v>0</v>
      </c>
      <c r="K32" s="4">
        <v>6</v>
      </c>
      <c r="L32" s="6"/>
      <c r="M32" s="4">
        <v>16</v>
      </c>
    </row>
    <row r="33" spans="1:13" x14ac:dyDescent="0.35">
      <c r="A33" s="40" t="s">
        <v>5</v>
      </c>
      <c r="B33" s="40" t="s">
        <v>30</v>
      </c>
      <c r="C33" s="25">
        <v>0.93157894736842106</v>
      </c>
      <c r="D33" s="5" t="s">
        <v>1</v>
      </c>
      <c r="E33" s="4">
        <v>190</v>
      </c>
      <c r="F33" s="4">
        <v>177</v>
      </c>
      <c r="G33" s="4">
        <v>12</v>
      </c>
      <c r="H33" s="4">
        <v>1</v>
      </c>
      <c r="I33" s="4">
        <v>0</v>
      </c>
      <c r="J33" s="4">
        <v>0</v>
      </c>
      <c r="K33" s="4">
        <v>5</v>
      </c>
      <c r="L33" s="6"/>
      <c r="M33" s="4">
        <v>13</v>
      </c>
    </row>
    <row r="34" spans="1:13" x14ac:dyDescent="0.35">
      <c r="A34" s="40" t="s">
        <v>4</v>
      </c>
      <c r="B34" s="40" t="s">
        <v>31</v>
      </c>
      <c r="C34" s="25">
        <v>0.85593220338983056</v>
      </c>
      <c r="D34" s="5">
        <v>0</v>
      </c>
      <c r="E34" s="4">
        <v>236</v>
      </c>
      <c r="F34" s="4">
        <v>202</v>
      </c>
      <c r="G34" s="4">
        <v>18</v>
      </c>
      <c r="H34" s="4">
        <v>12</v>
      </c>
      <c r="I34" s="4">
        <v>3</v>
      </c>
      <c r="J34" s="4">
        <v>1</v>
      </c>
      <c r="K34" s="4">
        <v>6</v>
      </c>
      <c r="L34" s="6"/>
      <c r="M34" s="4">
        <v>34</v>
      </c>
    </row>
    <row r="35" spans="1:13" x14ac:dyDescent="0.35">
      <c r="A35" s="40" t="s">
        <v>32</v>
      </c>
      <c r="B35" s="40" t="s">
        <v>33</v>
      </c>
      <c r="C35" s="25">
        <v>0.90990990990990994</v>
      </c>
      <c r="D35" s="5">
        <v>0</v>
      </c>
      <c r="E35" s="4">
        <v>222</v>
      </c>
      <c r="F35" s="4">
        <v>202</v>
      </c>
      <c r="G35" s="4">
        <v>5</v>
      </c>
      <c r="H35" s="4">
        <v>10</v>
      </c>
      <c r="I35" s="4">
        <v>4</v>
      </c>
      <c r="J35" s="4">
        <v>1</v>
      </c>
      <c r="K35" s="4">
        <v>6</v>
      </c>
      <c r="L35" s="6"/>
      <c r="M35" s="4">
        <v>20</v>
      </c>
    </row>
    <row r="36" spans="1:13" x14ac:dyDescent="0.35">
      <c r="A36" s="40" t="s">
        <v>34</v>
      </c>
      <c r="B36" s="40" t="s">
        <v>35</v>
      </c>
      <c r="C36" s="25">
        <v>0.93700787401574803</v>
      </c>
      <c r="D36" s="5">
        <v>0</v>
      </c>
      <c r="E36" s="4">
        <v>254</v>
      </c>
      <c r="F36" s="4">
        <v>238</v>
      </c>
      <c r="G36" s="4">
        <v>3</v>
      </c>
      <c r="H36" s="4">
        <v>4</v>
      </c>
      <c r="I36" s="4">
        <v>7</v>
      </c>
      <c r="J36" s="4">
        <v>2</v>
      </c>
      <c r="K36" s="4">
        <v>6</v>
      </c>
      <c r="L36" s="6"/>
      <c r="M36" s="4">
        <v>16</v>
      </c>
    </row>
    <row r="37" spans="1:13" x14ac:dyDescent="0.35">
      <c r="A37" s="40" t="s">
        <v>36</v>
      </c>
      <c r="B37" s="40" t="s">
        <v>37</v>
      </c>
      <c r="C37" s="25">
        <v>0.89351851851851849</v>
      </c>
      <c r="D37" s="5">
        <v>0</v>
      </c>
      <c r="E37" s="4">
        <v>216</v>
      </c>
      <c r="F37" s="4">
        <v>193</v>
      </c>
      <c r="G37" s="4">
        <v>9</v>
      </c>
      <c r="H37" s="4">
        <v>4</v>
      </c>
      <c r="I37" s="4">
        <v>10</v>
      </c>
      <c r="J37" s="4">
        <v>0</v>
      </c>
      <c r="K37" s="4">
        <v>6</v>
      </c>
      <c r="L37" s="6"/>
      <c r="M37" s="4">
        <v>23</v>
      </c>
    </row>
    <row r="38" spans="1:13" x14ac:dyDescent="0.35">
      <c r="A38" s="40" t="s">
        <v>38</v>
      </c>
      <c r="B38" s="40" t="s">
        <v>39</v>
      </c>
      <c r="C38" s="25" t="e">
        <v>#DIV/0!</v>
      </c>
      <c r="D38" s="5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6"/>
      <c r="M38" s="4">
        <v>0</v>
      </c>
    </row>
    <row r="39" spans="1:13" x14ac:dyDescent="0.35">
      <c r="A39" s="40" t="s">
        <v>40</v>
      </c>
      <c r="B39" s="40" t="s">
        <v>41</v>
      </c>
      <c r="C39" s="25">
        <v>0.8704663212435233</v>
      </c>
      <c r="D39" s="5">
        <v>0</v>
      </c>
      <c r="E39" s="4">
        <v>193</v>
      </c>
      <c r="F39" s="4">
        <v>168</v>
      </c>
      <c r="G39" s="4">
        <v>12</v>
      </c>
      <c r="H39" s="4">
        <v>5</v>
      </c>
      <c r="I39" s="4">
        <v>8</v>
      </c>
      <c r="J39" s="4">
        <v>1</v>
      </c>
      <c r="K39" s="4">
        <v>6</v>
      </c>
      <c r="L39" s="6"/>
      <c r="M39" s="4">
        <v>26</v>
      </c>
    </row>
    <row r="40" spans="1:13" x14ac:dyDescent="0.35">
      <c r="A40" s="40" t="s">
        <v>42</v>
      </c>
      <c r="B40" s="40" t="s">
        <v>43</v>
      </c>
      <c r="C40" s="25">
        <v>0.91469194312796209</v>
      </c>
      <c r="D40" s="5">
        <v>1.984126984126984E-2</v>
      </c>
      <c r="E40" s="4">
        <v>211</v>
      </c>
      <c r="F40" s="4">
        <v>193</v>
      </c>
      <c r="G40" s="4">
        <v>8</v>
      </c>
      <c r="H40" s="4">
        <v>1</v>
      </c>
      <c r="I40" s="4">
        <v>9</v>
      </c>
      <c r="J40" s="4">
        <v>0</v>
      </c>
      <c r="K40" s="4">
        <v>6</v>
      </c>
      <c r="L40" s="6"/>
      <c r="M40" s="4">
        <v>18</v>
      </c>
    </row>
    <row r="41" spans="1:13" x14ac:dyDescent="0.35">
      <c r="A41" s="40" t="s">
        <v>44</v>
      </c>
      <c r="B41" s="40" t="s">
        <v>45</v>
      </c>
      <c r="C41" s="25">
        <v>0.95145631067961167</v>
      </c>
      <c r="D41" s="5">
        <v>0</v>
      </c>
      <c r="E41" s="4">
        <v>103</v>
      </c>
      <c r="F41" s="4">
        <v>98</v>
      </c>
      <c r="G41" s="4">
        <v>5</v>
      </c>
      <c r="H41" s="4">
        <v>0</v>
      </c>
      <c r="I41" s="4">
        <v>0</v>
      </c>
      <c r="J41" s="4">
        <v>0</v>
      </c>
      <c r="K41" s="4">
        <v>3</v>
      </c>
      <c r="L41" s="6"/>
      <c r="M41" s="4">
        <v>5</v>
      </c>
    </row>
    <row r="42" spans="1:13" x14ac:dyDescent="0.35">
      <c r="A42" s="40" t="s">
        <v>46</v>
      </c>
      <c r="B42" s="40" t="s">
        <v>47</v>
      </c>
      <c r="C42" s="25">
        <v>0.96551724137931039</v>
      </c>
      <c r="D42" s="5">
        <v>0</v>
      </c>
      <c r="E42" s="4">
        <v>203</v>
      </c>
      <c r="F42" s="4">
        <v>196</v>
      </c>
      <c r="G42" s="4">
        <v>3</v>
      </c>
      <c r="H42" s="4">
        <v>1</v>
      </c>
      <c r="I42" s="4">
        <v>2</v>
      </c>
      <c r="J42" s="4">
        <v>1</v>
      </c>
      <c r="K42" s="4">
        <v>5</v>
      </c>
      <c r="L42" s="6"/>
      <c r="M42" s="4">
        <v>7</v>
      </c>
    </row>
    <row r="43" spans="1:13" x14ac:dyDescent="0.35">
      <c r="A43" s="27"/>
      <c r="B43" s="28"/>
      <c r="C43" s="25" t="e">
        <v>#DIV/0!</v>
      </c>
      <c r="D43" s="5"/>
      <c r="E43" s="4"/>
      <c r="F43" s="4"/>
      <c r="G43" s="4"/>
      <c r="H43" s="4"/>
      <c r="I43" s="4"/>
      <c r="J43" s="4"/>
      <c r="K43" s="4"/>
      <c r="L43" s="6"/>
      <c r="M43" s="4">
        <v>0</v>
      </c>
    </row>
    <row r="44" spans="1:13" x14ac:dyDescent="0.35">
      <c r="A44" s="4"/>
      <c r="B44" s="23"/>
      <c r="C44" s="25" t="e">
        <v>#DIV/0!</v>
      </c>
      <c r="D44" s="5"/>
      <c r="E44" s="4"/>
      <c r="F44" s="4"/>
      <c r="G44" s="4"/>
      <c r="H44" s="4"/>
      <c r="I44" s="4"/>
      <c r="J44" s="4"/>
      <c r="K44" s="4"/>
      <c r="L44" s="6"/>
      <c r="M44" s="4">
        <v>0</v>
      </c>
    </row>
    <row r="45" spans="1:13" x14ac:dyDescent="0.35">
      <c r="A45" s="4"/>
      <c r="B45" s="23"/>
      <c r="C45" s="25" t="e">
        <v>#DIV/0!</v>
      </c>
      <c r="D45" s="5"/>
      <c r="E45" s="4"/>
      <c r="F45" s="4"/>
      <c r="G45" s="4"/>
      <c r="H45" s="4"/>
      <c r="I45" s="4"/>
      <c r="J45" s="4"/>
      <c r="K45" s="4"/>
      <c r="L45" s="6"/>
      <c r="M45" s="4">
        <v>0</v>
      </c>
    </row>
    <row r="46" spans="1:13" x14ac:dyDescent="0.35">
      <c r="A46" s="4"/>
      <c r="B46" s="23"/>
      <c r="C46" s="25" t="e">
        <v>#DIV/0!</v>
      </c>
      <c r="D46" s="5"/>
      <c r="E46" s="4"/>
      <c r="F46" s="4"/>
      <c r="G46" s="4"/>
      <c r="H46" s="4"/>
      <c r="I46" s="4"/>
      <c r="J46" s="4"/>
      <c r="K46" s="4"/>
      <c r="L46" s="6"/>
      <c r="M46" s="4">
        <v>0</v>
      </c>
    </row>
    <row r="47" spans="1:13" x14ac:dyDescent="0.35">
      <c r="A47" s="9"/>
      <c r="B47" s="24"/>
      <c r="C47" s="25" t="e">
        <v>#DIV/0!</v>
      </c>
      <c r="D47" s="5"/>
      <c r="E47" s="4"/>
      <c r="F47" s="4"/>
      <c r="G47" s="4"/>
      <c r="H47" s="4"/>
      <c r="I47" s="4"/>
      <c r="J47" s="4"/>
      <c r="K47" s="4"/>
      <c r="L47" s="6"/>
      <c r="M47" s="4">
        <v>0</v>
      </c>
    </row>
    <row r="48" spans="1:13" x14ac:dyDescent="0.35">
      <c r="C48" s="25">
        <v>0.91823444283646893</v>
      </c>
      <c r="D48" s="25" t="e">
        <v>#DIV/0!</v>
      </c>
      <c r="E48" s="4">
        <v>2764</v>
      </c>
      <c r="F48" s="4">
        <v>2538</v>
      </c>
      <c r="G48" s="4">
        <v>109</v>
      </c>
      <c r="H48" s="4">
        <v>56</v>
      </c>
      <c r="I48" s="4">
        <v>54</v>
      </c>
      <c r="J48" s="4">
        <v>8</v>
      </c>
      <c r="K48" s="4"/>
      <c r="L48" s="6"/>
      <c r="M48" s="4">
        <v>227</v>
      </c>
    </row>
    <row r="49" spans="2:13" x14ac:dyDescent="0.35">
      <c r="G49" s="19">
        <v>3.9435600578871202E-2</v>
      </c>
      <c r="H49" s="19">
        <v>2.0260492040520984E-2</v>
      </c>
      <c r="I49" s="19">
        <v>1.9536903039073805E-2</v>
      </c>
      <c r="J49" s="19">
        <v>2.8943560057887118E-3</v>
      </c>
    </row>
    <row r="55" spans="2:13" x14ac:dyDescent="0.35">
      <c r="B55" s="26" t="s">
        <v>108</v>
      </c>
      <c r="C55" s="11" t="s">
        <v>0</v>
      </c>
      <c r="D55" s="11" t="s">
        <v>1</v>
      </c>
      <c r="E55" s="11" t="s">
        <v>52</v>
      </c>
      <c r="F55" s="11" t="s">
        <v>53</v>
      </c>
      <c r="G55" s="11" t="s">
        <v>48</v>
      </c>
      <c r="H55" s="11" t="s">
        <v>21</v>
      </c>
      <c r="I55" s="11" t="s">
        <v>3</v>
      </c>
      <c r="J55" s="11" t="s">
        <v>54</v>
      </c>
      <c r="K55" s="11" t="s">
        <v>55</v>
      </c>
      <c r="L55" s="11" t="s">
        <v>56</v>
      </c>
      <c r="M55" s="11" t="s">
        <v>57</v>
      </c>
    </row>
    <row r="56" spans="2:13" x14ac:dyDescent="0.35">
      <c r="B56" s="40" t="s">
        <v>22</v>
      </c>
      <c r="C56" s="25">
        <v>0.93034825870646765</v>
      </c>
      <c r="D56" s="5"/>
      <c r="E56" s="4">
        <v>201</v>
      </c>
      <c r="F56" s="4">
        <v>187</v>
      </c>
      <c r="G56" s="4">
        <v>6</v>
      </c>
      <c r="H56" s="4">
        <v>8</v>
      </c>
      <c r="I56" s="4">
        <v>0</v>
      </c>
      <c r="J56" s="4">
        <v>0</v>
      </c>
      <c r="K56" s="4">
        <v>5</v>
      </c>
      <c r="L56" s="6"/>
      <c r="M56" s="4">
        <v>14</v>
      </c>
    </row>
    <row r="57" spans="2:13" x14ac:dyDescent="0.35">
      <c r="B57" s="40" t="s">
        <v>23</v>
      </c>
      <c r="C57" s="25">
        <v>0.93296089385474856</v>
      </c>
      <c r="D57" s="5" t="e">
        <v>#DIV/0!</v>
      </c>
      <c r="E57" s="4">
        <v>179</v>
      </c>
      <c r="F57" s="4">
        <v>167</v>
      </c>
      <c r="G57" s="4">
        <v>5</v>
      </c>
      <c r="H57" s="4">
        <v>7</v>
      </c>
      <c r="I57" s="4">
        <v>0</v>
      </c>
      <c r="J57" s="4">
        <v>0</v>
      </c>
      <c r="K57" s="4">
        <v>5</v>
      </c>
      <c r="L57" s="6"/>
      <c r="M57" s="4">
        <v>12</v>
      </c>
    </row>
    <row r="58" spans="2:13" x14ac:dyDescent="0.35">
      <c r="B58" s="40" t="s">
        <v>25</v>
      </c>
      <c r="C58" s="25" t="e">
        <v>#DIV/0!</v>
      </c>
      <c r="D58" s="5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6"/>
      <c r="M58" s="4">
        <v>0</v>
      </c>
    </row>
    <row r="59" spans="2:13" x14ac:dyDescent="0.35">
      <c r="B59" s="40" t="s">
        <v>27</v>
      </c>
      <c r="C59" s="25">
        <v>0.93442622950819676</v>
      </c>
      <c r="D59" s="5">
        <v>0</v>
      </c>
      <c r="E59" s="4">
        <v>183</v>
      </c>
      <c r="F59" s="4">
        <v>171</v>
      </c>
      <c r="G59" s="4">
        <v>7</v>
      </c>
      <c r="H59" s="4">
        <v>5</v>
      </c>
      <c r="I59" s="4">
        <v>0</v>
      </c>
      <c r="J59" s="4">
        <v>0</v>
      </c>
      <c r="K59" s="4">
        <v>6</v>
      </c>
      <c r="L59" s="6"/>
      <c r="M59" s="4">
        <v>12</v>
      </c>
    </row>
    <row r="60" spans="2:13" x14ac:dyDescent="0.35">
      <c r="B60" s="40" t="s">
        <v>29</v>
      </c>
      <c r="C60" s="25">
        <v>0.93725490196078431</v>
      </c>
      <c r="D60" s="5">
        <v>0</v>
      </c>
      <c r="E60" s="4">
        <v>255</v>
      </c>
      <c r="F60" s="4">
        <v>239</v>
      </c>
      <c r="G60" s="4">
        <v>10</v>
      </c>
      <c r="H60" s="4">
        <v>6</v>
      </c>
      <c r="I60" s="4">
        <v>0</v>
      </c>
      <c r="J60" s="4">
        <v>0</v>
      </c>
      <c r="K60" s="4">
        <v>6</v>
      </c>
      <c r="L60" s="6"/>
      <c r="M60" s="4">
        <v>16</v>
      </c>
    </row>
    <row r="61" spans="2:13" x14ac:dyDescent="0.35">
      <c r="B61" s="40" t="s">
        <v>30</v>
      </c>
      <c r="C61" s="25">
        <v>0.92746113989637302</v>
      </c>
      <c r="D61" s="5" t="s">
        <v>1</v>
      </c>
      <c r="E61" s="4">
        <v>193</v>
      </c>
      <c r="F61" s="4">
        <v>179</v>
      </c>
      <c r="G61" s="4">
        <v>12</v>
      </c>
      <c r="H61" s="4">
        <v>0</v>
      </c>
      <c r="I61" s="4">
        <v>2</v>
      </c>
      <c r="J61" s="4">
        <v>0</v>
      </c>
      <c r="K61" s="4">
        <v>6</v>
      </c>
      <c r="L61" s="6"/>
      <c r="M61" s="4">
        <v>14</v>
      </c>
    </row>
    <row r="62" spans="2:13" x14ac:dyDescent="0.35">
      <c r="B62" s="40" t="s">
        <v>31</v>
      </c>
      <c r="C62" s="25">
        <v>0.85</v>
      </c>
      <c r="D62" s="5">
        <v>0</v>
      </c>
      <c r="E62" s="4">
        <v>200</v>
      </c>
      <c r="F62" s="4">
        <v>170</v>
      </c>
      <c r="G62" s="4">
        <v>22</v>
      </c>
      <c r="H62" s="4">
        <v>1</v>
      </c>
      <c r="I62" s="4">
        <v>7</v>
      </c>
      <c r="J62" s="4">
        <v>0</v>
      </c>
      <c r="K62" s="4">
        <v>6</v>
      </c>
      <c r="L62" s="6" t="s">
        <v>110</v>
      </c>
      <c r="M62" s="4">
        <v>30</v>
      </c>
    </row>
    <row r="63" spans="2:13" x14ac:dyDescent="0.35">
      <c r="B63" s="40" t="s">
        <v>33</v>
      </c>
      <c r="C63" s="25">
        <v>0.87551867219917012</v>
      </c>
      <c r="D63" s="5">
        <v>0</v>
      </c>
      <c r="E63" s="4">
        <v>241</v>
      </c>
      <c r="F63" s="4">
        <v>211</v>
      </c>
      <c r="G63" s="4">
        <v>18</v>
      </c>
      <c r="H63" s="4">
        <v>7</v>
      </c>
      <c r="I63" s="4">
        <v>5</v>
      </c>
      <c r="J63" s="4">
        <v>0</v>
      </c>
      <c r="K63" s="4">
        <v>6</v>
      </c>
      <c r="L63" s="6" t="s">
        <v>109</v>
      </c>
      <c r="M63" s="4">
        <v>30</v>
      </c>
    </row>
    <row r="64" spans="2:13" x14ac:dyDescent="0.35">
      <c r="B64" s="40" t="s">
        <v>35</v>
      </c>
      <c r="C64" s="25">
        <v>0.96311475409836067</v>
      </c>
      <c r="D64" s="5">
        <v>0</v>
      </c>
      <c r="E64" s="4">
        <v>244</v>
      </c>
      <c r="F64" s="4">
        <v>235</v>
      </c>
      <c r="G64" s="4">
        <v>5</v>
      </c>
      <c r="H64" s="4">
        <v>4</v>
      </c>
      <c r="I64" s="4">
        <v>0</v>
      </c>
      <c r="J64" s="4">
        <v>0</v>
      </c>
      <c r="K64" s="4">
        <v>6</v>
      </c>
      <c r="L64" s="6"/>
      <c r="M64" s="4">
        <v>9</v>
      </c>
    </row>
    <row r="65" spans="2:13" x14ac:dyDescent="0.35">
      <c r="B65" s="40" t="s">
        <v>37</v>
      </c>
      <c r="C65" s="25">
        <v>0.91304347826086951</v>
      </c>
      <c r="D65" s="5">
        <v>0</v>
      </c>
      <c r="E65" s="4">
        <v>230</v>
      </c>
      <c r="F65" s="4">
        <v>210</v>
      </c>
      <c r="G65" s="4">
        <v>10</v>
      </c>
      <c r="H65" s="4">
        <v>6</v>
      </c>
      <c r="I65" s="4">
        <v>4</v>
      </c>
      <c r="J65" s="4">
        <v>0</v>
      </c>
      <c r="K65" s="4">
        <v>6</v>
      </c>
      <c r="L65" s="6"/>
      <c r="M65" s="4">
        <v>20</v>
      </c>
    </row>
    <row r="66" spans="2:13" x14ac:dyDescent="0.35">
      <c r="B66" s="40" t="s">
        <v>39</v>
      </c>
      <c r="C66" s="25" t="e">
        <v>#DIV/0!</v>
      </c>
      <c r="D66" s="5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6"/>
      <c r="M66" s="4">
        <v>0</v>
      </c>
    </row>
    <row r="67" spans="2:13" x14ac:dyDescent="0.35">
      <c r="B67" s="40" t="s">
        <v>41</v>
      </c>
      <c r="C67" s="25">
        <v>0.93596059113300489</v>
      </c>
      <c r="D67" s="5">
        <v>0</v>
      </c>
      <c r="E67" s="4">
        <v>203</v>
      </c>
      <c r="F67" s="4">
        <v>190</v>
      </c>
      <c r="G67" s="4">
        <v>4</v>
      </c>
      <c r="H67" s="4">
        <v>4</v>
      </c>
      <c r="I67" s="4">
        <v>5</v>
      </c>
      <c r="J67" s="4">
        <v>0</v>
      </c>
      <c r="K67" s="4">
        <v>6</v>
      </c>
      <c r="L67" s="6"/>
      <c r="M67" s="4">
        <v>13</v>
      </c>
    </row>
    <row r="68" spans="2:13" x14ac:dyDescent="0.35">
      <c r="B68" s="40" t="s">
        <v>43</v>
      </c>
      <c r="C68" s="25">
        <v>0.92972972972972978</v>
      </c>
      <c r="D68" s="5" t="e">
        <v>#DIV/0!</v>
      </c>
      <c r="E68" s="4">
        <v>185</v>
      </c>
      <c r="F68" s="4">
        <v>172</v>
      </c>
      <c r="G68" s="4">
        <v>10</v>
      </c>
      <c r="H68" s="4">
        <v>1</v>
      </c>
      <c r="I68" s="4">
        <v>2</v>
      </c>
      <c r="J68" s="4">
        <v>0</v>
      </c>
      <c r="K68" s="4">
        <v>5</v>
      </c>
      <c r="L68" s="6"/>
      <c r="M68" s="4">
        <v>13</v>
      </c>
    </row>
    <row r="69" spans="2:13" x14ac:dyDescent="0.35">
      <c r="B69" s="40" t="s">
        <v>45</v>
      </c>
      <c r="C69" s="25">
        <v>0.88995215311004783</v>
      </c>
      <c r="D69" s="5">
        <v>0</v>
      </c>
      <c r="E69" s="4">
        <v>209</v>
      </c>
      <c r="F69" s="4">
        <v>186</v>
      </c>
      <c r="G69" s="4">
        <v>14</v>
      </c>
      <c r="H69" s="4">
        <v>6</v>
      </c>
      <c r="I69" s="4">
        <v>3</v>
      </c>
      <c r="J69" s="4">
        <v>0</v>
      </c>
      <c r="K69" s="4">
        <v>6</v>
      </c>
      <c r="L69" s="6" t="s">
        <v>111</v>
      </c>
      <c r="M69" s="4">
        <v>23</v>
      </c>
    </row>
    <row r="70" spans="2:13" x14ac:dyDescent="0.35">
      <c r="B70" s="91" t="s">
        <v>47</v>
      </c>
      <c r="C70" s="25">
        <v>0.95703125</v>
      </c>
      <c r="D70" s="5">
        <v>0</v>
      </c>
      <c r="E70" s="4">
        <v>256</v>
      </c>
      <c r="F70" s="4">
        <v>245</v>
      </c>
      <c r="G70" s="4">
        <v>9</v>
      </c>
      <c r="H70" s="4">
        <v>1</v>
      </c>
      <c r="I70" s="4">
        <v>1</v>
      </c>
      <c r="J70" s="4">
        <v>0</v>
      </c>
      <c r="K70" s="4">
        <v>6</v>
      </c>
      <c r="L70" s="6"/>
      <c r="M70" s="4">
        <v>11</v>
      </c>
    </row>
    <row r="71" spans="2:13" x14ac:dyDescent="0.35">
      <c r="B71" s="34" t="s">
        <v>104</v>
      </c>
      <c r="C71" s="25">
        <v>0.93333333333333335</v>
      </c>
      <c r="D71" s="5">
        <v>4.7619047619047616E-2</v>
      </c>
      <c r="E71" s="4">
        <v>45</v>
      </c>
      <c r="F71" s="4">
        <v>42</v>
      </c>
      <c r="G71" s="4">
        <v>2</v>
      </c>
      <c r="H71" s="4">
        <v>0</v>
      </c>
      <c r="I71" s="4">
        <v>1</v>
      </c>
      <c r="J71" s="4">
        <v>0</v>
      </c>
      <c r="K71" s="4">
        <v>4</v>
      </c>
      <c r="L71" s="6"/>
      <c r="M71" s="4">
        <v>3</v>
      </c>
    </row>
    <row r="72" spans="2:13" x14ac:dyDescent="0.35">
      <c r="B72" s="34" t="s">
        <v>106</v>
      </c>
      <c r="C72" s="25">
        <v>0.84615384615384615</v>
      </c>
      <c r="D72" s="5">
        <v>9.0909090909090912E-2</v>
      </c>
      <c r="E72" s="4">
        <v>39</v>
      </c>
      <c r="F72" s="4">
        <v>33</v>
      </c>
      <c r="G72" s="4">
        <v>3</v>
      </c>
      <c r="H72" s="4">
        <v>2</v>
      </c>
      <c r="I72" s="4">
        <v>1</v>
      </c>
      <c r="J72" s="4">
        <v>0</v>
      </c>
      <c r="K72" s="4">
        <v>4</v>
      </c>
      <c r="L72" s="6"/>
      <c r="M72" s="4">
        <v>6</v>
      </c>
    </row>
    <row r="73" spans="2:13" x14ac:dyDescent="0.35">
      <c r="B73" s="34" t="s">
        <v>107</v>
      </c>
      <c r="C73" s="25">
        <v>0.91489361702127658</v>
      </c>
      <c r="D73" s="5">
        <v>0</v>
      </c>
      <c r="E73" s="4">
        <v>47</v>
      </c>
      <c r="F73" s="4">
        <v>43</v>
      </c>
      <c r="G73" s="4">
        <v>0</v>
      </c>
      <c r="H73" s="4">
        <v>4</v>
      </c>
      <c r="I73" s="4">
        <v>0</v>
      </c>
      <c r="J73" s="4">
        <v>0</v>
      </c>
      <c r="K73" s="4">
        <v>4</v>
      </c>
      <c r="L73" s="6"/>
      <c r="M73" s="4">
        <v>4</v>
      </c>
    </row>
    <row r="74" spans="2:13" x14ac:dyDescent="0.35">
      <c r="B74" s="28"/>
      <c r="C74" s="25" t="e">
        <v>#DIV/0!</v>
      </c>
      <c r="D74" s="5"/>
      <c r="E74" s="4"/>
      <c r="F74" s="4"/>
      <c r="G74" s="4"/>
      <c r="H74" s="4"/>
      <c r="I74" s="4"/>
      <c r="J74" s="4"/>
      <c r="K74" s="4"/>
      <c r="L74" s="6"/>
      <c r="M74" s="4">
        <v>0</v>
      </c>
    </row>
    <row r="75" spans="2:13" x14ac:dyDescent="0.35">
      <c r="B75" s="24"/>
      <c r="C75" s="25" t="e">
        <v>#DIV/0!</v>
      </c>
      <c r="D75" s="5"/>
      <c r="E75" s="4"/>
      <c r="F75" s="4"/>
      <c r="G75" s="4"/>
      <c r="H75" s="4"/>
      <c r="I75" s="4"/>
      <c r="J75" s="4"/>
      <c r="K75" s="4"/>
      <c r="L75" s="6"/>
      <c r="M75" s="4">
        <v>0</v>
      </c>
    </row>
    <row r="76" spans="2:13" x14ac:dyDescent="0.35">
      <c r="C76" s="25">
        <v>0.92096219931271472</v>
      </c>
      <c r="D76" s="25" t="e">
        <v>#DIV/0!</v>
      </c>
      <c r="E76" s="4">
        <v>2910</v>
      </c>
      <c r="F76" s="4">
        <v>2680</v>
      </c>
      <c r="G76" s="4">
        <v>137</v>
      </c>
      <c r="H76" s="4">
        <v>62</v>
      </c>
      <c r="I76" s="4">
        <v>31</v>
      </c>
      <c r="J76" s="4">
        <v>0</v>
      </c>
      <c r="K76" s="4"/>
      <c r="L76" s="6"/>
      <c r="M76" s="4">
        <v>230</v>
      </c>
    </row>
    <row r="77" spans="2:13" x14ac:dyDescent="0.35">
      <c r="G77" s="19">
        <v>4.7079037800687284E-2</v>
      </c>
      <c r="H77" s="19">
        <v>2.1305841924398626E-2</v>
      </c>
      <c r="I77" s="19">
        <v>1.0652920962199313E-2</v>
      </c>
      <c r="J77" s="19">
        <v>0</v>
      </c>
    </row>
    <row r="78" spans="2:13" x14ac:dyDescent="0.35">
      <c r="G78" s="6"/>
      <c r="H78" s="6"/>
      <c r="I78" s="6"/>
      <c r="J78" s="6"/>
    </row>
    <row r="81" spans="2:14" x14ac:dyDescent="0.35">
      <c r="B81" s="26" t="s">
        <v>113</v>
      </c>
      <c r="C81" s="11" t="s">
        <v>0</v>
      </c>
      <c r="D81" s="11" t="s">
        <v>1</v>
      </c>
      <c r="E81" s="11" t="s">
        <v>52</v>
      </c>
      <c r="F81" s="11" t="s">
        <v>53</v>
      </c>
      <c r="G81" s="11" t="s">
        <v>48</v>
      </c>
      <c r="H81" s="11" t="s">
        <v>21</v>
      </c>
      <c r="I81" s="11" t="s">
        <v>3</v>
      </c>
      <c r="J81" s="11" t="s">
        <v>54</v>
      </c>
      <c r="K81" s="11" t="s">
        <v>55</v>
      </c>
      <c r="L81" s="11" t="s">
        <v>56</v>
      </c>
      <c r="M81" s="11" t="s">
        <v>57</v>
      </c>
      <c r="N81" s="11" t="s">
        <v>112</v>
      </c>
    </row>
    <row r="82" spans="2:14" x14ac:dyDescent="0.35">
      <c r="B82" s="40" t="s">
        <v>22</v>
      </c>
      <c r="C82" s="25">
        <v>0.9007633587786259</v>
      </c>
      <c r="D82" s="5"/>
      <c r="E82" s="4">
        <v>131</v>
      </c>
      <c r="F82" s="4">
        <v>118</v>
      </c>
      <c r="G82" s="4">
        <v>4</v>
      </c>
      <c r="H82" s="4">
        <v>9</v>
      </c>
      <c r="I82" s="4">
        <v>0</v>
      </c>
      <c r="J82" s="4">
        <v>0</v>
      </c>
      <c r="K82" s="4">
        <v>3</v>
      </c>
      <c r="L82" s="6"/>
      <c r="M82" s="4">
        <v>13</v>
      </c>
      <c r="N82" s="97">
        <v>43.666666666666664</v>
      </c>
    </row>
    <row r="83" spans="2:14" x14ac:dyDescent="0.35">
      <c r="B83" s="40" t="s">
        <v>23</v>
      </c>
      <c r="C83" s="25">
        <v>0.93609022556390975</v>
      </c>
      <c r="D83" s="5" t="e">
        <v>#DIV/0!</v>
      </c>
      <c r="E83" s="4">
        <v>266</v>
      </c>
      <c r="F83" s="4">
        <v>249</v>
      </c>
      <c r="G83" s="4">
        <v>10</v>
      </c>
      <c r="H83" s="4">
        <v>5</v>
      </c>
      <c r="I83" s="4">
        <v>0</v>
      </c>
      <c r="J83" s="4">
        <v>2</v>
      </c>
      <c r="K83" s="4">
        <v>6</v>
      </c>
      <c r="L83" s="6"/>
      <c r="M83" s="4">
        <v>17</v>
      </c>
      <c r="N83" s="97">
        <v>44.333333333333336</v>
      </c>
    </row>
    <row r="84" spans="2:14" x14ac:dyDescent="0.35">
      <c r="B84" s="40" t="s">
        <v>25</v>
      </c>
      <c r="C84" s="25">
        <v>0.96601941747572817</v>
      </c>
      <c r="D84" s="5">
        <v>0</v>
      </c>
      <c r="E84" s="4">
        <v>206</v>
      </c>
      <c r="F84" s="4">
        <v>199</v>
      </c>
      <c r="G84" s="4">
        <v>4</v>
      </c>
      <c r="H84" s="4">
        <v>2</v>
      </c>
      <c r="I84" s="4">
        <v>1</v>
      </c>
      <c r="J84" s="4">
        <v>0</v>
      </c>
      <c r="K84" s="4">
        <v>5</v>
      </c>
      <c r="L84" s="6"/>
      <c r="M84" s="4">
        <v>7</v>
      </c>
      <c r="N84" s="97">
        <v>41.2</v>
      </c>
    </row>
    <row r="85" spans="2:14" x14ac:dyDescent="0.35">
      <c r="B85" s="40" t="s">
        <v>27</v>
      </c>
      <c r="C85" s="25">
        <v>0.92178770949720668</v>
      </c>
      <c r="D85" s="5">
        <v>0</v>
      </c>
      <c r="E85" s="4">
        <v>179</v>
      </c>
      <c r="F85" s="4">
        <v>165</v>
      </c>
      <c r="G85" s="4">
        <v>7</v>
      </c>
      <c r="H85" s="4">
        <v>2</v>
      </c>
      <c r="I85" s="4">
        <v>2</v>
      </c>
      <c r="J85" s="4">
        <v>2</v>
      </c>
      <c r="K85" s="4">
        <v>6</v>
      </c>
      <c r="L85" s="6"/>
      <c r="M85" s="4">
        <v>13</v>
      </c>
      <c r="N85" s="97">
        <v>29.833333333333332</v>
      </c>
    </row>
    <row r="86" spans="2:14" x14ac:dyDescent="0.35">
      <c r="B86" s="40" t="s">
        <v>29</v>
      </c>
      <c r="C86" s="25">
        <v>0.9181034482758621</v>
      </c>
      <c r="D86" s="5">
        <v>0</v>
      </c>
      <c r="E86" s="4">
        <v>232</v>
      </c>
      <c r="F86" s="4">
        <v>213</v>
      </c>
      <c r="G86" s="4">
        <v>10</v>
      </c>
      <c r="H86" s="4">
        <v>6</v>
      </c>
      <c r="I86" s="4">
        <v>3</v>
      </c>
      <c r="J86" s="4">
        <v>0</v>
      </c>
      <c r="K86" s="4">
        <v>6</v>
      </c>
      <c r="L86" s="6"/>
      <c r="M86" s="4">
        <v>19</v>
      </c>
      <c r="N86" s="97">
        <v>38.666666666666664</v>
      </c>
    </row>
    <row r="87" spans="2:14" x14ac:dyDescent="0.35">
      <c r="B87" s="40" t="s">
        <v>30</v>
      </c>
      <c r="C87" s="25">
        <v>0.92948717948717952</v>
      </c>
      <c r="D87" s="5" t="s">
        <v>1</v>
      </c>
      <c r="E87" s="4">
        <v>156</v>
      </c>
      <c r="F87" s="4">
        <v>145</v>
      </c>
      <c r="G87" s="4">
        <v>10</v>
      </c>
      <c r="H87" s="4">
        <v>1</v>
      </c>
      <c r="I87" s="4">
        <v>0</v>
      </c>
      <c r="J87" s="4">
        <v>0</v>
      </c>
      <c r="K87" s="4">
        <v>6</v>
      </c>
      <c r="L87" s="6"/>
      <c r="M87" s="4">
        <v>11</v>
      </c>
      <c r="N87" s="97">
        <v>26</v>
      </c>
    </row>
    <row r="88" spans="2:14" x14ac:dyDescent="0.35">
      <c r="B88" s="40" t="s">
        <v>31</v>
      </c>
      <c r="C88" s="25">
        <v>0.83980582524271841</v>
      </c>
      <c r="D88" s="5">
        <v>0</v>
      </c>
      <c r="E88" s="4">
        <v>206</v>
      </c>
      <c r="F88" s="4">
        <v>173</v>
      </c>
      <c r="G88" s="4">
        <v>20</v>
      </c>
      <c r="H88" s="4">
        <v>8</v>
      </c>
      <c r="I88" s="4">
        <v>4</v>
      </c>
      <c r="J88" s="4">
        <v>1</v>
      </c>
      <c r="K88" s="4">
        <v>6</v>
      </c>
      <c r="L88" s="6"/>
      <c r="M88" s="4">
        <v>33</v>
      </c>
      <c r="N88" s="97">
        <v>34.333333333333336</v>
      </c>
    </row>
    <row r="89" spans="2:14" x14ac:dyDescent="0.35">
      <c r="B89" s="40" t="s">
        <v>33</v>
      </c>
      <c r="C89" s="25">
        <v>0.93073593073593075</v>
      </c>
      <c r="D89" s="5">
        <v>0</v>
      </c>
      <c r="E89" s="4">
        <v>231</v>
      </c>
      <c r="F89" s="4">
        <v>215</v>
      </c>
      <c r="G89" s="4">
        <v>5</v>
      </c>
      <c r="H89" s="4">
        <v>7</v>
      </c>
      <c r="I89" s="4">
        <v>1</v>
      </c>
      <c r="J89" s="4">
        <v>3</v>
      </c>
      <c r="K89" s="4">
        <v>6</v>
      </c>
      <c r="L89" s="6"/>
      <c r="M89" s="4">
        <v>16</v>
      </c>
      <c r="N89" s="97">
        <v>38.5</v>
      </c>
    </row>
    <row r="90" spans="2:14" x14ac:dyDescent="0.35">
      <c r="B90" s="40" t="s">
        <v>35</v>
      </c>
      <c r="C90" s="25">
        <v>0.99588477366255146</v>
      </c>
      <c r="D90" s="5">
        <v>0</v>
      </c>
      <c r="E90" s="4">
        <v>243</v>
      </c>
      <c r="F90" s="4">
        <v>242</v>
      </c>
      <c r="G90" s="4">
        <v>0</v>
      </c>
      <c r="H90" s="4">
        <v>0</v>
      </c>
      <c r="I90" s="4">
        <v>1</v>
      </c>
      <c r="J90" s="4">
        <v>0</v>
      </c>
      <c r="K90" s="4">
        <v>6</v>
      </c>
      <c r="L90" s="6"/>
      <c r="M90" s="4">
        <v>1</v>
      </c>
      <c r="N90" s="97">
        <v>40.5</v>
      </c>
    </row>
    <row r="91" spans="2:14" x14ac:dyDescent="0.35">
      <c r="B91" s="40" t="s">
        <v>37</v>
      </c>
      <c r="C91" s="25">
        <v>0.88584474885844744</v>
      </c>
      <c r="D91" s="5">
        <v>0</v>
      </c>
      <c r="E91" s="4">
        <v>219</v>
      </c>
      <c r="F91" s="4">
        <v>194</v>
      </c>
      <c r="G91" s="4">
        <v>8</v>
      </c>
      <c r="H91" s="4">
        <v>14</v>
      </c>
      <c r="I91" s="4">
        <v>4</v>
      </c>
      <c r="J91" s="4">
        <v>0</v>
      </c>
      <c r="K91" s="4">
        <v>6</v>
      </c>
      <c r="L91" s="6"/>
      <c r="M91" s="4">
        <v>26</v>
      </c>
      <c r="N91" s="97">
        <v>36.5</v>
      </c>
    </row>
    <row r="92" spans="2:14" x14ac:dyDescent="0.35">
      <c r="B92" s="40" t="s">
        <v>114</v>
      </c>
      <c r="C92" s="25" t="e">
        <v>#DIV/0!</v>
      </c>
      <c r="D92" s="5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6"/>
      <c r="M92" s="4">
        <v>0</v>
      </c>
      <c r="N92" s="97" t="e">
        <v>#DIV/0!</v>
      </c>
    </row>
    <row r="93" spans="2:14" x14ac:dyDescent="0.35">
      <c r="B93" s="40" t="s">
        <v>41</v>
      </c>
      <c r="C93" s="25">
        <v>0.87804878048780488</v>
      </c>
      <c r="D93" s="5">
        <v>0</v>
      </c>
      <c r="E93" s="4">
        <v>164</v>
      </c>
      <c r="F93" s="4">
        <v>144</v>
      </c>
      <c r="G93" s="4">
        <v>7</v>
      </c>
      <c r="H93" s="4">
        <v>5</v>
      </c>
      <c r="I93" s="4">
        <v>6</v>
      </c>
      <c r="J93" s="4">
        <v>2</v>
      </c>
      <c r="K93" s="4">
        <v>5</v>
      </c>
      <c r="L93" s="6"/>
      <c r="M93" s="4">
        <v>20</v>
      </c>
      <c r="N93" s="97">
        <v>32.799999999999997</v>
      </c>
    </row>
    <row r="94" spans="2:14" x14ac:dyDescent="0.35">
      <c r="B94" s="40" t="s">
        <v>43</v>
      </c>
      <c r="C94" s="25">
        <v>0.93157894736842106</v>
      </c>
      <c r="D94" s="5">
        <v>2.0100502512562814E-2</v>
      </c>
      <c r="E94" s="4">
        <v>190</v>
      </c>
      <c r="F94" s="4">
        <v>177</v>
      </c>
      <c r="G94" s="4">
        <v>1</v>
      </c>
      <c r="H94" s="4">
        <v>1</v>
      </c>
      <c r="I94" s="4">
        <v>11</v>
      </c>
      <c r="J94" s="4">
        <v>0</v>
      </c>
      <c r="K94" s="4">
        <v>5</v>
      </c>
      <c r="L94" s="6"/>
      <c r="M94" s="4">
        <v>13</v>
      </c>
      <c r="N94" s="97">
        <v>38</v>
      </c>
    </row>
    <row r="95" spans="2:14" x14ac:dyDescent="0.35">
      <c r="B95" s="40" t="s">
        <v>45</v>
      </c>
      <c r="C95" s="25">
        <v>0.92380952380952386</v>
      </c>
      <c r="D95" s="5">
        <v>0</v>
      </c>
      <c r="E95" s="4">
        <v>210</v>
      </c>
      <c r="F95" s="4">
        <v>194</v>
      </c>
      <c r="G95" s="4">
        <v>3</v>
      </c>
      <c r="H95" s="4">
        <v>7</v>
      </c>
      <c r="I95" s="4">
        <v>5</v>
      </c>
      <c r="J95" s="4">
        <v>1</v>
      </c>
      <c r="K95" s="4">
        <v>6</v>
      </c>
      <c r="L95" s="6"/>
      <c r="M95" s="4">
        <v>16</v>
      </c>
      <c r="N95" s="97">
        <v>35</v>
      </c>
    </row>
    <row r="96" spans="2:14" x14ac:dyDescent="0.35">
      <c r="B96" s="91" t="s">
        <v>47</v>
      </c>
      <c r="C96" s="25">
        <v>0.93117408906882593</v>
      </c>
      <c r="D96" s="5">
        <v>0</v>
      </c>
      <c r="E96" s="4">
        <v>247</v>
      </c>
      <c r="F96" s="4">
        <v>230</v>
      </c>
      <c r="G96" s="4">
        <v>10</v>
      </c>
      <c r="H96" s="4">
        <v>5</v>
      </c>
      <c r="I96" s="4">
        <v>2</v>
      </c>
      <c r="J96" s="4">
        <v>0</v>
      </c>
      <c r="K96" s="4">
        <v>6</v>
      </c>
      <c r="L96" s="6"/>
      <c r="M96" s="4">
        <v>17</v>
      </c>
      <c r="N96" s="97">
        <v>41.166666666666664</v>
      </c>
    </row>
    <row r="97" spans="2:14" x14ac:dyDescent="0.35">
      <c r="B97" s="34" t="s">
        <v>104</v>
      </c>
      <c r="C97" s="25">
        <v>0.9320987654320988</v>
      </c>
      <c r="D97" s="5">
        <v>3.3112582781456956E-2</v>
      </c>
      <c r="E97" s="4">
        <v>162</v>
      </c>
      <c r="F97" s="4">
        <v>151</v>
      </c>
      <c r="G97" s="4">
        <v>5</v>
      </c>
      <c r="H97" s="4">
        <v>2</v>
      </c>
      <c r="I97" s="4">
        <v>6</v>
      </c>
      <c r="J97" s="4">
        <v>0</v>
      </c>
      <c r="K97" s="4">
        <v>6</v>
      </c>
      <c r="L97" s="6"/>
      <c r="M97" s="4">
        <v>13</v>
      </c>
      <c r="N97" s="97">
        <v>27</v>
      </c>
    </row>
    <row r="98" spans="2:14" x14ac:dyDescent="0.35">
      <c r="B98" s="34" t="s">
        <v>106</v>
      </c>
      <c r="C98" s="25">
        <v>0.79699248120300747</v>
      </c>
      <c r="D98" s="5">
        <v>3.7735849056603772E-2</v>
      </c>
      <c r="E98" s="4">
        <v>133</v>
      </c>
      <c r="F98" s="4">
        <v>106</v>
      </c>
      <c r="G98" s="4">
        <v>4</v>
      </c>
      <c r="H98" s="4">
        <v>6</v>
      </c>
      <c r="I98" s="4">
        <v>7</v>
      </c>
      <c r="J98" s="4">
        <v>2</v>
      </c>
      <c r="K98" s="4">
        <v>6</v>
      </c>
      <c r="L98" s="6"/>
      <c r="M98" s="4">
        <v>19</v>
      </c>
      <c r="N98" s="97">
        <v>22.166666666666668</v>
      </c>
    </row>
    <row r="99" spans="2:14" x14ac:dyDescent="0.35">
      <c r="B99" s="34" t="s">
        <v>107</v>
      </c>
      <c r="C99" s="25">
        <v>0.84246575342465757</v>
      </c>
      <c r="D99" s="5">
        <v>8.1300813008130079E-2</v>
      </c>
      <c r="E99" s="4">
        <v>146</v>
      </c>
      <c r="F99" s="4">
        <v>123</v>
      </c>
      <c r="G99" s="4">
        <v>10</v>
      </c>
      <c r="H99" s="4">
        <v>8</v>
      </c>
      <c r="I99" s="4">
        <v>3</v>
      </c>
      <c r="J99" s="4">
        <v>2</v>
      </c>
      <c r="K99" s="4">
        <v>5</v>
      </c>
      <c r="L99" s="6"/>
      <c r="M99" s="4">
        <v>23</v>
      </c>
      <c r="N99" s="97">
        <v>29.2</v>
      </c>
    </row>
    <row r="100" spans="2:14" x14ac:dyDescent="0.35">
      <c r="B100" s="28" t="s">
        <v>114</v>
      </c>
      <c r="C100" s="25" t="e">
        <v>#DIV/0!</v>
      </c>
      <c r="D100" s="5"/>
      <c r="E100" s="4"/>
      <c r="F100" s="4"/>
      <c r="G100" s="4"/>
      <c r="H100" s="4"/>
      <c r="I100" s="4"/>
      <c r="J100" s="4"/>
      <c r="K100" s="4"/>
      <c r="L100" s="6"/>
      <c r="M100" s="4">
        <v>0</v>
      </c>
      <c r="N100" s="96" t="e">
        <v>#DIV/0!</v>
      </c>
    </row>
    <row r="101" spans="2:14" x14ac:dyDescent="0.35">
      <c r="B101" s="24"/>
      <c r="C101" s="25" t="e">
        <v>#DIV/0!</v>
      </c>
      <c r="D101" s="5"/>
      <c r="E101" s="4"/>
      <c r="F101" s="4"/>
      <c r="G101" s="4"/>
      <c r="H101" s="4"/>
      <c r="I101" s="4"/>
      <c r="J101" s="4"/>
      <c r="K101" s="4"/>
      <c r="L101" s="6"/>
      <c r="M101" s="4">
        <v>0</v>
      </c>
      <c r="N101" s="96" t="e">
        <v>#DIV/0!</v>
      </c>
    </row>
    <row r="102" spans="2:14" x14ac:dyDescent="0.35">
      <c r="C102" s="25">
        <v>0.91478470340258955</v>
      </c>
      <c r="D102" s="25" t="e">
        <v>#DIV/0!</v>
      </c>
      <c r="E102" s="4">
        <v>3321</v>
      </c>
      <c r="F102" s="4">
        <v>3038</v>
      </c>
      <c r="G102" s="4">
        <v>118</v>
      </c>
      <c r="H102" s="4">
        <v>88</v>
      </c>
      <c r="I102" s="4">
        <v>56</v>
      </c>
      <c r="J102" s="4">
        <v>15</v>
      </c>
      <c r="K102" s="4"/>
      <c r="L102" s="6"/>
      <c r="M102" s="4">
        <v>277</v>
      </c>
      <c r="N102" s="6"/>
    </row>
    <row r="103" spans="2:14" x14ac:dyDescent="0.35">
      <c r="G103" s="19">
        <v>3.5531466425775371E-2</v>
      </c>
      <c r="H103" s="19">
        <v>2.6498042758205359E-2</v>
      </c>
      <c r="I103" s="19">
        <v>1.6862390846130684E-2</v>
      </c>
      <c r="J103" s="19">
        <v>4.5167118337850042E-3</v>
      </c>
    </row>
    <row r="107" spans="2:14" x14ac:dyDescent="0.35">
      <c r="B107" s="26" t="s">
        <v>118</v>
      </c>
      <c r="C107" s="11" t="s">
        <v>0</v>
      </c>
      <c r="D107" s="11" t="s">
        <v>1</v>
      </c>
      <c r="E107" s="11" t="s">
        <v>52</v>
      </c>
      <c r="F107" s="11" t="s">
        <v>53</v>
      </c>
      <c r="G107" s="11" t="s">
        <v>48</v>
      </c>
      <c r="H107" s="11" t="s">
        <v>21</v>
      </c>
      <c r="I107" s="11" t="s">
        <v>3</v>
      </c>
      <c r="J107" s="11" t="s">
        <v>54</v>
      </c>
      <c r="K107" s="11" t="s">
        <v>55</v>
      </c>
      <c r="L107" s="11" t="s">
        <v>56</v>
      </c>
      <c r="M107" s="11" t="s">
        <v>57</v>
      </c>
      <c r="N107" s="11" t="s">
        <v>112</v>
      </c>
    </row>
    <row r="108" spans="2:14" x14ac:dyDescent="0.35">
      <c r="B108" s="40" t="s">
        <v>22</v>
      </c>
      <c r="C108" s="25">
        <v>0.90043290043290047</v>
      </c>
      <c r="D108" s="5"/>
      <c r="E108" s="4">
        <v>231</v>
      </c>
      <c r="F108" s="4">
        <v>208</v>
      </c>
      <c r="G108" s="4">
        <v>11</v>
      </c>
      <c r="H108" s="4">
        <v>12</v>
      </c>
      <c r="I108" s="4">
        <v>0</v>
      </c>
      <c r="J108" s="4">
        <v>1</v>
      </c>
      <c r="K108" s="4">
        <v>6</v>
      </c>
      <c r="L108" s="6"/>
      <c r="M108" s="4">
        <v>24</v>
      </c>
      <c r="N108" s="97">
        <v>38.5</v>
      </c>
    </row>
    <row r="109" spans="2:14" x14ac:dyDescent="0.35">
      <c r="B109" s="40" t="s">
        <v>23</v>
      </c>
      <c r="C109" s="25">
        <v>0.94968553459119498</v>
      </c>
      <c r="D109" s="5" t="e">
        <v>#DIV/0!</v>
      </c>
      <c r="E109" s="4">
        <v>159</v>
      </c>
      <c r="F109" s="4">
        <v>151</v>
      </c>
      <c r="G109" s="4">
        <v>5</v>
      </c>
      <c r="H109" s="4">
        <v>3</v>
      </c>
      <c r="I109" s="4">
        <v>0</v>
      </c>
      <c r="J109" s="4">
        <v>0</v>
      </c>
      <c r="K109" s="4">
        <v>4</v>
      </c>
      <c r="L109" s="6"/>
      <c r="M109" s="4">
        <v>8</v>
      </c>
      <c r="N109" s="97">
        <v>39.75</v>
      </c>
    </row>
    <row r="110" spans="2:14" x14ac:dyDescent="0.35">
      <c r="B110" s="40" t="s">
        <v>25</v>
      </c>
      <c r="C110" s="25">
        <v>0.97297297297297303</v>
      </c>
      <c r="D110" s="5">
        <v>0</v>
      </c>
      <c r="E110" s="4">
        <v>222</v>
      </c>
      <c r="F110" s="4">
        <v>216</v>
      </c>
      <c r="G110" s="4">
        <v>4</v>
      </c>
      <c r="H110" s="4">
        <v>2</v>
      </c>
      <c r="I110" s="4">
        <v>0</v>
      </c>
      <c r="J110" s="4">
        <v>0</v>
      </c>
      <c r="K110" s="4">
        <v>6</v>
      </c>
      <c r="L110" s="6"/>
      <c r="M110" s="4">
        <v>6</v>
      </c>
      <c r="N110" s="97">
        <v>37</v>
      </c>
    </row>
    <row r="111" spans="2:14" x14ac:dyDescent="0.35">
      <c r="B111" s="40" t="s">
        <v>27</v>
      </c>
      <c r="C111" s="25">
        <v>0.91162790697674423</v>
      </c>
      <c r="D111" s="5">
        <v>0</v>
      </c>
      <c r="E111" s="4">
        <v>215</v>
      </c>
      <c r="F111" s="4">
        <v>196</v>
      </c>
      <c r="G111" s="4">
        <v>10</v>
      </c>
      <c r="H111" s="4">
        <v>5</v>
      </c>
      <c r="I111" s="4">
        <v>4</v>
      </c>
      <c r="J111" s="4">
        <v>0</v>
      </c>
      <c r="K111" s="4">
        <v>6</v>
      </c>
      <c r="L111" s="6"/>
      <c r="M111" s="4">
        <v>19</v>
      </c>
      <c r="N111" s="97">
        <v>35.833333333333336</v>
      </c>
    </row>
    <row r="112" spans="2:14" x14ac:dyDescent="0.35">
      <c r="B112" s="40" t="s">
        <v>29</v>
      </c>
      <c r="C112" s="25">
        <v>0.89583333333333337</v>
      </c>
      <c r="D112" s="5">
        <v>0</v>
      </c>
      <c r="E112" s="4">
        <v>240</v>
      </c>
      <c r="F112" s="4">
        <v>215</v>
      </c>
      <c r="G112" s="4">
        <v>8</v>
      </c>
      <c r="H112" s="4">
        <v>15</v>
      </c>
      <c r="I112" s="4">
        <v>2</v>
      </c>
      <c r="J112" s="4">
        <v>0</v>
      </c>
      <c r="K112" s="4">
        <v>6</v>
      </c>
      <c r="L112" s="6"/>
      <c r="M112" s="4">
        <v>25</v>
      </c>
      <c r="N112" s="97">
        <v>40</v>
      </c>
    </row>
    <row r="113" spans="2:14" x14ac:dyDescent="0.35">
      <c r="B113" s="40" t="s">
        <v>30</v>
      </c>
      <c r="C113" s="25">
        <v>0.92682926829268297</v>
      </c>
      <c r="D113" s="5" t="s">
        <v>1</v>
      </c>
      <c r="E113" s="4">
        <v>164</v>
      </c>
      <c r="F113" s="4">
        <v>152</v>
      </c>
      <c r="G113" s="4">
        <v>11</v>
      </c>
      <c r="H113" s="4">
        <v>0</v>
      </c>
      <c r="I113" s="4">
        <v>1</v>
      </c>
      <c r="J113" s="4">
        <v>0</v>
      </c>
      <c r="K113" s="4">
        <v>6</v>
      </c>
      <c r="L113" s="6"/>
      <c r="M113" s="4">
        <v>12</v>
      </c>
      <c r="N113" s="97">
        <v>27.333333333333332</v>
      </c>
    </row>
    <row r="114" spans="2:14" x14ac:dyDescent="0.35">
      <c r="B114" s="40" t="s">
        <v>31</v>
      </c>
      <c r="C114" s="25">
        <v>0.87283236994219648</v>
      </c>
      <c r="D114" s="5">
        <v>0</v>
      </c>
      <c r="E114" s="4">
        <v>173</v>
      </c>
      <c r="F114" s="4">
        <v>151</v>
      </c>
      <c r="G114" s="4">
        <v>17</v>
      </c>
      <c r="H114" s="4">
        <v>2</v>
      </c>
      <c r="I114" s="4">
        <v>3</v>
      </c>
      <c r="J114" s="4">
        <v>0</v>
      </c>
      <c r="K114" s="4">
        <v>6</v>
      </c>
      <c r="L114" s="6"/>
      <c r="M114" s="4">
        <v>22</v>
      </c>
      <c r="N114" s="97">
        <v>28.833333333333332</v>
      </c>
    </row>
    <row r="115" spans="2:14" x14ac:dyDescent="0.35">
      <c r="B115" s="40" t="s">
        <v>33</v>
      </c>
      <c r="C115" s="25">
        <v>0.9371980676328503</v>
      </c>
      <c r="D115" s="5">
        <v>0</v>
      </c>
      <c r="E115" s="4">
        <v>207</v>
      </c>
      <c r="F115" s="4">
        <v>194</v>
      </c>
      <c r="G115" s="4">
        <v>8</v>
      </c>
      <c r="H115" s="4">
        <v>4</v>
      </c>
      <c r="I115" s="4">
        <v>1</v>
      </c>
      <c r="J115" s="4">
        <v>0</v>
      </c>
      <c r="K115" s="4">
        <v>6</v>
      </c>
      <c r="L115" s="6"/>
      <c r="M115" s="4">
        <v>13</v>
      </c>
      <c r="N115" s="97">
        <v>34.5</v>
      </c>
    </row>
    <row r="116" spans="2:14" x14ac:dyDescent="0.35">
      <c r="B116" s="40" t="s">
        <v>35</v>
      </c>
      <c r="C116" s="25">
        <v>0.95180722891566261</v>
      </c>
      <c r="D116" s="5">
        <v>0</v>
      </c>
      <c r="E116" s="4">
        <v>249</v>
      </c>
      <c r="F116" s="4">
        <v>237</v>
      </c>
      <c r="G116" s="4">
        <v>4</v>
      </c>
      <c r="H116" s="4">
        <v>3</v>
      </c>
      <c r="I116" s="4">
        <v>5</v>
      </c>
      <c r="J116" s="4">
        <v>0</v>
      </c>
      <c r="K116" s="4">
        <v>6</v>
      </c>
      <c r="L116" s="6"/>
      <c r="M116" s="4">
        <v>12</v>
      </c>
      <c r="N116" s="97">
        <v>41.5</v>
      </c>
    </row>
    <row r="117" spans="2:14" x14ac:dyDescent="0.35">
      <c r="B117" s="40" t="s">
        <v>37</v>
      </c>
      <c r="C117" s="25">
        <v>0.90697674418604646</v>
      </c>
      <c r="D117" s="5">
        <v>0</v>
      </c>
      <c r="E117" s="4">
        <v>172</v>
      </c>
      <c r="F117" s="4">
        <v>156</v>
      </c>
      <c r="G117" s="4">
        <v>6</v>
      </c>
      <c r="H117" s="4">
        <v>5</v>
      </c>
      <c r="I117" s="4">
        <v>5</v>
      </c>
      <c r="J117" s="4">
        <v>0</v>
      </c>
      <c r="K117" s="4">
        <v>4</v>
      </c>
      <c r="L117" s="6"/>
      <c r="M117" s="4">
        <v>16</v>
      </c>
      <c r="N117" s="97">
        <v>43</v>
      </c>
    </row>
    <row r="118" spans="2:14" x14ac:dyDescent="0.35">
      <c r="B118" s="100" t="s">
        <v>114</v>
      </c>
      <c r="C118" s="25">
        <v>0.84444444444444444</v>
      </c>
      <c r="D118" s="5">
        <v>0</v>
      </c>
      <c r="E118" s="4">
        <v>45</v>
      </c>
      <c r="F118" s="4">
        <v>38</v>
      </c>
      <c r="G118" s="4">
        <v>5</v>
      </c>
      <c r="H118" s="4">
        <v>2</v>
      </c>
      <c r="I118" s="4">
        <v>0</v>
      </c>
      <c r="J118" s="4">
        <v>0</v>
      </c>
      <c r="K118" s="4">
        <v>4</v>
      </c>
      <c r="L118" s="6"/>
      <c r="M118" s="4">
        <v>7</v>
      </c>
      <c r="N118" s="97">
        <v>11.25</v>
      </c>
    </row>
    <row r="119" spans="2:14" x14ac:dyDescent="0.35">
      <c r="B119" s="40" t="s">
        <v>41</v>
      </c>
      <c r="C119" s="25">
        <v>0.84545454545454546</v>
      </c>
      <c r="D119" s="5">
        <v>0</v>
      </c>
      <c r="E119" s="4">
        <v>220</v>
      </c>
      <c r="F119" s="4">
        <v>186</v>
      </c>
      <c r="G119" s="4">
        <v>11</v>
      </c>
      <c r="H119" s="4">
        <v>8</v>
      </c>
      <c r="I119" s="4">
        <v>11</v>
      </c>
      <c r="J119" s="4">
        <v>4</v>
      </c>
      <c r="K119" s="4">
        <v>6</v>
      </c>
      <c r="L119" s="6"/>
      <c r="M119" s="4">
        <v>34</v>
      </c>
      <c r="N119" s="97">
        <v>36.666666666666664</v>
      </c>
    </row>
    <row r="120" spans="2:14" x14ac:dyDescent="0.35">
      <c r="B120" s="40" t="s">
        <v>43</v>
      </c>
      <c r="C120" s="25">
        <v>0.93617021276595747</v>
      </c>
      <c r="D120" s="5">
        <v>1.8518518518518517E-2</v>
      </c>
      <c r="E120" s="4">
        <v>235</v>
      </c>
      <c r="F120" s="4">
        <v>220</v>
      </c>
      <c r="G120" s="4">
        <v>6</v>
      </c>
      <c r="H120" s="4">
        <v>0</v>
      </c>
      <c r="I120" s="4">
        <v>7</v>
      </c>
      <c r="J120" s="4">
        <v>2</v>
      </c>
      <c r="K120" s="4">
        <v>6</v>
      </c>
      <c r="L120" s="6"/>
      <c r="M120" s="4">
        <v>15</v>
      </c>
      <c r="N120" s="97">
        <v>39.166666666666664</v>
      </c>
    </row>
    <row r="121" spans="2:14" x14ac:dyDescent="0.35">
      <c r="B121" s="40" t="s">
        <v>45</v>
      </c>
      <c r="C121" s="25">
        <v>0.90049751243781095</v>
      </c>
      <c r="D121" s="5">
        <v>0</v>
      </c>
      <c r="E121" s="4">
        <v>201</v>
      </c>
      <c r="F121" s="4">
        <v>181</v>
      </c>
      <c r="G121" s="4">
        <v>8</v>
      </c>
      <c r="H121" s="4">
        <v>6</v>
      </c>
      <c r="I121" s="4">
        <v>6</v>
      </c>
      <c r="J121" s="4">
        <v>0</v>
      </c>
      <c r="K121" s="4">
        <v>5</v>
      </c>
      <c r="L121" s="6"/>
      <c r="M121" s="4">
        <v>20</v>
      </c>
      <c r="N121" s="97">
        <v>40.200000000000003</v>
      </c>
    </row>
    <row r="122" spans="2:14" x14ac:dyDescent="0.35">
      <c r="B122" s="91" t="s">
        <v>47</v>
      </c>
      <c r="C122" s="25">
        <v>0.92647058823529416</v>
      </c>
      <c r="D122" s="5">
        <v>0</v>
      </c>
      <c r="E122" s="4">
        <v>272</v>
      </c>
      <c r="F122" s="4">
        <v>252</v>
      </c>
      <c r="G122" s="4">
        <v>13</v>
      </c>
      <c r="H122" s="4">
        <v>0</v>
      </c>
      <c r="I122" s="4">
        <v>6</v>
      </c>
      <c r="J122" s="4">
        <v>0</v>
      </c>
      <c r="K122" s="4">
        <v>6</v>
      </c>
      <c r="L122" s="6"/>
      <c r="M122" s="4">
        <v>19</v>
      </c>
      <c r="N122" s="97">
        <v>45.333333333333336</v>
      </c>
    </row>
    <row r="123" spans="2:14" x14ac:dyDescent="0.35">
      <c r="B123" s="34" t="s">
        <v>104</v>
      </c>
      <c r="C123" s="25">
        <v>0.93103448275862066</v>
      </c>
      <c r="D123" s="5">
        <v>5.5555555555555552E-2</v>
      </c>
      <c r="E123" s="4">
        <v>174</v>
      </c>
      <c r="F123" s="4">
        <v>162</v>
      </c>
      <c r="G123" s="4">
        <v>9</v>
      </c>
      <c r="H123" s="4">
        <v>1</v>
      </c>
      <c r="I123" s="4">
        <v>1</v>
      </c>
      <c r="J123" s="4">
        <v>0</v>
      </c>
      <c r="K123" s="4">
        <v>6</v>
      </c>
      <c r="L123" s="6"/>
      <c r="M123" s="4">
        <v>11</v>
      </c>
      <c r="N123" s="97">
        <v>29</v>
      </c>
    </row>
    <row r="124" spans="2:14" x14ac:dyDescent="0.35">
      <c r="B124" s="34" t="s">
        <v>106</v>
      </c>
      <c r="C124" s="25">
        <v>0.82089552238805974</v>
      </c>
      <c r="D124" s="5">
        <v>0.1</v>
      </c>
      <c r="E124" s="4">
        <v>134</v>
      </c>
      <c r="F124" s="4">
        <v>110</v>
      </c>
      <c r="G124" s="4">
        <v>5</v>
      </c>
      <c r="H124" s="4">
        <v>5</v>
      </c>
      <c r="I124" s="4">
        <v>6</v>
      </c>
      <c r="J124" s="4">
        <v>0</v>
      </c>
      <c r="K124" s="4">
        <v>6</v>
      </c>
      <c r="L124" s="6"/>
      <c r="M124" s="4">
        <v>16</v>
      </c>
      <c r="N124" s="97">
        <v>22.333333333333332</v>
      </c>
    </row>
    <row r="125" spans="2:14" x14ac:dyDescent="0.35">
      <c r="B125" s="34" t="s">
        <v>107</v>
      </c>
      <c r="C125" s="25">
        <v>0.87383177570093462</v>
      </c>
      <c r="D125" s="5">
        <v>3.2085561497326207E-2</v>
      </c>
      <c r="E125" s="4">
        <v>214</v>
      </c>
      <c r="F125" s="4">
        <v>187</v>
      </c>
      <c r="G125" s="4">
        <v>6</v>
      </c>
      <c r="H125" s="4">
        <v>13</v>
      </c>
      <c r="I125" s="4">
        <v>8</v>
      </c>
      <c r="J125" s="4">
        <v>0</v>
      </c>
      <c r="K125" s="4">
        <v>6</v>
      </c>
      <c r="L125" s="6"/>
      <c r="M125" s="4">
        <v>27</v>
      </c>
      <c r="N125" s="97">
        <v>35.666666666666664</v>
      </c>
    </row>
    <row r="126" spans="2:14" x14ac:dyDescent="0.35">
      <c r="B126" s="100"/>
      <c r="C126" s="25" t="e">
        <v>#DIV/0!</v>
      </c>
      <c r="D126" s="5"/>
      <c r="E126" s="4"/>
      <c r="F126" s="4"/>
      <c r="G126" s="4"/>
      <c r="H126" s="4"/>
      <c r="I126" s="4"/>
      <c r="J126" s="4"/>
      <c r="K126" s="4"/>
      <c r="L126" s="6"/>
      <c r="M126" s="4">
        <v>0</v>
      </c>
      <c r="N126" s="96" t="e">
        <v>#DIV/0!</v>
      </c>
    </row>
    <row r="127" spans="2:14" x14ac:dyDescent="0.35">
      <c r="B127" s="24"/>
      <c r="C127" s="25" t="e">
        <v>#DIV/0!</v>
      </c>
      <c r="D127" s="5"/>
      <c r="E127" s="4"/>
      <c r="F127" s="4"/>
      <c r="G127" s="4"/>
      <c r="H127" s="4"/>
      <c r="I127" s="4"/>
      <c r="J127" s="4"/>
      <c r="K127" s="4"/>
      <c r="L127" s="6"/>
      <c r="M127" s="4">
        <v>0</v>
      </c>
      <c r="N127" s="96" t="e">
        <v>#DIV/0!</v>
      </c>
    </row>
    <row r="128" spans="2:14" x14ac:dyDescent="0.35">
      <c r="C128" s="25">
        <v>0.91068897079671107</v>
      </c>
      <c r="D128" s="25" t="e">
        <v>#DIV/0!</v>
      </c>
      <c r="E128" s="4">
        <v>3527</v>
      </c>
      <c r="F128" s="4">
        <v>3212</v>
      </c>
      <c r="G128" s="4">
        <v>147</v>
      </c>
      <c r="H128" s="4">
        <v>86</v>
      </c>
      <c r="I128" s="4">
        <v>66</v>
      </c>
      <c r="J128" s="4">
        <v>7</v>
      </c>
      <c r="K128" s="4"/>
      <c r="L128" s="6"/>
      <c r="M128" s="4">
        <v>306</v>
      </c>
      <c r="N128" s="6"/>
    </row>
    <row r="129" spans="2:14" x14ac:dyDescent="0.35">
      <c r="G129" s="19">
        <v>4.1678480294868162E-2</v>
      </c>
      <c r="H129" s="19">
        <v>2.4383328607882053E-2</v>
      </c>
      <c r="I129" s="19">
        <v>1.8712787071165297E-2</v>
      </c>
      <c r="J129" s="19">
        <v>1.984689537850865E-3</v>
      </c>
    </row>
    <row r="133" spans="2:14" x14ac:dyDescent="0.35">
      <c r="B133" s="26" t="s">
        <v>129</v>
      </c>
      <c r="C133" s="11" t="s">
        <v>0</v>
      </c>
      <c r="D133" s="11" t="s">
        <v>1</v>
      </c>
      <c r="E133" s="11" t="s">
        <v>52</v>
      </c>
      <c r="F133" s="11" t="s">
        <v>53</v>
      </c>
      <c r="G133" s="11" t="s">
        <v>48</v>
      </c>
      <c r="H133" s="11" t="s">
        <v>21</v>
      </c>
      <c r="I133" s="11" t="s">
        <v>3</v>
      </c>
      <c r="J133" s="11" t="s">
        <v>54</v>
      </c>
      <c r="K133" s="11" t="s">
        <v>55</v>
      </c>
      <c r="L133" s="11" t="s">
        <v>56</v>
      </c>
      <c r="M133" s="11" t="s">
        <v>57</v>
      </c>
      <c r="N133" s="11" t="s">
        <v>112</v>
      </c>
    </row>
    <row r="134" spans="2:14" x14ac:dyDescent="0.35">
      <c r="B134" s="40" t="s">
        <v>22</v>
      </c>
      <c r="C134" s="25">
        <v>0.9642857142857143</v>
      </c>
      <c r="D134" s="5"/>
      <c r="E134" s="4">
        <v>84</v>
      </c>
      <c r="F134" s="4">
        <v>81</v>
      </c>
      <c r="G134" s="4">
        <v>0</v>
      </c>
      <c r="H134" s="4">
        <v>3</v>
      </c>
      <c r="I134" s="4">
        <v>0</v>
      </c>
      <c r="J134" s="4">
        <v>0</v>
      </c>
      <c r="K134" s="4">
        <v>2</v>
      </c>
      <c r="L134" s="6"/>
      <c r="M134" s="4">
        <v>3</v>
      </c>
      <c r="N134" s="97">
        <v>42</v>
      </c>
    </row>
    <row r="135" spans="2:14" x14ac:dyDescent="0.35">
      <c r="B135" s="40" t="s">
        <v>23</v>
      </c>
      <c r="C135" s="25">
        <v>0.94979079497907948</v>
      </c>
      <c r="D135" s="5" t="e">
        <v>#DIV/0!</v>
      </c>
      <c r="E135" s="4">
        <v>239</v>
      </c>
      <c r="F135" s="4">
        <v>227</v>
      </c>
      <c r="G135" s="4">
        <v>2</v>
      </c>
      <c r="H135" s="4">
        <v>6</v>
      </c>
      <c r="I135" s="4">
        <v>3</v>
      </c>
      <c r="J135" s="4">
        <v>0</v>
      </c>
      <c r="K135" s="4">
        <v>5</v>
      </c>
      <c r="L135" s="6"/>
      <c r="M135" s="4">
        <v>11</v>
      </c>
      <c r="N135" s="97">
        <v>47.8</v>
      </c>
    </row>
    <row r="136" spans="2:14" x14ac:dyDescent="0.35">
      <c r="B136" s="40" t="s">
        <v>25</v>
      </c>
      <c r="C136" s="25">
        <v>0.93478260869565222</v>
      </c>
      <c r="D136" s="5">
        <v>0</v>
      </c>
      <c r="E136" s="4">
        <v>46</v>
      </c>
      <c r="F136" s="4">
        <v>43</v>
      </c>
      <c r="G136" s="4">
        <v>3</v>
      </c>
      <c r="H136" s="4">
        <v>0</v>
      </c>
      <c r="I136" s="4">
        <v>0</v>
      </c>
      <c r="J136" s="4">
        <v>0</v>
      </c>
      <c r="K136" s="4">
        <v>1</v>
      </c>
      <c r="L136" s="6"/>
      <c r="M136" s="4">
        <v>3</v>
      </c>
      <c r="N136" s="97">
        <v>46</v>
      </c>
    </row>
    <row r="137" spans="2:14" x14ac:dyDescent="0.35">
      <c r="B137" s="40" t="s">
        <v>27</v>
      </c>
      <c r="C137" s="25">
        <v>0.90821256038647347</v>
      </c>
      <c r="D137" s="5">
        <v>0</v>
      </c>
      <c r="E137" s="4">
        <v>207</v>
      </c>
      <c r="F137" s="4">
        <v>188</v>
      </c>
      <c r="G137" s="4">
        <v>8</v>
      </c>
      <c r="H137" s="4">
        <v>8</v>
      </c>
      <c r="I137" s="4">
        <v>3</v>
      </c>
      <c r="J137" s="4">
        <v>0</v>
      </c>
      <c r="K137" s="4">
        <v>6</v>
      </c>
      <c r="L137" s="6"/>
      <c r="M137" s="4">
        <v>19</v>
      </c>
      <c r="N137" s="97">
        <v>34.5</v>
      </c>
    </row>
    <row r="138" spans="2:14" x14ac:dyDescent="0.35">
      <c r="B138" s="40" t="s">
        <v>29</v>
      </c>
      <c r="C138" s="25">
        <v>0.93220338983050843</v>
      </c>
      <c r="D138" s="5">
        <v>0</v>
      </c>
      <c r="E138" s="4">
        <v>177</v>
      </c>
      <c r="F138" s="4">
        <v>165</v>
      </c>
      <c r="G138" s="4">
        <v>6</v>
      </c>
      <c r="H138" s="4">
        <v>0</v>
      </c>
      <c r="I138" s="4">
        <v>6</v>
      </c>
      <c r="J138" s="4">
        <v>0</v>
      </c>
      <c r="K138" s="4">
        <v>4</v>
      </c>
      <c r="L138" s="6"/>
      <c r="M138" s="4">
        <v>12</v>
      </c>
      <c r="N138" s="97">
        <v>44.25</v>
      </c>
    </row>
    <row r="139" spans="2:14" x14ac:dyDescent="0.35">
      <c r="B139" s="40" t="s">
        <v>30</v>
      </c>
      <c r="C139" s="25">
        <v>0.90566037735849059</v>
      </c>
      <c r="D139" s="5" t="s">
        <v>1</v>
      </c>
      <c r="E139" s="4">
        <v>159</v>
      </c>
      <c r="F139" s="4">
        <v>144</v>
      </c>
      <c r="G139" s="4">
        <v>13</v>
      </c>
      <c r="H139" s="4">
        <v>0</v>
      </c>
      <c r="I139" s="4">
        <v>2</v>
      </c>
      <c r="J139" s="4">
        <v>0</v>
      </c>
      <c r="K139" s="4">
        <v>5</v>
      </c>
      <c r="L139" s="6"/>
      <c r="M139" s="4">
        <v>15</v>
      </c>
      <c r="N139" s="97">
        <v>31.8</v>
      </c>
    </row>
    <row r="140" spans="2:14" x14ac:dyDescent="0.35">
      <c r="B140" s="40" t="s">
        <v>31</v>
      </c>
      <c r="C140" s="25">
        <v>0.84210526315789469</v>
      </c>
      <c r="D140" s="5">
        <v>0</v>
      </c>
      <c r="E140" s="4">
        <v>38</v>
      </c>
      <c r="F140" s="4">
        <v>32</v>
      </c>
      <c r="G140" s="4">
        <v>1</v>
      </c>
      <c r="H140" s="4">
        <v>2</v>
      </c>
      <c r="I140" s="4">
        <v>3</v>
      </c>
      <c r="J140" s="4">
        <v>0</v>
      </c>
      <c r="K140" s="4">
        <v>2</v>
      </c>
      <c r="L140" s="6"/>
      <c r="M140" s="4">
        <v>6</v>
      </c>
      <c r="N140" s="97">
        <v>19</v>
      </c>
    </row>
    <row r="141" spans="2:14" x14ac:dyDescent="0.35">
      <c r="B141" s="40" t="s">
        <v>33</v>
      </c>
      <c r="C141" s="25">
        <v>0.94791666666666663</v>
      </c>
      <c r="D141" s="5">
        <v>0</v>
      </c>
      <c r="E141" s="4">
        <v>192</v>
      </c>
      <c r="F141" s="4">
        <v>182</v>
      </c>
      <c r="G141" s="4">
        <v>3</v>
      </c>
      <c r="H141" s="4">
        <v>5</v>
      </c>
      <c r="I141" s="4">
        <v>2</v>
      </c>
      <c r="J141" s="4">
        <v>0</v>
      </c>
      <c r="K141" s="4">
        <v>6</v>
      </c>
      <c r="L141" s="6"/>
      <c r="M141" s="4">
        <v>10</v>
      </c>
      <c r="N141" s="97">
        <v>32</v>
      </c>
    </row>
    <row r="142" spans="2:14" x14ac:dyDescent="0.35">
      <c r="B142" s="40" t="s">
        <v>35</v>
      </c>
      <c r="C142" s="25">
        <v>0.96296296296296291</v>
      </c>
      <c r="D142" s="5">
        <v>0</v>
      </c>
      <c r="E142" s="4">
        <v>243</v>
      </c>
      <c r="F142" s="4">
        <v>234</v>
      </c>
      <c r="G142" s="4">
        <v>2</v>
      </c>
      <c r="H142" s="4">
        <v>2</v>
      </c>
      <c r="I142" s="4">
        <v>5</v>
      </c>
      <c r="J142" s="4">
        <v>0</v>
      </c>
      <c r="K142" s="4">
        <v>6</v>
      </c>
      <c r="L142" s="6"/>
      <c r="M142" s="4">
        <v>9</v>
      </c>
      <c r="N142" s="97">
        <v>40.5</v>
      </c>
    </row>
    <row r="143" spans="2:14" x14ac:dyDescent="0.35">
      <c r="B143" s="40" t="s">
        <v>37</v>
      </c>
      <c r="C143" s="25">
        <v>0.97142857142857142</v>
      </c>
      <c r="D143" s="5">
        <v>0</v>
      </c>
      <c r="E143" s="4">
        <v>35</v>
      </c>
      <c r="F143" s="4">
        <v>34</v>
      </c>
      <c r="G143" s="4">
        <v>1</v>
      </c>
      <c r="H143" s="4">
        <v>0</v>
      </c>
      <c r="I143" s="4">
        <v>0</v>
      </c>
      <c r="J143" s="4">
        <v>0</v>
      </c>
      <c r="K143" s="4">
        <v>1</v>
      </c>
      <c r="L143" s="6"/>
      <c r="M143" s="4">
        <v>1</v>
      </c>
      <c r="N143" s="97">
        <v>35</v>
      </c>
    </row>
    <row r="144" spans="2:14" x14ac:dyDescent="0.35">
      <c r="B144" s="100" t="s">
        <v>114</v>
      </c>
      <c r="C144" s="25">
        <v>0.89784946236559138</v>
      </c>
      <c r="D144" s="5">
        <v>0</v>
      </c>
      <c r="E144" s="4">
        <v>186</v>
      </c>
      <c r="F144" s="4">
        <v>167</v>
      </c>
      <c r="G144" s="4">
        <v>7</v>
      </c>
      <c r="H144" s="4">
        <v>4</v>
      </c>
      <c r="I144" s="4">
        <v>4</v>
      </c>
      <c r="J144" s="4">
        <v>4</v>
      </c>
      <c r="K144" s="4">
        <v>6</v>
      </c>
      <c r="L144" s="6"/>
      <c r="M144" s="4">
        <v>19</v>
      </c>
      <c r="N144" s="97">
        <v>31</v>
      </c>
    </row>
    <row r="145" spans="2:14" x14ac:dyDescent="0.35">
      <c r="B145" s="40" t="s">
        <v>41</v>
      </c>
      <c r="C145" s="25">
        <v>0.84105960264900659</v>
      </c>
      <c r="D145" s="5">
        <v>0</v>
      </c>
      <c r="E145" s="4">
        <v>151</v>
      </c>
      <c r="F145" s="4">
        <v>127</v>
      </c>
      <c r="G145" s="4">
        <v>6</v>
      </c>
      <c r="H145" s="4">
        <v>10</v>
      </c>
      <c r="I145" s="4">
        <v>8</v>
      </c>
      <c r="J145" s="4">
        <v>0</v>
      </c>
      <c r="K145" s="4">
        <v>4</v>
      </c>
      <c r="L145" s="6"/>
      <c r="M145" s="4">
        <v>24</v>
      </c>
      <c r="N145" s="97">
        <v>37.75</v>
      </c>
    </row>
    <row r="146" spans="2:14" x14ac:dyDescent="0.35">
      <c r="B146" s="40" t="s">
        <v>43</v>
      </c>
      <c r="C146" s="25">
        <v>0.92934782608695654</v>
      </c>
      <c r="D146" s="5">
        <v>6.9767441860465115E-2</v>
      </c>
      <c r="E146" s="4">
        <v>184</v>
      </c>
      <c r="F146" s="4">
        <v>171</v>
      </c>
      <c r="G146" s="4">
        <v>5</v>
      </c>
      <c r="H146" s="4">
        <v>1</v>
      </c>
      <c r="I146" s="4">
        <v>7</v>
      </c>
      <c r="J146" s="4">
        <v>0</v>
      </c>
      <c r="K146" s="4">
        <v>5</v>
      </c>
      <c r="L146" s="6"/>
      <c r="M146" s="4">
        <v>13</v>
      </c>
      <c r="N146" s="97">
        <v>36.799999999999997</v>
      </c>
    </row>
    <row r="147" spans="2:14" x14ac:dyDescent="0.35">
      <c r="B147" s="40" t="s">
        <v>45</v>
      </c>
      <c r="C147" s="25">
        <v>0.91249999999999998</v>
      </c>
      <c r="D147" s="5">
        <v>0</v>
      </c>
      <c r="E147" s="4">
        <v>160</v>
      </c>
      <c r="F147" s="4">
        <v>146</v>
      </c>
      <c r="G147" s="4">
        <v>7</v>
      </c>
      <c r="H147" s="4">
        <v>4</v>
      </c>
      <c r="I147" s="4">
        <v>3</v>
      </c>
      <c r="J147" s="4">
        <v>0</v>
      </c>
      <c r="K147" s="4">
        <v>4</v>
      </c>
      <c r="L147" s="6"/>
      <c r="M147" s="4">
        <v>14</v>
      </c>
      <c r="N147" s="97">
        <v>40</v>
      </c>
    </row>
    <row r="148" spans="2:14" x14ac:dyDescent="0.35">
      <c r="B148" s="91" t="s">
        <v>47</v>
      </c>
      <c r="C148" s="25">
        <v>0.90243902439024393</v>
      </c>
      <c r="D148" s="5">
        <v>0</v>
      </c>
      <c r="E148" s="4">
        <v>328</v>
      </c>
      <c r="F148" s="4">
        <v>296</v>
      </c>
      <c r="G148" s="4">
        <v>18</v>
      </c>
      <c r="H148" s="4">
        <v>0</v>
      </c>
      <c r="I148" s="4">
        <v>14</v>
      </c>
      <c r="J148" s="4">
        <v>0</v>
      </c>
      <c r="K148" s="4">
        <v>6</v>
      </c>
      <c r="L148" s="6"/>
      <c r="M148" s="4">
        <v>32</v>
      </c>
      <c r="N148" s="97">
        <v>54.666666666666664</v>
      </c>
    </row>
    <row r="149" spans="2:14" x14ac:dyDescent="0.35">
      <c r="B149" s="34" t="s">
        <v>104</v>
      </c>
      <c r="C149" s="25">
        <v>0.93785310734463279</v>
      </c>
      <c r="D149" s="5">
        <v>3.614457831325301E-2</v>
      </c>
      <c r="E149" s="4">
        <v>177</v>
      </c>
      <c r="F149" s="4">
        <v>166</v>
      </c>
      <c r="G149" s="4">
        <v>6</v>
      </c>
      <c r="H149" s="4">
        <v>1</v>
      </c>
      <c r="I149" s="4">
        <v>4</v>
      </c>
      <c r="J149" s="4">
        <v>0</v>
      </c>
      <c r="K149" s="4">
        <v>6</v>
      </c>
      <c r="L149" s="6"/>
      <c r="M149" s="4">
        <v>11</v>
      </c>
      <c r="N149" s="97">
        <v>29.5</v>
      </c>
    </row>
    <row r="150" spans="2:14" x14ac:dyDescent="0.35">
      <c r="B150" s="34" t="s">
        <v>106</v>
      </c>
      <c r="C150" s="25">
        <v>0.91919191919191923</v>
      </c>
      <c r="D150" s="5">
        <v>3.2967032967032968E-2</v>
      </c>
      <c r="E150" s="4">
        <v>99</v>
      </c>
      <c r="F150" s="4">
        <v>91</v>
      </c>
      <c r="G150" s="4">
        <v>3</v>
      </c>
      <c r="H150" s="4">
        <v>3</v>
      </c>
      <c r="I150" s="4">
        <v>2</v>
      </c>
      <c r="J150" s="4">
        <v>0</v>
      </c>
      <c r="K150" s="4">
        <v>5</v>
      </c>
      <c r="L150" s="6"/>
      <c r="M150" s="4">
        <v>8</v>
      </c>
      <c r="N150" s="97">
        <v>19.8</v>
      </c>
    </row>
    <row r="151" spans="2:14" x14ac:dyDescent="0.35">
      <c r="B151" s="106" t="s">
        <v>107</v>
      </c>
      <c r="C151" s="25">
        <v>0.85321100917431192</v>
      </c>
      <c r="D151" s="5">
        <v>4.3010752688172046E-2</v>
      </c>
      <c r="E151" s="4">
        <v>109</v>
      </c>
      <c r="F151" s="4">
        <v>93</v>
      </c>
      <c r="G151" s="4">
        <v>4</v>
      </c>
      <c r="H151" s="4">
        <v>4</v>
      </c>
      <c r="I151" s="4">
        <v>8</v>
      </c>
      <c r="J151" s="4">
        <v>0</v>
      </c>
      <c r="K151" s="4">
        <v>3</v>
      </c>
      <c r="L151" s="6"/>
      <c r="M151" s="4">
        <v>16</v>
      </c>
      <c r="N151" s="97">
        <v>36.333333333333336</v>
      </c>
    </row>
    <row r="152" spans="2:14" x14ac:dyDescent="0.35">
      <c r="B152" s="40" t="s">
        <v>122</v>
      </c>
      <c r="C152" s="25">
        <v>0.88235294117647056</v>
      </c>
      <c r="D152" s="5">
        <v>0</v>
      </c>
      <c r="E152" s="4">
        <v>51</v>
      </c>
      <c r="F152" s="4">
        <v>45</v>
      </c>
      <c r="G152" s="4">
        <v>1</v>
      </c>
      <c r="H152" s="4">
        <v>5</v>
      </c>
      <c r="I152" s="4">
        <v>0</v>
      </c>
      <c r="J152" s="4">
        <v>0</v>
      </c>
      <c r="K152" s="4">
        <v>4</v>
      </c>
      <c r="L152" s="6"/>
      <c r="M152" s="4">
        <v>6</v>
      </c>
      <c r="N152" s="97">
        <v>12.75</v>
      </c>
    </row>
    <row r="153" spans="2:14" x14ac:dyDescent="0.35">
      <c r="B153" s="40" t="s">
        <v>123</v>
      </c>
      <c r="C153" s="25">
        <v>0.91304347826086951</v>
      </c>
      <c r="D153" s="5">
        <v>0</v>
      </c>
      <c r="E153" s="4">
        <v>69</v>
      </c>
      <c r="F153" s="4">
        <v>63</v>
      </c>
      <c r="G153" s="4">
        <v>3</v>
      </c>
      <c r="H153" s="4">
        <v>3</v>
      </c>
      <c r="I153" s="4">
        <v>0</v>
      </c>
      <c r="J153" s="4">
        <v>0</v>
      </c>
      <c r="K153" s="4">
        <v>4</v>
      </c>
      <c r="L153" s="6"/>
      <c r="M153" s="4">
        <v>6</v>
      </c>
      <c r="N153" s="97">
        <v>17.25</v>
      </c>
    </row>
    <row r="154" spans="2:14" x14ac:dyDescent="0.35">
      <c r="B154" s="40" t="s">
        <v>125</v>
      </c>
      <c r="C154" s="25">
        <v>0.91208791208791207</v>
      </c>
      <c r="D154" s="5" t="s">
        <v>1</v>
      </c>
      <c r="E154" s="4">
        <v>546</v>
      </c>
      <c r="F154" s="4">
        <v>498</v>
      </c>
      <c r="G154" s="4">
        <v>25</v>
      </c>
      <c r="H154" s="4">
        <v>19</v>
      </c>
      <c r="I154" s="4">
        <v>4</v>
      </c>
      <c r="J154" s="4">
        <v>0</v>
      </c>
      <c r="K154" s="4">
        <v>4</v>
      </c>
      <c r="L154" s="6"/>
      <c r="M154" s="4">
        <v>48</v>
      </c>
      <c r="N154" s="97">
        <v>136.5</v>
      </c>
    </row>
    <row r="155" spans="2:14" x14ac:dyDescent="0.35">
      <c r="B155" s="40" t="s">
        <v>126</v>
      </c>
      <c r="C155" s="25">
        <v>0.875</v>
      </c>
      <c r="D155" s="5">
        <v>0</v>
      </c>
      <c r="E155" s="4">
        <v>56</v>
      </c>
      <c r="F155" s="4">
        <v>49</v>
      </c>
      <c r="G155" s="4">
        <v>3</v>
      </c>
      <c r="H155" s="4">
        <v>2</v>
      </c>
      <c r="I155" s="4">
        <v>2</v>
      </c>
      <c r="J155" s="4">
        <v>0</v>
      </c>
      <c r="K155" s="4">
        <v>4</v>
      </c>
      <c r="L155" s="6"/>
      <c r="M155" s="4">
        <v>7</v>
      </c>
      <c r="N155" s="97">
        <v>14</v>
      </c>
    </row>
    <row r="156" spans="2:14" x14ac:dyDescent="0.35">
      <c r="B156" s="40" t="s">
        <v>127</v>
      </c>
      <c r="C156" s="25">
        <v>0.83333333333333337</v>
      </c>
      <c r="D156" s="5">
        <v>0</v>
      </c>
      <c r="E156" s="4">
        <v>36</v>
      </c>
      <c r="F156" s="4">
        <v>30</v>
      </c>
      <c r="G156" s="4">
        <v>4</v>
      </c>
      <c r="H156" s="4">
        <v>0</v>
      </c>
      <c r="I156" s="4">
        <v>2</v>
      </c>
      <c r="J156" s="4">
        <v>0</v>
      </c>
      <c r="K156" s="4">
        <v>3</v>
      </c>
      <c r="L156" s="6"/>
      <c r="M156" s="4">
        <v>6</v>
      </c>
      <c r="N156" s="97">
        <v>12</v>
      </c>
    </row>
    <row r="157" spans="2:14" x14ac:dyDescent="0.35">
      <c r="B157" s="24"/>
      <c r="C157" s="25" t="e">
        <v>#DIV/0!</v>
      </c>
      <c r="D157" s="5">
        <v>0</v>
      </c>
      <c r="E157" s="4"/>
      <c r="F157" s="4"/>
      <c r="G157" s="4"/>
      <c r="H157" s="4"/>
      <c r="I157" s="4"/>
      <c r="J157" s="4"/>
      <c r="K157" s="4"/>
      <c r="L157" s="6"/>
      <c r="M157" s="4"/>
      <c r="N157" s="96" t="e">
        <v>#DIV/0!</v>
      </c>
    </row>
    <row r="158" spans="2:14" x14ac:dyDescent="0.35">
      <c r="C158" s="25">
        <v>0.91601343784994405</v>
      </c>
      <c r="D158" s="25" t="e">
        <v>#DIV/0!</v>
      </c>
      <c r="E158" s="4">
        <v>3572</v>
      </c>
      <c r="F158" s="4">
        <v>3272</v>
      </c>
      <c r="G158" s="4">
        <v>131</v>
      </c>
      <c r="H158" s="4">
        <v>82</v>
      </c>
      <c r="I158" s="4">
        <v>82</v>
      </c>
      <c r="J158" s="4">
        <v>4</v>
      </c>
      <c r="K158" s="4"/>
      <c r="L158" s="6"/>
      <c r="M158" s="4">
        <v>299</v>
      </c>
      <c r="N158" s="6"/>
    </row>
    <row r="159" spans="2:14" x14ac:dyDescent="0.35">
      <c r="G159" s="73">
        <v>3.6674132138857785E-2</v>
      </c>
      <c r="H159" s="73">
        <v>2.295632698768197E-2</v>
      </c>
      <c r="I159" s="73">
        <v>2.295632698768197E-2</v>
      </c>
      <c r="J159" s="73">
        <v>1.1198208286674132E-3</v>
      </c>
    </row>
    <row r="163" spans="2:14" x14ac:dyDescent="0.35">
      <c r="B163" s="26" t="s">
        <v>138</v>
      </c>
      <c r="C163" s="11" t="s">
        <v>0</v>
      </c>
      <c r="D163" s="11" t="s">
        <v>1</v>
      </c>
      <c r="E163" s="11" t="s">
        <v>52</v>
      </c>
      <c r="F163" s="11" t="s">
        <v>53</v>
      </c>
      <c r="G163" s="11" t="s">
        <v>48</v>
      </c>
      <c r="H163" s="11" t="s">
        <v>21</v>
      </c>
      <c r="I163" s="11" t="s">
        <v>3</v>
      </c>
      <c r="J163" s="11" t="s">
        <v>54</v>
      </c>
      <c r="K163" s="11" t="s">
        <v>55</v>
      </c>
      <c r="L163" s="11" t="s">
        <v>56</v>
      </c>
      <c r="M163" s="11" t="s">
        <v>57</v>
      </c>
      <c r="N163" s="11" t="s">
        <v>112</v>
      </c>
    </row>
    <row r="164" spans="2:14" x14ac:dyDescent="0.35">
      <c r="B164" s="40" t="s">
        <v>22</v>
      </c>
      <c r="C164" s="25">
        <v>0.9066147859922179</v>
      </c>
      <c r="D164" s="5"/>
      <c r="E164" s="4">
        <v>257</v>
      </c>
      <c r="F164" s="4">
        <v>233</v>
      </c>
      <c r="G164" s="4">
        <v>12</v>
      </c>
      <c r="H164" s="4">
        <v>12</v>
      </c>
      <c r="I164" s="4">
        <v>0</v>
      </c>
      <c r="J164" s="4">
        <v>0</v>
      </c>
      <c r="K164" s="4">
        <v>6</v>
      </c>
      <c r="L164" s="6"/>
      <c r="M164" s="4">
        <v>24</v>
      </c>
      <c r="N164" s="97">
        <v>42.833333333333336</v>
      </c>
    </row>
    <row r="165" spans="2:14" x14ac:dyDescent="0.35">
      <c r="B165" s="40" t="s">
        <v>23</v>
      </c>
      <c r="C165" s="25">
        <v>0.8936170212765957</v>
      </c>
      <c r="D165" s="5" t="e">
        <v>#DIV/0!</v>
      </c>
      <c r="E165" s="4">
        <v>188</v>
      </c>
      <c r="F165" s="4">
        <v>168</v>
      </c>
      <c r="G165" s="4">
        <v>12</v>
      </c>
      <c r="H165" s="4">
        <v>7</v>
      </c>
      <c r="I165" s="4">
        <v>1</v>
      </c>
      <c r="J165" s="4">
        <v>0</v>
      </c>
      <c r="K165" s="4">
        <v>4</v>
      </c>
      <c r="L165" s="6"/>
      <c r="M165" s="4">
        <v>20</v>
      </c>
      <c r="N165" s="97">
        <v>47</v>
      </c>
    </row>
    <row r="166" spans="2:14" x14ac:dyDescent="0.35">
      <c r="B166" s="40" t="s">
        <v>25</v>
      </c>
      <c r="C166" s="25">
        <v>0.95</v>
      </c>
      <c r="D166" s="5">
        <v>0</v>
      </c>
      <c r="E166" s="4">
        <v>60</v>
      </c>
      <c r="F166" s="4">
        <v>57</v>
      </c>
      <c r="G166" s="4">
        <v>1</v>
      </c>
      <c r="H166" s="4">
        <v>0</v>
      </c>
      <c r="I166" s="4">
        <v>2</v>
      </c>
      <c r="J166" s="4">
        <v>0</v>
      </c>
      <c r="K166" s="4">
        <v>3</v>
      </c>
      <c r="L166" s="6"/>
      <c r="M166" s="4">
        <v>3</v>
      </c>
      <c r="N166" s="97">
        <v>20</v>
      </c>
    </row>
    <row r="167" spans="2:14" x14ac:dyDescent="0.35">
      <c r="B167" s="40" t="s">
        <v>27</v>
      </c>
      <c r="C167" s="25">
        <v>0.94656488549618323</v>
      </c>
      <c r="D167" s="5">
        <v>0</v>
      </c>
      <c r="E167" s="4">
        <v>131</v>
      </c>
      <c r="F167" s="4">
        <v>124</v>
      </c>
      <c r="G167" s="4">
        <v>2</v>
      </c>
      <c r="H167" s="4">
        <v>3</v>
      </c>
      <c r="I167" s="4">
        <v>2</v>
      </c>
      <c r="J167" s="4">
        <v>0</v>
      </c>
      <c r="K167" s="4">
        <v>4</v>
      </c>
      <c r="L167" s="6"/>
      <c r="M167" s="4">
        <v>7</v>
      </c>
      <c r="N167" s="97">
        <v>32.75</v>
      </c>
    </row>
    <row r="168" spans="2:14" x14ac:dyDescent="0.35">
      <c r="B168" s="40" t="s">
        <v>29</v>
      </c>
      <c r="C168" s="25">
        <v>0.95862068965517244</v>
      </c>
      <c r="D168" s="5">
        <v>0</v>
      </c>
      <c r="E168" s="4">
        <v>290</v>
      </c>
      <c r="F168" s="4">
        <v>278</v>
      </c>
      <c r="G168" s="4">
        <v>6</v>
      </c>
      <c r="H168" s="4">
        <v>2</v>
      </c>
      <c r="I168" s="4">
        <v>4</v>
      </c>
      <c r="J168" s="4">
        <v>0</v>
      </c>
      <c r="K168" s="4">
        <v>6</v>
      </c>
      <c r="L168" s="6"/>
      <c r="M168" s="4">
        <v>12</v>
      </c>
      <c r="N168" s="97">
        <v>48.333333333333336</v>
      </c>
    </row>
    <row r="169" spans="2:14" x14ac:dyDescent="0.35">
      <c r="B169" s="40" t="s">
        <v>30</v>
      </c>
      <c r="C169" s="25">
        <v>0.92488262910798125</v>
      </c>
      <c r="D169" s="5" t="s">
        <v>1</v>
      </c>
      <c r="E169" s="4">
        <v>213</v>
      </c>
      <c r="F169" s="4">
        <v>197</v>
      </c>
      <c r="G169" s="4">
        <v>13</v>
      </c>
      <c r="H169" s="4">
        <v>2</v>
      </c>
      <c r="I169" s="4">
        <v>0</v>
      </c>
      <c r="J169" s="4">
        <v>1</v>
      </c>
      <c r="K169" s="4">
        <v>6</v>
      </c>
      <c r="L169" s="6"/>
      <c r="M169" s="4">
        <v>16</v>
      </c>
      <c r="N169" s="97">
        <v>35.5</v>
      </c>
    </row>
    <row r="170" spans="2:14" x14ac:dyDescent="0.35">
      <c r="B170" s="40" t="s">
        <v>31</v>
      </c>
      <c r="C170" s="25">
        <v>0.79781420765027322</v>
      </c>
      <c r="D170" s="5">
        <v>0</v>
      </c>
      <c r="E170" s="4">
        <v>183</v>
      </c>
      <c r="F170" s="4">
        <v>146</v>
      </c>
      <c r="G170" s="4">
        <v>23</v>
      </c>
      <c r="H170" s="4">
        <v>4</v>
      </c>
      <c r="I170" s="4">
        <v>7</v>
      </c>
      <c r="J170" s="4">
        <v>3</v>
      </c>
      <c r="K170" s="4">
        <v>6</v>
      </c>
      <c r="L170" s="6"/>
      <c r="M170" s="4">
        <v>37</v>
      </c>
      <c r="N170" s="97">
        <v>30.5</v>
      </c>
    </row>
    <row r="171" spans="2:14" x14ac:dyDescent="0.35">
      <c r="B171" s="40" t="s">
        <v>33</v>
      </c>
      <c r="C171" s="25">
        <v>0.93772893772893773</v>
      </c>
      <c r="D171" s="5">
        <v>0</v>
      </c>
      <c r="E171" s="4">
        <v>273</v>
      </c>
      <c r="F171" s="4">
        <v>256</v>
      </c>
      <c r="G171" s="4">
        <v>9</v>
      </c>
      <c r="H171" s="4">
        <v>7</v>
      </c>
      <c r="I171" s="4">
        <v>1</v>
      </c>
      <c r="J171" s="4">
        <v>0</v>
      </c>
      <c r="K171" s="4">
        <v>6</v>
      </c>
      <c r="L171" s="6"/>
      <c r="M171" s="4">
        <v>17</v>
      </c>
      <c r="N171" s="97">
        <v>45.5</v>
      </c>
    </row>
    <row r="172" spans="2:14" x14ac:dyDescent="0.35">
      <c r="B172" s="40" t="s">
        <v>35</v>
      </c>
      <c r="C172" s="25">
        <v>0.9327731092436975</v>
      </c>
      <c r="D172" s="5">
        <v>0</v>
      </c>
      <c r="E172" s="4">
        <v>238</v>
      </c>
      <c r="F172" s="4">
        <v>222</v>
      </c>
      <c r="G172" s="4">
        <v>6</v>
      </c>
      <c r="H172" s="4">
        <v>4</v>
      </c>
      <c r="I172" s="4">
        <v>6</v>
      </c>
      <c r="J172" s="4">
        <v>0</v>
      </c>
      <c r="K172" s="4">
        <v>6</v>
      </c>
      <c r="L172" s="6"/>
      <c r="M172" s="4">
        <v>16</v>
      </c>
      <c r="N172" s="97">
        <v>39.666666666666664</v>
      </c>
    </row>
    <row r="173" spans="2:14" x14ac:dyDescent="0.35">
      <c r="B173" s="40" t="s">
        <v>37</v>
      </c>
      <c r="C173" s="25" t="e">
        <v>#DIV/0!</v>
      </c>
      <c r="D173" s="5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6"/>
      <c r="M173" s="4">
        <v>0</v>
      </c>
      <c r="N173" s="97" t="e">
        <v>#DIV/0!</v>
      </c>
    </row>
    <row r="174" spans="2:14" x14ac:dyDescent="0.35">
      <c r="B174" s="100" t="s">
        <v>114</v>
      </c>
      <c r="C174" s="25">
        <v>0.88095238095238093</v>
      </c>
      <c r="D174" s="5">
        <v>0</v>
      </c>
      <c r="E174" s="4">
        <v>294</v>
      </c>
      <c r="F174" s="4">
        <v>259</v>
      </c>
      <c r="G174" s="4">
        <v>11</v>
      </c>
      <c r="H174" s="4">
        <v>8</v>
      </c>
      <c r="I174" s="4">
        <v>14</v>
      </c>
      <c r="J174" s="4">
        <v>2</v>
      </c>
      <c r="K174" s="4">
        <v>6</v>
      </c>
      <c r="L174" s="6"/>
      <c r="M174" s="4">
        <v>35</v>
      </c>
      <c r="N174" s="97">
        <v>49</v>
      </c>
    </row>
    <row r="175" spans="2:14" x14ac:dyDescent="0.35">
      <c r="B175" s="40" t="s">
        <v>41</v>
      </c>
      <c r="C175" s="25">
        <v>0.8771186440677966</v>
      </c>
      <c r="D175" s="5">
        <v>0</v>
      </c>
      <c r="E175" s="4">
        <v>236</v>
      </c>
      <c r="F175" s="4">
        <v>207</v>
      </c>
      <c r="G175" s="4">
        <v>9</v>
      </c>
      <c r="H175" s="4">
        <v>10</v>
      </c>
      <c r="I175" s="4">
        <v>6</v>
      </c>
      <c r="J175" s="4">
        <v>4</v>
      </c>
      <c r="K175" s="4">
        <v>6</v>
      </c>
      <c r="L175" s="6"/>
      <c r="M175" s="4">
        <v>29</v>
      </c>
      <c r="N175" s="97">
        <v>39.333333333333336</v>
      </c>
    </row>
    <row r="176" spans="2:14" x14ac:dyDescent="0.35">
      <c r="B176" s="40" t="s">
        <v>43</v>
      </c>
      <c r="C176" s="25">
        <v>0.92070484581497802</v>
      </c>
      <c r="D176" s="5">
        <v>1.7543859649122806E-2</v>
      </c>
      <c r="E176" s="4">
        <v>227</v>
      </c>
      <c r="F176" s="4">
        <v>209</v>
      </c>
      <c r="G176" s="4">
        <v>13</v>
      </c>
      <c r="H176" s="4">
        <v>2</v>
      </c>
      <c r="I176" s="4">
        <v>2</v>
      </c>
      <c r="J176" s="4">
        <v>1</v>
      </c>
      <c r="K176" s="4">
        <v>6</v>
      </c>
      <c r="L176" s="6"/>
      <c r="M176" s="4">
        <v>18</v>
      </c>
      <c r="N176" s="97">
        <v>37.833333333333336</v>
      </c>
    </row>
    <row r="177" spans="2:14" x14ac:dyDescent="0.35">
      <c r="B177" s="40" t="s">
        <v>45</v>
      </c>
      <c r="C177" s="25">
        <v>0.875</v>
      </c>
      <c r="D177" s="5">
        <v>0</v>
      </c>
      <c r="E177" s="4">
        <v>200</v>
      </c>
      <c r="F177" s="4">
        <v>175</v>
      </c>
      <c r="G177" s="4">
        <v>11</v>
      </c>
      <c r="H177" s="4">
        <v>9</v>
      </c>
      <c r="I177" s="4">
        <v>1</v>
      </c>
      <c r="J177" s="4">
        <v>4</v>
      </c>
      <c r="K177" s="4">
        <v>5</v>
      </c>
      <c r="L177" s="6"/>
      <c r="M177" s="4">
        <v>25</v>
      </c>
      <c r="N177" s="97">
        <v>40</v>
      </c>
    </row>
    <row r="178" spans="2:14" x14ac:dyDescent="0.35">
      <c r="B178" s="91" t="s">
        <v>47</v>
      </c>
      <c r="C178" s="25">
        <v>0.92803030303030298</v>
      </c>
      <c r="D178" s="5">
        <v>0</v>
      </c>
      <c r="E178" s="4">
        <v>264</v>
      </c>
      <c r="F178" s="4">
        <v>245</v>
      </c>
      <c r="G178" s="4">
        <v>13</v>
      </c>
      <c r="H178" s="4">
        <v>2</v>
      </c>
      <c r="I178" s="4">
        <v>2</v>
      </c>
      <c r="J178" s="4">
        <v>2</v>
      </c>
      <c r="K178" s="4">
        <v>6</v>
      </c>
      <c r="L178" s="6"/>
      <c r="M178" s="4">
        <v>19</v>
      </c>
      <c r="N178" s="97">
        <v>44</v>
      </c>
    </row>
    <row r="179" spans="2:14" x14ac:dyDescent="0.35">
      <c r="B179" s="34" t="s">
        <v>104</v>
      </c>
      <c r="C179" s="25">
        <v>0.94758064516129037</v>
      </c>
      <c r="D179" s="5">
        <v>3.4042553191489362E-2</v>
      </c>
      <c r="E179" s="4">
        <v>248</v>
      </c>
      <c r="F179" s="4">
        <v>235</v>
      </c>
      <c r="G179" s="4">
        <v>8</v>
      </c>
      <c r="H179" s="4">
        <v>4</v>
      </c>
      <c r="I179" s="4">
        <v>1</v>
      </c>
      <c r="J179" s="4">
        <v>0</v>
      </c>
      <c r="K179" s="4">
        <v>6</v>
      </c>
      <c r="L179" s="6"/>
      <c r="M179" s="4">
        <v>13</v>
      </c>
      <c r="N179" s="97">
        <v>41.333333333333336</v>
      </c>
    </row>
    <row r="180" spans="2:14" x14ac:dyDescent="0.35">
      <c r="B180" s="34" t="s">
        <v>106</v>
      </c>
      <c r="C180" s="25">
        <v>0.8771929824561403</v>
      </c>
      <c r="D180" s="5">
        <v>3.3333333333333333E-2</v>
      </c>
      <c r="E180" s="4">
        <v>171</v>
      </c>
      <c r="F180" s="4">
        <v>150</v>
      </c>
      <c r="G180" s="4">
        <v>5</v>
      </c>
      <c r="H180" s="4">
        <v>5</v>
      </c>
      <c r="I180" s="4">
        <v>11</v>
      </c>
      <c r="J180" s="4">
        <v>0</v>
      </c>
      <c r="K180" s="4">
        <v>6</v>
      </c>
      <c r="L180" s="6"/>
      <c r="M180" s="4">
        <v>21</v>
      </c>
      <c r="N180" s="97">
        <v>28.5</v>
      </c>
    </row>
    <row r="181" spans="2:14" x14ac:dyDescent="0.35">
      <c r="B181" s="106" t="s">
        <v>107</v>
      </c>
      <c r="C181" s="25">
        <v>0.91044776119402981</v>
      </c>
      <c r="D181" s="5">
        <v>8.1967213114754092E-2</v>
      </c>
      <c r="E181" s="4">
        <v>67</v>
      </c>
      <c r="F181" s="4">
        <v>61</v>
      </c>
      <c r="G181" s="4">
        <v>5</v>
      </c>
      <c r="H181" s="4">
        <v>0</v>
      </c>
      <c r="I181" s="4">
        <v>1</v>
      </c>
      <c r="J181" s="4">
        <v>0</v>
      </c>
      <c r="K181" s="4">
        <v>2</v>
      </c>
      <c r="L181" s="6"/>
      <c r="M181" s="4">
        <v>6</v>
      </c>
      <c r="N181" s="97">
        <v>33.5</v>
      </c>
    </row>
    <row r="182" spans="2:14" x14ac:dyDescent="0.35">
      <c r="B182" s="40" t="s">
        <v>122</v>
      </c>
      <c r="C182" s="25">
        <v>0.90957446808510634</v>
      </c>
      <c r="D182" s="5">
        <v>0</v>
      </c>
      <c r="E182" s="4">
        <v>188</v>
      </c>
      <c r="F182" s="4">
        <v>171</v>
      </c>
      <c r="G182" s="4">
        <v>9</v>
      </c>
      <c r="H182" s="4">
        <v>5</v>
      </c>
      <c r="I182" s="4">
        <v>3</v>
      </c>
      <c r="J182" s="4">
        <v>0</v>
      </c>
      <c r="K182" s="4">
        <v>6</v>
      </c>
      <c r="L182" s="6"/>
      <c r="M182" s="4">
        <v>17</v>
      </c>
      <c r="N182" s="97">
        <v>31.333333333333332</v>
      </c>
    </row>
    <row r="183" spans="2:14" x14ac:dyDescent="0.35">
      <c r="B183" s="40" t="s">
        <v>123</v>
      </c>
      <c r="C183" s="25">
        <v>0.90909090909090906</v>
      </c>
      <c r="D183" s="5">
        <v>0</v>
      </c>
      <c r="E183" s="4">
        <v>110</v>
      </c>
      <c r="F183" s="4">
        <v>100</v>
      </c>
      <c r="G183" s="4">
        <v>6</v>
      </c>
      <c r="H183" s="4">
        <v>2</v>
      </c>
      <c r="I183" s="4">
        <v>2</v>
      </c>
      <c r="J183" s="4">
        <v>0</v>
      </c>
      <c r="K183" s="4">
        <v>6</v>
      </c>
      <c r="L183" s="6"/>
      <c r="M183" s="4">
        <v>10</v>
      </c>
      <c r="N183" s="97">
        <v>18.333333333333332</v>
      </c>
    </row>
    <row r="184" spans="2:14" x14ac:dyDescent="0.35">
      <c r="B184" s="40" t="s">
        <v>125</v>
      </c>
      <c r="C184" s="25">
        <v>0.84782608695652173</v>
      </c>
      <c r="D184" s="5" t="s">
        <v>1</v>
      </c>
      <c r="E184" s="4">
        <v>828</v>
      </c>
      <c r="F184" s="4">
        <v>702</v>
      </c>
      <c r="G184" s="4">
        <v>38</v>
      </c>
      <c r="H184" s="4">
        <v>6</v>
      </c>
      <c r="I184" s="4">
        <v>83</v>
      </c>
      <c r="J184" s="4">
        <v>7</v>
      </c>
      <c r="K184" s="4">
        <v>6</v>
      </c>
      <c r="L184" s="6"/>
      <c r="M184" s="4">
        <v>134</v>
      </c>
      <c r="N184" s="97">
        <v>138</v>
      </c>
    </row>
    <row r="185" spans="2:14" x14ac:dyDescent="0.35">
      <c r="B185" s="40" t="s">
        <v>126</v>
      </c>
      <c r="C185" s="25">
        <v>0.79894179894179895</v>
      </c>
      <c r="D185" s="5">
        <v>0</v>
      </c>
      <c r="E185" s="4">
        <v>189</v>
      </c>
      <c r="F185" s="4">
        <v>151</v>
      </c>
      <c r="G185" s="4">
        <v>12</v>
      </c>
      <c r="H185" s="4">
        <v>19</v>
      </c>
      <c r="I185" s="4">
        <v>7</v>
      </c>
      <c r="J185" s="4">
        <v>0</v>
      </c>
      <c r="K185" s="4">
        <v>6</v>
      </c>
      <c r="L185" s="6"/>
      <c r="M185" s="4">
        <v>38</v>
      </c>
      <c r="N185" s="97">
        <v>31.5</v>
      </c>
    </row>
    <row r="186" spans="2:14" x14ac:dyDescent="0.35">
      <c r="B186" s="40" t="s">
        <v>127</v>
      </c>
      <c r="C186" s="25">
        <v>0.8783783783783784</v>
      </c>
      <c r="D186" s="5">
        <v>0</v>
      </c>
      <c r="E186" s="4">
        <v>148</v>
      </c>
      <c r="F186" s="4">
        <v>130</v>
      </c>
      <c r="G186" s="4">
        <v>5</v>
      </c>
      <c r="H186" s="4">
        <v>7</v>
      </c>
      <c r="I186" s="4">
        <v>6</v>
      </c>
      <c r="J186" s="4">
        <v>0</v>
      </c>
      <c r="K186" s="4">
        <v>6</v>
      </c>
      <c r="L186" s="6"/>
      <c r="M186" s="4">
        <v>18</v>
      </c>
      <c r="N186" s="97">
        <v>24.666666666666668</v>
      </c>
    </row>
    <row r="187" spans="2:14" x14ac:dyDescent="0.35">
      <c r="B187" s="24"/>
      <c r="C187" s="25" t="e">
        <v>#DIV/0!</v>
      </c>
      <c r="D187" s="5">
        <v>0</v>
      </c>
      <c r="E187" s="4"/>
      <c r="F187" s="4"/>
      <c r="G187" s="4"/>
      <c r="H187" s="4"/>
      <c r="I187" s="4"/>
      <c r="J187" s="4"/>
      <c r="K187" s="4"/>
      <c r="L187" s="6"/>
      <c r="M187" s="4"/>
      <c r="N187" s="96" t="e">
        <v>#DIV/0!</v>
      </c>
    </row>
    <row r="188" spans="2:14" x14ac:dyDescent="0.35">
      <c r="C188" s="25">
        <v>0.89466320207875272</v>
      </c>
      <c r="D188" s="25" t="e">
        <v>#DIV/0!</v>
      </c>
      <c r="E188" s="4">
        <v>5003</v>
      </c>
      <c r="F188" s="4">
        <v>4476</v>
      </c>
      <c r="G188" s="4">
        <v>229</v>
      </c>
      <c r="H188" s="4">
        <v>120</v>
      </c>
      <c r="I188" s="4">
        <v>162</v>
      </c>
      <c r="J188" s="4">
        <v>24</v>
      </c>
      <c r="K188" s="4"/>
      <c r="L188" s="6"/>
      <c r="M188" s="4">
        <v>535</v>
      </c>
      <c r="N188" s="6"/>
    </row>
    <row r="189" spans="2:14" x14ac:dyDescent="0.35">
      <c r="G189" s="73">
        <v>4.5772536478113135E-2</v>
      </c>
      <c r="H189" s="73">
        <v>2.3985608634819109E-2</v>
      </c>
      <c r="I189" s="73">
        <v>3.2380571657005794E-2</v>
      </c>
      <c r="J189" s="73">
        <v>4.7971217269638213E-3</v>
      </c>
    </row>
    <row r="190" spans="2:14" x14ac:dyDescent="0.35">
      <c r="G190" s="6"/>
      <c r="H190" s="6"/>
      <c r="I190" s="6"/>
      <c r="J190" s="6"/>
    </row>
    <row r="199" spans="2:14" x14ac:dyDescent="0.35">
      <c r="B199" s="26" t="s">
        <v>51</v>
      </c>
      <c r="C199" s="11" t="s">
        <v>0</v>
      </c>
      <c r="D199" s="11" t="s">
        <v>1</v>
      </c>
      <c r="E199" s="11" t="s">
        <v>52</v>
      </c>
      <c r="F199" s="11" t="s">
        <v>53</v>
      </c>
      <c r="G199" s="11" t="s">
        <v>48</v>
      </c>
      <c r="H199" s="11" t="s">
        <v>21</v>
      </c>
      <c r="I199" s="11" t="s">
        <v>3</v>
      </c>
      <c r="J199" s="11" t="s">
        <v>54</v>
      </c>
      <c r="K199" s="11" t="s">
        <v>55</v>
      </c>
      <c r="L199" s="11" t="s">
        <v>56</v>
      </c>
      <c r="M199" s="11" t="s">
        <v>57</v>
      </c>
      <c r="N199" s="11" t="s">
        <v>112</v>
      </c>
    </row>
    <row r="200" spans="2:14" x14ac:dyDescent="0.35">
      <c r="B200" s="40" t="s">
        <v>22</v>
      </c>
      <c r="C200" s="25">
        <v>0.97540983606557374</v>
      </c>
      <c r="D200" s="5"/>
      <c r="E200" s="4">
        <v>244</v>
      </c>
      <c r="F200" s="4">
        <v>238</v>
      </c>
      <c r="G200" s="4">
        <v>3</v>
      </c>
      <c r="H200" s="4">
        <v>3</v>
      </c>
      <c r="I200" s="4">
        <v>0</v>
      </c>
      <c r="J200" s="4">
        <v>0</v>
      </c>
      <c r="K200" s="4">
        <v>6</v>
      </c>
      <c r="L200" s="6"/>
      <c r="M200" s="4">
        <v>6</v>
      </c>
      <c r="N200" s="97">
        <v>40.666666666666664</v>
      </c>
    </row>
    <row r="201" spans="2:14" x14ac:dyDescent="0.35">
      <c r="B201" s="40" t="s">
        <v>23</v>
      </c>
      <c r="C201" s="25">
        <v>0.96551724137931039</v>
      </c>
      <c r="D201" s="5" t="e">
        <v>#DIV/0!</v>
      </c>
      <c r="E201" s="4">
        <v>232</v>
      </c>
      <c r="F201" s="4">
        <v>224</v>
      </c>
      <c r="G201" s="4">
        <v>5</v>
      </c>
      <c r="H201" s="4">
        <v>2</v>
      </c>
      <c r="I201" s="4">
        <v>0</v>
      </c>
      <c r="J201" s="4">
        <v>0</v>
      </c>
      <c r="K201" s="4">
        <v>5</v>
      </c>
      <c r="L201" s="6"/>
      <c r="M201" s="4">
        <v>7</v>
      </c>
      <c r="N201" s="97">
        <v>46.4</v>
      </c>
    </row>
    <row r="202" spans="2:14" x14ac:dyDescent="0.35">
      <c r="B202" s="40" t="s">
        <v>25</v>
      </c>
      <c r="C202" s="25">
        <v>0.88709677419354838</v>
      </c>
      <c r="D202" s="5">
        <v>0</v>
      </c>
      <c r="E202" s="4">
        <v>248</v>
      </c>
      <c r="F202" s="4">
        <v>220</v>
      </c>
      <c r="G202" s="4">
        <v>9</v>
      </c>
      <c r="H202" s="4">
        <v>1</v>
      </c>
      <c r="I202" s="4">
        <v>8</v>
      </c>
      <c r="J202" s="4">
        <v>10</v>
      </c>
      <c r="K202" s="4">
        <v>6</v>
      </c>
      <c r="L202" s="6"/>
      <c r="M202" s="4">
        <v>28</v>
      </c>
      <c r="N202" s="97">
        <v>41.333333333333336</v>
      </c>
    </row>
    <row r="203" spans="2:14" x14ac:dyDescent="0.35">
      <c r="B203" s="40" t="s">
        <v>27</v>
      </c>
      <c r="C203" s="25">
        <v>0.91666666666666663</v>
      </c>
      <c r="D203" s="5">
        <v>0</v>
      </c>
      <c r="E203" s="4">
        <v>204</v>
      </c>
      <c r="F203" s="4">
        <v>187</v>
      </c>
      <c r="G203" s="4">
        <v>8</v>
      </c>
      <c r="H203" s="4">
        <v>6</v>
      </c>
      <c r="I203" s="4">
        <v>4</v>
      </c>
      <c r="J203" s="4">
        <v>2</v>
      </c>
      <c r="K203" s="4">
        <v>6</v>
      </c>
      <c r="L203" s="6"/>
      <c r="M203" s="4">
        <v>20</v>
      </c>
      <c r="N203" s="97">
        <v>34</v>
      </c>
    </row>
    <row r="204" spans="2:14" x14ac:dyDescent="0.35">
      <c r="B204" s="40" t="s">
        <v>29</v>
      </c>
      <c r="C204" s="25">
        <v>0.95652173913043481</v>
      </c>
      <c r="D204" s="5">
        <v>0</v>
      </c>
      <c r="E204" s="4">
        <v>253</v>
      </c>
      <c r="F204" s="4">
        <v>242</v>
      </c>
      <c r="G204" s="4">
        <v>5</v>
      </c>
      <c r="H204" s="4">
        <v>3</v>
      </c>
      <c r="I204" s="4">
        <v>0</v>
      </c>
      <c r="J204" s="4">
        <v>0</v>
      </c>
      <c r="K204" s="4">
        <v>6</v>
      </c>
      <c r="L204" s="6"/>
      <c r="M204" s="4">
        <v>8</v>
      </c>
      <c r="N204" s="97">
        <v>42.166666666666664</v>
      </c>
    </row>
    <row r="205" spans="2:14" x14ac:dyDescent="0.35">
      <c r="B205" s="40" t="s">
        <v>30</v>
      </c>
      <c r="C205" s="25">
        <v>0.95754716981132071</v>
      </c>
      <c r="D205" s="5" t="s">
        <v>1</v>
      </c>
      <c r="E205" s="4">
        <v>212</v>
      </c>
      <c r="F205" s="4">
        <v>203</v>
      </c>
      <c r="G205" s="4">
        <v>9</v>
      </c>
      <c r="H205" s="4">
        <v>0</v>
      </c>
      <c r="I205" s="4">
        <v>0</v>
      </c>
      <c r="J205" s="4">
        <v>0</v>
      </c>
      <c r="K205" s="4">
        <v>6</v>
      </c>
      <c r="L205" s="6"/>
      <c r="M205" s="4">
        <v>9</v>
      </c>
      <c r="N205" s="97">
        <v>35.333333333333336</v>
      </c>
    </row>
    <row r="206" spans="2:14" x14ac:dyDescent="0.35">
      <c r="B206" s="40" t="s">
        <v>31</v>
      </c>
      <c r="C206" s="25">
        <v>0.76712328767123283</v>
      </c>
      <c r="D206" s="5">
        <v>0</v>
      </c>
      <c r="E206" s="4">
        <v>73</v>
      </c>
      <c r="F206" s="4">
        <v>56</v>
      </c>
      <c r="G206" s="4">
        <v>8</v>
      </c>
      <c r="H206" s="4">
        <v>5</v>
      </c>
      <c r="I206" s="4">
        <v>2</v>
      </c>
      <c r="J206" s="4">
        <v>2</v>
      </c>
      <c r="K206" s="4">
        <v>2</v>
      </c>
      <c r="L206" s="6"/>
      <c r="M206" s="4">
        <v>17</v>
      </c>
      <c r="N206" s="97">
        <v>36.5</v>
      </c>
    </row>
    <row r="207" spans="2:14" x14ac:dyDescent="0.35">
      <c r="B207" s="40" t="s">
        <v>33</v>
      </c>
      <c r="C207" s="25">
        <v>0.89140271493212675</v>
      </c>
      <c r="D207" s="5">
        <v>0</v>
      </c>
      <c r="E207" s="4">
        <v>221</v>
      </c>
      <c r="F207" s="4">
        <v>197</v>
      </c>
      <c r="G207" s="4">
        <v>19</v>
      </c>
      <c r="H207" s="4">
        <v>4</v>
      </c>
      <c r="I207" s="4">
        <v>1</v>
      </c>
      <c r="J207" s="4">
        <v>0</v>
      </c>
      <c r="K207" s="4">
        <v>6</v>
      </c>
      <c r="L207" s="6"/>
      <c r="M207" s="4">
        <v>24</v>
      </c>
      <c r="N207" s="97">
        <v>36.833333333333336</v>
      </c>
    </row>
    <row r="208" spans="2:14" x14ac:dyDescent="0.35">
      <c r="B208" s="40" t="s">
        <v>35</v>
      </c>
      <c r="C208" s="25">
        <v>0.92405063291139244</v>
      </c>
      <c r="D208" s="5">
        <v>0</v>
      </c>
      <c r="E208" s="4">
        <v>237</v>
      </c>
      <c r="F208" s="4">
        <v>219</v>
      </c>
      <c r="G208" s="4">
        <v>5</v>
      </c>
      <c r="H208" s="4">
        <v>13</v>
      </c>
      <c r="I208" s="4">
        <v>0</v>
      </c>
      <c r="J208" s="4">
        <v>0</v>
      </c>
      <c r="K208" s="4">
        <v>6</v>
      </c>
      <c r="L208" s="6"/>
      <c r="M208" s="4">
        <v>18</v>
      </c>
      <c r="N208" s="97">
        <v>39.5</v>
      </c>
    </row>
    <row r="209" spans="2:14" x14ac:dyDescent="0.35">
      <c r="B209" s="40" t="s">
        <v>37</v>
      </c>
      <c r="C209" s="25" t="e">
        <v>#DIV/0!</v>
      </c>
      <c r="D209" s="5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6"/>
      <c r="M209" s="4">
        <v>0</v>
      </c>
      <c r="N209" s="97" t="e">
        <v>#DIV/0!</v>
      </c>
    </row>
    <row r="210" spans="2:14" x14ac:dyDescent="0.35">
      <c r="B210" s="100" t="s">
        <v>114</v>
      </c>
      <c r="C210" s="25">
        <v>0.9</v>
      </c>
      <c r="D210" s="5">
        <v>0</v>
      </c>
      <c r="E210" s="4">
        <v>330</v>
      </c>
      <c r="F210" s="4">
        <v>297</v>
      </c>
      <c r="G210" s="4">
        <v>13</v>
      </c>
      <c r="H210" s="4">
        <v>8</v>
      </c>
      <c r="I210" s="4">
        <v>12</v>
      </c>
      <c r="J210" s="4">
        <v>0</v>
      </c>
      <c r="K210" s="4">
        <v>6</v>
      </c>
      <c r="L210" s="6"/>
      <c r="M210" s="4">
        <v>33</v>
      </c>
      <c r="N210" s="97">
        <v>55</v>
      </c>
    </row>
    <row r="211" spans="2:14" x14ac:dyDescent="0.35">
      <c r="B211" s="40" t="s">
        <v>41</v>
      </c>
      <c r="C211" s="25">
        <v>0.8794642857142857</v>
      </c>
      <c r="D211" s="5">
        <v>0</v>
      </c>
      <c r="E211" s="4">
        <v>224</v>
      </c>
      <c r="F211" s="4">
        <v>197</v>
      </c>
      <c r="G211" s="4">
        <v>13</v>
      </c>
      <c r="H211" s="4">
        <v>4</v>
      </c>
      <c r="I211" s="4">
        <v>11</v>
      </c>
      <c r="J211" s="4">
        <v>0</v>
      </c>
      <c r="K211" s="4">
        <v>6</v>
      </c>
      <c r="L211" s="6"/>
      <c r="M211" s="4">
        <v>28</v>
      </c>
      <c r="N211" s="97">
        <v>37.333333333333336</v>
      </c>
    </row>
    <row r="212" spans="2:14" x14ac:dyDescent="0.35">
      <c r="B212" s="40" t="s">
        <v>43</v>
      </c>
      <c r="C212" s="25">
        <v>0.95111111111111113</v>
      </c>
      <c r="D212" s="5">
        <v>4.0909090909090909E-2</v>
      </c>
      <c r="E212" s="4">
        <v>225</v>
      </c>
      <c r="F212" s="4">
        <v>214</v>
      </c>
      <c r="G212" s="4">
        <v>6</v>
      </c>
      <c r="H212" s="4">
        <v>0</v>
      </c>
      <c r="I212" s="4">
        <v>4</v>
      </c>
      <c r="J212" s="4">
        <v>1</v>
      </c>
      <c r="K212" s="4">
        <v>6</v>
      </c>
      <c r="L212" s="6"/>
      <c r="M212" s="4">
        <v>11</v>
      </c>
      <c r="N212" s="97">
        <v>37.5</v>
      </c>
    </row>
    <row r="213" spans="2:14" x14ac:dyDescent="0.35">
      <c r="B213" s="40" t="s">
        <v>45</v>
      </c>
      <c r="C213" s="25">
        <v>0.91061452513966479</v>
      </c>
      <c r="D213" s="5">
        <v>0</v>
      </c>
      <c r="E213" s="4">
        <v>179</v>
      </c>
      <c r="F213" s="4">
        <v>163</v>
      </c>
      <c r="G213" s="4">
        <v>6</v>
      </c>
      <c r="H213" s="4">
        <v>9</v>
      </c>
      <c r="I213" s="4">
        <v>1</v>
      </c>
      <c r="J213" s="4">
        <v>0</v>
      </c>
      <c r="K213" s="4">
        <v>5</v>
      </c>
      <c r="L213" s="6"/>
      <c r="M213" s="4">
        <v>16</v>
      </c>
      <c r="N213" s="97">
        <v>35.799999999999997</v>
      </c>
    </row>
    <row r="214" spans="2:14" x14ac:dyDescent="0.35">
      <c r="B214" s="91" t="s">
        <v>47</v>
      </c>
      <c r="C214" s="25">
        <v>0.93975903614457834</v>
      </c>
      <c r="D214" s="5">
        <v>0</v>
      </c>
      <c r="E214" s="4">
        <v>249</v>
      </c>
      <c r="F214" s="4">
        <v>234</v>
      </c>
      <c r="G214" s="4">
        <v>12</v>
      </c>
      <c r="H214" s="4">
        <v>3</v>
      </c>
      <c r="I214" s="4">
        <v>0</v>
      </c>
      <c r="J214" s="4">
        <v>0</v>
      </c>
      <c r="K214" s="4">
        <v>6</v>
      </c>
      <c r="L214" s="6"/>
      <c r="M214" s="4">
        <v>15</v>
      </c>
      <c r="N214" s="97">
        <v>41.5</v>
      </c>
    </row>
    <row r="215" spans="2:14" x14ac:dyDescent="0.35">
      <c r="B215" s="34" t="s">
        <v>104</v>
      </c>
      <c r="C215" s="25">
        <v>0.88725490196078427</v>
      </c>
      <c r="D215" s="5">
        <v>9.3922651933701654E-2</v>
      </c>
      <c r="E215" s="4">
        <v>204</v>
      </c>
      <c r="F215" s="4">
        <v>181</v>
      </c>
      <c r="G215" s="4">
        <v>17</v>
      </c>
      <c r="H215" s="4">
        <v>6</v>
      </c>
      <c r="I215" s="4">
        <v>0</v>
      </c>
      <c r="J215" s="4">
        <v>0</v>
      </c>
      <c r="K215" s="4">
        <v>6</v>
      </c>
      <c r="L215" s="6"/>
      <c r="M215" s="4">
        <v>23</v>
      </c>
      <c r="N215" s="97">
        <v>34</v>
      </c>
    </row>
    <row r="216" spans="2:14" x14ac:dyDescent="0.35">
      <c r="B216" s="34" t="s">
        <v>106</v>
      </c>
      <c r="C216" s="25">
        <v>0.8</v>
      </c>
      <c r="D216" s="5">
        <v>5.5555555555555552E-2</v>
      </c>
      <c r="E216" s="4">
        <v>45</v>
      </c>
      <c r="F216" s="4">
        <v>36</v>
      </c>
      <c r="G216" s="4">
        <v>2</v>
      </c>
      <c r="H216" s="4">
        <v>1</v>
      </c>
      <c r="I216" s="4">
        <v>6</v>
      </c>
      <c r="J216" s="4">
        <v>0</v>
      </c>
      <c r="K216" s="4">
        <v>2</v>
      </c>
      <c r="L216" s="6"/>
      <c r="M216" s="4">
        <v>9</v>
      </c>
      <c r="N216" s="97">
        <v>22.5</v>
      </c>
    </row>
    <row r="217" spans="2:14" x14ac:dyDescent="0.35">
      <c r="B217" s="106" t="s">
        <v>107</v>
      </c>
      <c r="C217" s="25">
        <v>0.90134529147982068</v>
      </c>
      <c r="D217" s="5">
        <v>1.9900497512437811E-2</v>
      </c>
      <c r="E217" s="4">
        <v>223</v>
      </c>
      <c r="F217" s="4">
        <v>201</v>
      </c>
      <c r="G217" s="4">
        <v>4</v>
      </c>
      <c r="H217" s="4">
        <v>8</v>
      </c>
      <c r="I217" s="4">
        <v>8</v>
      </c>
      <c r="J217" s="4">
        <v>2</v>
      </c>
      <c r="K217" s="4">
        <v>6</v>
      </c>
      <c r="L217" s="6"/>
      <c r="M217" s="4">
        <v>22</v>
      </c>
      <c r="N217" s="97">
        <v>37.166666666666664</v>
      </c>
    </row>
    <row r="218" spans="2:14" x14ac:dyDescent="0.35">
      <c r="B218" s="40" t="s">
        <v>122</v>
      </c>
      <c r="C218" s="25">
        <v>0.91326530612244894</v>
      </c>
      <c r="D218" s="5">
        <v>0</v>
      </c>
      <c r="E218" s="4">
        <v>196</v>
      </c>
      <c r="F218" s="4">
        <v>179</v>
      </c>
      <c r="G218" s="4">
        <v>8</v>
      </c>
      <c r="H218" s="4">
        <v>5</v>
      </c>
      <c r="I218" s="4">
        <v>4</v>
      </c>
      <c r="J218" s="4">
        <v>0</v>
      </c>
      <c r="K218" s="4">
        <v>6</v>
      </c>
      <c r="L218" s="6"/>
      <c r="M218" s="4">
        <v>17</v>
      </c>
      <c r="N218" s="97">
        <v>32.666666666666664</v>
      </c>
    </row>
    <row r="219" spans="2:14" x14ac:dyDescent="0.35">
      <c r="B219" s="40" t="s">
        <v>123</v>
      </c>
      <c r="C219" s="25">
        <v>0.90298507462686572</v>
      </c>
      <c r="D219" s="5">
        <v>0</v>
      </c>
      <c r="E219" s="4">
        <v>134</v>
      </c>
      <c r="F219" s="4">
        <v>121</v>
      </c>
      <c r="G219" s="4">
        <v>7</v>
      </c>
      <c r="H219" s="4">
        <v>2</v>
      </c>
      <c r="I219" s="4">
        <v>4</v>
      </c>
      <c r="J219" s="4">
        <v>0</v>
      </c>
      <c r="K219" s="4">
        <v>6</v>
      </c>
      <c r="L219" s="6"/>
      <c r="M219" s="4">
        <v>13</v>
      </c>
      <c r="N219" s="97">
        <v>22.333333333333332</v>
      </c>
    </row>
    <row r="220" spans="2:14" x14ac:dyDescent="0.35">
      <c r="B220" s="40" t="s">
        <v>125</v>
      </c>
      <c r="C220" s="25">
        <v>0.87755102040816324</v>
      </c>
      <c r="D220" s="5" t="s">
        <v>1</v>
      </c>
      <c r="E220" s="4">
        <v>98</v>
      </c>
      <c r="F220" s="4">
        <v>86</v>
      </c>
      <c r="G220" s="4">
        <v>8</v>
      </c>
      <c r="H220" s="4">
        <v>4</v>
      </c>
      <c r="I220" s="4">
        <v>0</v>
      </c>
      <c r="J220" s="4">
        <v>0</v>
      </c>
      <c r="K220" s="4">
        <v>2</v>
      </c>
      <c r="L220" s="6"/>
      <c r="M220" s="4">
        <v>12</v>
      </c>
      <c r="N220" s="97">
        <v>49</v>
      </c>
    </row>
    <row r="221" spans="2:14" x14ac:dyDescent="0.35">
      <c r="B221" s="40" t="s">
        <v>126</v>
      </c>
      <c r="C221" s="25">
        <v>0.93442622950819676</v>
      </c>
      <c r="D221" s="5">
        <v>0</v>
      </c>
      <c r="E221" s="4">
        <v>61</v>
      </c>
      <c r="F221" s="4">
        <v>57</v>
      </c>
      <c r="G221" s="4">
        <v>0</v>
      </c>
      <c r="H221" s="4">
        <v>2</v>
      </c>
      <c r="I221" s="4">
        <v>2</v>
      </c>
      <c r="J221" s="4">
        <v>0</v>
      </c>
      <c r="K221" s="4">
        <v>2</v>
      </c>
      <c r="L221" s="6"/>
      <c r="M221" s="4">
        <v>4</v>
      </c>
      <c r="N221" s="97">
        <v>30.5</v>
      </c>
    </row>
    <row r="222" spans="2:14" x14ac:dyDescent="0.35">
      <c r="B222" s="40" t="s">
        <v>127</v>
      </c>
      <c r="C222" s="25">
        <v>0.70860927152317876</v>
      </c>
      <c r="D222" s="5">
        <v>0</v>
      </c>
      <c r="E222" s="4">
        <v>151</v>
      </c>
      <c r="F222" s="4">
        <v>107</v>
      </c>
      <c r="G222" s="4">
        <v>5</v>
      </c>
      <c r="H222" s="4">
        <v>20</v>
      </c>
      <c r="I222" s="4">
        <v>19</v>
      </c>
      <c r="J222" s="4">
        <v>0</v>
      </c>
      <c r="K222" s="4">
        <v>6</v>
      </c>
      <c r="L222" s="6"/>
      <c r="M222" s="4">
        <v>44</v>
      </c>
      <c r="N222" s="97">
        <v>25.166666666666668</v>
      </c>
    </row>
    <row r="223" spans="2:14" x14ac:dyDescent="0.35">
      <c r="B223" s="24"/>
      <c r="C223" s="25" t="e">
        <v>#DIV/0!</v>
      </c>
      <c r="D223" s="5">
        <v>0</v>
      </c>
      <c r="E223" s="4"/>
      <c r="F223" s="4"/>
      <c r="G223" s="4"/>
      <c r="H223" s="4"/>
      <c r="I223" s="4"/>
      <c r="J223" s="4"/>
      <c r="K223" s="4"/>
      <c r="L223" s="6"/>
      <c r="M223" s="4"/>
      <c r="N223" s="96" t="e">
        <v>#DIV/0!</v>
      </c>
    </row>
    <row r="224" spans="2:14" x14ac:dyDescent="0.35">
      <c r="C224" s="25">
        <v>0.90949799670044784</v>
      </c>
      <c r="D224" s="25" t="e">
        <v>#DIV/0!</v>
      </c>
      <c r="E224" s="4">
        <v>4243</v>
      </c>
      <c r="F224" s="4">
        <v>3859</v>
      </c>
      <c r="G224" s="4">
        <v>172</v>
      </c>
      <c r="H224" s="4">
        <v>109</v>
      </c>
      <c r="I224" s="4">
        <v>86</v>
      </c>
      <c r="J224" s="4">
        <v>17</v>
      </c>
      <c r="K224" s="4"/>
      <c r="L224" s="6"/>
      <c r="M224" s="4">
        <v>384</v>
      </c>
      <c r="N224" s="6"/>
    </row>
    <row r="225" spans="2:14" x14ac:dyDescent="0.35">
      <c r="G225" s="73">
        <v>4.0537355644591093E-2</v>
      </c>
      <c r="H225" s="73">
        <v>2.5689370728258307E-2</v>
      </c>
      <c r="I225" s="73">
        <v>2.0268677822295546E-2</v>
      </c>
      <c r="J225" s="126">
        <v>4.0065991044072593E-3</v>
      </c>
    </row>
    <row r="230" spans="2:14" x14ac:dyDescent="0.35">
      <c r="B230" s="26" t="s">
        <v>51</v>
      </c>
      <c r="C230" s="11" t="s">
        <v>0</v>
      </c>
      <c r="D230" s="11" t="s">
        <v>1</v>
      </c>
      <c r="E230" s="11" t="s">
        <v>52</v>
      </c>
      <c r="F230" s="11" t="s">
        <v>53</v>
      </c>
      <c r="G230" s="11" t="s">
        <v>48</v>
      </c>
      <c r="H230" s="11" t="s">
        <v>21</v>
      </c>
      <c r="I230" s="11" t="s">
        <v>3</v>
      </c>
      <c r="J230" s="11" t="s">
        <v>54</v>
      </c>
      <c r="K230" s="11" t="s">
        <v>55</v>
      </c>
      <c r="L230" s="11" t="s">
        <v>56</v>
      </c>
      <c r="M230" s="11" t="s">
        <v>57</v>
      </c>
      <c r="N230" s="11" t="s">
        <v>112</v>
      </c>
    </row>
    <row r="231" spans="2:14" x14ac:dyDescent="0.35">
      <c r="B231" s="40" t="s">
        <v>22</v>
      </c>
      <c r="C231" s="25">
        <v>0.86507936507936511</v>
      </c>
      <c r="D231" s="5"/>
      <c r="E231" s="4">
        <v>126</v>
      </c>
      <c r="F231" s="4">
        <v>109</v>
      </c>
      <c r="G231" s="4">
        <v>12</v>
      </c>
      <c r="H231" s="4">
        <v>5</v>
      </c>
      <c r="I231" s="4">
        <v>0</v>
      </c>
      <c r="J231" s="4">
        <v>0</v>
      </c>
      <c r="K231" s="4">
        <v>3</v>
      </c>
      <c r="L231" s="6"/>
      <c r="M231" s="4">
        <v>17</v>
      </c>
      <c r="N231" s="97">
        <v>42</v>
      </c>
    </row>
    <row r="232" spans="2:14" x14ac:dyDescent="0.35">
      <c r="B232" s="40" t="s">
        <v>23</v>
      </c>
      <c r="C232" s="25">
        <v>0.94537815126050417</v>
      </c>
      <c r="D232" s="5" t="e">
        <v>#DIV/0!</v>
      </c>
      <c r="E232" s="4">
        <v>238</v>
      </c>
      <c r="F232" s="4">
        <v>225</v>
      </c>
      <c r="G232" s="4">
        <v>6</v>
      </c>
      <c r="H232" s="4">
        <v>4</v>
      </c>
      <c r="I232" s="4">
        <v>1</v>
      </c>
      <c r="J232" s="4">
        <v>2</v>
      </c>
      <c r="K232" s="4">
        <v>6</v>
      </c>
      <c r="L232" s="6"/>
      <c r="M232" s="4">
        <v>13</v>
      </c>
      <c r="N232" s="97">
        <v>39.666666666666664</v>
      </c>
    </row>
    <row r="233" spans="2:14" x14ac:dyDescent="0.35">
      <c r="B233" s="40" t="s">
        <v>164</v>
      </c>
      <c r="C233" s="25" t="e">
        <v>#DIV/0!</v>
      </c>
      <c r="D233" s="5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6"/>
      <c r="M233" s="4">
        <v>0</v>
      </c>
      <c r="N233" s="97"/>
    </row>
    <row r="234" spans="2:14" x14ac:dyDescent="0.35">
      <c r="B234" s="40" t="s">
        <v>27</v>
      </c>
      <c r="C234" s="25">
        <v>0.9027027027027027</v>
      </c>
      <c r="D234" s="5">
        <v>0</v>
      </c>
      <c r="E234" s="4">
        <v>185</v>
      </c>
      <c r="F234" s="4">
        <v>167</v>
      </c>
      <c r="G234" s="4">
        <v>10</v>
      </c>
      <c r="H234" s="4">
        <v>6</v>
      </c>
      <c r="I234" s="4">
        <v>2</v>
      </c>
      <c r="J234" s="4">
        <v>0</v>
      </c>
      <c r="K234" s="4">
        <v>6</v>
      </c>
      <c r="L234" s="6"/>
      <c r="M234" s="4">
        <v>18</v>
      </c>
      <c r="N234" s="97">
        <v>30.833333333333332</v>
      </c>
    </row>
    <row r="235" spans="2:14" x14ac:dyDescent="0.35">
      <c r="B235" s="40" t="s">
        <v>29</v>
      </c>
      <c r="C235" s="25">
        <v>0.89316239316239321</v>
      </c>
      <c r="D235" s="5">
        <v>0</v>
      </c>
      <c r="E235" s="4">
        <v>234</v>
      </c>
      <c r="F235" s="4">
        <v>209</v>
      </c>
      <c r="G235" s="4">
        <v>18</v>
      </c>
      <c r="H235" s="4">
        <v>6</v>
      </c>
      <c r="I235" s="4">
        <v>1</v>
      </c>
      <c r="J235" s="4">
        <v>0</v>
      </c>
      <c r="K235" s="4">
        <v>6</v>
      </c>
      <c r="L235" s="6"/>
      <c r="M235" s="4">
        <v>25</v>
      </c>
      <c r="N235" s="97">
        <v>39</v>
      </c>
    </row>
    <row r="236" spans="2:14" x14ac:dyDescent="0.35">
      <c r="B236" s="40" t="s">
        <v>30</v>
      </c>
      <c r="C236" s="25">
        <v>0.90055248618784534</v>
      </c>
      <c r="D236" s="5" t="s">
        <v>1</v>
      </c>
      <c r="E236" s="4">
        <v>181</v>
      </c>
      <c r="F236" s="4">
        <v>163</v>
      </c>
      <c r="G236" s="4">
        <v>17</v>
      </c>
      <c r="H236" s="4">
        <v>1</v>
      </c>
      <c r="I236" s="4">
        <v>0</v>
      </c>
      <c r="J236" s="4">
        <v>0</v>
      </c>
      <c r="K236" s="4">
        <v>6</v>
      </c>
      <c r="L236" s="6"/>
      <c r="M236" s="4">
        <v>18</v>
      </c>
      <c r="N236" s="97">
        <v>30.166666666666668</v>
      </c>
    </row>
    <row r="237" spans="2:14" x14ac:dyDescent="0.35">
      <c r="B237" s="40" t="s">
        <v>31</v>
      </c>
      <c r="C237" s="25">
        <v>0.84615384615384615</v>
      </c>
      <c r="D237" s="5">
        <v>0</v>
      </c>
      <c r="E237" s="4">
        <v>130</v>
      </c>
      <c r="F237" s="4">
        <v>110</v>
      </c>
      <c r="G237" s="4">
        <v>13</v>
      </c>
      <c r="H237" s="4">
        <v>1</v>
      </c>
      <c r="I237" s="4">
        <v>0</v>
      </c>
      <c r="J237" s="4">
        <v>6</v>
      </c>
      <c r="K237" s="4">
        <v>4</v>
      </c>
      <c r="L237" s="6"/>
      <c r="M237" s="4">
        <v>20</v>
      </c>
      <c r="N237" s="97">
        <v>32.5</v>
      </c>
    </row>
    <row r="238" spans="2:14" x14ac:dyDescent="0.35">
      <c r="B238" s="40" t="s">
        <v>33</v>
      </c>
      <c r="C238" s="25">
        <v>0.91089108910891092</v>
      </c>
      <c r="D238" s="5">
        <v>0</v>
      </c>
      <c r="E238" s="4">
        <v>202</v>
      </c>
      <c r="F238" s="4">
        <v>184</v>
      </c>
      <c r="G238" s="4">
        <v>10</v>
      </c>
      <c r="H238" s="4">
        <v>6</v>
      </c>
      <c r="I238" s="4">
        <v>2</v>
      </c>
      <c r="J238" s="4">
        <v>0</v>
      </c>
      <c r="K238" s="4">
        <v>6</v>
      </c>
      <c r="L238" s="6"/>
      <c r="M238" s="4">
        <v>18</v>
      </c>
      <c r="N238" s="97">
        <v>33.666666666666664</v>
      </c>
    </row>
    <row r="239" spans="2:14" x14ac:dyDescent="0.35">
      <c r="B239" s="40" t="s">
        <v>35</v>
      </c>
      <c r="C239" s="25">
        <v>0.97446808510638294</v>
      </c>
      <c r="D239" s="5">
        <v>0</v>
      </c>
      <c r="E239" s="4">
        <v>235</v>
      </c>
      <c r="F239" s="4">
        <v>229</v>
      </c>
      <c r="G239" s="4">
        <v>1</v>
      </c>
      <c r="H239" s="4">
        <v>2</v>
      </c>
      <c r="I239" s="4">
        <v>3</v>
      </c>
      <c r="J239" s="4">
        <v>0</v>
      </c>
      <c r="K239" s="4">
        <v>6</v>
      </c>
      <c r="L239" s="6"/>
      <c r="M239" s="4">
        <v>6</v>
      </c>
      <c r="N239" s="97">
        <v>39.166666666666664</v>
      </c>
    </row>
    <row r="240" spans="2:14" x14ac:dyDescent="0.35">
      <c r="B240" s="137" t="s">
        <v>148</v>
      </c>
      <c r="C240" s="25">
        <v>0.97101449275362317</v>
      </c>
      <c r="D240" s="5">
        <v>0</v>
      </c>
      <c r="E240" s="4">
        <v>69</v>
      </c>
      <c r="F240" s="4">
        <v>67</v>
      </c>
      <c r="G240" s="4">
        <v>1</v>
      </c>
      <c r="H240" s="4">
        <v>0</v>
      </c>
      <c r="I240" s="4">
        <v>1</v>
      </c>
      <c r="J240" s="4">
        <v>0</v>
      </c>
      <c r="K240" s="4">
        <v>4</v>
      </c>
      <c r="L240" s="6"/>
      <c r="M240" s="4">
        <v>2</v>
      </c>
      <c r="N240" s="97">
        <v>17.25</v>
      </c>
    </row>
    <row r="241" spans="2:14" x14ac:dyDescent="0.35">
      <c r="B241" s="100" t="s">
        <v>114</v>
      </c>
      <c r="C241" s="25">
        <v>0.8926380368098159</v>
      </c>
      <c r="D241" s="5">
        <v>0</v>
      </c>
      <c r="E241" s="4">
        <v>326</v>
      </c>
      <c r="F241" s="4">
        <v>291</v>
      </c>
      <c r="G241" s="4">
        <v>11</v>
      </c>
      <c r="H241" s="4">
        <v>6</v>
      </c>
      <c r="I241" s="4">
        <v>12</v>
      </c>
      <c r="J241" s="4">
        <v>6</v>
      </c>
      <c r="K241" s="4">
        <v>6</v>
      </c>
      <c r="L241" s="6"/>
      <c r="M241" s="4">
        <v>35</v>
      </c>
      <c r="N241" s="97">
        <v>54.333333333333336</v>
      </c>
    </row>
    <row r="242" spans="2:14" x14ac:dyDescent="0.35">
      <c r="B242" s="40" t="s">
        <v>41</v>
      </c>
      <c r="C242" s="25">
        <v>0.88888888888888884</v>
      </c>
      <c r="D242" s="5">
        <v>0</v>
      </c>
      <c r="E242" s="4">
        <v>198</v>
      </c>
      <c r="F242" s="4">
        <v>176</v>
      </c>
      <c r="G242" s="4">
        <v>13</v>
      </c>
      <c r="H242" s="4">
        <v>8</v>
      </c>
      <c r="I242" s="4">
        <v>1</v>
      </c>
      <c r="J242" s="4">
        <v>0</v>
      </c>
      <c r="K242" s="4">
        <v>6</v>
      </c>
      <c r="L242" s="6"/>
      <c r="M242" s="4">
        <v>22</v>
      </c>
      <c r="N242" s="97">
        <v>33</v>
      </c>
    </row>
    <row r="243" spans="2:14" x14ac:dyDescent="0.35">
      <c r="B243" s="40" t="s">
        <v>43</v>
      </c>
      <c r="C243" s="25">
        <v>0.89534883720930236</v>
      </c>
      <c r="D243" s="5" t="e">
        <v>#DIV/0!</v>
      </c>
      <c r="E243" s="4">
        <v>172</v>
      </c>
      <c r="F243" s="4">
        <v>154</v>
      </c>
      <c r="G243" s="4">
        <v>11</v>
      </c>
      <c r="H243" s="4">
        <v>2</v>
      </c>
      <c r="I243" s="4">
        <v>4</v>
      </c>
      <c r="J243" s="4">
        <v>1</v>
      </c>
      <c r="K243" s="4">
        <v>5</v>
      </c>
      <c r="L243" s="6"/>
      <c r="M243" s="4">
        <v>18</v>
      </c>
      <c r="N243" s="97">
        <v>34.4</v>
      </c>
    </row>
    <row r="244" spans="2:14" x14ac:dyDescent="0.35">
      <c r="B244" s="40" t="s">
        <v>45</v>
      </c>
      <c r="C244" s="25">
        <v>0.84905660377358494</v>
      </c>
      <c r="D244" s="5">
        <v>0</v>
      </c>
      <c r="E244" s="4">
        <v>53</v>
      </c>
      <c r="F244" s="4">
        <v>45</v>
      </c>
      <c r="G244" s="4">
        <v>5</v>
      </c>
      <c r="H244" s="4">
        <v>3</v>
      </c>
      <c r="I244" s="4">
        <v>0</v>
      </c>
      <c r="J244" s="4">
        <v>0</v>
      </c>
      <c r="K244" s="4">
        <v>1</v>
      </c>
      <c r="L244" s="6"/>
      <c r="M244" s="4">
        <v>8</v>
      </c>
      <c r="N244" s="97">
        <v>53</v>
      </c>
    </row>
    <row r="245" spans="2:14" x14ac:dyDescent="0.35">
      <c r="B245" s="91" t="s">
        <v>47</v>
      </c>
      <c r="C245" s="25">
        <v>0.93548387096774188</v>
      </c>
      <c r="D245" s="5">
        <v>0</v>
      </c>
      <c r="E245" s="4">
        <v>217</v>
      </c>
      <c r="F245" s="4">
        <v>203</v>
      </c>
      <c r="G245" s="4">
        <v>9</v>
      </c>
      <c r="H245" s="4">
        <v>2</v>
      </c>
      <c r="I245" s="4">
        <v>1</v>
      </c>
      <c r="J245" s="4">
        <v>2</v>
      </c>
      <c r="K245" s="4">
        <v>6</v>
      </c>
      <c r="L245" s="6"/>
      <c r="M245" s="4">
        <v>14</v>
      </c>
      <c r="N245" s="97">
        <v>36.166666666666664</v>
      </c>
    </row>
    <row r="246" spans="2:14" x14ac:dyDescent="0.35">
      <c r="B246" s="34" t="s">
        <v>104</v>
      </c>
      <c r="C246" s="25">
        <v>0.89617486338797814</v>
      </c>
      <c r="D246" s="5">
        <v>7.3170731707317069E-2</v>
      </c>
      <c r="E246" s="4">
        <v>183</v>
      </c>
      <c r="F246" s="4">
        <v>164</v>
      </c>
      <c r="G246" s="4">
        <v>12</v>
      </c>
      <c r="H246" s="4">
        <v>4</v>
      </c>
      <c r="I246" s="4">
        <v>0</v>
      </c>
      <c r="J246" s="4">
        <v>3</v>
      </c>
      <c r="K246" s="4">
        <v>6</v>
      </c>
      <c r="L246" s="6"/>
      <c r="M246" s="4">
        <v>19</v>
      </c>
      <c r="N246" s="97">
        <v>30.5</v>
      </c>
    </row>
    <row r="247" spans="2:14" x14ac:dyDescent="0.35">
      <c r="B247" s="34" t="s">
        <v>106</v>
      </c>
      <c r="C247" s="25">
        <v>0.865979381443299</v>
      </c>
      <c r="D247" s="5">
        <v>3.5714285714285712E-2</v>
      </c>
      <c r="E247" s="4">
        <v>97</v>
      </c>
      <c r="F247" s="4">
        <v>84</v>
      </c>
      <c r="G247" s="4">
        <v>3</v>
      </c>
      <c r="H247" s="4">
        <v>4</v>
      </c>
      <c r="I247" s="4">
        <v>4</v>
      </c>
      <c r="J247" s="4">
        <v>0</v>
      </c>
      <c r="K247" s="4">
        <v>4</v>
      </c>
      <c r="L247" s="6"/>
      <c r="M247" s="4">
        <v>11</v>
      </c>
      <c r="N247" s="97">
        <v>24.25</v>
      </c>
    </row>
    <row r="248" spans="2:14" x14ac:dyDescent="0.35">
      <c r="B248" s="106" t="s">
        <v>107</v>
      </c>
      <c r="C248" s="25">
        <v>0.92056074766355145</v>
      </c>
      <c r="D248" s="5">
        <v>4.5685279187817257E-2</v>
      </c>
      <c r="E248" s="4">
        <v>214</v>
      </c>
      <c r="F248" s="4">
        <v>197</v>
      </c>
      <c r="G248" s="4">
        <v>9</v>
      </c>
      <c r="H248" s="4">
        <v>2</v>
      </c>
      <c r="I248" s="4">
        <v>5</v>
      </c>
      <c r="J248" s="4">
        <v>1</v>
      </c>
      <c r="K248" s="4">
        <v>6</v>
      </c>
      <c r="L248" s="6"/>
      <c r="M248" s="4">
        <v>17</v>
      </c>
      <c r="N248" s="97">
        <v>35.666666666666664</v>
      </c>
    </row>
    <row r="249" spans="2:14" x14ac:dyDescent="0.35">
      <c r="B249" s="40" t="s">
        <v>122</v>
      </c>
      <c r="C249" s="25">
        <v>0.89820359281437123</v>
      </c>
      <c r="D249" s="5">
        <v>0</v>
      </c>
      <c r="E249" s="4">
        <v>167</v>
      </c>
      <c r="F249" s="4">
        <v>150</v>
      </c>
      <c r="G249" s="4">
        <v>11</v>
      </c>
      <c r="H249" s="4">
        <v>5</v>
      </c>
      <c r="I249" s="4">
        <v>1</v>
      </c>
      <c r="J249" s="4">
        <v>0</v>
      </c>
      <c r="K249" s="4">
        <v>5</v>
      </c>
      <c r="L249" s="6"/>
      <c r="M249" s="4">
        <v>17</v>
      </c>
      <c r="N249" s="97">
        <v>33.4</v>
      </c>
    </row>
    <row r="250" spans="2:14" x14ac:dyDescent="0.35">
      <c r="B250" s="40" t="s">
        <v>123</v>
      </c>
      <c r="C250" s="25">
        <v>0.89032258064516134</v>
      </c>
      <c r="D250" s="5">
        <v>0</v>
      </c>
      <c r="E250" s="4">
        <v>155</v>
      </c>
      <c r="F250" s="4">
        <v>138</v>
      </c>
      <c r="G250" s="4">
        <v>9</v>
      </c>
      <c r="H250" s="4">
        <v>2</v>
      </c>
      <c r="I250" s="4">
        <v>7</v>
      </c>
      <c r="J250" s="4">
        <v>0</v>
      </c>
      <c r="K250" s="4">
        <v>6</v>
      </c>
      <c r="L250" s="6"/>
      <c r="M250" s="4">
        <v>18</v>
      </c>
      <c r="N250" s="97">
        <v>25.833333333333332</v>
      </c>
    </row>
    <row r="251" spans="2:14" x14ac:dyDescent="0.35">
      <c r="B251" s="40" t="s">
        <v>125</v>
      </c>
      <c r="C251" s="25">
        <v>0.90058479532163738</v>
      </c>
      <c r="D251" s="5" t="s">
        <v>1</v>
      </c>
      <c r="E251" s="4">
        <v>342</v>
      </c>
      <c r="F251" s="4">
        <v>308</v>
      </c>
      <c r="G251" s="4">
        <v>14</v>
      </c>
      <c r="H251" s="4">
        <v>15</v>
      </c>
      <c r="I251" s="4">
        <v>5</v>
      </c>
      <c r="J251" s="4">
        <v>0</v>
      </c>
      <c r="K251" s="4">
        <v>4</v>
      </c>
      <c r="L251" s="6"/>
      <c r="M251" s="4">
        <v>34</v>
      </c>
      <c r="N251" s="97">
        <v>85.5</v>
      </c>
    </row>
    <row r="252" spans="2:14" x14ac:dyDescent="0.35">
      <c r="B252" s="40" t="s">
        <v>126</v>
      </c>
      <c r="C252" s="25">
        <v>0.81052631578947365</v>
      </c>
      <c r="D252" s="5">
        <v>0</v>
      </c>
      <c r="E252" s="4">
        <v>95</v>
      </c>
      <c r="F252" s="4">
        <v>77</v>
      </c>
      <c r="G252" s="4">
        <v>8</v>
      </c>
      <c r="H252" s="4">
        <v>5</v>
      </c>
      <c r="I252" s="4">
        <v>4</v>
      </c>
      <c r="J252" s="4">
        <v>1</v>
      </c>
      <c r="K252" s="4">
        <v>4</v>
      </c>
      <c r="L252" s="6"/>
      <c r="M252" s="4">
        <v>18</v>
      </c>
      <c r="N252" s="97">
        <v>23.75</v>
      </c>
    </row>
    <row r="253" spans="2:14" x14ac:dyDescent="0.35">
      <c r="B253" s="40" t="s">
        <v>127</v>
      </c>
      <c r="C253" s="25">
        <v>0.44</v>
      </c>
      <c r="D253" s="5">
        <v>0</v>
      </c>
      <c r="E253" s="4">
        <v>25</v>
      </c>
      <c r="F253" s="4">
        <v>11</v>
      </c>
      <c r="G253" s="4">
        <v>1</v>
      </c>
      <c r="H253" s="4">
        <v>13</v>
      </c>
      <c r="I253" s="4">
        <v>0</v>
      </c>
      <c r="J253" s="4">
        <v>0</v>
      </c>
      <c r="K253" s="4">
        <v>1</v>
      </c>
      <c r="L253" s="6"/>
      <c r="M253" s="4">
        <v>14</v>
      </c>
      <c r="N253" s="97">
        <v>25</v>
      </c>
    </row>
    <row r="254" spans="2:14" x14ac:dyDescent="0.35">
      <c r="B254" s="137" t="s">
        <v>145</v>
      </c>
      <c r="C254" s="25" t="e">
        <v>#DIV/0!</v>
      </c>
      <c r="D254" s="5">
        <v>0.86021505376344087</v>
      </c>
      <c r="E254" s="4">
        <v>93</v>
      </c>
      <c r="F254" s="4">
        <v>80</v>
      </c>
      <c r="G254" s="4">
        <v>7</v>
      </c>
      <c r="H254" s="4">
        <v>3</v>
      </c>
      <c r="I254" s="4">
        <v>3</v>
      </c>
      <c r="J254" s="4">
        <v>0</v>
      </c>
      <c r="K254" s="4">
        <v>4</v>
      </c>
      <c r="L254" s="6"/>
      <c r="M254" s="4">
        <v>17</v>
      </c>
      <c r="N254" s="97">
        <v>23.25</v>
      </c>
    </row>
    <row r="255" spans="2:14" x14ac:dyDescent="0.35">
      <c r="B255" s="137" t="s">
        <v>146</v>
      </c>
      <c r="C255" s="25">
        <v>0.70731707317073167</v>
      </c>
      <c r="D255" s="5"/>
      <c r="E255" s="4">
        <v>41</v>
      </c>
      <c r="F255" s="4">
        <v>29</v>
      </c>
      <c r="G255" s="4">
        <v>6</v>
      </c>
      <c r="H255" s="4">
        <v>1</v>
      </c>
      <c r="I255" s="4">
        <v>3</v>
      </c>
      <c r="J255" s="4">
        <v>2</v>
      </c>
      <c r="K255" s="4">
        <v>4</v>
      </c>
      <c r="L255" s="6"/>
      <c r="M255" s="4">
        <v>16</v>
      </c>
      <c r="N255" s="97">
        <v>10.25</v>
      </c>
    </row>
    <row r="256" spans="2:14" x14ac:dyDescent="0.35">
      <c r="B256" s="137" t="s">
        <v>147</v>
      </c>
      <c r="C256" s="25">
        <v>0.91772151898734178</v>
      </c>
      <c r="D256" s="5"/>
      <c r="E256" s="4">
        <v>158</v>
      </c>
      <c r="F256" s="4">
        <v>145</v>
      </c>
      <c r="G256" s="4">
        <v>9</v>
      </c>
      <c r="H256" s="4">
        <v>3</v>
      </c>
      <c r="I256" s="4">
        <v>1</v>
      </c>
      <c r="J256" s="4">
        <v>0</v>
      </c>
      <c r="K256" s="4">
        <v>4</v>
      </c>
      <c r="L256" s="6"/>
      <c r="M256" s="4">
        <v>17</v>
      </c>
      <c r="N256" s="97">
        <v>39.5</v>
      </c>
    </row>
    <row r="257" spans="2:14" x14ac:dyDescent="0.35">
      <c r="B257" s="137" t="s">
        <v>151</v>
      </c>
      <c r="C257" s="25">
        <v>0.84810126582278478</v>
      </c>
      <c r="D257" s="5"/>
      <c r="E257" s="4">
        <v>79</v>
      </c>
      <c r="F257" s="4">
        <v>67</v>
      </c>
      <c r="G257" s="4">
        <v>6</v>
      </c>
      <c r="H257" s="4">
        <v>6</v>
      </c>
      <c r="I257" s="4">
        <v>0</v>
      </c>
      <c r="J257" s="4">
        <v>0</v>
      </c>
      <c r="K257" s="4">
        <v>4</v>
      </c>
      <c r="L257" s="6"/>
      <c r="M257" s="4">
        <v>16</v>
      </c>
      <c r="N257" s="97">
        <v>19.75</v>
      </c>
    </row>
    <row r="258" spans="2:14" x14ac:dyDescent="0.35">
      <c r="B258" s="137" t="s">
        <v>152</v>
      </c>
      <c r="C258" s="25">
        <v>0.96039603960396036</v>
      </c>
      <c r="D258" s="5"/>
      <c r="E258" s="4">
        <v>101</v>
      </c>
      <c r="F258" s="4">
        <v>97</v>
      </c>
      <c r="G258" s="4">
        <v>2</v>
      </c>
      <c r="H258" s="4">
        <v>2</v>
      </c>
      <c r="I258" s="4">
        <v>0</v>
      </c>
      <c r="J258" s="4">
        <v>0</v>
      </c>
      <c r="K258" s="4">
        <v>4</v>
      </c>
      <c r="L258" s="6"/>
      <c r="M258" s="4">
        <v>8</v>
      </c>
      <c r="N258" s="97">
        <v>25.25</v>
      </c>
    </row>
    <row r="259" spans="2:14" x14ac:dyDescent="0.35">
      <c r="B259" s="137" t="s">
        <v>149</v>
      </c>
      <c r="C259" s="25">
        <v>0.91954022988505746</v>
      </c>
      <c r="D259" s="5"/>
      <c r="E259" s="4">
        <v>174</v>
      </c>
      <c r="F259" s="4">
        <v>160</v>
      </c>
      <c r="G259" s="4">
        <v>9</v>
      </c>
      <c r="H259" s="4">
        <v>1</v>
      </c>
      <c r="I259" s="4">
        <v>4</v>
      </c>
      <c r="J259" s="4">
        <v>0</v>
      </c>
      <c r="K259" s="4">
        <v>3</v>
      </c>
      <c r="L259" s="6"/>
      <c r="M259" s="4">
        <v>17</v>
      </c>
      <c r="N259" s="97">
        <v>58</v>
      </c>
    </row>
    <row r="260" spans="2:14" x14ac:dyDescent="0.35">
      <c r="B260" s="137" t="s">
        <v>150</v>
      </c>
      <c r="C260" s="25">
        <v>0.810126582278481</v>
      </c>
      <c r="D260" s="5"/>
      <c r="E260" s="4">
        <v>79</v>
      </c>
      <c r="F260" s="4">
        <v>64</v>
      </c>
      <c r="G260" s="4">
        <v>7</v>
      </c>
      <c r="H260" s="4">
        <v>0</v>
      </c>
      <c r="I260" s="4">
        <v>8</v>
      </c>
      <c r="J260" s="4">
        <v>0</v>
      </c>
      <c r="K260" s="4">
        <v>2</v>
      </c>
      <c r="L260" s="6"/>
      <c r="M260" s="4">
        <v>17</v>
      </c>
      <c r="N260" s="97">
        <v>39.5</v>
      </c>
    </row>
    <row r="261" spans="2:14" x14ac:dyDescent="0.35">
      <c r="B261" s="137" t="s">
        <v>153</v>
      </c>
      <c r="C261" s="25">
        <v>0.89473684210526316</v>
      </c>
      <c r="D261" s="5"/>
      <c r="E261" s="4">
        <v>57</v>
      </c>
      <c r="F261" s="4">
        <v>51</v>
      </c>
      <c r="G261" s="4">
        <v>4</v>
      </c>
      <c r="H261" s="4">
        <v>0</v>
      </c>
      <c r="I261" s="4">
        <v>2</v>
      </c>
      <c r="J261" s="4">
        <v>0</v>
      </c>
      <c r="K261" s="4">
        <v>2</v>
      </c>
      <c r="L261" s="6"/>
      <c r="M261" s="4">
        <v>8</v>
      </c>
      <c r="N261" s="97">
        <v>28.5</v>
      </c>
    </row>
    <row r="262" spans="2:14" x14ac:dyDescent="0.35">
      <c r="B262" s="136" t="s">
        <v>144</v>
      </c>
      <c r="C262" s="25">
        <v>1</v>
      </c>
      <c r="D262" s="5"/>
      <c r="E262" s="4">
        <v>9</v>
      </c>
      <c r="F262" s="4">
        <v>9</v>
      </c>
      <c r="G262" s="4">
        <v>0</v>
      </c>
      <c r="H262" s="4">
        <v>0</v>
      </c>
      <c r="I262" s="4">
        <v>0</v>
      </c>
      <c r="J262" s="4">
        <v>0</v>
      </c>
      <c r="K262" s="4">
        <v>1</v>
      </c>
      <c r="L262" s="6"/>
      <c r="M262" s="4">
        <v>0</v>
      </c>
      <c r="N262" s="97">
        <v>9</v>
      </c>
    </row>
    <row r="263" spans="2:14" x14ac:dyDescent="0.35">
      <c r="B263" s="136"/>
      <c r="C263" s="25"/>
      <c r="D263" s="5"/>
      <c r="E263" s="4"/>
      <c r="F263" s="4"/>
      <c r="G263" s="4"/>
      <c r="H263" s="4"/>
      <c r="I263" s="4"/>
      <c r="J263" s="4"/>
      <c r="K263" s="4"/>
      <c r="L263" s="6"/>
      <c r="M263" s="4"/>
      <c r="N263" s="97"/>
    </row>
    <row r="264" spans="2:14" x14ac:dyDescent="0.35">
      <c r="B264" s="40"/>
      <c r="C264" s="25"/>
      <c r="D264" s="5"/>
      <c r="E264" s="4"/>
      <c r="F264" s="4"/>
      <c r="G264" s="4"/>
      <c r="H264" s="4"/>
      <c r="I264" s="4"/>
      <c r="J264" s="4"/>
      <c r="K264" s="4"/>
      <c r="L264" s="6"/>
      <c r="M264" s="4"/>
      <c r="N264" s="97"/>
    </row>
    <row r="265" spans="2:14" x14ac:dyDescent="0.35">
      <c r="B265" s="40"/>
      <c r="C265" s="25"/>
      <c r="D265" s="5"/>
      <c r="E265" s="4"/>
      <c r="F265" s="4"/>
      <c r="G265" s="4"/>
      <c r="H265" s="4"/>
      <c r="I265" s="4"/>
      <c r="J265" s="4"/>
      <c r="K265" s="4"/>
      <c r="L265" s="6"/>
      <c r="M265" s="4"/>
      <c r="N265" s="97"/>
    </row>
    <row r="266" spans="2:14" x14ac:dyDescent="0.35">
      <c r="B266" s="40"/>
      <c r="C266" s="25"/>
      <c r="D266" s="5"/>
      <c r="E266" s="4"/>
      <c r="F266" s="4"/>
      <c r="G266" s="4"/>
      <c r="H266" s="4"/>
      <c r="I266" s="4"/>
      <c r="J266" s="4"/>
      <c r="K266" s="4"/>
      <c r="L266" s="6"/>
      <c r="M266" s="4"/>
      <c r="N266" s="97"/>
    </row>
    <row r="267" spans="2:14" x14ac:dyDescent="0.35">
      <c r="B267" s="40"/>
      <c r="C267" s="25"/>
      <c r="D267" s="5"/>
      <c r="E267" s="4"/>
      <c r="F267" s="4"/>
      <c r="G267" s="4"/>
      <c r="H267" s="4"/>
      <c r="I267" s="4"/>
      <c r="J267" s="4"/>
      <c r="K267" s="4"/>
      <c r="L267" s="6"/>
      <c r="M267" s="4"/>
      <c r="N267" s="97"/>
    </row>
    <row r="268" spans="2:14" x14ac:dyDescent="0.35">
      <c r="B268" s="40"/>
      <c r="C268" s="25"/>
      <c r="D268" s="5"/>
      <c r="E268" s="4"/>
      <c r="F268" s="4"/>
      <c r="G268" s="4"/>
      <c r="H268" s="4"/>
      <c r="I268" s="4"/>
      <c r="J268" s="4"/>
      <c r="K268" s="4"/>
      <c r="L268" s="6"/>
      <c r="M268" s="4"/>
      <c r="N268" s="97"/>
    </row>
    <row r="269" spans="2:14" x14ac:dyDescent="0.35">
      <c r="C269" s="25">
        <v>0.89816612729234091</v>
      </c>
      <c r="D269" s="25" t="e">
        <v>#DIV/0!</v>
      </c>
      <c r="E269" s="4">
        <v>4635</v>
      </c>
      <c r="F269" s="4">
        <v>4163</v>
      </c>
      <c r="G269" s="4">
        <v>254</v>
      </c>
      <c r="H269" s="4">
        <v>118</v>
      </c>
      <c r="I269" s="4">
        <v>75</v>
      </c>
      <c r="J269" s="4">
        <v>24</v>
      </c>
      <c r="K269" s="4"/>
      <c r="L269" s="6"/>
      <c r="M269" s="4"/>
      <c r="N269" s="6"/>
    </row>
    <row r="270" spans="2:14" x14ac:dyDescent="0.35">
      <c r="G270" s="73">
        <v>5.4800431499460622E-2</v>
      </c>
      <c r="H270" s="73">
        <v>2.5458468176914779E-2</v>
      </c>
      <c r="I270" s="73">
        <v>1.6181229773462782E-2</v>
      </c>
      <c r="J270" s="126">
        <v>5.1779935275080907E-3</v>
      </c>
    </row>
    <row r="271" spans="2:14" x14ac:dyDescent="0.35">
      <c r="G271" s="6"/>
      <c r="H271" s="6"/>
      <c r="I271" s="6"/>
      <c r="J271" s="6"/>
    </row>
    <row r="274" spans="2:14" x14ac:dyDescent="0.35">
      <c r="B274" s="26" t="s">
        <v>51</v>
      </c>
      <c r="C274" s="26" t="s">
        <v>0</v>
      </c>
      <c r="D274" s="26" t="s">
        <v>1</v>
      </c>
      <c r="E274" s="26" t="s">
        <v>52</v>
      </c>
      <c r="F274" s="26" t="s">
        <v>53</v>
      </c>
      <c r="G274" s="26" t="s">
        <v>48</v>
      </c>
      <c r="H274" s="26" t="s">
        <v>21</v>
      </c>
      <c r="I274" s="26" t="s">
        <v>3</v>
      </c>
      <c r="J274" s="26" t="s">
        <v>54</v>
      </c>
      <c r="K274" s="17" t="s">
        <v>55</v>
      </c>
      <c r="L274" s="26" t="s">
        <v>56</v>
      </c>
    </row>
    <row r="275" spans="2:14" x14ac:dyDescent="0.35">
      <c r="B275" s="134" t="s">
        <v>25</v>
      </c>
      <c r="C275" s="126">
        <v>0.93061224489795913</v>
      </c>
      <c r="D275" s="4"/>
      <c r="E275" s="4">
        <v>245</v>
      </c>
      <c r="F275" s="4">
        <v>228</v>
      </c>
      <c r="G275" s="4">
        <v>4</v>
      </c>
      <c r="H275" s="4">
        <v>8</v>
      </c>
      <c r="I275" s="4">
        <v>5</v>
      </c>
      <c r="J275" s="4">
        <v>0</v>
      </c>
      <c r="K275" s="4">
        <v>6</v>
      </c>
      <c r="L275" s="4"/>
    </row>
    <row r="276" spans="2:14" x14ac:dyDescent="0.35">
      <c r="B276" s="135" t="s">
        <v>157</v>
      </c>
      <c r="C276" s="126" t="e">
        <v>#DIV/0!</v>
      </c>
      <c r="D276" s="4"/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/>
    </row>
    <row r="277" spans="2:14" x14ac:dyDescent="0.35">
      <c r="B277" s="135" t="s">
        <v>159</v>
      </c>
      <c r="C277" s="126" t="e">
        <v>#DIV/0!</v>
      </c>
      <c r="D277" s="4"/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/>
    </row>
    <row r="278" spans="2:14" x14ac:dyDescent="0.35">
      <c r="B278" s="135" t="s">
        <v>161</v>
      </c>
      <c r="C278" s="126" t="e">
        <v>#DIV/0!</v>
      </c>
      <c r="D278" s="4"/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/>
    </row>
    <row r="279" spans="2:14" x14ac:dyDescent="0.35">
      <c r="B279" s="135" t="s">
        <v>163</v>
      </c>
      <c r="C279" s="126" t="e">
        <v>#DIV/0!</v>
      </c>
      <c r="D279" s="4"/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/>
    </row>
    <row r="280" spans="2:14" x14ac:dyDescent="0.35">
      <c r="C280" s="126">
        <v>0.93061224489795913</v>
      </c>
      <c r="D280" s="4"/>
      <c r="E280" s="4">
        <v>245</v>
      </c>
      <c r="F280" s="4">
        <v>228</v>
      </c>
      <c r="G280" s="4">
        <v>4</v>
      </c>
      <c r="H280" s="4">
        <v>8</v>
      </c>
      <c r="I280" s="4">
        <v>5</v>
      </c>
      <c r="J280" s="4">
        <v>0</v>
      </c>
    </row>
    <row r="281" spans="2:14" x14ac:dyDescent="0.35">
      <c r="G281" s="126">
        <v>1.6326530612244899E-2</v>
      </c>
      <c r="H281" s="126">
        <v>3.2653061224489799E-2</v>
      </c>
      <c r="I281" s="126">
        <v>2.0408163265306121E-2</v>
      </c>
      <c r="J281" s="4">
        <v>0</v>
      </c>
    </row>
    <row r="285" spans="2:14" x14ac:dyDescent="0.35">
      <c r="B285" s="26" t="s">
        <v>177</v>
      </c>
      <c r="C285" s="11" t="s">
        <v>0</v>
      </c>
      <c r="D285" s="11" t="s">
        <v>1</v>
      </c>
      <c r="E285" s="11" t="s">
        <v>52</v>
      </c>
      <c r="F285" s="11" t="s">
        <v>53</v>
      </c>
      <c r="G285" s="11" t="s">
        <v>48</v>
      </c>
      <c r="H285" s="11" t="s">
        <v>21</v>
      </c>
      <c r="I285" s="11" t="s">
        <v>3</v>
      </c>
      <c r="J285" s="11" t="s">
        <v>54</v>
      </c>
      <c r="K285" s="11" t="s">
        <v>55</v>
      </c>
      <c r="L285" s="11" t="s">
        <v>56</v>
      </c>
      <c r="M285" s="11" t="s">
        <v>57</v>
      </c>
      <c r="N285" s="11" t="s">
        <v>112</v>
      </c>
    </row>
    <row r="286" spans="2:14" x14ac:dyDescent="0.35">
      <c r="B286" s="40" t="s">
        <v>22</v>
      </c>
      <c r="C286" s="25">
        <v>0.96208530805687209</v>
      </c>
      <c r="D286" s="5"/>
      <c r="E286" s="4">
        <v>211</v>
      </c>
      <c r="F286" s="4">
        <v>203</v>
      </c>
      <c r="G286" s="4">
        <v>4</v>
      </c>
      <c r="H286" s="4">
        <v>4</v>
      </c>
      <c r="I286" s="4">
        <v>0</v>
      </c>
      <c r="J286" s="4">
        <v>0</v>
      </c>
      <c r="K286" s="4">
        <v>5</v>
      </c>
      <c r="L286" s="6"/>
      <c r="M286" s="4">
        <v>8</v>
      </c>
      <c r="N286" s="97">
        <v>42.2</v>
      </c>
    </row>
    <row r="287" spans="2:14" x14ac:dyDescent="0.35">
      <c r="B287" s="40" t="s">
        <v>23</v>
      </c>
      <c r="C287" s="25">
        <v>0.96995708154506433</v>
      </c>
      <c r="D287" s="5" t="e">
        <v>#DIV/0!</v>
      </c>
      <c r="E287" s="4">
        <v>233</v>
      </c>
      <c r="F287" s="4">
        <v>226</v>
      </c>
      <c r="G287" s="4">
        <v>3</v>
      </c>
      <c r="H287" s="4">
        <v>3</v>
      </c>
      <c r="I287" s="4">
        <v>1</v>
      </c>
      <c r="J287" s="4">
        <v>0</v>
      </c>
      <c r="K287" s="4">
        <v>6</v>
      </c>
      <c r="L287" s="6"/>
      <c r="M287" s="4">
        <v>7</v>
      </c>
      <c r="N287" s="97">
        <v>38.833333333333336</v>
      </c>
    </row>
    <row r="288" spans="2:14" x14ac:dyDescent="0.35">
      <c r="B288" s="40" t="s">
        <v>164</v>
      </c>
      <c r="C288" s="25" t="e">
        <v>#DIV/0!</v>
      </c>
      <c r="D288" s="5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6"/>
      <c r="M288" s="4">
        <v>0</v>
      </c>
      <c r="N288" s="97"/>
    </row>
    <row r="289" spans="2:14" x14ac:dyDescent="0.35">
      <c r="B289" s="40" t="s">
        <v>27</v>
      </c>
      <c r="C289" s="25">
        <v>0.95187165775401072</v>
      </c>
      <c r="D289" s="5">
        <v>0</v>
      </c>
      <c r="E289" s="4">
        <v>187</v>
      </c>
      <c r="F289" s="4">
        <v>178</v>
      </c>
      <c r="G289" s="4">
        <v>7</v>
      </c>
      <c r="H289" s="4">
        <v>2</v>
      </c>
      <c r="I289" s="4">
        <v>0</v>
      </c>
      <c r="J289" s="4">
        <v>0</v>
      </c>
      <c r="K289" s="4">
        <v>6</v>
      </c>
      <c r="L289" s="6"/>
      <c r="M289" s="4">
        <v>9</v>
      </c>
      <c r="N289" s="97">
        <v>31.166666666666668</v>
      </c>
    </row>
    <row r="290" spans="2:14" x14ac:dyDescent="0.35">
      <c r="B290" s="40" t="s">
        <v>29</v>
      </c>
      <c r="C290" s="25">
        <v>0.94354838709677424</v>
      </c>
      <c r="D290" s="5">
        <v>0</v>
      </c>
      <c r="E290" s="4">
        <v>248</v>
      </c>
      <c r="F290" s="4">
        <v>234</v>
      </c>
      <c r="G290" s="4">
        <v>9</v>
      </c>
      <c r="H290" s="4">
        <v>3</v>
      </c>
      <c r="I290" s="4">
        <v>2</v>
      </c>
      <c r="J290" s="4">
        <v>0</v>
      </c>
      <c r="K290" s="4">
        <v>6</v>
      </c>
      <c r="L290" s="6"/>
      <c r="M290" s="4">
        <v>14</v>
      </c>
      <c r="N290" s="97">
        <v>41.333333333333336</v>
      </c>
    </row>
    <row r="291" spans="2:14" x14ac:dyDescent="0.35">
      <c r="B291" s="40" t="s">
        <v>30</v>
      </c>
      <c r="C291" s="25">
        <v>0.9329896907216495</v>
      </c>
      <c r="D291" s="5" t="s">
        <v>1</v>
      </c>
      <c r="E291" s="4">
        <v>194</v>
      </c>
      <c r="F291" s="4">
        <v>181</v>
      </c>
      <c r="G291" s="4">
        <v>13</v>
      </c>
      <c r="H291" s="4">
        <v>0</v>
      </c>
      <c r="I291" s="4">
        <v>0</v>
      </c>
      <c r="J291" s="4">
        <v>0</v>
      </c>
      <c r="K291" s="4">
        <v>6</v>
      </c>
      <c r="L291" s="6"/>
      <c r="M291" s="4">
        <v>13</v>
      </c>
      <c r="N291" s="97">
        <v>32.333333333333336</v>
      </c>
    </row>
    <row r="292" spans="2:14" x14ac:dyDescent="0.35">
      <c r="B292" s="40" t="s">
        <v>31</v>
      </c>
      <c r="C292" s="25">
        <v>0.88961038961038963</v>
      </c>
      <c r="D292" s="5">
        <v>0</v>
      </c>
      <c r="E292" s="4">
        <v>154</v>
      </c>
      <c r="F292" s="4">
        <v>137</v>
      </c>
      <c r="G292" s="4">
        <v>11</v>
      </c>
      <c r="H292" s="4">
        <v>4</v>
      </c>
      <c r="I292" s="4">
        <v>2</v>
      </c>
      <c r="J292" s="4">
        <v>0</v>
      </c>
      <c r="K292" s="4">
        <v>5</v>
      </c>
      <c r="L292" s="6"/>
      <c r="M292" s="4">
        <v>17</v>
      </c>
      <c r="N292" s="97">
        <v>30.8</v>
      </c>
    </row>
    <row r="293" spans="2:14" x14ac:dyDescent="0.35">
      <c r="B293" s="40" t="s">
        <v>33</v>
      </c>
      <c r="C293" s="25">
        <v>0.90521327014218012</v>
      </c>
      <c r="D293" s="5">
        <v>0</v>
      </c>
      <c r="E293" s="4">
        <v>211</v>
      </c>
      <c r="F293" s="4">
        <v>191</v>
      </c>
      <c r="G293" s="4">
        <v>9</v>
      </c>
      <c r="H293" s="4">
        <v>9</v>
      </c>
      <c r="I293" s="4">
        <v>2</v>
      </c>
      <c r="J293" s="4">
        <v>0</v>
      </c>
      <c r="K293" s="4">
        <v>6</v>
      </c>
      <c r="L293" s="6"/>
      <c r="M293" s="4">
        <v>20</v>
      </c>
      <c r="N293" s="97">
        <v>35.166666666666664</v>
      </c>
    </row>
    <row r="294" spans="2:14" x14ac:dyDescent="0.35">
      <c r="B294" s="40" t="s">
        <v>35</v>
      </c>
      <c r="C294" s="25">
        <v>0.92417061611374407</v>
      </c>
      <c r="D294" s="5">
        <v>0</v>
      </c>
      <c r="E294" s="4">
        <v>211</v>
      </c>
      <c r="F294" s="4">
        <v>195</v>
      </c>
      <c r="G294" s="4">
        <v>5</v>
      </c>
      <c r="H294" s="4">
        <v>7</v>
      </c>
      <c r="I294" s="4">
        <v>4</v>
      </c>
      <c r="J294" s="4">
        <v>0</v>
      </c>
      <c r="K294" s="4">
        <v>6</v>
      </c>
      <c r="L294" s="6"/>
      <c r="M294" s="4">
        <v>16</v>
      </c>
      <c r="N294" s="97">
        <v>35.166666666666664</v>
      </c>
    </row>
    <row r="295" spans="2:14" x14ac:dyDescent="0.35">
      <c r="B295" s="137" t="s">
        <v>148</v>
      </c>
      <c r="C295" s="25">
        <v>0.75352112676056338</v>
      </c>
      <c r="D295" s="5">
        <v>0</v>
      </c>
      <c r="E295" s="4">
        <v>142</v>
      </c>
      <c r="F295" s="4">
        <v>107</v>
      </c>
      <c r="G295" s="4">
        <v>33</v>
      </c>
      <c r="H295" s="4">
        <v>1</v>
      </c>
      <c r="I295" s="4">
        <v>1</v>
      </c>
      <c r="J295" s="4">
        <v>0</v>
      </c>
      <c r="K295" s="4">
        <v>6</v>
      </c>
      <c r="L295" s="6"/>
      <c r="M295" s="4">
        <v>35</v>
      </c>
      <c r="N295" s="97">
        <v>23.666666666666668</v>
      </c>
    </row>
    <row r="296" spans="2:14" x14ac:dyDescent="0.35">
      <c r="B296" s="100" t="s">
        <v>114</v>
      </c>
      <c r="C296" s="25">
        <v>0.92215568862275454</v>
      </c>
      <c r="D296" s="5">
        <v>0</v>
      </c>
      <c r="E296" s="4">
        <v>334</v>
      </c>
      <c r="F296" s="4">
        <v>308</v>
      </c>
      <c r="G296" s="4">
        <v>9</v>
      </c>
      <c r="H296" s="4">
        <v>2</v>
      </c>
      <c r="I296" s="4">
        <v>13</v>
      </c>
      <c r="J296" s="4">
        <v>2</v>
      </c>
      <c r="K296" s="4">
        <v>6</v>
      </c>
      <c r="L296" s="6"/>
      <c r="M296" s="4">
        <v>26</v>
      </c>
      <c r="N296" s="97">
        <v>55.666666666666664</v>
      </c>
    </row>
    <row r="297" spans="2:14" x14ac:dyDescent="0.35">
      <c r="B297" s="40" t="s">
        <v>41</v>
      </c>
      <c r="C297" s="25">
        <v>0.88559322033898302</v>
      </c>
      <c r="D297" s="5">
        <v>0</v>
      </c>
      <c r="E297" s="4">
        <v>236</v>
      </c>
      <c r="F297" s="4">
        <v>209</v>
      </c>
      <c r="G297" s="4">
        <v>11</v>
      </c>
      <c r="H297" s="4">
        <v>9</v>
      </c>
      <c r="I297" s="4">
        <v>7</v>
      </c>
      <c r="J297" s="4">
        <v>0</v>
      </c>
      <c r="K297" s="4">
        <v>6</v>
      </c>
      <c r="L297" s="6"/>
      <c r="M297" s="4">
        <v>27</v>
      </c>
      <c r="N297" s="97">
        <v>39.333333333333336</v>
      </c>
    </row>
    <row r="298" spans="2:14" x14ac:dyDescent="0.35">
      <c r="B298" s="40" t="s">
        <v>43</v>
      </c>
      <c r="C298" s="25">
        <v>0.89949748743718594</v>
      </c>
      <c r="D298" s="5" t="e">
        <v>#DIV/0!</v>
      </c>
      <c r="E298" s="4">
        <v>199</v>
      </c>
      <c r="F298" s="4">
        <v>179</v>
      </c>
      <c r="G298" s="4">
        <v>9</v>
      </c>
      <c r="H298" s="4">
        <v>7</v>
      </c>
      <c r="I298" s="4">
        <v>4</v>
      </c>
      <c r="J298" s="4">
        <v>0</v>
      </c>
      <c r="K298" s="4">
        <v>5</v>
      </c>
      <c r="L298" s="6"/>
      <c r="M298" s="4">
        <v>20</v>
      </c>
      <c r="N298" s="97">
        <v>39.799999999999997</v>
      </c>
    </row>
    <row r="299" spans="2:14" x14ac:dyDescent="0.35">
      <c r="B299" s="40" t="s">
        <v>45</v>
      </c>
      <c r="C299" s="25">
        <v>0.91558441558441561</v>
      </c>
      <c r="D299" s="5">
        <v>0</v>
      </c>
      <c r="E299" s="4">
        <v>154</v>
      </c>
      <c r="F299" s="4">
        <v>141</v>
      </c>
      <c r="G299" s="4">
        <v>5</v>
      </c>
      <c r="H299" s="4">
        <v>7</v>
      </c>
      <c r="I299" s="4">
        <v>1</v>
      </c>
      <c r="J299" s="4">
        <v>0</v>
      </c>
      <c r="K299" s="4">
        <v>4</v>
      </c>
      <c r="L299" s="6"/>
      <c r="M299" s="4">
        <v>13</v>
      </c>
      <c r="N299" s="97">
        <v>38.5</v>
      </c>
    </row>
    <row r="300" spans="2:14" x14ac:dyDescent="0.35">
      <c r="B300" s="91" t="s">
        <v>47</v>
      </c>
      <c r="C300" s="25">
        <v>0.95564516129032262</v>
      </c>
      <c r="D300" s="5">
        <v>0</v>
      </c>
      <c r="E300" s="4">
        <v>248</v>
      </c>
      <c r="F300" s="4">
        <v>237</v>
      </c>
      <c r="G300" s="4">
        <v>7</v>
      </c>
      <c r="H300" s="4">
        <v>3</v>
      </c>
      <c r="I300" s="4">
        <v>1</v>
      </c>
      <c r="J300" s="4">
        <v>0</v>
      </c>
      <c r="K300" s="4">
        <v>6</v>
      </c>
      <c r="L300" s="6"/>
      <c r="M300" s="4">
        <v>11</v>
      </c>
      <c r="N300" s="97">
        <v>41.333333333333336</v>
      </c>
    </row>
    <row r="301" spans="2:14" x14ac:dyDescent="0.35">
      <c r="B301" s="34" t="s">
        <v>104</v>
      </c>
      <c r="C301" s="25">
        <v>0.92156862745098034</v>
      </c>
      <c r="D301" s="5">
        <v>5.3191489361702128E-2</v>
      </c>
      <c r="E301" s="4">
        <v>204</v>
      </c>
      <c r="F301" s="4">
        <v>188</v>
      </c>
      <c r="G301" s="4">
        <v>10</v>
      </c>
      <c r="H301" s="4">
        <v>5</v>
      </c>
      <c r="I301" s="4">
        <v>2</v>
      </c>
      <c r="J301" s="4">
        <v>0</v>
      </c>
      <c r="K301" s="4">
        <v>6</v>
      </c>
      <c r="L301" s="6"/>
      <c r="M301" s="4">
        <v>17</v>
      </c>
      <c r="N301" s="97">
        <v>34</v>
      </c>
    </row>
    <row r="302" spans="2:14" x14ac:dyDescent="0.35">
      <c r="B302" s="34" t="s">
        <v>106</v>
      </c>
      <c r="C302" s="25">
        <v>0.84558823529411764</v>
      </c>
      <c r="D302" s="5">
        <v>3.4782608695652174E-2</v>
      </c>
      <c r="E302" s="4">
        <v>136</v>
      </c>
      <c r="F302" s="4">
        <v>115</v>
      </c>
      <c r="G302" s="4">
        <v>4</v>
      </c>
      <c r="H302" s="4">
        <v>3</v>
      </c>
      <c r="I302" s="4">
        <v>14</v>
      </c>
      <c r="J302" s="4">
        <v>0</v>
      </c>
      <c r="K302" s="4">
        <v>6</v>
      </c>
      <c r="L302" s="6"/>
      <c r="M302" s="4">
        <v>21</v>
      </c>
      <c r="N302" s="97">
        <v>22.666666666666668</v>
      </c>
    </row>
    <row r="303" spans="2:14" x14ac:dyDescent="0.35">
      <c r="B303" s="106" t="s">
        <v>107</v>
      </c>
      <c r="C303" s="25">
        <v>0.94088669950738912</v>
      </c>
      <c r="D303" s="5">
        <v>3.1413612565445025E-2</v>
      </c>
      <c r="E303" s="4">
        <v>203</v>
      </c>
      <c r="F303" s="4">
        <v>191</v>
      </c>
      <c r="G303" s="4">
        <v>6</v>
      </c>
      <c r="H303" s="4">
        <v>5</v>
      </c>
      <c r="I303" s="4">
        <v>0</v>
      </c>
      <c r="J303" s="4">
        <v>1</v>
      </c>
      <c r="K303" s="4">
        <v>6</v>
      </c>
      <c r="L303" s="6"/>
      <c r="M303" s="4">
        <v>12</v>
      </c>
      <c r="N303" s="97">
        <v>33.833333333333336</v>
      </c>
    </row>
    <row r="304" spans="2:14" x14ac:dyDescent="0.35">
      <c r="B304" s="40" t="s">
        <v>122</v>
      </c>
      <c r="C304" s="25">
        <v>0.88957055214723924</v>
      </c>
      <c r="D304" s="5">
        <v>0</v>
      </c>
      <c r="E304" s="4">
        <v>163</v>
      </c>
      <c r="F304" s="4">
        <v>145</v>
      </c>
      <c r="G304" s="4">
        <v>5</v>
      </c>
      <c r="H304" s="4">
        <v>4</v>
      </c>
      <c r="I304" s="4">
        <v>9</v>
      </c>
      <c r="J304" s="4">
        <v>0</v>
      </c>
      <c r="K304" s="4">
        <v>5</v>
      </c>
      <c r="L304" s="6"/>
      <c r="M304" s="4">
        <v>18</v>
      </c>
      <c r="N304" s="97">
        <v>32.6</v>
      </c>
    </row>
    <row r="305" spans="2:14" x14ac:dyDescent="0.35">
      <c r="B305" s="40" t="s">
        <v>123</v>
      </c>
      <c r="C305" s="25">
        <v>0.86330935251798557</v>
      </c>
      <c r="D305" s="5">
        <v>0</v>
      </c>
      <c r="E305" s="4">
        <v>139</v>
      </c>
      <c r="F305" s="4">
        <v>120</v>
      </c>
      <c r="G305" s="4">
        <v>11</v>
      </c>
      <c r="H305" s="4">
        <v>0</v>
      </c>
      <c r="I305" s="4">
        <v>8</v>
      </c>
      <c r="J305" s="4">
        <v>0</v>
      </c>
      <c r="K305" s="4">
        <v>5</v>
      </c>
      <c r="L305" s="6"/>
      <c r="M305" s="4">
        <v>19</v>
      </c>
      <c r="N305" s="97">
        <v>27.8</v>
      </c>
    </row>
    <row r="306" spans="2:14" x14ac:dyDescent="0.35">
      <c r="B306" s="40" t="s">
        <v>125</v>
      </c>
      <c r="C306" s="25">
        <v>0.90209790209790208</v>
      </c>
      <c r="D306" s="5" t="s">
        <v>1</v>
      </c>
      <c r="E306" s="4">
        <v>143</v>
      </c>
      <c r="F306" s="4">
        <v>129</v>
      </c>
      <c r="G306" s="4">
        <v>5</v>
      </c>
      <c r="H306" s="4">
        <v>6</v>
      </c>
      <c r="I306" s="4">
        <v>0</v>
      </c>
      <c r="J306" s="4">
        <v>3</v>
      </c>
      <c r="K306" s="4">
        <v>5</v>
      </c>
      <c r="L306" s="6"/>
      <c r="M306" s="4">
        <v>14</v>
      </c>
      <c r="N306" s="97">
        <v>28.6</v>
      </c>
    </row>
    <row r="307" spans="2:14" x14ac:dyDescent="0.35">
      <c r="B307" s="40" t="s">
        <v>126</v>
      </c>
      <c r="C307" s="25">
        <v>0.82926829268292679</v>
      </c>
      <c r="D307" s="5">
        <v>0</v>
      </c>
      <c r="E307" s="4">
        <v>41</v>
      </c>
      <c r="F307" s="4">
        <v>34</v>
      </c>
      <c r="G307" s="4">
        <v>1</v>
      </c>
      <c r="H307" s="4">
        <v>6</v>
      </c>
      <c r="I307" s="4">
        <v>0</v>
      </c>
      <c r="J307" s="4">
        <v>0</v>
      </c>
      <c r="K307" s="4">
        <v>1</v>
      </c>
      <c r="L307" s="6"/>
      <c r="M307" s="4">
        <v>7</v>
      </c>
      <c r="N307" s="97">
        <v>41</v>
      </c>
    </row>
    <row r="308" spans="2:14" x14ac:dyDescent="0.35">
      <c r="B308" s="40" t="s">
        <v>127</v>
      </c>
      <c r="C308" s="25" t="e">
        <v>#DIV/0!</v>
      </c>
      <c r="D308" s="5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 t="e">
        <v>#REF!</v>
      </c>
      <c r="L308" s="6"/>
      <c r="M308" s="4">
        <v>0</v>
      </c>
      <c r="N308" s="97" t="e">
        <v>#REF!</v>
      </c>
    </row>
    <row r="309" spans="2:14" x14ac:dyDescent="0.35">
      <c r="B309" s="137" t="s">
        <v>145</v>
      </c>
      <c r="C309" s="25">
        <v>0.88944723618090449</v>
      </c>
      <c r="D309" s="5">
        <v>0.88944723618090449</v>
      </c>
      <c r="E309" s="4">
        <v>199</v>
      </c>
      <c r="F309" s="4">
        <v>177</v>
      </c>
      <c r="G309" s="4">
        <v>11</v>
      </c>
      <c r="H309" s="4">
        <v>10</v>
      </c>
      <c r="I309" s="4">
        <v>1</v>
      </c>
      <c r="J309" s="4">
        <v>0</v>
      </c>
      <c r="K309" s="4">
        <v>6</v>
      </c>
      <c r="L309" s="6"/>
      <c r="M309" s="4">
        <v>28</v>
      </c>
      <c r="N309" s="97">
        <v>33.166666666666664</v>
      </c>
    </row>
    <row r="310" spans="2:14" x14ac:dyDescent="0.35">
      <c r="B310" s="137" t="s">
        <v>146</v>
      </c>
      <c r="C310" s="25">
        <v>0.87068965517241381</v>
      </c>
      <c r="D310" s="5"/>
      <c r="E310" s="4">
        <v>116</v>
      </c>
      <c r="F310" s="4">
        <v>101</v>
      </c>
      <c r="G310" s="4">
        <v>6</v>
      </c>
      <c r="H310" s="4">
        <v>2</v>
      </c>
      <c r="I310" s="4">
        <v>7</v>
      </c>
      <c r="J310" s="4">
        <v>0</v>
      </c>
      <c r="K310" s="4">
        <v>6</v>
      </c>
      <c r="L310" s="6"/>
      <c r="M310" s="4">
        <v>21</v>
      </c>
      <c r="N310" s="97">
        <v>19.333333333333332</v>
      </c>
    </row>
    <row r="311" spans="2:14" x14ac:dyDescent="0.35">
      <c r="B311" s="137" t="s">
        <v>147</v>
      </c>
      <c r="C311" s="25">
        <v>0.8441558441558441</v>
      </c>
      <c r="D311" s="5"/>
      <c r="E311" s="4">
        <v>77</v>
      </c>
      <c r="F311" s="4">
        <v>65</v>
      </c>
      <c r="G311" s="4">
        <v>4</v>
      </c>
      <c r="H311" s="4">
        <v>8</v>
      </c>
      <c r="I311" s="4">
        <v>0</v>
      </c>
      <c r="J311" s="4">
        <v>0</v>
      </c>
      <c r="K311" s="4">
        <v>2</v>
      </c>
      <c r="L311" s="6"/>
      <c r="M311" s="4">
        <v>14</v>
      </c>
      <c r="N311" s="97">
        <v>38.5</v>
      </c>
    </row>
    <row r="312" spans="2:14" x14ac:dyDescent="0.35">
      <c r="B312" s="137" t="s">
        <v>151</v>
      </c>
      <c r="C312" s="25">
        <v>0.89189189189189189</v>
      </c>
      <c r="D312" s="5"/>
      <c r="E312" s="4">
        <v>222</v>
      </c>
      <c r="F312" s="4">
        <v>198</v>
      </c>
      <c r="G312" s="4">
        <v>8</v>
      </c>
      <c r="H312" s="4">
        <v>15</v>
      </c>
      <c r="I312" s="4">
        <v>1</v>
      </c>
      <c r="J312" s="4">
        <v>0</v>
      </c>
      <c r="K312" s="4">
        <v>6</v>
      </c>
      <c r="L312" s="6"/>
      <c r="M312" s="4">
        <v>30</v>
      </c>
      <c r="N312" s="97">
        <v>37</v>
      </c>
    </row>
    <row r="313" spans="2:14" x14ac:dyDescent="0.35">
      <c r="B313" s="137" t="s">
        <v>152</v>
      </c>
      <c r="C313" s="25">
        <v>0.84386617100371752</v>
      </c>
      <c r="D313" s="5"/>
      <c r="E313" s="4">
        <v>269</v>
      </c>
      <c r="F313" s="4">
        <v>227</v>
      </c>
      <c r="G313" s="4">
        <v>8</v>
      </c>
      <c r="H313" s="4">
        <v>13</v>
      </c>
      <c r="I313" s="4">
        <v>19</v>
      </c>
      <c r="J313" s="4">
        <v>2</v>
      </c>
      <c r="K313" s="4">
        <v>6</v>
      </c>
      <c r="L313" s="6"/>
      <c r="M313" s="4">
        <v>48</v>
      </c>
      <c r="N313" s="97">
        <v>44.833333333333336</v>
      </c>
    </row>
    <row r="314" spans="2:14" x14ac:dyDescent="0.35">
      <c r="B314" s="137" t="s">
        <v>149</v>
      </c>
      <c r="C314" s="25">
        <v>0.93600000000000005</v>
      </c>
      <c r="D314" s="5"/>
      <c r="E314" s="4">
        <v>250</v>
      </c>
      <c r="F314" s="4">
        <v>234</v>
      </c>
      <c r="G314" s="4">
        <v>12</v>
      </c>
      <c r="H314" s="4">
        <v>0</v>
      </c>
      <c r="I314" s="4">
        <v>4</v>
      </c>
      <c r="J314" s="4">
        <v>0</v>
      </c>
      <c r="K314" s="4">
        <v>5</v>
      </c>
      <c r="L314" s="6"/>
      <c r="M314" s="4">
        <v>21</v>
      </c>
      <c r="N314" s="97">
        <v>50</v>
      </c>
    </row>
    <row r="315" spans="2:14" x14ac:dyDescent="0.35">
      <c r="B315" s="137" t="s">
        <v>150</v>
      </c>
      <c r="C315" s="25">
        <v>0.94897959183673475</v>
      </c>
      <c r="D315" s="5"/>
      <c r="E315" s="4">
        <v>196</v>
      </c>
      <c r="F315" s="4">
        <v>186</v>
      </c>
      <c r="G315" s="4">
        <v>3</v>
      </c>
      <c r="H315" s="4">
        <v>3</v>
      </c>
      <c r="I315" s="4">
        <v>4</v>
      </c>
      <c r="J315" s="4">
        <v>0</v>
      </c>
      <c r="K315" s="4">
        <v>6</v>
      </c>
      <c r="L315" s="6"/>
      <c r="M315" s="4">
        <v>16</v>
      </c>
      <c r="N315" s="97">
        <v>32.666666666666664</v>
      </c>
    </row>
    <row r="316" spans="2:14" x14ac:dyDescent="0.35">
      <c r="B316" s="137" t="s">
        <v>153</v>
      </c>
      <c r="C316" s="25">
        <v>0.9072847682119205</v>
      </c>
      <c r="D316" s="5"/>
      <c r="E316" s="4">
        <v>151</v>
      </c>
      <c r="F316" s="4">
        <v>137</v>
      </c>
      <c r="G316" s="4">
        <v>8</v>
      </c>
      <c r="H316" s="4">
        <v>0</v>
      </c>
      <c r="I316" s="4">
        <v>6</v>
      </c>
      <c r="J316" s="4">
        <v>0</v>
      </c>
      <c r="K316" s="4">
        <v>5</v>
      </c>
      <c r="L316" s="6"/>
      <c r="M316" s="4">
        <v>19</v>
      </c>
      <c r="N316" s="97">
        <v>30.2</v>
      </c>
    </row>
    <row r="317" spans="2:14" x14ac:dyDescent="0.35">
      <c r="B317" s="136" t="s">
        <v>144</v>
      </c>
      <c r="C317" s="25">
        <v>0.95652173913043481</v>
      </c>
      <c r="D317" s="5"/>
      <c r="E317" s="4">
        <v>138</v>
      </c>
      <c r="F317" s="4">
        <v>132</v>
      </c>
      <c r="G317" s="4">
        <v>3</v>
      </c>
      <c r="H317" s="4">
        <v>2</v>
      </c>
      <c r="I317" s="4">
        <v>1</v>
      </c>
      <c r="J317" s="4">
        <v>0</v>
      </c>
      <c r="K317" s="4">
        <v>6</v>
      </c>
      <c r="L317" s="6"/>
      <c r="M317" s="4">
        <v>6</v>
      </c>
      <c r="N317" s="97">
        <v>23</v>
      </c>
    </row>
    <row r="318" spans="2:14" x14ac:dyDescent="0.35">
      <c r="B318" s="136"/>
      <c r="C318" s="25"/>
      <c r="D318" s="5"/>
      <c r="E318" s="4"/>
      <c r="F318" s="4"/>
      <c r="G318" s="4"/>
      <c r="H318" s="4"/>
      <c r="I318" s="4"/>
      <c r="J318" s="4"/>
      <c r="K318" s="4"/>
      <c r="L318" s="6"/>
      <c r="M318" s="4"/>
      <c r="N318" s="97"/>
    </row>
    <row r="319" spans="2:14" x14ac:dyDescent="0.35">
      <c r="B319" s="40"/>
      <c r="C319" s="25"/>
      <c r="D319" s="5"/>
      <c r="E319" s="4"/>
      <c r="F319" s="4"/>
      <c r="G319" s="4"/>
      <c r="H319" s="4"/>
      <c r="I319" s="4"/>
      <c r="J319" s="4"/>
      <c r="K319" s="4"/>
      <c r="L319" s="6"/>
      <c r="M319" s="4"/>
      <c r="N319" s="97"/>
    </row>
    <row r="320" spans="2:14" x14ac:dyDescent="0.35">
      <c r="B320" s="40"/>
      <c r="C320" s="25"/>
      <c r="D320" s="5"/>
      <c r="E320" s="4"/>
      <c r="F320" s="4"/>
      <c r="G320" s="4"/>
      <c r="H320" s="4"/>
      <c r="I320" s="4"/>
      <c r="J320" s="4"/>
      <c r="K320" s="4"/>
      <c r="L320" s="6"/>
      <c r="M320" s="4"/>
      <c r="N320" s="97"/>
    </row>
    <row r="321" spans="2:14" x14ac:dyDescent="0.35">
      <c r="B321" s="40"/>
      <c r="C321" s="25"/>
      <c r="D321" s="5"/>
      <c r="E321" s="4"/>
      <c r="F321" s="4"/>
      <c r="G321" s="4"/>
      <c r="H321" s="4"/>
      <c r="I321" s="4"/>
      <c r="J321" s="4"/>
      <c r="K321" s="4"/>
      <c r="L321" s="6"/>
      <c r="M321" s="4"/>
      <c r="N321" s="97"/>
    </row>
    <row r="322" spans="2:14" x14ac:dyDescent="0.35">
      <c r="B322" s="40"/>
      <c r="C322" s="25"/>
      <c r="D322" s="5"/>
      <c r="E322" s="4"/>
      <c r="F322" s="4"/>
      <c r="G322" s="4"/>
      <c r="H322" s="4"/>
      <c r="I322" s="4"/>
      <c r="J322" s="4"/>
      <c r="K322" s="4"/>
      <c r="L322" s="6"/>
      <c r="M322" s="4"/>
      <c r="N322" s="97"/>
    </row>
    <row r="323" spans="2:14" x14ac:dyDescent="0.35">
      <c r="B323" s="40"/>
      <c r="C323" s="25"/>
      <c r="D323" s="5"/>
      <c r="E323" s="4"/>
      <c r="F323" s="4"/>
      <c r="G323" s="4"/>
      <c r="H323" s="4"/>
      <c r="I323" s="4"/>
      <c r="J323" s="4"/>
      <c r="K323" s="4"/>
      <c r="L323" s="6"/>
      <c r="M323" s="4"/>
      <c r="N323" s="97"/>
    </row>
    <row r="324" spans="2:14" x14ac:dyDescent="0.35">
      <c r="C324" s="25">
        <v>0.91014441076840791</v>
      </c>
      <c r="D324" s="25" t="e">
        <v>#DIV/0!</v>
      </c>
      <c r="E324" s="4">
        <v>5609</v>
      </c>
      <c r="F324" s="4">
        <v>5105</v>
      </c>
      <c r="G324" s="4">
        <v>240</v>
      </c>
      <c r="H324" s="4">
        <v>143</v>
      </c>
      <c r="I324" s="4">
        <v>114</v>
      </c>
      <c r="J324" s="4">
        <v>8</v>
      </c>
      <c r="K324" s="4"/>
      <c r="L324" s="6"/>
      <c r="M324" s="4"/>
      <c r="N324" s="6"/>
    </row>
    <row r="325" spans="2:14" x14ac:dyDescent="0.35">
      <c r="G325" s="73">
        <v>4.2788375824567661E-2</v>
      </c>
      <c r="H325" s="73">
        <v>2.5494740595471563E-2</v>
      </c>
      <c r="I325" s="73">
        <v>2.0324478516669638E-2</v>
      </c>
      <c r="J325" s="126">
        <v>1.4262791941522554E-3</v>
      </c>
    </row>
    <row r="326" spans="2:14" x14ac:dyDescent="0.35">
      <c r="G326" s="6"/>
      <c r="H326" s="6"/>
      <c r="I326" s="6"/>
      <c r="J326" s="6"/>
    </row>
    <row r="364" spans="2:12" x14ac:dyDescent="0.35">
      <c r="B364" s="26" t="s">
        <v>51</v>
      </c>
      <c r="C364" s="26" t="s">
        <v>0</v>
      </c>
      <c r="D364" s="26" t="s">
        <v>1</v>
      </c>
      <c r="E364" s="26" t="s">
        <v>52</v>
      </c>
      <c r="F364" s="26" t="s">
        <v>53</v>
      </c>
      <c r="G364" s="26" t="s">
        <v>48</v>
      </c>
      <c r="H364" s="26" t="s">
        <v>21</v>
      </c>
      <c r="I364" s="26" t="s">
        <v>3</v>
      </c>
      <c r="J364" s="26" t="s">
        <v>54</v>
      </c>
      <c r="K364" s="17" t="s">
        <v>55</v>
      </c>
      <c r="L364" s="26" t="s">
        <v>56</v>
      </c>
    </row>
    <row r="365" spans="2:12" x14ac:dyDescent="0.35">
      <c r="B365" s="134" t="s">
        <v>25</v>
      </c>
      <c r="C365" s="126">
        <v>0.76724137931034486</v>
      </c>
      <c r="D365" s="4"/>
      <c r="E365" s="4">
        <v>116</v>
      </c>
      <c r="F365" s="4">
        <v>89</v>
      </c>
      <c r="G365" s="4">
        <v>3</v>
      </c>
      <c r="H365" s="4">
        <v>6</v>
      </c>
      <c r="I365" s="4">
        <v>18</v>
      </c>
      <c r="J365" s="4">
        <v>0</v>
      </c>
      <c r="K365" s="4">
        <v>3</v>
      </c>
      <c r="L365" s="4"/>
    </row>
    <row r="366" spans="2:12" x14ac:dyDescent="0.35">
      <c r="B366" s="135" t="s">
        <v>157</v>
      </c>
      <c r="C366" s="126" t="e">
        <v>#DIV/0!</v>
      </c>
      <c r="D366" s="4"/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/>
    </row>
    <row r="367" spans="2:12" x14ac:dyDescent="0.35">
      <c r="B367" s="135" t="s">
        <v>159</v>
      </c>
      <c r="C367" s="126">
        <v>0.94444444444444442</v>
      </c>
      <c r="D367" s="4"/>
      <c r="E367" s="4">
        <v>18</v>
      </c>
      <c r="F367" s="4">
        <v>17</v>
      </c>
      <c r="G367" s="4">
        <v>0</v>
      </c>
      <c r="H367" s="4">
        <v>0</v>
      </c>
      <c r="I367" s="4">
        <v>1</v>
      </c>
      <c r="J367" s="4">
        <v>0</v>
      </c>
      <c r="K367" s="4">
        <v>2</v>
      </c>
      <c r="L367" s="4"/>
    </row>
    <row r="368" spans="2:12" x14ac:dyDescent="0.35">
      <c r="B368" s="135" t="s">
        <v>161</v>
      </c>
      <c r="C368" s="126">
        <v>0.625</v>
      </c>
      <c r="D368" s="4"/>
      <c r="E368" s="4">
        <v>72</v>
      </c>
      <c r="F368" s="4">
        <v>45</v>
      </c>
      <c r="G368" s="4">
        <v>0</v>
      </c>
      <c r="H368" s="4">
        <v>0</v>
      </c>
      <c r="I368" s="4">
        <v>27</v>
      </c>
      <c r="J368" s="4">
        <v>0</v>
      </c>
      <c r="K368" s="4">
        <v>2</v>
      </c>
      <c r="L368" s="4"/>
    </row>
    <row r="369" spans="2:17" x14ac:dyDescent="0.35">
      <c r="B369" s="135" t="s">
        <v>163</v>
      </c>
      <c r="C369" s="126" t="e">
        <v>#DIV/0!</v>
      </c>
      <c r="D369" s="4"/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/>
    </row>
    <row r="370" spans="2:17" x14ac:dyDescent="0.35">
      <c r="C370" s="126">
        <v>0.73300970873786409</v>
      </c>
      <c r="D370" s="4"/>
      <c r="E370" s="4">
        <v>206</v>
      </c>
      <c r="F370" s="4">
        <v>151</v>
      </c>
      <c r="G370" s="4">
        <v>3</v>
      </c>
      <c r="H370" s="4">
        <v>6</v>
      </c>
      <c r="I370" s="4">
        <v>46</v>
      </c>
      <c r="J370" s="4">
        <v>0</v>
      </c>
    </row>
    <row r="371" spans="2:17" x14ac:dyDescent="0.35">
      <c r="G371" s="126">
        <v>1.4563106796116505E-2</v>
      </c>
      <c r="H371" s="126">
        <v>2.9126213592233011E-2</v>
      </c>
      <c r="I371" s="126">
        <v>0.22330097087378642</v>
      </c>
      <c r="J371" s="4">
        <v>0</v>
      </c>
    </row>
    <row r="375" spans="2:17" x14ac:dyDescent="0.35">
      <c r="B375" s="26" t="s">
        <v>191</v>
      </c>
      <c r="C375" s="11" t="s">
        <v>0</v>
      </c>
      <c r="D375" s="11" t="s">
        <v>1</v>
      </c>
      <c r="E375" s="11" t="s">
        <v>52</v>
      </c>
      <c r="F375" s="11" t="s">
        <v>53</v>
      </c>
      <c r="G375" s="11" t="s">
        <v>48</v>
      </c>
      <c r="H375" s="11" t="s">
        <v>21</v>
      </c>
      <c r="I375" s="11" t="s">
        <v>3</v>
      </c>
      <c r="J375" s="11" t="s">
        <v>54</v>
      </c>
      <c r="K375" s="11" t="s">
        <v>55</v>
      </c>
      <c r="L375" s="11" t="s">
        <v>56</v>
      </c>
      <c r="M375" s="11" t="s">
        <v>57</v>
      </c>
      <c r="N375" s="11" t="s">
        <v>112</v>
      </c>
      <c r="O375" s="11" t="s">
        <v>180</v>
      </c>
      <c r="P375" s="11" t="s">
        <v>9</v>
      </c>
      <c r="Q375" s="11" t="s">
        <v>181</v>
      </c>
    </row>
    <row r="376" spans="2:17" x14ac:dyDescent="0.35">
      <c r="B376" s="40" t="s">
        <v>22</v>
      </c>
      <c r="C376" s="25">
        <v>0.9285714285714286</v>
      </c>
      <c r="D376" s="5"/>
      <c r="E376" s="4">
        <v>140</v>
      </c>
      <c r="F376" s="4">
        <v>130</v>
      </c>
      <c r="G376" s="4">
        <v>3</v>
      </c>
      <c r="H376" s="4">
        <v>6</v>
      </c>
      <c r="I376" s="4">
        <v>1</v>
      </c>
      <c r="J376" s="4">
        <v>0</v>
      </c>
      <c r="K376" s="4">
        <v>4</v>
      </c>
      <c r="L376" s="6"/>
      <c r="M376" s="4">
        <v>10</v>
      </c>
      <c r="N376" s="97">
        <v>35</v>
      </c>
      <c r="O376" s="4">
        <v>11</v>
      </c>
      <c r="P376" s="4">
        <v>10</v>
      </c>
      <c r="Q376" s="19">
        <v>0.90909090909090906</v>
      </c>
    </row>
    <row r="377" spans="2:17" x14ac:dyDescent="0.35">
      <c r="B377" s="40" t="s">
        <v>23</v>
      </c>
      <c r="C377" s="25">
        <v>0.94252873563218387</v>
      </c>
      <c r="D377" s="5" t="e">
        <v>#DIV/0!</v>
      </c>
      <c r="E377" s="4">
        <v>261</v>
      </c>
      <c r="F377" s="4">
        <v>246</v>
      </c>
      <c r="G377" s="4">
        <v>6</v>
      </c>
      <c r="H377" s="4">
        <v>4</v>
      </c>
      <c r="I377" s="4">
        <v>5</v>
      </c>
      <c r="J377" s="4">
        <v>0</v>
      </c>
      <c r="K377" s="4">
        <v>6</v>
      </c>
      <c r="L377" s="6"/>
      <c r="M377" s="4">
        <v>15</v>
      </c>
      <c r="N377" s="97">
        <v>43.5</v>
      </c>
      <c r="O377" s="4">
        <v>30</v>
      </c>
      <c r="P377" s="4">
        <v>23</v>
      </c>
      <c r="Q377" s="19">
        <v>0.76666666666666672</v>
      </c>
    </row>
    <row r="378" spans="2:17" x14ac:dyDescent="0.35">
      <c r="B378" s="40" t="s">
        <v>164</v>
      </c>
      <c r="C378" s="25" t="e">
        <v>#DIV/0!</v>
      </c>
      <c r="D378" s="5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6"/>
      <c r="M378" s="4">
        <v>0</v>
      </c>
      <c r="N378" s="97" t="e">
        <v>#DIV/0!</v>
      </c>
      <c r="O378" s="4">
        <v>0</v>
      </c>
      <c r="P378" s="4">
        <v>0</v>
      </c>
      <c r="Q378" s="19" t="e">
        <v>#DIV/0!</v>
      </c>
    </row>
    <row r="379" spans="2:17" x14ac:dyDescent="0.35">
      <c r="B379" s="40" t="s">
        <v>27</v>
      </c>
      <c r="C379" s="25">
        <v>0.9831460674157303</v>
      </c>
      <c r="D379" s="5">
        <v>0</v>
      </c>
      <c r="E379" s="4">
        <v>178</v>
      </c>
      <c r="F379" s="4">
        <v>175</v>
      </c>
      <c r="G379" s="4">
        <v>1</v>
      </c>
      <c r="H379" s="4">
        <v>1</v>
      </c>
      <c r="I379" s="4">
        <v>1</v>
      </c>
      <c r="J379" s="4">
        <v>0</v>
      </c>
      <c r="K379" s="4">
        <v>6</v>
      </c>
      <c r="L379" s="6"/>
      <c r="M379" s="4">
        <v>3</v>
      </c>
      <c r="N379" s="97">
        <v>29.666666666666668</v>
      </c>
      <c r="O379" s="4">
        <v>7</v>
      </c>
      <c r="P379" s="4">
        <v>6</v>
      </c>
      <c r="Q379" s="19">
        <v>0.8571428571428571</v>
      </c>
    </row>
    <row r="380" spans="2:17" x14ac:dyDescent="0.35">
      <c r="B380" s="40" t="s">
        <v>29</v>
      </c>
      <c r="C380" s="25">
        <v>0.90769230769230769</v>
      </c>
      <c r="D380" s="5">
        <v>0</v>
      </c>
      <c r="E380" s="4">
        <v>260</v>
      </c>
      <c r="F380" s="4">
        <v>236</v>
      </c>
      <c r="G380" s="4">
        <v>15</v>
      </c>
      <c r="H380" s="4">
        <v>9</v>
      </c>
      <c r="I380" s="4">
        <v>0</v>
      </c>
      <c r="J380" s="4">
        <v>0</v>
      </c>
      <c r="K380" s="4">
        <v>6</v>
      </c>
      <c r="L380" s="6"/>
      <c r="M380" s="4">
        <v>24</v>
      </c>
      <c r="N380" s="97">
        <v>43.333333333333336</v>
      </c>
      <c r="O380" s="4">
        <v>21</v>
      </c>
      <c r="P380" s="4">
        <v>18</v>
      </c>
      <c r="Q380" s="19">
        <v>0.8571428571428571</v>
      </c>
    </row>
    <row r="381" spans="2:17" x14ac:dyDescent="0.35">
      <c r="B381" s="40" t="s">
        <v>30</v>
      </c>
      <c r="C381" s="25">
        <v>0.93396226415094341</v>
      </c>
      <c r="D381" s="5" t="s">
        <v>1</v>
      </c>
      <c r="E381" s="4">
        <v>212</v>
      </c>
      <c r="F381" s="4">
        <v>198</v>
      </c>
      <c r="G381" s="4">
        <v>14</v>
      </c>
      <c r="H381" s="4">
        <v>0</v>
      </c>
      <c r="I381" s="4">
        <v>0</v>
      </c>
      <c r="J381" s="4">
        <v>0</v>
      </c>
      <c r="K381" s="4">
        <v>6</v>
      </c>
      <c r="L381" s="6"/>
      <c r="M381" s="4">
        <v>14</v>
      </c>
      <c r="N381" s="97">
        <v>35.333333333333336</v>
      </c>
      <c r="O381" s="4">
        <v>18</v>
      </c>
      <c r="P381" s="4">
        <v>18</v>
      </c>
      <c r="Q381" s="19">
        <v>1</v>
      </c>
    </row>
    <row r="382" spans="2:17" x14ac:dyDescent="0.35">
      <c r="B382" s="40" t="s">
        <v>31</v>
      </c>
      <c r="C382" s="25">
        <v>0.82978723404255317</v>
      </c>
      <c r="D382" s="5">
        <v>0</v>
      </c>
      <c r="E382" s="4">
        <v>188</v>
      </c>
      <c r="F382" s="4">
        <v>156</v>
      </c>
      <c r="G382" s="4">
        <v>22</v>
      </c>
      <c r="H382" s="4">
        <v>5</v>
      </c>
      <c r="I382" s="4">
        <v>2</v>
      </c>
      <c r="J382" s="4">
        <v>3</v>
      </c>
      <c r="K382" s="4">
        <v>6</v>
      </c>
      <c r="L382" s="6"/>
      <c r="M382" s="4">
        <v>32</v>
      </c>
      <c r="N382" s="97">
        <v>31.333333333333332</v>
      </c>
      <c r="O382" s="4">
        <v>18</v>
      </c>
      <c r="P382" s="4">
        <v>18</v>
      </c>
      <c r="Q382" s="19">
        <v>1</v>
      </c>
    </row>
    <row r="383" spans="2:17" x14ac:dyDescent="0.35">
      <c r="B383" s="40" t="s">
        <v>33</v>
      </c>
      <c r="C383" s="25">
        <v>0.88936170212765953</v>
      </c>
      <c r="D383" s="5">
        <v>0</v>
      </c>
      <c r="E383" s="4">
        <v>235</v>
      </c>
      <c r="F383" s="4">
        <v>209</v>
      </c>
      <c r="G383" s="4">
        <v>13</v>
      </c>
      <c r="H383" s="4">
        <v>11</v>
      </c>
      <c r="I383" s="4">
        <v>2</v>
      </c>
      <c r="J383" s="4">
        <v>0</v>
      </c>
      <c r="K383" s="4">
        <v>6</v>
      </c>
      <c r="L383" s="6"/>
      <c r="M383" s="4">
        <v>26</v>
      </c>
      <c r="N383" s="97">
        <v>39.166666666666664</v>
      </c>
      <c r="O383" s="4">
        <v>5</v>
      </c>
      <c r="P383" s="4">
        <v>5</v>
      </c>
      <c r="Q383" s="19">
        <v>1</v>
      </c>
    </row>
    <row r="384" spans="2:17" x14ac:dyDescent="0.35">
      <c r="B384" s="40" t="s">
        <v>35</v>
      </c>
      <c r="C384" s="25">
        <v>0.90104166666666663</v>
      </c>
      <c r="D384" s="5">
        <v>0</v>
      </c>
      <c r="E384" s="4">
        <v>192</v>
      </c>
      <c r="F384" s="4">
        <v>173</v>
      </c>
      <c r="G384" s="4">
        <v>4</v>
      </c>
      <c r="H384" s="4">
        <v>9</v>
      </c>
      <c r="I384" s="4">
        <v>6</v>
      </c>
      <c r="J384" s="4">
        <v>0</v>
      </c>
      <c r="K384" s="4">
        <v>6</v>
      </c>
      <c r="L384" s="6"/>
      <c r="M384" s="4">
        <v>19</v>
      </c>
      <c r="N384" s="97">
        <v>32</v>
      </c>
      <c r="O384" s="4">
        <v>2</v>
      </c>
      <c r="P384" s="4">
        <v>2</v>
      </c>
      <c r="Q384" s="19">
        <v>1</v>
      </c>
    </row>
    <row r="385" spans="2:17" x14ac:dyDescent="0.35">
      <c r="B385" s="137" t="s">
        <v>148</v>
      </c>
      <c r="C385" s="25">
        <v>0.95370370370370372</v>
      </c>
      <c r="D385" s="5">
        <v>0</v>
      </c>
      <c r="E385" s="4">
        <v>108</v>
      </c>
      <c r="F385" s="4">
        <v>103</v>
      </c>
      <c r="G385" s="4">
        <v>2</v>
      </c>
      <c r="H385" s="4">
        <v>3</v>
      </c>
      <c r="I385" s="4">
        <v>0</v>
      </c>
      <c r="J385" s="4">
        <v>0</v>
      </c>
      <c r="K385" s="4">
        <v>6</v>
      </c>
      <c r="L385" s="6"/>
      <c r="M385" s="4">
        <v>5</v>
      </c>
      <c r="N385" s="97">
        <v>18</v>
      </c>
      <c r="O385" s="4">
        <v>0</v>
      </c>
      <c r="P385" s="4">
        <v>0</v>
      </c>
      <c r="Q385" s="19" t="e">
        <v>#DIV/0!</v>
      </c>
    </row>
    <row r="386" spans="2:17" x14ac:dyDescent="0.35">
      <c r="B386" s="100" t="s">
        <v>114</v>
      </c>
      <c r="C386" s="25">
        <v>0.89153439153439151</v>
      </c>
      <c r="D386" s="5">
        <v>0</v>
      </c>
      <c r="E386" s="4">
        <v>378</v>
      </c>
      <c r="F386" s="4">
        <v>337</v>
      </c>
      <c r="G386" s="4">
        <v>20</v>
      </c>
      <c r="H386" s="4">
        <v>13</v>
      </c>
      <c r="I386" s="4">
        <v>8</v>
      </c>
      <c r="J386" s="4">
        <v>0</v>
      </c>
      <c r="K386" s="4">
        <v>6</v>
      </c>
      <c r="L386" s="6"/>
      <c r="M386" s="4">
        <v>41</v>
      </c>
      <c r="N386" s="97">
        <v>63</v>
      </c>
      <c r="O386" s="4">
        <v>0</v>
      </c>
      <c r="P386" s="4">
        <v>0</v>
      </c>
      <c r="Q386" s="19" t="e">
        <v>#DIV/0!</v>
      </c>
    </row>
    <row r="387" spans="2:17" x14ac:dyDescent="0.35">
      <c r="B387" s="40" t="s">
        <v>41</v>
      </c>
      <c r="C387" s="25">
        <v>0.88888888888888884</v>
      </c>
      <c r="D387" s="5">
        <v>0</v>
      </c>
      <c r="E387" s="4">
        <v>72</v>
      </c>
      <c r="F387" s="4">
        <v>64</v>
      </c>
      <c r="G387" s="4">
        <v>2</v>
      </c>
      <c r="H387" s="4">
        <v>3</v>
      </c>
      <c r="I387" s="4">
        <v>3</v>
      </c>
      <c r="J387" s="4">
        <v>0</v>
      </c>
      <c r="K387" s="4">
        <v>2</v>
      </c>
      <c r="L387" s="6"/>
      <c r="M387" s="4">
        <v>8</v>
      </c>
      <c r="N387" s="97">
        <v>36</v>
      </c>
      <c r="O387" s="4">
        <v>0</v>
      </c>
      <c r="P387" s="4">
        <v>0</v>
      </c>
      <c r="Q387" s="19" t="e">
        <v>#DIV/0!</v>
      </c>
    </row>
    <row r="388" spans="2:17" x14ac:dyDescent="0.35">
      <c r="B388" s="40" t="s">
        <v>43</v>
      </c>
      <c r="C388" s="25">
        <v>0.90731707317073174</v>
      </c>
      <c r="D388" s="5" t="e">
        <v>#DIV/0!</v>
      </c>
      <c r="E388" s="4">
        <v>205</v>
      </c>
      <c r="F388" s="4">
        <v>186</v>
      </c>
      <c r="G388" s="4">
        <v>15</v>
      </c>
      <c r="H388" s="4">
        <v>4</v>
      </c>
      <c r="I388" s="4">
        <v>0</v>
      </c>
      <c r="J388" s="4">
        <v>0</v>
      </c>
      <c r="K388" s="4">
        <v>6</v>
      </c>
      <c r="L388" s="6"/>
      <c r="M388" s="4">
        <v>19</v>
      </c>
      <c r="N388" s="97">
        <v>34.166666666666664</v>
      </c>
      <c r="O388" s="4">
        <v>8</v>
      </c>
      <c r="P388" s="4">
        <v>6</v>
      </c>
      <c r="Q388" s="19">
        <v>0.75</v>
      </c>
    </row>
    <row r="389" spans="2:17" x14ac:dyDescent="0.35">
      <c r="B389" s="40" t="s">
        <v>45</v>
      </c>
      <c r="C389" s="25">
        <v>0.8590308370044053</v>
      </c>
      <c r="D389" s="5">
        <v>0</v>
      </c>
      <c r="E389" s="4">
        <v>227</v>
      </c>
      <c r="F389" s="4">
        <v>195</v>
      </c>
      <c r="G389" s="4">
        <v>16</v>
      </c>
      <c r="H389" s="4">
        <v>10</v>
      </c>
      <c r="I389" s="4">
        <v>6</v>
      </c>
      <c r="J389" s="4">
        <v>0</v>
      </c>
      <c r="K389" s="4">
        <v>6</v>
      </c>
      <c r="L389" s="6"/>
      <c r="M389" s="4">
        <v>32</v>
      </c>
      <c r="N389" s="97">
        <v>37.833333333333336</v>
      </c>
      <c r="O389" s="4">
        <v>8</v>
      </c>
      <c r="P389" s="4">
        <v>6</v>
      </c>
      <c r="Q389" s="19">
        <v>0.75</v>
      </c>
    </row>
    <row r="390" spans="2:17" x14ac:dyDescent="0.35">
      <c r="B390" s="91" t="s">
        <v>47</v>
      </c>
      <c r="C390" s="25">
        <v>0.90370370370370368</v>
      </c>
      <c r="D390" s="5">
        <v>0</v>
      </c>
      <c r="E390" s="4">
        <v>270</v>
      </c>
      <c r="F390" s="4">
        <v>244</v>
      </c>
      <c r="G390" s="4">
        <v>10</v>
      </c>
      <c r="H390" s="4">
        <v>0</v>
      </c>
      <c r="I390" s="4">
        <v>16</v>
      </c>
      <c r="J390" s="4">
        <v>0</v>
      </c>
      <c r="K390" s="4">
        <v>6</v>
      </c>
      <c r="L390" s="6"/>
      <c r="M390" s="4">
        <v>26</v>
      </c>
      <c r="N390" s="97">
        <v>45</v>
      </c>
      <c r="O390" s="4">
        <v>0</v>
      </c>
      <c r="P390" s="4">
        <v>0</v>
      </c>
      <c r="Q390" s="19" t="e">
        <v>#DIV/0!</v>
      </c>
    </row>
    <row r="391" spans="2:17" x14ac:dyDescent="0.35">
      <c r="B391" s="34" t="s">
        <v>104</v>
      </c>
      <c r="C391" s="25">
        <v>0.84931506849315064</v>
      </c>
      <c r="D391" s="5">
        <v>9.1397849462365593E-2</v>
      </c>
      <c r="E391" s="4">
        <v>219</v>
      </c>
      <c r="F391" s="4">
        <v>186</v>
      </c>
      <c r="G391" s="4">
        <v>17</v>
      </c>
      <c r="H391" s="4">
        <v>14</v>
      </c>
      <c r="I391" s="4">
        <v>0</v>
      </c>
      <c r="J391" s="4">
        <v>2</v>
      </c>
      <c r="K391" s="4">
        <v>6</v>
      </c>
      <c r="L391" s="6"/>
      <c r="M391" s="4">
        <v>33</v>
      </c>
      <c r="N391" s="97">
        <v>36.5</v>
      </c>
      <c r="O391" s="4">
        <v>0</v>
      </c>
      <c r="P391" s="4">
        <v>0</v>
      </c>
      <c r="Q391" s="19" t="e">
        <v>#DIV/0!</v>
      </c>
    </row>
    <row r="392" spans="2:17" x14ac:dyDescent="0.35">
      <c r="B392" s="34" t="s">
        <v>106</v>
      </c>
      <c r="C392" s="25">
        <v>0.75886524822695034</v>
      </c>
      <c r="D392" s="5">
        <v>4.6728971962616821E-2</v>
      </c>
      <c r="E392" s="4">
        <v>141</v>
      </c>
      <c r="F392" s="4">
        <v>107</v>
      </c>
      <c r="G392" s="4">
        <v>5</v>
      </c>
      <c r="H392" s="4">
        <v>18</v>
      </c>
      <c r="I392" s="4">
        <v>7</v>
      </c>
      <c r="J392" s="4">
        <v>0</v>
      </c>
      <c r="K392" s="4">
        <v>6</v>
      </c>
      <c r="L392" s="6"/>
      <c r="M392" s="4">
        <v>30</v>
      </c>
      <c r="N392" s="97">
        <v>23.5</v>
      </c>
      <c r="O392" s="4">
        <v>10</v>
      </c>
      <c r="P392" s="4">
        <v>8</v>
      </c>
      <c r="Q392" s="19">
        <v>0.8</v>
      </c>
    </row>
    <row r="393" spans="2:17" x14ac:dyDescent="0.35">
      <c r="B393" s="106" t="s">
        <v>107</v>
      </c>
      <c r="C393" s="25">
        <v>0.92376681614349776</v>
      </c>
      <c r="D393" s="5">
        <v>3.8834951456310676E-2</v>
      </c>
      <c r="E393" s="4">
        <v>223</v>
      </c>
      <c r="F393" s="4">
        <v>206</v>
      </c>
      <c r="G393" s="4">
        <v>8</v>
      </c>
      <c r="H393" s="4">
        <v>4</v>
      </c>
      <c r="I393" s="4">
        <v>5</v>
      </c>
      <c r="J393" s="4">
        <v>0</v>
      </c>
      <c r="K393" s="4">
        <v>6</v>
      </c>
      <c r="L393" s="6"/>
      <c r="M393" s="4">
        <v>17</v>
      </c>
      <c r="N393" s="97">
        <v>37.166666666666664</v>
      </c>
      <c r="O393" s="4">
        <v>28</v>
      </c>
      <c r="P393" s="4">
        <v>22</v>
      </c>
      <c r="Q393" s="19">
        <v>0.7857142857142857</v>
      </c>
    </row>
    <row r="394" spans="2:17" x14ac:dyDescent="0.35">
      <c r="B394" s="40" t="s">
        <v>122</v>
      </c>
      <c r="C394" s="25" t="e">
        <v>#DIV/0!</v>
      </c>
      <c r="D394" s="5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6"/>
      <c r="M394" s="4">
        <v>0</v>
      </c>
      <c r="N394" s="97" t="e">
        <v>#DIV/0!</v>
      </c>
      <c r="O394" s="4">
        <v>0</v>
      </c>
      <c r="P394" s="4">
        <v>0</v>
      </c>
      <c r="Q394" s="19" t="e">
        <v>#DIV/0!</v>
      </c>
    </row>
    <row r="395" spans="2:17" x14ac:dyDescent="0.35">
      <c r="B395" s="40" t="s">
        <v>123</v>
      </c>
      <c r="C395" s="25">
        <v>0.77142857142857146</v>
      </c>
      <c r="D395" s="5">
        <v>0</v>
      </c>
      <c r="E395" s="4">
        <v>175</v>
      </c>
      <c r="F395" s="4">
        <v>135</v>
      </c>
      <c r="G395" s="4">
        <v>18</v>
      </c>
      <c r="H395" s="4">
        <v>10</v>
      </c>
      <c r="I395" s="4">
        <v>12</v>
      </c>
      <c r="J395" s="4">
        <v>0</v>
      </c>
      <c r="K395" s="4">
        <v>6</v>
      </c>
      <c r="L395" s="6"/>
      <c r="M395" s="4">
        <v>40</v>
      </c>
      <c r="N395" s="97">
        <v>29.166666666666668</v>
      </c>
      <c r="O395" s="4">
        <v>14</v>
      </c>
      <c r="P395" s="4">
        <v>9</v>
      </c>
      <c r="Q395" s="19">
        <v>0.6428571428571429</v>
      </c>
    </row>
    <row r="396" spans="2:17" x14ac:dyDescent="0.35">
      <c r="B396" s="40" t="s">
        <v>125</v>
      </c>
      <c r="C396" s="25">
        <v>0.86757990867579904</v>
      </c>
      <c r="D396" s="5" t="s">
        <v>1</v>
      </c>
      <c r="E396" s="4">
        <v>219</v>
      </c>
      <c r="F396" s="4">
        <v>190</v>
      </c>
      <c r="G396" s="4">
        <v>17</v>
      </c>
      <c r="H396" s="4">
        <v>0</v>
      </c>
      <c r="I396" s="4">
        <v>12</v>
      </c>
      <c r="J396" s="4">
        <v>0</v>
      </c>
      <c r="K396" s="4">
        <v>6</v>
      </c>
      <c r="L396" s="6"/>
      <c r="M396" s="4">
        <v>29</v>
      </c>
      <c r="N396" s="97">
        <v>36.5</v>
      </c>
      <c r="O396" s="4">
        <v>20</v>
      </c>
      <c r="P396" s="4">
        <v>13</v>
      </c>
      <c r="Q396" s="19">
        <v>0.65</v>
      </c>
    </row>
    <row r="397" spans="2:17" x14ac:dyDescent="0.35">
      <c r="B397" s="40" t="s">
        <v>126</v>
      </c>
      <c r="C397" s="25" t="e">
        <v>#DIV/0!</v>
      </c>
      <c r="D397" s="5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6"/>
      <c r="M397" s="4">
        <v>0</v>
      </c>
      <c r="N397" s="97" t="e">
        <v>#DIV/0!</v>
      </c>
      <c r="O397" s="4">
        <v>0</v>
      </c>
      <c r="P397" s="4">
        <v>0</v>
      </c>
      <c r="Q397" s="19" t="e">
        <v>#DIV/0!</v>
      </c>
    </row>
    <row r="398" spans="2:17" x14ac:dyDescent="0.35">
      <c r="B398" s="40" t="s">
        <v>127</v>
      </c>
      <c r="C398" s="25" t="e">
        <v>#DIV/0!</v>
      </c>
      <c r="D398" s="5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6"/>
      <c r="M398" s="4">
        <v>0</v>
      </c>
      <c r="N398" s="97" t="e">
        <v>#DIV/0!</v>
      </c>
      <c r="O398" s="4">
        <v>0</v>
      </c>
      <c r="P398" s="4">
        <v>0</v>
      </c>
      <c r="Q398" s="19" t="e">
        <v>#DIV/0!</v>
      </c>
    </row>
    <row r="399" spans="2:17" x14ac:dyDescent="0.35">
      <c r="B399" s="137" t="s">
        <v>145</v>
      </c>
      <c r="C399" s="25">
        <v>0.88262910798122063</v>
      </c>
      <c r="D399" s="5">
        <v>0.88262910798122063</v>
      </c>
      <c r="E399" s="4">
        <v>213</v>
      </c>
      <c r="F399" s="4">
        <v>188</v>
      </c>
      <c r="G399" s="4">
        <v>10</v>
      </c>
      <c r="H399" s="4">
        <v>10</v>
      </c>
      <c r="I399" s="4">
        <v>5</v>
      </c>
      <c r="J399" s="4">
        <v>0</v>
      </c>
      <c r="K399" s="4">
        <v>6</v>
      </c>
      <c r="L399" s="6"/>
      <c r="M399" s="4">
        <v>31</v>
      </c>
      <c r="N399" s="97">
        <v>35.5</v>
      </c>
      <c r="O399" s="4">
        <v>15</v>
      </c>
      <c r="P399" s="4">
        <v>14</v>
      </c>
      <c r="Q399" s="19">
        <v>0.93333333333333335</v>
      </c>
    </row>
    <row r="400" spans="2:17" x14ac:dyDescent="0.35">
      <c r="B400" s="137" t="s">
        <v>146</v>
      </c>
      <c r="C400" s="25">
        <v>0.7769784172661871</v>
      </c>
      <c r="D400" s="5"/>
      <c r="E400" s="4">
        <v>139</v>
      </c>
      <c r="F400" s="4">
        <v>108</v>
      </c>
      <c r="G400" s="4">
        <v>12</v>
      </c>
      <c r="H400" s="4">
        <v>12</v>
      </c>
      <c r="I400" s="4">
        <v>7</v>
      </c>
      <c r="J400" s="4">
        <v>0</v>
      </c>
      <c r="K400" s="4">
        <v>6</v>
      </c>
      <c r="L400" s="6"/>
      <c r="M400" s="4">
        <v>37</v>
      </c>
      <c r="N400" s="97">
        <v>23.166666666666668</v>
      </c>
      <c r="O400" s="4">
        <v>8</v>
      </c>
      <c r="P400" s="4">
        <v>0</v>
      </c>
      <c r="Q400" s="19">
        <v>0</v>
      </c>
    </row>
    <row r="401" spans="2:17" x14ac:dyDescent="0.35">
      <c r="B401" s="137" t="s">
        <v>147</v>
      </c>
      <c r="C401" s="25" t="e">
        <v>#DIV/0!</v>
      </c>
      <c r="D401" s="5"/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6"/>
      <c r="M401" s="4">
        <v>0</v>
      </c>
      <c r="N401" s="97" t="e">
        <v>#DIV/0!</v>
      </c>
      <c r="O401" s="4">
        <v>0</v>
      </c>
      <c r="P401" s="4">
        <v>0</v>
      </c>
      <c r="Q401" s="19" t="e">
        <v>#DIV/0!</v>
      </c>
    </row>
    <row r="402" spans="2:17" x14ac:dyDescent="0.35">
      <c r="B402" s="137" t="s">
        <v>151</v>
      </c>
      <c r="C402" s="25">
        <v>0.8928571428571429</v>
      </c>
      <c r="D402" s="5"/>
      <c r="E402" s="4">
        <v>224</v>
      </c>
      <c r="F402" s="4">
        <v>200</v>
      </c>
      <c r="G402" s="4">
        <v>11</v>
      </c>
      <c r="H402" s="4">
        <v>9</v>
      </c>
      <c r="I402" s="4">
        <v>4</v>
      </c>
      <c r="J402" s="4">
        <v>0</v>
      </c>
      <c r="K402" s="4">
        <v>6</v>
      </c>
      <c r="L402" s="6"/>
      <c r="M402" s="4">
        <v>30</v>
      </c>
      <c r="N402" s="97">
        <v>37.333333333333336</v>
      </c>
      <c r="O402" s="4">
        <v>0</v>
      </c>
      <c r="P402" s="4">
        <v>0</v>
      </c>
      <c r="Q402" s="19" t="e">
        <v>#DIV/0!</v>
      </c>
    </row>
    <row r="403" spans="2:17" x14ac:dyDescent="0.35">
      <c r="B403" s="137" t="s">
        <v>152</v>
      </c>
      <c r="C403" s="25">
        <v>0.91085271317829453</v>
      </c>
      <c r="D403" s="5"/>
      <c r="E403" s="4">
        <v>258</v>
      </c>
      <c r="F403" s="4">
        <v>235</v>
      </c>
      <c r="G403" s="4">
        <v>11</v>
      </c>
      <c r="H403" s="4">
        <v>8</v>
      </c>
      <c r="I403" s="4">
        <v>4</v>
      </c>
      <c r="J403" s="4">
        <v>0</v>
      </c>
      <c r="K403" s="4">
        <v>6</v>
      </c>
      <c r="L403" s="6"/>
      <c r="M403" s="4">
        <v>29</v>
      </c>
      <c r="N403" s="97">
        <v>43</v>
      </c>
      <c r="O403" s="4">
        <v>0</v>
      </c>
      <c r="P403" s="4">
        <v>0</v>
      </c>
      <c r="Q403" s="19" t="e">
        <v>#DIV/0!</v>
      </c>
    </row>
    <row r="404" spans="2:17" x14ac:dyDescent="0.35">
      <c r="B404" s="137" t="s">
        <v>149</v>
      </c>
      <c r="C404" s="25">
        <v>0.94805194805194803</v>
      </c>
      <c r="D404" s="5"/>
      <c r="E404" s="4">
        <v>231</v>
      </c>
      <c r="F404" s="4">
        <v>219</v>
      </c>
      <c r="G404" s="4">
        <v>2</v>
      </c>
      <c r="H404" s="4">
        <v>0</v>
      </c>
      <c r="I404" s="4">
        <v>10</v>
      </c>
      <c r="J404" s="4">
        <v>0</v>
      </c>
      <c r="K404" s="4">
        <v>5</v>
      </c>
      <c r="L404" s="6"/>
      <c r="M404" s="4">
        <v>17</v>
      </c>
      <c r="N404" s="97">
        <v>46.2</v>
      </c>
      <c r="O404" s="4">
        <v>10</v>
      </c>
      <c r="P404" s="4">
        <v>6</v>
      </c>
      <c r="Q404" s="19">
        <v>0.6</v>
      </c>
    </row>
    <row r="405" spans="2:17" x14ac:dyDescent="0.35">
      <c r="B405" s="137" t="s">
        <v>150</v>
      </c>
      <c r="C405" s="25">
        <v>0.8539325842696629</v>
      </c>
      <c r="D405" s="5"/>
      <c r="E405" s="4">
        <v>178</v>
      </c>
      <c r="F405" s="4">
        <v>152</v>
      </c>
      <c r="G405" s="4">
        <v>3</v>
      </c>
      <c r="H405" s="4">
        <v>10</v>
      </c>
      <c r="I405" s="4">
        <v>13</v>
      </c>
      <c r="J405" s="4">
        <v>0</v>
      </c>
      <c r="K405" s="4">
        <v>5</v>
      </c>
      <c r="L405" s="6"/>
      <c r="M405" s="4">
        <v>31</v>
      </c>
      <c r="N405" s="97">
        <v>35.6</v>
      </c>
      <c r="O405" s="4">
        <v>15</v>
      </c>
      <c r="P405" s="4">
        <v>12</v>
      </c>
      <c r="Q405" s="19">
        <v>0.8</v>
      </c>
    </row>
    <row r="406" spans="2:17" x14ac:dyDescent="0.35">
      <c r="B406" s="137" t="s">
        <v>153</v>
      </c>
      <c r="C406" s="25">
        <v>0.88</v>
      </c>
      <c r="D406" s="5"/>
      <c r="E406" s="4">
        <v>175</v>
      </c>
      <c r="F406" s="4">
        <v>154</v>
      </c>
      <c r="G406" s="4">
        <v>5</v>
      </c>
      <c r="H406" s="4">
        <v>1</v>
      </c>
      <c r="I406" s="4">
        <v>15</v>
      </c>
      <c r="J406" s="4">
        <v>0</v>
      </c>
      <c r="K406" s="4">
        <v>5</v>
      </c>
      <c r="L406" s="6"/>
      <c r="M406" s="4">
        <v>26</v>
      </c>
      <c r="N406" s="97">
        <v>35</v>
      </c>
      <c r="O406" s="4">
        <v>7</v>
      </c>
      <c r="P406" s="4">
        <v>4</v>
      </c>
      <c r="Q406" s="19">
        <v>0.5714285714285714</v>
      </c>
    </row>
    <row r="407" spans="2:17" x14ac:dyDescent="0.35">
      <c r="B407" s="136" t="s">
        <v>144</v>
      </c>
      <c r="C407" s="25">
        <v>0.90877192982456145</v>
      </c>
      <c r="D407" s="5"/>
      <c r="E407" s="4">
        <v>285</v>
      </c>
      <c r="F407" s="4">
        <v>259</v>
      </c>
      <c r="G407" s="4">
        <v>14</v>
      </c>
      <c r="H407" s="4">
        <v>9</v>
      </c>
      <c r="I407" s="4">
        <v>2</v>
      </c>
      <c r="J407" s="4">
        <v>1</v>
      </c>
      <c r="K407" s="4">
        <v>6</v>
      </c>
      <c r="L407" s="6"/>
      <c r="M407" s="4">
        <v>26</v>
      </c>
      <c r="N407" s="97">
        <v>47.5</v>
      </c>
      <c r="O407" s="4">
        <v>0</v>
      </c>
      <c r="P407" s="4">
        <v>0</v>
      </c>
      <c r="Q407" s="19" t="e">
        <v>#DIV/0!</v>
      </c>
    </row>
    <row r="408" spans="2:17" x14ac:dyDescent="0.35">
      <c r="B408" s="136"/>
      <c r="C408" s="25"/>
      <c r="D408" s="5"/>
      <c r="E408" s="4"/>
      <c r="F408" s="4"/>
      <c r="G408" s="4"/>
      <c r="H408" s="4"/>
      <c r="I408" s="4"/>
      <c r="J408" s="4"/>
      <c r="K408" s="4"/>
      <c r="L408" s="6"/>
      <c r="M408" s="4"/>
      <c r="N408" s="97"/>
      <c r="O408" s="4"/>
      <c r="P408" s="4"/>
      <c r="Q408" s="19" t="e">
        <v>#DIV/0!</v>
      </c>
    </row>
    <row r="409" spans="2:17" x14ac:dyDescent="0.35">
      <c r="B409" s="40"/>
      <c r="C409" s="25"/>
      <c r="D409" s="5"/>
      <c r="E409" s="4"/>
      <c r="F409" s="4"/>
      <c r="G409" s="4"/>
      <c r="H409" s="4"/>
      <c r="I409" s="4"/>
      <c r="J409" s="4"/>
      <c r="K409" s="4"/>
      <c r="L409" s="6"/>
      <c r="M409" s="4"/>
      <c r="N409" s="97"/>
      <c r="O409" s="4"/>
      <c r="P409" s="4"/>
      <c r="Q409" s="19" t="e">
        <v>#DIV/0!</v>
      </c>
    </row>
    <row r="410" spans="2:17" x14ac:dyDescent="0.35">
      <c r="B410" s="40"/>
      <c r="C410" s="25"/>
      <c r="D410" s="5"/>
      <c r="E410" s="4"/>
      <c r="F410" s="4"/>
      <c r="G410" s="4"/>
      <c r="H410" s="4"/>
      <c r="I410" s="4"/>
      <c r="J410" s="4"/>
      <c r="K410" s="4"/>
      <c r="L410" s="6"/>
      <c r="M410" s="4"/>
      <c r="N410" s="97"/>
      <c r="O410" s="4"/>
      <c r="P410" s="4"/>
      <c r="Q410" s="19" t="e">
        <v>#DIV/0!</v>
      </c>
    </row>
    <row r="411" spans="2:17" x14ac:dyDescent="0.35">
      <c r="B411" s="40"/>
      <c r="C411" s="25"/>
      <c r="D411" s="5"/>
      <c r="E411" s="4"/>
      <c r="F411" s="4"/>
      <c r="G411" s="4"/>
      <c r="H411" s="4"/>
      <c r="I411" s="4"/>
      <c r="J411" s="4"/>
      <c r="K411" s="4"/>
      <c r="L411" s="6"/>
      <c r="M411" s="4"/>
      <c r="N411" s="97"/>
      <c r="O411" s="4"/>
      <c r="P411" s="4"/>
      <c r="Q411" s="19" t="e">
        <v>#DIV/0!</v>
      </c>
    </row>
    <row r="412" spans="2:17" x14ac:dyDescent="0.35">
      <c r="B412" s="40"/>
      <c r="C412" s="25"/>
      <c r="D412" s="5"/>
      <c r="E412" s="4"/>
      <c r="F412" s="4"/>
      <c r="G412" s="4"/>
      <c r="H412" s="4"/>
      <c r="I412" s="4"/>
      <c r="J412" s="4"/>
      <c r="K412" s="4"/>
      <c r="L412" s="6"/>
      <c r="M412" s="4"/>
      <c r="N412" s="97"/>
      <c r="O412" s="4"/>
      <c r="P412" s="4"/>
      <c r="Q412" s="19" t="e">
        <v>#DIV/0!</v>
      </c>
    </row>
    <row r="413" spans="2:17" x14ac:dyDescent="0.35">
      <c r="B413" s="40"/>
      <c r="C413" s="25"/>
      <c r="D413" s="5"/>
      <c r="E413" s="4"/>
      <c r="F413" s="4"/>
      <c r="G413" s="4"/>
      <c r="H413" s="4"/>
      <c r="I413" s="4"/>
      <c r="J413" s="4"/>
      <c r="K413" s="4"/>
      <c r="L413" s="6"/>
      <c r="M413" s="4"/>
      <c r="N413" s="97"/>
      <c r="O413" s="4"/>
      <c r="P413" s="4"/>
      <c r="Q413" s="19" t="e">
        <v>#DIV/0!</v>
      </c>
    </row>
    <row r="414" spans="2:17" x14ac:dyDescent="0.35">
      <c r="C414" s="25">
        <v>0.89029611130931141</v>
      </c>
      <c r="D414" s="25" t="e">
        <v>#DIV/0!</v>
      </c>
      <c r="E414" s="4">
        <v>5606</v>
      </c>
      <c r="F414" s="4">
        <v>4991</v>
      </c>
      <c r="G414" s="4">
        <v>276</v>
      </c>
      <c r="H414" s="4">
        <v>183</v>
      </c>
      <c r="I414" s="4">
        <v>146</v>
      </c>
      <c r="J414" s="4">
        <v>6</v>
      </c>
      <c r="K414" s="4"/>
      <c r="L414" s="6"/>
      <c r="M414" s="4"/>
      <c r="N414" s="6"/>
      <c r="O414" s="4">
        <v>255</v>
      </c>
      <c r="P414" s="4">
        <v>200</v>
      </c>
      <c r="Q414" s="19">
        <v>0.78431372549019607</v>
      </c>
    </row>
    <row r="415" spans="2:17" x14ac:dyDescent="0.35">
      <c r="G415" s="73">
        <v>4.9232964680699251E-2</v>
      </c>
      <c r="H415" s="73">
        <v>3.2643596146985372E-2</v>
      </c>
      <c r="I415" s="73">
        <v>2.6043524794862646E-2</v>
      </c>
      <c r="J415" s="126">
        <v>1.0702818408847663E-3</v>
      </c>
    </row>
    <row r="419" spans="2:17" x14ac:dyDescent="0.35">
      <c r="B419" s="26" t="s">
        <v>198</v>
      </c>
      <c r="C419" s="11" t="s">
        <v>0</v>
      </c>
      <c r="D419" s="11" t="s">
        <v>1</v>
      </c>
      <c r="E419" s="11" t="s">
        <v>52</v>
      </c>
      <c r="F419" s="11" t="s">
        <v>53</v>
      </c>
      <c r="G419" s="11" t="s">
        <v>48</v>
      </c>
      <c r="H419" s="11" t="s">
        <v>21</v>
      </c>
      <c r="I419" s="11" t="s">
        <v>3</v>
      </c>
      <c r="J419" s="11" t="s">
        <v>54</v>
      </c>
      <c r="K419" s="11" t="s">
        <v>55</v>
      </c>
      <c r="L419" s="11" t="s">
        <v>56</v>
      </c>
      <c r="M419" s="11" t="s">
        <v>57</v>
      </c>
      <c r="N419" s="11" t="s">
        <v>112</v>
      </c>
      <c r="O419" s="11" t="s">
        <v>180</v>
      </c>
      <c r="P419" s="11" t="s">
        <v>9</v>
      </c>
      <c r="Q419" s="11" t="s">
        <v>181</v>
      </c>
    </row>
    <row r="420" spans="2:17" x14ac:dyDescent="0.35">
      <c r="B420" s="40" t="s">
        <v>22</v>
      </c>
      <c r="C420" s="25">
        <v>0.9538461538461539</v>
      </c>
      <c r="D420" s="5"/>
      <c r="E420" s="4">
        <v>195</v>
      </c>
      <c r="F420" s="4">
        <v>186</v>
      </c>
      <c r="G420" s="4">
        <v>4</v>
      </c>
      <c r="H420" s="4">
        <v>5</v>
      </c>
      <c r="I420" s="4">
        <v>0</v>
      </c>
      <c r="J420" s="4">
        <v>0</v>
      </c>
      <c r="K420" s="4">
        <v>5</v>
      </c>
      <c r="L420" s="6"/>
      <c r="M420" s="4">
        <v>9</v>
      </c>
      <c r="N420" s="97">
        <v>39</v>
      </c>
      <c r="O420" s="4">
        <v>0</v>
      </c>
      <c r="P420" s="4">
        <v>0</v>
      </c>
      <c r="Q420" s="19" t="e">
        <v>#DIV/0!</v>
      </c>
    </row>
    <row r="421" spans="2:17" x14ac:dyDescent="0.35">
      <c r="B421" s="40" t="s">
        <v>23</v>
      </c>
      <c r="C421" s="25">
        <v>0.93644067796610164</v>
      </c>
      <c r="D421" s="5" t="e">
        <v>#DIV/0!</v>
      </c>
      <c r="E421" s="4">
        <v>236</v>
      </c>
      <c r="F421" s="4">
        <v>221</v>
      </c>
      <c r="G421" s="4">
        <v>9</v>
      </c>
      <c r="H421" s="4">
        <v>5</v>
      </c>
      <c r="I421" s="4">
        <v>1</v>
      </c>
      <c r="J421" s="4">
        <v>0</v>
      </c>
      <c r="K421" s="4">
        <v>6</v>
      </c>
      <c r="L421" s="6"/>
      <c r="M421" s="4">
        <v>15</v>
      </c>
      <c r="N421" s="97">
        <v>39.333333333333336</v>
      </c>
      <c r="O421" s="4">
        <v>0</v>
      </c>
      <c r="P421" s="4">
        <v>0</v>
      </c>
      <c r="Q421" s="19" t="e">
        <v>#DIV/0!</v>
      </c>
    </row>
    <row r="422" spans="2:17" x14ac:dyDescent="0.35">
      <c r="B422" s="40" t="s">
        <v>164</v>
      </c>
      <c r="C422" s="25" t="e">
        <v>#DIV/0!</v>
      </c>
      <c r="D422" s="5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6"/>
      <c r="M422" s="4">
        <v>0</v>
      </c>
      <c r="N422" s="97" t="e">
        <v>#DIV/0!</v>
      </c>
      <c r="O422" s="4">
        <v>0</v>
      </c>
      <c r="P422" s="4">
        <v>0</v>
      </c>
      <c r="Q422" s="19" t="e">
        <v>#DIV/0!</v>
      </c>
    </row>
    <row r="423" spans="2:17" x14ac:dyDescent="0.35">
      <c r="B423" s="40" t="s">
        <v>27</v>
      </c>
      <c r="C423" s="25">
        <v>0.97235023041474655</v>
      </c>
      <c r="D423" s="5">
        <v>0</v>
      </c>
      <c r="E423" s="4">
        <v>217</v>
      </c>
      <c r="F423" s="4">
        <v>211</v>
      </c>
      <c r="G423" s="4">
        <v>1</v>
      </c>
      <c r="H423" s="4">
        <v>4</v>
      </c>
      <c r="I423" s="4">
        <v>0</v>
      </c>
      <c r="J423" s="4">
        <v>1</v>
      </c>
      <c r="K423" s="4">
        <v>6</v>
      </c>
      <c r="L423" s="6"/>
      <c r="M423" s="4">
        <v>6</v>
      </c>
      <c r="N423" s="97">
        <v>36.166666666666664</v>
      </c>
      <c r="O423" s="4">
        <v>0</v>
      </c>
      <c r="P423" s="4">
        <v>0</v>
      </c>
      <c r="Q423" s="19" t="e">
        <v>#DIV/0!</v>
      </c>
    </row>
    <row r="424" spans="2:17" x14ac:dyDescent="0.35">
      <c r="B424" s="40" t="s">
        <v>29</v>
      </c>
      <c r="C424" s="25">
        <v>0.92657342657342656</v>
      </c>
      <c r="D424" s="5">
        <v>0</v>
      </c>
      <c r="E424" s="4">
        <v>286</v>
      </c>
      <c r="F424" s="4">
        <v>265</v>
      </c>
      <c r="G424" s="4">
        <v>12</v>
      </c>
      <c r="H424" s="4">
        <v>5</v>
      </c>
      <c r="I424" s="4">
        <v>3</v>
      </c>
      <c r="J424" s="4">
        <v>1</v>
      </c>
      <c r="K424" s="4">
        <v>6</v>
      </c>
      <c r="L424" s="6"/>
      <c r="M424" s="4">
        <v>21</v>
      </c>
      <c r="N424" s="97">
        <v>47.666666666666664</v>
      </c>
      <c r="O424" s="4">
        <v>0</v>
      </c>
      <c r="P424" s="4">
        <v>0</v>
      </c>
      <c r="Q424" s="19" t="e">
        <v>#DIV/0!</v>
      </c>
    </row>
    <row r="425" spans="2:17" x14ac:dyDescent="0.35">
      <c r="B425" s="40" t="s">
        <v>30</v>
      </c>
      <c r="C425" s="25">
        <v>0.91981132075471694</v>
      </c>
      <c r="D425" s="5" t="s">
        <v>1</v>
      </c>
      <c r="E425" s="4">
        <v>212</v>
      </c>
      <c r="F425" s="4">
        <v>195</v>
      </c>
      <c r="G425" s="4">
        <v>14</v>
      </c>
      <c r="H425" s="4">
        <v>3</v>
      </c>
      <c r="I425" s="4">
        <v>0</v>
      </c>
      <c r="J425" s="4">
        <v>0</v>
      </c>
      <c r="K425" s="4">
        <v>6</v>
      </c>
      <c r="L425" s="6"/>
      <c r="M425" s="4">
        <v>17</v>
      </c>
      <c r="N425" s="97">
        <v>35.333333333333336</v>
      </c>
      <c r="O425" s="4">
        <v>0</v>
      </c>
      <c r="P425" s="4">
        <v>0</v>
      </c>
      <c r="Q425" s="19" t="e">
        <v>#DIV/0!</v>
      </c>
    </row>
    <row r="426" spans="2:17" x14ac:dyDescent="0.35">
      <c r="B426" s="40" t="s">
        <v>31</v>
      </c>
      <c r="C426" s="25">
        <v>0.87301587301587302</v>
      </c>
      <c r="D426" s="5">
        <v>0</v>
      </c>
      <c r="E426" s="4">
        <v>63</v>
      </c>
      <c r="F426" s="4">
        <v>55</v>
      </c>
      <c r="G426" s="4">
        <v>6</v>
      </c>
      <c r="H426" s="4">
        <v>2</v>
      </c>
      <c r="I426" s="4">
        <v>0</v>
      </c>
      <c r="J426" s="4">
        <v>0</v>
      </c>
      <c r="K426" s="4">
        <v>2</v>
      </c>
      <c r="L426" s="6"/>
      <c r="M426" s="4">
        <v>8</v>
      </c>
      <c r="N426" s="97">
        <v>31.5</v>
      </c>
      <c r="O426" s="4">
        <v>0</v>
      </c>
      <c r="P426" s="4">
        <v>0</v>
      </c>
      <c r="Q426" s="19" t="e">
        <v>#DIV/0!</v>
      </c>
    </row>
    <row r="427" spans="2:17" x14ac:dyDescent="0.35">
      <c r="B427" s="40" t="s">
        <v>33</v>
      </c>
      <c r="C427" s="25">
        <v>0.95564516129032262</v>
      </c>
      <c r="D427" s="5">
        <v>0</v>
      </c>
      <c r="E427" s="4">
        <v>248</v>
      </c>
      <c r="F427" s="4">
        <v>237</v>
      </c>
      <c r="G427" s="4">
        <v>5</v>
      </c>
      <c r="H427" s="4">
        <v>4</v>
      </c>
      <c r="I427" s="4">
        <v>2</v>
      </c>
      <c r="J427" s="4">
        <v>0</v>
      </c>
      <c r="K427" s="4">
        <v>6</v>
      </c>
      <c r="L427" s="6"/>
      <c r="M427" s="4">
        <v>11</v>
      </c>
      <c r="N427" s="97">
        <v>41.333333333333336</v>
      </c>
      <c r="O427" s="4">
        <v>0</v>
      </c>
      <c r="P427" s="4">
        <v>0</v>
      </c>
      <c r="Q427" s="19" t="e">
        <v>#DIV/0!</v>
      </c>
    </row>
    <row r="428" spans="2:17" x14ac:dyDescent="0.35">
      <c r="B428" s="40" t="s">
        <v>35</v>
      </c>
      <c r="C428" s="25">
        <v>0.90170940170940173</v>
      </c>
      <c r="D428" s="5">
        <v>0</v>
      </c>
      <c r="E428" s="4">
        <v>234</v>
      </c>
      <c r="F428" s="4">
        <v>211</v>
      </c>
      <c r="G428" s="4">
        <v>5</v>
      </c>
      <c r="H428" s="4">
        <v>13</v>
      </c>
      <c r="I428" s="4">
        <v>5</v>
      </c>
      <c r="J428" s="4">
        <v>0</v>
      </c>
      <c r="K428" s="4">
        <v>6</v>
      </c>
      <c r="L428" s="6"/>
      <c r="M428" s="4">
        <v>23</v>
      </c>
      <c r="N428" s="97">
        <v>39</v>
      </c>
      <c r="O428" s="4">
        <v>0</v>
      </c>
      <c r="P428" s="4">
        <v>0</v>
      </c>
      <c r="Q428" s="19" t="e">
        <v>#DIV/0!</v>
      </c>
    </row>
    <row r="429" spans="2:17" x14ac:dyDescent="0.35">
      <c r="B429" s="137" t="s">
        <v>148</v>
      </c>
      <c r="C429" s="25">
        <v>0.88461538461538458</v>
      </c>
      <c r="D429" s="5">
        <v>0</v>
      </c>
      <c r="E429" s="4">
        <v>234</v>
      </c>
      <c r="F429" s="4">
        <v>207</v>
      </c>
      <c r="G429" s="4">
        <v>6</v>
      </c>
      <c r="H429" s="4">
        <v>18</v>
      </c>
      <c r="I429" s="4">
        <v>3</v>
      </c>
      <c r="J429" s="4">
        <v>0</v>
      </c>
      <c r="K429" s="4">
        <v>6</v>
      </c>
      <c r="L429" s="6"/>
      <c r="M429" s="4">
        <v>27</v>
      </c>
      <c r="N429" s="97">
        <v>39</v>
      </c>
      <c r="O429" s="4">
        <v>0</v>
      </c>
      <c r="P429" s="4">
        <v>0</v>
      </c>
      <c r="Q429" s="19" t="e">
        <v>#DIV/0!</v>
      </c>
    </row>
    <row r="430" spans="2:17" x14ac:dyDescent="0.35">
      <c r="B430" s="100" t="s">
        <v>114</v>
      </c>
      <c r="C430" s="25">
        <v>0.88409703504043125</v>
      </c>
      <c r="D430" s="5">
        <v>0</v>
      </c>
      <c r="E430" s="4">
        <v>371</v>
      </c>
      <c r="F430" s="4">
        <v>328</v>
      </c>
      <c r="G430" s="4">
        <v>24</v>
      </c>
      <c r="H430" s="4">
        <v>12</v>
      </c>
      <c r="I430" s="4">
        <v>6</v>
      </c>
      <c r="J430" s="4">
        <v>1</v>
      </c>
      <c r="K430" s="4">
        <v>6</v>
      </c>
      <c r="L430" s="6"/>
      <c r="M430" s="4">
        <v>43</v>
      </c>
      <c r="N430" s="97">
        <v>61.833333333333336</v>
      </c>
      <c r="O430" s="4">
        <v>0</v>
      </c>
      <c r="P430" s="4">
        <v>0</v>
      </c>
      <c r="Q430" s="19" t="e">
        <v>#DIV/0!</v>
      </c>
    </row>
    <row r="431" spans="2:17" x14ac:dyDescent="0.35">
      <c r="B431" s="40" t="s">
        <v>41</v>
      </c>
      <c r="C431" s="25">
        <v>0.86891385767790263</v>
      </c>
      <c r="D431" s="5">
        <v>0</v>
      </c>
      <c r="E431" s="4">
        <v>267</v>
      </c>
      <c r="F431" s="4">
        <v>232</v>
      </c>
      <c r="G431" s="4">
        <v>15</v>
      </c>
      <c r="H431" s="4">
        <v>15</v>
      </c>
      <c r="I431" s="4">
        <v>3</v>
      </c>
      <c r="J431" s="4">
        <v>2</v>
      </c>
      <c r="K431" s="4">
        <v>6</v>
      </c>
      <c r="L431" s="6"/>
      <c r="M431" s="4">
        <v>35</v>
      </c>
      <c r="N431" s="97">
        <v>44.5</v>
      </c>
      <c r="O431" s="4">
        <v>0</v>
      </c>
      <c r="P431" s="4">
        <v>0</v>
      </c>
      <c r="Q431" s="19" t="e">
        <v>#DIV/0!</v>
      </c>
    </row>
    <row r="432" spans="2:17" x14ac:dyDescent="0.35">
      <c r="B432" s="40" t="s">
        <v>43</v>
      </c>
      <c r="C432" s="25">
        <v>0.90234375</v>
      </c>
      <c r="D432" s="5" t="e">
        <v>#DIV/0!</v>
      </c>
      <c r="E432" s="4">
        <v>256</v>
      </c>
      <c r="F432" s="4">
        <v>231</v>
      </c>
      <c r="G432" s="4">
        <v>16</v>
      </c>
      <c r="H432" s="4">
        <v>7</v>
      </c>
      <c r="I432" s="4">
        <v>2</v>
      </c>
      <c r="J432" s="4">
        <v>0</v>
      </c>
      <c r="K432" s="4">
        <v>6</v>
      </c>
      <c r="L432" s="6"/>
      <c r="M432" s="4">
        <v>25</v>
      </c>
      <c r="N432" s="97">
        <v>42.666666666666664</v>
      </c>
      <c r="O432" s="4">
        <v>0</v>
      </c>
      <c r="P432" s="4">
        <v>0</v>
      </c>
      <c r="Q432" s="19" t="e">
        <v>#DIV/0!</v>
      </c>
    </row>
    <row r="433" spans="2:17" x14ac:dyDescent="0.35">
      <c r="B433" s="40" t="s">
        <v>45</v>
      </c>
      <c r="C433" s="25" t="e">
        <v>#DIV/0!</v>
      </c>
      <c r="D433" s="5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6"/>
      <c r="M433" s="4">
        <v>0</v>
      </c>
      <c r="N433" s="97" t="e">
        <v>#DIV/0!</v>
      </c>
      <c r="O433" s="4">
        <v>0</v>
      </c>
      <c r="P433" s="4">
        <v>0</v>
      </c>
      <c r="Q433" s="19" t="e">
        <v>#DIV/0!</v>
      </c>
    </row>
    <row r="434" spans="2:17" x14ac:dyDescent="0.35">
      <c r="B434" s="91" t="s">
        <v>47</v>
      </c>
      <c r="C434" s="25">
        <v>0.95402298850574707</v>
      </c>
      <c r="D434" s="5">
        <v>0</v>
      </c>
      <c r="E434" s="4">
        <v>261</v>
      </c>
      <c r="F434" s="4">
        <v>249</v>
      </c>
      <c r="G434" s="4">
        <v>5</v>
      </c>
      <c r="H434" s="4">
        <v>1</v>
      </c>
      <c r="I434" s="4">
        <v>6</v>
      </c>
      <c r="J434" s="4">
        <v>0</v>
      </c>
      <c r="K434" s="4">
        <v>6</v>
      </c>
      <c r="L434" s="6"/>
      <c r="M434" s="4">
        <v>12</v>
      </c>
      <c r="N434" s="97">
        <v>43.5</v>
      </c>
      <c r="O434" s="4">
        <v>0</v>
      </c>
      <c r="P434" s="4">
        <v>0</v>
      </c>
      <c r="Q434" s="19" t="e">
        <v>#DIV/0!</v>
      </c>
    </row>
    <row r="435" spans="2:17" x14ac:dyDescent="0.35">
      <c r="B435" s="34" t="s">
        <v>104</v>
      </c>
      <c r="C435" s="25">
        <v>0.86899563318777295</v>
      </c>
      <c r="D435" s="5">
        <v>7.0351758793969849E-2</v>
      </c>
      <c r="E435" s="4">
        <v>229</v>
      </c>
      <c r="F435" s="4">
        <v>199</v>
      </c>
      <c r="G435" s="4">
        <v>14</v>
      </c>
      <c r="H435" s="4">
        <v>12</v>
      </c>
      <c r="I435" s="4">
        <v>6</v>
      </c>
      <c r="J435" s="4">
        <v>0</v>
      </c>
      <c r="K435" s="4">
        <v>6</v>
      </c>
      <c r="L435" s="6"/>
      <c r="M435" s="4">
        <v>32</v>
      </c>
      <c r="N435" s="97">
        <v>38.166666666666664</v>
      </c>
      <c r="O435" s="4">
        <v>0</v>
      </c>
      <c r="P435" s="4">
        <v>0</v>
      </c>
      <c r="Q435" s="19" t="e">
        <v>#DIV/0!</v>
      </c>
    </row>
    <row r="436" spans="2:17" x14ac:dyDescent="0.35">
      <c r="B436" s="34" t="s">
        <v>106</v>
      </c>
      <c r="C436" s="25">
        <v>0.78846153846153844</v>
      </c>
      <c r="D436" s="5">
        <v>4.878048780487805E-2</v>
      </c>
      <c r="E436" s="4">
        <v>156</v>
      </c>
      <c r="F436" s="4">
        <v>123</v>
      </c>
      <c r="G436" s="4">
        <v>6</v>
      </c>
      <c r="H436" s="4">
        <v>13</v>
      </c>
      <c r="I436" s="4">
        <v>13</v>
      </c>
      <c r="J436" s="4">
        <v>1</v>
      </c>
      <c r="K436" s="4">
        <v>6</v>
      </c>
      <c r="L436" s="6"/>
      <c r="M436" s="4">
        <v>33</v>
      </c>
      <c r="N436" s="97">
        <v>26</v>
      </c>
      <c r="O436" s="4">
        <v>0</v>
      </c>
      <c r="P436" s="4">
        <v>0</v>
      </c>
      <c r="Q436" s="19" t="e">
        <v>#DIV/0!</v>
      </c>
    </row>
    <row r="437" spans="2:17" x14ac:dyDescent="0.35">
      <c r="B437" s="106" t="s">
        <v>107</v>
      </c>
      <c r="C437" s="25">
        <v>0.88297872340425532</v>
      </c>
      <c r="D437" s="5">
        <v>1.2048192771084338E-2</v>
      </c>
      <c r="E437" s="4">
        <v>188</v>
      </c>
      <c r="F437" s="4">
        <v>166</v>
      </c>
      <c r="G437" s="4">
        <v>2</v>
      </c>
      <c r="H437" s="4">
        <v>3</v>
      </c>
      <c r="I437" s="4">
        <v>15</v>
      </c>
      <c r="J437" s="4">
        <v>2</v>
      </c>
      <c r="K437" s="4">
        <v>6</v>
      </c>
      <c r="L437" s="6"/>
      <c r="M437" s="4">
        <v>22</v>
      </c>
      <c r="N437" s="97">
        <v>31.333333333333332</v>
      </c>
      <c r="O437" s="4">
        <v>0</v>
      </c>
      <c r="P437" s="4">
        <v>0</v>
      </c>
      <c r="Q437" s="19" t="e">
        <v>#DIV/0!</v>
      </c>
    </row>
    <row r="438" spans="2:17" x14ac:dyDescent="0.35">
      <c r="B438" s="40" t="s">
        <v>122</v>
      </c>
      <c r="C438" s="25" t="e">
        <v>#DIV/0!</v>
      </c>
      <c r="D438" s="5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6"/>
      <c r="M438" s="4">
        <v>0</v>
      </c>
      <c r="N438" s="97" t="e">
        <v>#DIV/0!</v>
      </c>
      <c r="O438" s="4">
        <v>0</v>
      </c>
      <c r="P438" s="4">
        <v>0</v>
      </c>
      <c r="Q438" s="19" t="e">
        <v>#DIV/0!</v>
      </c>
    </row>
    <row r="439" spans="2:17" x14ac:dyDescent="0.35">
      <c r="B439" s="40" t="s">
        <v>123</v>
      </c>
      <c r="C439" s="25">
        <v>0.86274509803921573</v>
      </c>
      <c r="D439" s="5">
        <v>0</v>
      </c>
      <c r="E439" s="4">
        <v>51</v>
      </c>
      <c r="F439" s="4">
        <v>44</v>
      </c>
      <c r="G439" s="4">
        <v>4</v>
      </c>
      <c r="H439" s="4">
        <v>0</v>
      </c>
      <c r="I439" s="4">
        <v>3</v>
      </c>
      <c r="J439" s="4">
        <v>0</v>
      </c>
      <c r="K439" s="4">
        <v>2</v>
      </c>
      <c r="L439" s="6"/>
      <c r="M439" s="4">
        <v>7</v>
      </c>
      <c r="N439" s="97">
        <v>25.5</v>
      </c>
      <c r="O439" s="4">
        <v>0</v>
      </c>
      <c r="P439" s="4">
        <v>0</v>
      </c>
      <c r="Q439" s="19" t="e">
        <v>#DIV/0!</v>
      </c>
    </row>
    <row r="440" spans="2:17" x14ac:dyDescent="0.35">
      <c r="B440" s="40" t="s">
        <v>125</v>
      </c>
      <c r="C440" s="25">
        <v>0.88837209302325582</v>
      </c>
      <c r="D440" s="5" t="s">
        <v>1</v>
      </c>
      <c r="E440" s="4">
        <v>215</v>
      </c>
      <c r="F440" s="4">
        <v>191</v>
      </c>
      <c r="G440" s="4">
        <v>8</v>
      </c>
      <c r="H440" s="4">
        <v>1</v>
      </c>
      <c r="I440" s="4">
        <v>15</v>
      </c>
      <c r="J440" s="4">
        <v>0</v>
      </c>
      <c r="K440" s="4">
        <v>5</v>
      </c>
      <c r="L440" s="6"/>
      <c r="M440" s="4">
        <v>24</v>
      </c>
      <c r="N440" s="97">
        <v>43</v>
      </c>
      <c r="O440" s="4">
        <v>0</v>
      </c>
      <c r="P440" s="4">
        <v>0</v>
      </c>
      <c r="Q440" s="19" t="e">
        <v>#DIV/0!</v>
      </c>
    </row>
    <row r="441" spans="2:17" x14ac:dyDescent="0.35">
      <c r="B441" s="40" t="s">
        <v>126</v>
      </c>
      <c r="C441" s="25" t="e">
        <v>#DIV/0!</v>
      </c>
      <c r="D441" s="5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6"/>
      <c r="M441" s="4">
        <v>0</v>
      </c>
      <c r="N441" s="97" t="e">
        <v>#DIV/0!</v>
      </c>
      <c r="O441" s="4">
        <v>0</v>
      </c>
      <c r="P441" s="4">
        <v>0</v>
      </c>
      <c r="Q441" s="19" t="e">
        <v>#DIV/0!</v>
      </c>
    </row>
    <row r="442" spans="2:17" x14ac:dyDescent="0.35">
      <c r="B442" s="40" t="s">
        <v>127</v>
      </c>
      <c r="C442" s="25" t="e">
        <v>#DIV/0!</v>
      </c>
      <c r="D442" s="5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6"/>
      <c r="M442" s="4">
        <v>0</v>
      </c>
      <c r="N442" s="97" t="e">
        <v>#DIV/0!</v>
      </c>
      <c r="O442" s="4">
        <v>0</v>
      </c>
      <c r="P442" s="4">
        <v>0</v>
      </c>
      <c r="Q442" s="19" t="e">
        <v>#DIV/0!</v>
      </c>
    </row>
    <row r="443" spans="2:17" x14ac:dyDescent="0.35">
      <c r="B443" s="137" t="s">
        <v>145</v>
      </c>
      <c r="C443" s="25">
        <v>0.89622641509433965</v>
      </c>
      <c r="D443" s="5">
        <v>0.89622641509433965</v>
      </c>
      <c r="E443" s="4">
        <v>212</v>
      </c>
      <c r="F443" s="4">
        <v>190</v>
      </c>
      <c r="G443" s="4">
        <v>8</v>
      </c>
      <c r="H443" s="4">
        <v>10</v>
      </c>
      <c r="I443" s="4">
        <v>3</v>
      </c>
      <c r="J443" s="4">
        <v>1</v>
      </c>
      <c r="K443" s="4">
        <v>5</v>
      </c>
      <c r="L443" s="6"/>
      <c r="M443" s="4">
        <v>27</v>
      </c>
      <c r="N443" s="97">
        <v>42.4</v>
      </c>
      <c r="O443" s="4">
        <v>0</v>
      </c>
      <c r="P443" s="4">
        <v>0</v>
      </c>
      <c r="Q443" s="19" t="e">
        <v>#DIV/0!</v>
      </c>
    </row>
    <row r="444" spans="2:17" x14ac:dyDescent="0.35">
      <c r="B444" s="137" t="s">
        <v>146</v>
      </c>
      <c r="C444" s="25">
        <v>0.85635359116022103</v>
      </c>
      <c r="D444" s="5"/>
      <c r="E444" s="4">
        <v>181</v>
      </c>
      <c r="F444" s="4">
        <v>155</v>
      </c>
      <c r="G444" s="4">
        <v>12</v>
      </c>
      <c r="H444" s="4">
        <v>7</v>
      </c>
      <c r="I444" s="4">
        <v>7</v>
      </c>
      <c r="J444" s="4">
        <v>0</v>
      </c>
      <c r="K444" s="4">
        <v>5</v>
      </c>
      <c r="L444" s="6"/>
      <c r="M444" s="4">
        <v>31</v>
      </c>
      <c r="N444" s="97">
        <v>36.200000000000003</v>
      </c>
      <c r="O444" s="4">
        <v>0</v>
      </c>
      <c r="P444" s="4">
        <v>0</v>
      </c>
      <c r="Q444" s="19" t="e">
        <v>#DIV/0!</v>
      </c>
    </row>
    <row r="445" spans="2:17" x14ac:dyDescent="0.35">
      <c r="B445" s="137" t="s">
        <v>147</v>
      </c>
      <c r="C445" s="25" t="e">
        <v>#DIV/0!</v>
      </c>
      <c r="D445" s="5"/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1</v>
      </c>
      <c r="L445" s="6"/>
      <c r="M445" s="4">
        <v>1</v>
      </c>
      <c r="N445" s="97">
        <v>0</v>
      </c>
      <c r="O445" s="4">
        <v>0</v>
      </c>
      <c r="P445" s="4">
        <v>0</v>
      </c>
      <c r="Q445" s="19" t="e">
        <v>#DIV/0!</v>
      </c>
    </row>
    <row r="446" spans="2:17" x14ac:dyDescent="0.35">
      <c r="B446" s="137" t="s">
        <v>151</v>
      </c>
      <c r="C446" s="25">
        <v>0.93089430894308944</v>
      </c>
      <c r="D446" s="5"/>
      <c r="E446" s="4">
        <v>246</v>
      </c>
      <c r="F446" s="4">
        <v>229</v>
      </c>
      <c r="G446" s="4">
        <v>11</v>
      </c>
      <c r="H446" s="4">
        <v>6</v>
      </c>
      <c r="I446" s="4">
        <v>0</v>
      </c>
      <c r="J446" s="4">
        <v>0</v>
      </c>
      <c r="K446" s="4">
        <v>6</v>
      </c>
      <c r="L446" s="6"/>
      <c r="M446" s="4">
        <v>23</v>
      </c>
      <c r="N446" s="97">
        <v>41</v>
      </c>
      <c r="O446" s="4">
        <v>0</v>
      </c>
      <c r="P446" s="4">
        <v>0</v>
      </c>
      <c r="Q446" s="19" t="e">
        <v>#DIV/0!</v>
      </c>
    </row>
    <row r="447" spans="2:17" x14ac:dyDescent="0.35">
      <c r="B447" s="137" t="s">
        <v>152</v>
      </c>
      <c r="C447" s="25">
        <v>0.77075098814229248</v>
      </c>
      <c r="D447" s="5"/>
      <c r="E447" s="4">
        <v>253</v>
      </c>
      <c r="F447" s="4">
        <v>195</v>
      </c>
      <c r="G447" s="4">
        <v>8</v>
      </c>
      <c r="H447" s="4">
        <v>42</v>
      </c>
      <c r="I447" s="4">
        <v>6</v>
      </c>
      <c r="J447" s="4">
        <v>2</v>
      </c>
      <c r="K447" s="4">
        <v>6</v>
      </c>
      <c r="L447" s="6"/>
      <c r="M447" s="4">
        <v>64</v>
      </c>
      <c r="N447" s="97">
        <v>42.166666666666664</v>
      </c>
      <c r="O447" s="4">
        <v>0</v>
      </c>
      <c r="P447" s="4">
        <v>0</v>
      </c>
      <c r="Q447" s="19" t="e">
        <v>#DIV/0!</v>
      </c>
    </row>
    <row r="448" spans="2:17" x14ac:dyDescent="0.35">
      <c r="B448" s="137" t="s">
        <v>149</v>
      </c>
      <c r="C448" s="25">
        <v>0.94444444444444442</v>
      </c>
      <c r="D448" s="5"/>
      <c r="E448" s="4">
        <v>252</v>
      </c>
      <c r="F448" s="4">
        <v>238</v>
      </c>
      <c r="G448" s="4">
        <v>8</v>
      </c>
      <c r="H448" s="4">
        <v>2</v>
      </c>
      <c r="I448" s="4">
        <v>4</v>
      </c>
      <c r="J448" s="4">
        <v>0</v>
      </c>
      <c r="K448" s="4">
        <v>5</v>
      </c>
      <c r="L448" s="6"/>
      <c r="M448" s="4">
        <v>19</v>
      </c>
      <c r="N448" s="97">
        <v>50.4</v>
      </c>
      <c r="O448" s="4">
        <v>0</v>
      </c>
      <c r="P448" s="4">
        <v>0</v>
      </c>
      <c r="Q448" s="19" t="e">
        <v>#DIV/0!</v>
      </c>
    </row>
    <row r="449" spans="2:17" x14ac:dyDescent="0.35">
      <c r="B449" s="137" t="s">
        <v>150</v>
      </c>
      <c r="C449" s="25">
        <v>0.88324873096446699</v>
      </c>
      <c r="D449" s="5"/>
      <c r="E449" s="4">
        <v>197</v>
      </c>
      <c r="F449" s="4">
        <v>174</v>
      </c>
      <c r="G449" s="4">
        <v>6</v>
      </c>
      <c r="H449" s="4">
        <v>4</v>
      </c>
      <c r="I449" s="4">
        <v>10</v>
      </c>
      <c r="J449" s="4">
        <v>3</v>
      </c>
      <c r="K449" s="4">
        <v>5</v>
      </c>
      <c r="L449" s="6"/>
      <c r="M449" s="4">
        <v>28</v>
      </c>
      <c r="N449" s="97">
        <v>39.4</v>
      </c>
      <c r="O449" s="4">
        <v>0</v>
      </c>
      <c r="P449" s="4">
        <v>0</v>
      </c>
      <c r="Q449" s="19" t="e">
        <v>#DIV/0!</v>
      </c>
    </row>
    <row r="450" spans="2:17" x14ac:dyDescent="0.35">
      <c r="B450" s="137" t="s">
        <v>153</v>
      </c>
      <c r="C450" s="25">
        <v>0.90909090909090906</v>
      </c>
      <c r="D450" s="5"/>
      <c r="E450" s="4">
        <v>187</v>
      </c>
      <c r="F450" s="4">
        <v>170</v>
      </c>
      <c r="G450" s="4">
        <v>0</v>
      </c>
      <c r="H450" s="4">
        <v>0</v>
      </c>
      <c r="I450" s="4">
        <v>17</v>
      </c>
      <c r="J450" s="4">
        <v>0</v>
      </c>
      <c r="K450" s="4">
        <v>5</v>
      </c>
      <c r="L450" s="6"/>
      <c r="M450" s="4">
        <v>22</v>
      </c>
      <c r="N450" s="97">
        <v>37.4</v>
      </c>
      <c r="O450" s="4">
        <v>0</v>
      </c>
      <c r="P450" s="4">
        <v>0</v>
      </c>
      <c r="Q450" s="19" t="e">
        <v>#DIV/0!</v>
      </c>
    </row>
    <row r="451" spans="2:17" x14ac:dyDescent="0.35">
      <c r="B451" s="136" t="s">
        <v>144</v>
      </c>
      <c r="C451" s="25">
        <v>0.865979381443299</v>
      </c>
      <c r="D451" s="5"/>
      <c r="E451" s="4">
        <v>291</v>
      </c>
      <c r="F451" s="4">
        <v>252</v>
      </c>
      <c r="G451" s="4">
        <v>9</v>
      </c>
      <c r="H451" s="4">
        <v>22</v>
      </c>
      <c r="I451" s="4">
        <v>8</v>
      </c>
      <c r="J451" s="4">
        <v>0</v>
      </c>
      <c r="K451" s="4">
        <v>5</v>
      </c>
      <c r="L451" s="6"/>
      <c r="M451" s="4">
        <v>39</v>
      </c>
      <c r="N451" s="97">
        <v>58.2</v>
      </c>
      <c r="O451" s="4">
        <v>0</v>
      </c>
      <c r="P451" s="4">
        <v>0</v>
      </c>
      <c r="Q451" s="19" t="e">
        <v>#DIV/0!</v>
      </c>
    </row>
    <row r="452" spans="2:17" x14ac:dyDescent="0.35">
      <c r="B452" s="136"/>
      <c r="C452" s="25"/>
      <c r="D452" s="5"/>
      <c r="E452" s="4"/>
      <c r="F452" s="4"/>
      <c r="G452" s="4"/>
      <c r="H452" s="4"/>
      <c r="I452" s="4"/>
      <c r="J452" s="4"/>
      <c r="K452" s="4"/>
      <c r="L452" s="6"/>
      <c r="M452" s="4"/>
      <c r="N452" s="97"/>
      <c r="O452" s="4"/>
      <c r="P452" s="4"/>
      <c r="Q452" s="19" t="e">
        <v>#DIV/0!</v>
      </c>
    </row>
    <row r="453" spans="2:17" x14ac:dyDescent="0.35">
      <c r="B453" s="40"/>
      <c r="C453" s="25"/>
      <c r="D453" s="5"/>
      <c r="E453" s="4"/>
      <c r="F453" s="4"/>
      <c r="G453" s="4"/>
      <c r="H453" s="4"/>
      <c r="I453" s="4"/>
      <c r="J453" s="4"/>
      <c r="K453" s="4"/>
      <c r="L453" s="6"/>
      <c r="M453" s="4"/>
      <c r="N453" s="97"/>
      <c r="O453" s="4"/>
      <c r="P453" s="4"/>
      <c r="Q453" s="19" t="e">
        <v>#DIV/0!</v>
      </c>
    </row>
    <row r="454" spans="2:17" x14ac:dyDescent="0.35">
      <c r="B454" s="40"/>
      <c r="C454" s="25"/>
      <c r="D454" s="5"/>
      <c r="E454" s="4"/>
      <c r="F454" s="4"/>
      <c r="G454" s="4"/>
      <c r="H454" s="4"/>
      <c r="I454" s="4"/>
      <c r="J454" s="4"/>
      <c r="K454" s="4"/>
      <c r="L454" s="6"/>
      <c r="M454" s="4"/>
      <c r="N454" s="97"/>
      <c r="O454" s="4"/>
      <c r="P454" s="4"/>
      <c r="Q454" s="19" t="e">
        <v>#DIV/0!</v>
      </c>
    </row>
    <row r="455" spans="2:17" x14ac:dyDescent="0.35">
      <c r="B455" s="40"/>
      <c r="C455" s="25"/>
      <c r="D455" s="5"/>
      <c r="E455" s="4"/>
      <c r="F455" s="4"/>
      <c r="G455" s="4"/>
      <c r="H455" s="4"/>
      <c r="I455" s="4"/>
      <c r="J455" s="4"/>
      <c r="K455" s="4"/>
      <c r="L455" s="6"/>
      <c r="M455" s="4"/>
      <c r="N455" s="97"/>
      <c r="O455" s="4"/>
      <c r="P455" s="4"/>
      <c r="Q455" s="19" t="e">
        <v>#DIV/0!</v>
      </c>
    </row>
    <row r="456" spans="2:17" x14ac:dyDescent="0.35">
      <c r="B456" s="40"/>
      <c r="C456" s="25"/>
      <c r="D456" s="5"/>
      <c r="E456" s="4"/>
      <c r="F456" s="4"/>
      <c r="G456" s="4"/>
      <c r="H456" s="4"/>
      <c r="I456" s="4"/>
      <c r="J456" s="4"/>
      <c r="K456" s="4"/>
      <c r="L456" s="6"/>
      <c r="M456" s="4"/>
      <c r="N456" s="97"/>
      <c r="O456" s="4"/>
      <c r="P456" s="4"/>
      <c r="Q456" s="19" t="e">
        <v>#DIV/0!</v>
      </c>
    </row>
    <row r="457" spans="2:17" x14ac:dyDescent="0.35">
      <c r="B457" s="40"/>
      <c r="C457" s="25"/>
      <c r="D457" s="5"/>
      <c r="E457" s="4"/>
      <c r="F457" s="4"/>
      <c r="G457" s="4"/>
      <c r="H457" s="4"/>
      <c r="I457" s="4"/>
      <c r="J457" s="4"/>
      <c r="K457" s="4"/>
      <c r="L457" s="6"/>
      <c r="M457" s="4"/>
      <c r="N457" s="97"/>
      <c r="O457" s="4"/>
      <c r="P457" s="4"/>
      <c r="Q457" s="19" t="e">
        <v>#DIV/0!</v>
      </c>
    </row>
    <row r="458" spans="2:17" x14ac:dyDescent="0.35">
      <c r="C458" s="25">
        <v>0.89822237713489017</v>
      </c>
      <c r="D458" s="25" t="e">
        <v>#DIV/0!</v>
      </c>
      <c r="E458" s="4">
        <v>5738</v>
      </c>
      <c r="F458" s="4">
        <v>5154</v>
      </c>
      <c r="G458" s="4">
        <v>218</v>
      </c>
      <c r="H458" s="4">
        <v>216</v>
      </c>
      <c r="I458" s="4">
        <v>138</v>
      </c>
      <c r="J458" s="4">
        <v>14</v>
      </c>
      <c r="K458" s="4"/>
      <c r="L458" s="6"/>
      <c r="M458" s="4"/>
      <c r="N458" s="6"/>
      <c r="O458" s="4">
        <v>0</v>
      </c>
      <c r="P458" s="4">
        <v>0</v>
      </c>
      <c r="Q458" s="19" t="e">
        <v>#DIV/0!</v>
      </c>
    </row>
    <row r="459" spans="2:17" x14ac:dyDescent="0.35">
      <c r="G459" s="73">
        <v>3.7992331822934822E-2</v>
      </c>
      <c r="H459" s="73">
        <v>3.7643778319972114E-2</v>
      </c>
      <c r="I459" s="73">
        <v>2.405019170442663E-2</v>
      </c>
      <c r="J459" s="126">
        <v>2.4398745207389336E-3</v>
      </c>
    </row>
    <row r="460" spans="2:17" x14ac:dyDescent="0.35">
      <c r="G460" s="6"/>
      <c r="H460" s="6"/>
      <c r="I460" s="6"/>
      <c r="J460" s="6"/>
    </row>
    <row r="463" spans="2:17" x14ac:dyDescent="0.35">
      <c r="B463" s="26" t="s">
        <v>206</v>
      </c>
      <c r="C463" s="11" t="s">
        <v>0</v>
      </c>
      <c r="D463" s="11" t="s">
        <v>1</v>
      </c>
      <c r="E463" s="11" t="s">
        <v>52</v>
      </c>
      <c r="F463" s="11" t="s">
        <v>53</v>
      </c>
      <c r="G463" s="11" t="s">
        <v>48</v>
      </c>
      <c r="H463" s="11" t="s">
        <v>21</v>
      </c>
      <c r="I463" s="11" t="s">
        <v>3</v>
      </c>
      <c r="J463" s="11" t="s">
        <v>54</v>
      </c>
      <c r="K463" s="11" t="s">
        <v>55</v>
      </c>
      <c r="L463" s="11" t="s">
        <v>56</v>
      </c>
      <c r="M463" s="11" t="s">
        <v>57</v>
      </c>
      <c r="N463" s="11" t="s">
        <v>112</v>
      </c>
      <c r="O463" s="11" t="s">
        <v>180</v>
      </c>
      <c r="P463" s="11" t="s">
        <v>9</v>
      </c>
      <c r="Q463" s="11" t="s">
        <v>181</v>
      </c>
    </row>
    <row r="464" spans="2:17" x14ac:dyDescent="0.35">
      <c r="B464" s="40" t="s">
        <v>22</v>
      </c>
      <c r="C464" s="25">
        <v>0.95019157088122608</v>
      </c>
      <c r="D464" s="5"/>
      <c r="E464" s="4">
        <v>261</v>
      </c>
      <c r="F464" s="4">
        <v>248</v>
      </c>
      <c r="G464" s="4">
        <v>6</v>
      </c>
      <c r="H464" s="4">
        <v>7</v>
      </c>
      <c r="I464" s="4">
        <v>0</v>
      </c>
      <c r="J464" s="4">
        <v>0</v>
      </c>
      <c r="K464" s="4">
        <v>6</v>
      </c>
      <c r="L464" s="6"/>
      <c r="M464" s="4">
        <v>13</v>
      </c>
      <c r="N464" s="97">
        <v>43.5</v>
      </c>
      <c r="O464" s="4">
        <v>0</v>
      </c>
      <c r="P464" s="4">
        <v>0</v>
      </c>
      <c r="Q464" s="19" t="e">
        <v>#DIV/0!</v>
      </c>
    </row>
    <row r="465" spans="2:17" x14ac:dyDescent="0.35">
      <c r="B465" s="40" t="s">
        <v>23</v>
      </c>
      <c r="C465" s="25">
        <v>0.9269406392694064</v>
      </c>
      <c r="D465" s="5" t="e">
        <v>#DIV/0!</v>
      </c>
      <c r="E465" s="4">
        <v>219</v>
      </c>
      <c r="F465" s="4">
        <v>203</v>
      </c>
      <c r="G465" s="4">
        <v>9</v>
      </c>
      <c r="H465" s="4">
        <v>7</v>
      </c>
      <c r="I465" s="4">
        <v>0</v>
      </c>
      <c r="J465" s="4">
        <v>0</v>
      </c>
      <c r="K465" s="4">
        <v>6</v>
      </c>
      <c r="L465" s="6"/>
      <c r="M465" s="4">
        <v>16</v>
      </c>
      <c r="N465" s="97">
        <v>36.5</v>
      </c>
      <c r="O465" s="4">
        <v>0</v>
      </c>
      <c r="P465" s="4">
        <v>0</v>
      </c>
      <c r="Q465" s="19" t="e">
        <v>#DIV/0!</v>
      </c>
    </row>
    <row r="466" spans="2:17" x14ac:dyDescent="0.35">
      <c r="B466" s="40" t="s">
        <v>164</v>
      </c>
      <c r="C466" s="25" t="e">
        <v>#DIV/0!</v>
      </c>
      <c r="D466" s="5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6"/>
      <c r="M466" s="4">
        <v>0</v>
      </c>
      <c r="N466" s="97" t="e">
        <v>#DIV/0!</v>
      </c>
      <c r="O466" s="4">
        <v>0</v>
      </c>
      <c r="P466" s="4">
        <v>0</v>
      </c>
      <c r="Q466" s="19" t="e">
        <v>#DIV/0!</v>
      </c>
    </row>
    <row r="467" spans="2:17" x14ac:dyDescent="0.35">
      <c r="B467" s="40" t="s">
        <v>27</v>
      </c>
      <c r="C467" s="25">
        <v>0.88043478260869568</v>
      </c>
      <c r="D467" s="5">
        <v>0</v>
      </c>
      <c r="E467" s="4">
        <v>184</v>
      </c>
      <c r="F467" s="4">
        <v>162</v>
      </c>
      <c r="G467" s="4">
        <v>8</v>
      </c>
      <c r="H467" s="4">
        <v>8</v>
      </c>
      <c r="I467" s="4">
        <v>4</v>
      </c>
      <c r="J467" s="4">
        <v>2</v>
      </c>
      <c r="K467" s="4">
        <v>6</v>
      </c>
      <c r="L467" s="6"/>
      <c r="M467" s="4">
        <v>22</v>
      </c>
      <c r="N467" s="97">
        <v>30.666666666666668</v>
      </c>
      <c r="O467" s="4">
        <v>0</v>
      </c>
      <c r="P467" s="4">
        <v>0</v>
      </c>
      <c r="Q467" s="19" t="e">
        <v>#DIV/0!</v>
      </c>
    </row>
    <row r="468" spans="2:17" x14ac:dyDescent="0.35">
      <c r="B468" s="40" t="s">
        <v>29</v>
      </c>
      <c r="C468" s="25">
        <v>0.897887323943662</v>
      </c>
      <c r="D468" s="5">
        <v>0</v>
      </c>
      <c r="E468" s="4">
        <v>284</v>
      </c>
      <c r="F468" s="4">
        <v>255</v>
      </c>
      <c r="G468" s="4">
        <v>16</v>
      </c>
      <c r="H468" s="4">
        <v>9</v>
      </c>
      <c r="I468" s="4">
        <v>4</v>
      </c>
      <c r="J468" s="4">
        <v>0</v>
      </c>
      <c r="K468" s="4">
        <v>6</v>
      </c>
      <c r="L468" s="6"/>
      <c r="M468" s="4">
        <v>29</v>
      </c>
      <c r="N468" s="97">
        <v>47.333333333333336</v>
      </c>
      <c r="O468" s="4">
        <v>0</v>
      </c>
      <c r="P468" s="4">
        <v>0</v>
      </c>
      <c r="Q468" s="19" t="e">
        <v>#DIV/0!</v>
      </c>
    </row>
    <row r="469" spans="2:17" x14ac:dyDescent="0.35">
      <c r="B469" s="40" t="s">
        <v>30</v>
      </c>
      <c r="C469" s="25">
        <v>0.92513368983957223</v>
      </c>
      <c r="D469" s="5" t="s">
        <v>1</v>
      </c>
      <c r="E469" s="4">
        <v>187</v>
      </c>
      <c r="F469" s="4">
        <v>173</v>
      </c>
      <c r="G469" s="4">
        <v>14</v>
      </c>
      <c r="H469" s="4">
        <v>0</v>
      </c>
      <c r="I469" s="4">
        <v>0</v>
      </c>
      <c r="J469" s="4">
        <v>0</v>
      </c>
      <c r="K469" s="4">
        <v>6</v>
      </c>
      <c r="L469" s="6"/>
      <c r="M469" s="4">
        <v>14</v>
      </c>
      <c r="N469" s="97">
        <v>31.166666666666668</v>
      </c>
      <c r="O469" s="4">
        <v>0</v>
      </c>
      <c r="P469" s="4">
        <v>0</v>
      </c>
      <c r="Q469" s="19" t="e">
        <v>#DIV/0!</v>
      </c>
    </row>
    <row r="470" spans="2:17" x14ac:dyDescent="0.35">
      <c r="B470" s="40" t="s">
        <v>31</v>
      </c>
      <c r="C470" s="25" t="e">
        <v>#DIV/0!</v>
      </c>
      <c r="D470" s="5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6"/>
      <c r="M470" s="4">
        <v>0</v>
      </c>
      <c r="N470" s="97" t="e">
        <v>#DIV/0!</v>
      </c>
      <c r="O470" s="4">
        <v>0</v>
      </c>
      <c r="P470" s="4">
        <v>0</v>
      </c>
      <c r="Q470" s="19" t="e">
        <v>#DIV/0!</v>
      </c>
    </row>
    <row r="471" spans="2:17" x14ac:dyDescent="0.35">
      <c r="B471" s="40" t="s">
        <v>33</v>
      </c>
      <c r="C471" s="25">
        <v>0.91881918819188191</v>
      </c>
      <c r="D471" s="5">
        <v>0</v>
      </c>
      <c r="E471" s="4">
        <v>271</v>
      </c>
      <c r="F471" s="4">
        <v>249</v>
      </c>
      <c r="G471" s="4">
        <v>12</v>
      </c>
      <c r="H471" s="4">
        <v>7</v>
      </c>
      <c r="I471" s="4">
        <v>3</v>
      </c>
      <c r="J471" s="4">
        <v>0</v>
      </c>
      <c r="K471" s="4">
        <v>6</v>
      </c>
      <c r="L471" s="6"/>
      <c r="M471" s="4">
        <v>22</v>
      </c>
      <c r="N471" s="97">
        <v>45.166666666666664</v>
      </c>
      <c r="O471" s="4">
        <v>0</v>
      </c>
      <c r="P471" s="4">
        <v>0</v>
      </c>
      <c r="Q471" s="19" t="e">
        <v>#DIV/0!</v>
      </c>
    </row>
    <row r="472" spans="2:17" x14ac:dyDescent="0.35">
      <c r="B472" s="40" t="s">
        <v>35</v>
      </c>
      <c r="C472" s="25">
        <v>0.90134529147982068</v>
      </c>
      <c r="D472" s="5">
        <v>0</v>
      </c>
      <c r="E472" s="4">
        <v>223</v>
      </c>
      <c r="F472" s="4">
        <v>201</v>
      </c>
      <c r="G472" s="4">
        <v>6</v>
      </c>
      <c r="H472" s="4">
        <v>16</v>
      </c>
      <c r="I472" s="4">
        <v>0</v>
      </c>
      <c r="J472" s="4">
        <v>0</v>
      </c>
      <c r="K472" s="4">
        <v>6</v>
      </c>
      <c r="L472" s="6"/>
      <c r="M472" s="4">
        <v>22</v>
      </c>
      <c r="N472" s="97">
        <v>37.166666666666664</v>
      </c>
      <c r="O472" s="4">
        <v>0</v>
      </c>
      <c r="P472" s="4">
        <v>0</v>
      </c>
      <c r="Q472" s="19" t="e">
        <v>#DIV/0!</v>
      </c>
    </row>
    <row r="473" spans="2:17" x14ac:dyDescent="0.35">
      <c r="B473" s="137" t="s">
        <v>148</v>
      </c>
      <c r="C473" s="25">
        <v>0.88500000000000001</v>
      </c>
      <c r="D473" s="5">
        <v>0</v>
      </c>
      <c r="E473" s="4">
        <v>200</v>
      </c>
      <c r="F473" s="4">
        <v>177</v>
      </c>
      <c r="G473" s="4">
        <v>2</v>
      </c>
      <c r="H473" s="4">
        <v>21</v>
      </c>
      <c r="I473" s="4">
        <v>0</v>
      </c>
      <c r="J473" s="4">
        <v>0</v>
      </c>
      <c r="K473" s="4">
        <v>6</v>
      </c>
      <c r="L473" s="6"/>
      <c r="M473" s="4">
        <v>23</v>
      </c>
      <c r="N473" s="97">
        <v>33.333333333333336</v>
      </c>
      <c r="O473" s="4">
        <v>0</v>
      </c>
      <c r="P473" s="4">
        <v>0</v>
      </c>
      <c r="Q473" s="19" t="e">
        <v>#DIV/0!</v>
      </c>
    </row>
    <row r="474" spans="2:17" x14ac:dyDescent="0.35">
      <c r="B474" s="100" t="s">
        <v>114</v>
      </c>
      <c r="C474" s="25">
        <v>0.91639871382636651</v>
      </c>
      <c r="D474" s="5">
        <v>0</v>
      </c>
      <c r="E474" s="4">
        <v>311</v>
      </c>
      <c r="F474" s="4">
        <v>285</v>
      </c>
      <c r="G474" s="4">
        <v>15</v>
      </c>
      <c r="H474" s="4">
        <v>7</v>
      </c>
      <c r="I474" s="4">
        <v>4</v>
      </c>
      <c r="J474" s="4">
        <v>0</v>
      </c>
      <c r="K474" s="4">
        <v>5</v>
      </c>
      <c r="L474" s="6"/>
      <c r="M474" s="4">
        <v>26</v>
      </c>
      <c r="N474" s="97">
        <v>62.2</v>
      </c>
      <c r="O474" s="4">
        <v>0</v>
      </c>
      <c r="P474" s="4">
        <v>0</v>
      </c>
      <c r="Q474" s="19" t="e">
        <v>#DIV/0!</v>
      </c>
    </row>
    <row r="475" spans="2:17" x14ac:dyDescent="0.35">
      <c r="B475" s="40" t="s">
        <v>41</v>
      </c>
      <c r="C475" s="25">
        <v>0.92567567567567566</v>
      </c>
      <c r="D475" s="5">
        <v>0</v>
      </c>
      <c r="E475" s="4">
        <v>148</v>
      </c>
      <c r="F475" s="4">
        <v>137</v>
      </c>
      <c r="G475" s="4">
        <v>4</v>
      </c>
      <c r="H475" s="4">
        <v>4</v>
      </c>
      <c r="I475" s="4">
        <v>3</v>
      </c>
      <c r="J475" s="4">
        <v>0</v>
      </c>
      <c r="K475" s="4">
        <v>4</v>
      </c>
      <c r="L475" s="6"/>
      <c r="M475" s="4">
        <v>11</v>
      </c>
      <c r="N475" s="97">
        <v>37</v>
      </c>
      <c r="O475" s="4">
        <v>0</v>
      </c>
      <c r="P475" s="4">
        <v>0</v>
      </c>
      <c r="Q475" s="19" t="e">
        <v>#DIV/0!</v>
      </c>
    </row>
    <row r="476" spans="2:17" x14ac:dyDescent="0.35">
      <c r="B476" s="40" t="s">
        <v>43</v>
      </c>
      <c r="C476" s="25">
        <v>0.8669724770642202</v>
      </c>
      <c r="D476" s="5" t="e">
        <v>#DIV/0!</v>
      </c>
      <c r="E476" s="4">
        <v>218</v>
      </c>
      <c r="F476" s="4">
        <v>189</v>
      </c>
      <c r="G476" s="4">
        <v>16</v>
      </c>
      <c r="H476" s="4">
        <v>9</v>
      </c>
      <c r="I476" s="4">
        <v>3</v>
      </c>
      <c r="J476" s="4">
        <v>1</v>
      </c>
      <c r="K476" s="4">
        <v>6</v>
      </c>
      <c r="L476" s="6"/>
      <c r="M476" s="4">
        <v>29</v>
      </c>
      <c r="N476" s="97">
        <v>36.333333333333336</v>
      </c>
      <c r="O476" s="4">
        <v>0</v>
      </c>
      <c r="P476" s="4">
        <v>0</v>
      </c>
      <c r="Q476" s="19" t="e">
        <v>#DIV/0!</v>
      </c>
    </row>
    <row r="477" spans="2:17" x14ac:dyDescent="0.35">
      <c r="B477" s="40" t="s">
        <v>45</v>
      </c>
      <c r="C477" s="25" t="e">
        <v>#DIV/0!</v>
      </c>
      <c r="D477" s="5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6"/>
      <c r="M477" s="4">
        <v>0</v>
      </c>
      <c r="N477" s="97" t="e">
        <v>#DIV/0!</v>
      </c>
      <c r="O477" s="4">
        <v>0</v>
      </c>
      <c r="P477" s="4">
        <v>0</v>
      </c>
      <c r="Q477" s="19" t="e">
        <v>#DIV/0!</v>
      </c>
    </row>
    <row r="478" spans="2:17" x14ac:dyDescent="0.35">
      <c r="B478" s="91" t="s">
        <v>47</v>
      </c>
      <c r="C478" s="25">
        <v>0.94881889763779526</v>
      </c>
      <c r="D478" s="5">
        <v>0</v>
      </c>
      <c r="E478" s="4">
        <v>254</v>
      </c>
      <c r="F478" s="4">
        <v>241</v>
      </c>
      <c r="G478" s="4">
        <v>3</v>
      </c>
      <c r="H478" s="4">
        <v>2</v>
      </c>
      <c r="I478" s="4">
        <v>8</v>
      </c>
      <c r="J478" s="4">
        <v>0</v>
      </c>
      <c r="K478" s="4">
        <v>6</v>
      </c>
      <c r="L478" s="6"/>
      <c r="M478" s="4">
        <v>13</v>
      </c>
      <c r="N478" s="97">
        <v>42.333333333333336</v>
      </c>
      <c r="O478" s="4">
        <v>0</v>
      </c>
      <c r="P478" s="4">
        <v>0</v>
      </c>
      <c r="Q478" s="19" t="e">
        <v>#DIV/0!</v>
      </c>
    </row>
    <row r="479" spans="2:17" x14ac:dyDescent="0.35">
      <c r="B479" s="34" t="s">
        <v>104</v>
      </c>
      <c r="C479" s="25">
        <v>0.87159533073929962</v>
      </c>
      <c r="D479" s="5">
        <v>5.8035714285714288E-2</v>
      </c>
      <c r="E479" s="4">
        <v>257</v>
      </c>
      <c r="F479" s="4">
        <v>224</v>
      </c>
      <c r="G479" s="4">
        <v>13</v>
      </c>
      <c r="H479" s="4">
        <v>10</v>
      </c>
      <c r="I479" s="4">
        <v>2</v>
      </c>
      <c r="J479" s="4">
        <v>0</v>
      </c>
      <c r="K479" s="4">
        <v>6</v>
      </c>
      <c r="L479" s="6"/>
      <c r="M479" s="4">
        <v>25</v>
      </c>
      <c r="N479" s="97">
        <v>42.833333333333336</v>
      </c>
      <c r="O479" s="4">
        <v>0</v>
      </c>
      <c r="P479" s="4">
        <v>0</v>
      </c>
      <c r="Q479" s="19" t="e">
        <v>#DIV/0!</v>
      </c>
    </row>
    <row r="480" spans="2:17" x14ac:dyDescent="0.35">
      <c r="B480" s="34" t="s">
        <v>106</v>
      </c>
      <c r="C480" s="25">
        <v>0.8928571428571429</v>
      </c>
      <c r="D480" s="5">
        <v>0.04</v>
      </c>
      <c r="E480" s="4">
        <v>56</v>
      </c>
      <c r="F480" s="4">
        <v>50</v>
      </c>
      <c r="G480" s="4">
        <v>2</v>
      </c>
      <c r="H480" s="4">
        <v>3</v>
      </c>
      <c r="I480" s="4">
        <v>9</v>
      </c>
      <c r="J480" s="4">
        <v>0</v>
      </c>
      <c r="K480" s="4">
        <v>2</v>
      </c>
      <c r="L480" s="6"/>
      <c r="M480" s="4">
        <v>14</v>
      </c>
      <c r="N480" s="97">
        <v>28</v>
      </c>
      <c r="O480" s="4">
        <v>0</v>
      </c>
      <c r="P480" s="4">
        <v>0</v>
      </c>
      <c r="Q480" s="19" t="e">
        <v>#DIV/0!</v>
      </c>
    </row>
    <row r="481" spans="2:17" x14ac:dyDescent="0.35">
      <c r="B481" s="106" t="s">
        <v>107</v>
      </c>
      <c r="C481" s="25" t="e">
        <v>#DIV/0!</v>
      </c>
      <c r="D481" s="5" t="e">
        <v>#DIV/0!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6"/>
      <c r="M481" s="4">
        <v>0</v>
      </c>
      <c r="N481" s="97" t="e">
        <v>#DIV/0!</v>
      </c>
      <c r="O481" s="4">
        <v>0</v>
      </c>
      <c r="P481" s="4">
        <v>0</v>
      </c>
      <c r="Q481" s="19" t="e">
        <v>#DIV/0!</v>
      </c>
    </row>
    <row r="482" spans="2:17" x14ac:dyDescent="0.35">
      <c r="B482" s="40" t="s">
        <v>122</v>
      </c>
      <c r="C482" s="25" t="e">
        <v>#DIV/0!</v>
      </c>
      <c r="D482" s="5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6"/>
      <c r="M482" s="4">
        <v>0</v>
      </c>
      <c r="N482" s="97" t="e">
        <v>#DIV/0!</v>
      </c>
      <c r="O482" s="4">
        <v>0</v>
      </c>
      <c r="P482" s="4">
        <v>0</v>
      </c>
      <c r="Q482" s="19" t="e">
        <v>#DIV/0!</v>
      </c>
    </row>
    <row r="483" spans="2:17" x14ac:dyDescent="0.35">
      <c r="B483" s="40" t="s">
        <v>123</v>
      </c>
      <c r="C483" s="25">
        <v>0.92380952380952386</v>
      </c>
      <c r="D483" s="5">
        <v>0</v>
      </c>
      <c r="E483" s="4">
        <v>105</v>
      </c>
      <c r="F483" s="4">
        <v>97</v>
      </c>
      <c r="G483" s="4">
        <v>7</v>
      </c>
      <c r="H483" s="4">
        <v>0</v>
      </c>
      <c r="I483" s="4">
        <v>1</v>
      </c>
      <c r="J483" s="4">
        <v>0</v>
      </c>
      <c r="K483" s="4">
        <v>4</v>
      </c>
      <c r="L483" s="6"/>
      <c r="M483" s="4">
        <v>8</v>
      </c>
      <c r="N483" s="97">
        <v>26.25</v>
      </c>
      <c r="O483" s="4">
        <v>0</v>
      </c>
      <c r="P483" s="4">
        <v>0</v>
      </c>
      <c r="Q483" s="19" t="e">
        <v>#DIV/0!</v>
      </c>
    </row>
    <row r="484" spans="2:17" x14ac:dyDescent="0.35">
      <c r="B484" s="40" t="s">
        <v>125</v>
      </c>
      <c r="C484" s="25">
        <v>0.85123966942148765</v>
      </c>
      <c r="D484" s="5" t="s">
        <v>1</v>
      </c>
      <c r="E484" s="4">
        <v>121</v>
      </c>
      <c r="F484" s="4">
        <v>103</v>
      </c>
      <c r="G484" s="4">
        <v>3</v>
      </c>
      <c r="H484" s="4">
        <v>0</v>
      </c>
      <c r="I484" s="4">
        <v>15</v>
      </c>
      <c r="J484" s="4">
        <v>0</v>
      </c>
      <c r="K484" s="4">
        <v>5</v>
      </c>
      <c r="L484" s="6"/>
      <c r="M484" s="4">
        <v>18</v>
      </c>
      <c r="N484" s="97">
        <v>24.2</v>
      </c>
      <c r="O484" s="4">
        <v>0</v>
      </c>
      <c r="P484" s="4">
        <v>0</v>
      </c>
      <c r="Q484" s="19" t="e">
        <v>#DIV/0!</v>
      </c>
    </row>
    <row r="485" spans="2:17" x14ac:dyDescent="0.35">
      <c r="B485" s="40" t="s">
        <v>126</v>
      </c>
      <c r="C485" s="25" t="e">
        <v>#DIV/0!</v>
      </c>
      <c r="D485" s="5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6"/>
      <c r="M485" s="4">
        <v>0</v>
      </c>
      <c r="N485" s="97" t="e">
        <v>#DIV/0!</v>
      </c>
      <c r="O485" s="4">
        <v>0</v>
      </c>
      <c r="P485" s="4">
        <v>0</v>
      </c>
      <c r="Q485" s="19" t="e">
        <v>#DIV/0!</v>
      </c>
    </row>
    <row r="486" spans="2:17" x14ac:dyDescent="0.35">
      <c r="B486" s="40" t="s">
        <v>127</v>
      </c>
      <c r="C486" s="25" t="e">
        <v>#DIV/0!</v>
      </c>
      <c r="D486" s="5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6"/>
      <c r="M486" s="4">
        <v>0</v>
      </c>
      <c r="N486" s="97" t="e">
        <v>#DIV/0!</v>
      </c>
      <c r="O486" s="4">
        <v>0</v>
      </c>
      <c r="P486" s="4">
        <v>0</v>
      </c>
      <c r="Q486" s="19" t="e">
        <v>#DIV/0!</v>
      </c>
    </row>
    <row r="487" spans="2:17" x14ac:dyDescent="0.35">
      <c r="B487" s="137" t="s">
        <v>145</v>
      </c>
      <c r="C487" s="25">
        <v>0.85470085470085466</v>
      </c>
      <c r="D487" s="5">
        <v>0.85470085470085466</v>
      </c>
      <c r="E487" s="4">
        <v>234</v>
      </c>
      <c r="F487" s="4">
        <v>200</v>
      </c>
      <c r="G487" s="4">
        <v>9</v>
      </c>
      <c r="H487" s="4">
        <v>13</v>
      </c>
      <c r="I487" s="4">
        <v>12</v>
      </c>
      <c r="J487" s="4">
        <v>0</v>
      </c>
      <c r="K487" s="4">
        <v>6</v>
      </c>
      <c r="L487" s="6"/>
      <c r="M487" s="4">
        <v>40</v>
      </c>
      <c r="N487" s="97">
        <v>39</v>
      </c>
      <c r="O487" s="4">
        <v>0</v>
      </c>
      <c r="P487" s="4">
        <v>0</v>
      </c>
      <c r="Q487" s="19" t="e">
        <v>#DIV/0!</v>
      </c>
    </row>
    <row r="488" spans="2:17" x14ac:dyDescent="0.35">
      <c r="B488" s="137" t="s">
        <v>146</v>
      </c>
      <c r="C488" s="25">
        <v>0.84732824427480913</v>
      </c>
      <c r="D488" s="5"/>
      <c r="E488" s="4">
        <v>131</v>
      </c>
      <c r="F488" s="4">
        <v>111</v>
      </c>
      <c r="G488" s="4">
        <v>11</v>
      </c>
      <c r="H488" s="4">
        <v>3</v>
      </c>
      <c r="I488" s="4">
        <v>6</v>
      </c>
      <c r="J488" s="4">
        <v>0</v>
      </c>
      <c r="K488" s="4">
        <v>6</v>
      </c>
      <c r="L488" s="6"/>
      <c r="M488" s="4">
        <v>26</v>
      </c>
      <c r="N488" s="97">
        <v>21.833333333333332</v>
      </c>
      <c r="O488" s="4">
        <v>0</v>
      </c>
      <c r="P488" s="4">
        <v>0</v>
      </c>
      <c r="Q488" s="19" t="e">
        <v>#DIV/0!</v>
      </c>
    </row>
    <row r="489" spans="2:17" x14ac:dyDescent="0.35">
      <c r="B489" s="137" t="s">
        <v>147</v>
      </c>
      <c r="C489" s="25" t="e">
        <v>#DIV/0!</v>
      </c>
      <c r="D489" s="5"/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6"/>
      <c r="M489" s="4">
        <v>0</v>
      </c>
      <c r="N489" s="97" t="e">
        <v>#DIV/0!</v>
      </c>
      <c r="O489" s="4">
        <v>0</v>
      </c>
      <c r="P489" s="4">
        <v>0</v>
      </c>
      <c r="Q489" s="19" t="e">
        <v>#DIV/0!</v>
      </c>
    </row>
    <row r="490" spans="2:17" x14ac:dyDescent="0.35">
      <c r="B490" s="137" t="s">
        <v>151</v>
      </c>
      <c r="C490" s="25">
        <v>0.87190082644628097</v>
      </c>
      <c r="D490" s="5"/>
      <c r="E490" s="4">
        <v>242</v>
      </c>
      <c r="F490" s="4">
        <v>211</v>
      </c>
      <c r="G490" s="4">
        <v>9</v>
      </c>
      <c r="H490" s="4">
        <v>16</v>
      </c>
      <c r="I490" s="4">
        <v>6</v>
      </c>
      <c r="J490" s="4">
        <v>0</v>
      </c>
      <c r="K490" s="4">
        <v>6</v>
      </c>
      <c r="L490" s="6"/>
      <c r="M490" s="4">
        <v>37</v>
      </c>
      <c r="N490" s="97">
        <v>40.333333333333336</v>
      </c>
      <c r="O490" s="4">
        <v>0</v>
      </c>
      <c r="P490" s="4">
        <v>0</v>
      </c>
      <c r="Q490" s="19" t="e">
        <v>#DIV/0!</v>
      </c>
    </row>
    <row r="491" spans="2:17" x14ac:dyDescent="0.35">
      <c r="B491" s="137" t="s">
        <v>152</v>
      </c>
      <c r="C491" s="25" t="e">
        <v>#DIV/0!</v>
      </c>
      <c r="D491" s="5"/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6"/>
      <c r="M491" s="4">
        <v>0</v>
      </c>
      <c r="N491" s="97" t="e">
        <v>#DIV/0!</v>
      </c>
      <c r="O491" s="4">
        <v>0</v>
      </c>
      <c r="P491" s="4">
        <v>0</v>
      </c>
      <c r="Q491" s="19" t="e">
        <v>#DIV/0!</v>
      </c>
    </row>
    <row r="492" spans="2:17" x14ac:dyDescent="0.35">
      <c r="B492" s="137" t="s">
        <v>149</v>
      </c>
      <c r="C492" s="25">
        <v>0.96536796536796532</v>
      </c>
      <c r="D492" s="5"/>
      <c r="E492" s="4">
        <v>231</v>
      </c>
      <c r="F492" s="4">
        <v>223</v>
      </c>
      <c r="G492" s="4">
        <v>0</v>
      </c>
      <c r="H492" s="4">
        <v>0</v>
      </c>
      <c r="I492" s="4">
        <v>8</v>
      </c>
      <c r="J492" s="4">
        <v>0</v>
      </c>
      <c r="K492" s="4">
        <v>5</v>
      </c>
      <c r="L492" s="6"/>
      <c r="M492" s="4">
        <v>13</v>
      </c>
      <c r="N492" s="97">
        <v>46.2</v>
      </c>
      <c r="O492" s="4">
        <v>0</v>
      </c>
      <c r="P492" s="4">
        <v>0</v>
      </c>
      <c r="Q492" s="19" t="e">
        <v>#DIV/0!</v>
      </c>
    </row>
    <row r="493" spans="2:17" x14ac:dyDescent="0.35">
      <c r="B493" s="137" t="s">
        <v>150</v>
      </c>
      <c r="C493" s="25">
        <v>0.88265306122448983</v>
      </c>
      <c r="D493" s="5"/>
      <c r="E493" s="4">
        <v>196</v>
      </c>
      <c r="F493" s="4">
        <v>173</v>
      </c>
      <c r="G493" s="4">
        <v>1</v>
      </c>
      <c r="H493" s="4">
        <v>0</v>
      </c>
      <c r="I493" s="4">
        <v>22</v>
      </c>
      <c r="J493" s="4">
        <v>0</v>
      </c>
      <c r="K493" s="4">
        <v>6</v>
      </c>
      <c r="L493" s="6"/>
      <c r="M493" s="4">
        <v>29</v>
      </c>
      <c r="N493" s="97">
        <v>32.666666666666664</v>
      </c>
      <c r="O493" s="4">
        <v>0</v>
      </c>
      <c r="P493" s="4">
        <v>0</v>
      </c>
      <c r="Q493" s="19" t="e">
        <v>#DIV/0!</v>
      </c>
    </row>
    <row r="494" spans="2:17" x14ac:dyDescent="0.35">
      <c r="B494" s="137" t="s">
        <v>153</v>
      </c>
      <c r="C494" s="25">
        <v>0.93203883495145634</v>
      </c>
      <c r="D494" s="5"/>
      <c r="E494" s="4">
        <v>206</v>
      </c>
      <c r="F494" s="4">
        <v>192</v>
      </c>
      <c r="G494" s="4">
        <v>4</v>
      </c>
      <c r="H494" s="4">
        <v>0</v>
      </c>
      <c r="I494" s="4">
        <v>10</v>
      </c>
      <c r="J494" s="4">
        <v>0</v>
      </c>
      <c r="K494" s="4">
        <v>6</v>
      </c>
      <c r="L494" s="6"/>
      <c r="M494" s="4">
        <v>20</v>
      </c>
      <c r="N494" s="97">
        <v>34.333333333333336</v>
      </c>
      <c r="O494" s="4">
        <v>0</v>
      </c>
      <c r="P494" s="4">
        <v>0</v>
      </c>
      <c r="Q494" s="19" t="e">
        <v>#DIV/0!</v>
      </c>
    </row>
    <row r="495" spans="2:17" x14ac:dyDescent="0.35">
      <c r="B495" s="136" t="s">
        <v>144</v>
      </c>
      <c r="C495" s="25">
        <v>0.91891891891891897</v>
      </c>
      <c r="D495" s="5"/>
      <c r="E495" s="4">
        <v>370</v>
      </c>
      <c r="F495" s="4">
        <v>340</v>
      </c>
      <c r="G495" s="4">
        <v>14</v>
      </c>
      <c r="H495" s="4">
        <v>8</v>
      </c>
      <c r="I495" s="4">
        <v>7</v>
      </c>
      <c r="J495" s="4">
        <v>1</v>
      </c>
      <c r="K495" s="4">
        <v>6</v>
      </c>
      <c r="L495" s="6"/>
      <c r="M495" s="4">
        <v>30</v>
      </c>
      <c r="N495" s="97">
        <v>61.666666666666664</v>
      </c>
      <c r="O495" s="4">
        <v>0</v>
      </c>
      <c r="P495" s="4">
        <v>0</v>
      </c>
      <c r="Q495" s="19" t="e">
        <v>#DIV/0!</v>
      </c>
    </row>
    <row r="496" spans="2:17" x14ac:dyDescent="0.35">
      <c r="B496" s="136"/>
      <c r="C496" s="25"/>
      <c r="D496" s="5"/>
      <c r="E496" s="4"/>
      <c r="F496" s="4"/>
      <c r="G496" s="4"/>
      <c r="H496" s="4"/>
      <c r="I496" s="4"/>
      <c r="J496" s="4"/>
      <c r="K496" s="4"/>
      <c r="L496" s="6"/>
      <c r="M496" s="4"/>
      <c r="N496" s="97"/>
      <c r="O496" s="4"/>
      <c r="P496" s="4"/>
      <c r="Q496" s="19" t="e">
        <v>#DIV/0!</v>
      </c>
    </row>
    <row r="497" spans="2:17" x14ac:dyDescent="0.35">
      <c r="B497" s="40"/>
      <c r="C497" s="25"/>
      <c r="D497" s="5"/>
      <c r="E497" s="4"/>
      <c r="F497" s="4"/>
      <c r="G497" s="4"/>
      <c r="H497" s="4"/>
      <c r="I497" s="4"/>
      <c r="J497" s="4"/>
      <c r="K497" s="4"/>
      <c r="L497" s="6"/>
      <c r="M497" s="4"/>
      <c r="N497" s="97"/>
      <c r="O497" s="4"/>
      <c r="P497" s="4"/>
      <c r="Q497" s="19" t="e">
        <v>#DIV/0!</v>
      </c>
    </row>
    <row r="498" spans="2:17" x14ac:dyDescent="0.35">
      <c r="B498" s="40"/>
      <c r="C498" s="25"/>
      <c r="D498" s="5"/>
      <c r="E498" s="4"/>
      <c r="F498" s="4"/>
      <c r="G498" s="4"/>
      <c r="H498" s="4"/>
      <c r="I498" s="4"/>
      <c r="J498" s="4"/>
      <c r="K498" s="4"/>
      <c r="L498" s="6"/>
      <c r="M498" s="4"/>
      <c r="N498" s="97"/>
      <c r="O498" s="4"/>
      <c r="P498" s="4"/>
      <c r="Q498" s="19" t="e">
        <v>#DIV/0!</v>
      </c>
    </row>
    <row r="499" spans="2:17" x14ac:dyDescent="0.35">
      <c r="B499" s="40"/>
      <c r="C499" s="25"/>
      <c r="D499" s="5"/>
      <c r="E499" s="4"/>
      <c r="F499" s="4"/>
      <c r="G499" s="4"/>
      <c r="H499" s="4"/>
      <c r="I499" s="4"/>
      <c r="J499" s="4"/>
      <c r="K499" s="4"/>
      <c r="L499" s="6"/>
      <c r="M499" s="4"/>
      <c r="N499" s="97"/>
      <c r="O499" s="4"/>
      <c r="P499" s="4"/>
      <c r="Q499" s="19" t="e">
        <v>#DIV/0!</v>
      </c>
    </row>
    <row r="500" spans="2:17" x14ac:dyDescent="0.35">
      <c r="B500" s="40"/>
      <c r="C500" s="25"/>
      <c r="D500" s="5"/>
      <c r="E500" s="4"/>
      <c r="F500" s="4"/>
      <c r="G500" s="4"/>
      <c r="H500" s="4"/>
      <c r="I500" s="4"/>
      <c r="J500" s="4"/>
      <c r="K500" s="4"/>
      <c r="L500" s="6"/>
      <c r="M500" s="4"/>
      <c r="N500" s="97"/>
      <c r="O500" s="4"/>
      <c r="P500" s="4"/>
      <c r="Q500" s="19" t="e">
        <v>#DIV/0!</v>
      </c>
    </row>
    <row r="501" spans="2:17" x14ac:dyDescent="0.35">
      <c r="B501" s="40"/>
      <c r="C501" s="25"/>
      <c r="D501" s="5"/>
      <c r="E501" s="4"/>
      <c r="F501" s="4"/>
      <c r="G501" s="4"/>
      <c r="H501" s="4"/>
      <c r="I501" s="4"/>
      <c r="J501" s="4"/>
      <c r="K501" s="4"/>
      <c r="L501" s="6"/>
      <c r="M501" s="4"/>
      <c r="N501" s="97"/>
      <c r="O501" s="4"/>
      <c r="P501" s="4"/>
      <c r="Q501" s="19" t="e">
        <v>#DIV/0!</v>
      </c>
    </row>
    <row r="502" spans="2:17" x14ac:dyDescent="0.35">
      <c r="C502" s="25">
        <v>0.90527602363006721</v>
      </c>
      <c r="D502" s="25" t="e">
        <v>#DIV/0!</v>
      </c>
      <c r="E502" s="4">
        <v>4909</v>
      </c>
      <c r="F502" s="4">
        <v>4444</v>
      </c>
      <c r="G502" s="4">
        <v>184</v>
      </c>
      <c r="H502" s="4">
        <v>150</v>
      </c>
      <c r="I502" s="4">
        <v>127</v>
      </c>
      <c r="J502" s="4">
        <v>4</v>
      </c>
      <c r="K502" s="4"/>
      <c r="L502" s="6"/>
      <c r="M502" s="4"/>
      <c r="N502" s="6"/>
      <c r="O502" s="4">
        <v>0</v>
      </c>
      <c r="P502" s="4">
        <v>0</v>
      </c>
      <c r="Q502" s="19" t="e">
        <v>#DIV/0!</v>
      </c>
    </row>
    <row r="503" spans="2:17" x14ac:dyDescent="0.35">
      <c r="G503" s="73">
        <v>3.7482175595844366E-2</v>
      </c>
      <c r="H503" s="73">
        <v>3.0556121409655735E-2</v>
      </c>
      <c r="I503" s="73">
        <v>2.5870849460175187E-2</v>
      </c>
      <c r="J503" s="126">
        <v>8.1482990425748626E-4</v>
      </c>
    </row>
    <row r="504" spans="2:17" x14ac:dyDescent="0.35">
      <c r="G504" s="6"/>
      <c r="H504" s="6"/>
      <c r="I504" s="6"/>
      <c r="J504" s="6"/>
    </row>
    <row r="508" spans="2:17" x14ac:dyDescent="0.35">
      <c r="B508" s="26" t="s">
        <v>213</v>
      </c>
      <c r="C508" s="11" t="s">
        <v>0</v>
      </c>
      <c r="D508" s="11" t="s">
        <v>1</v>
      </c>
      <c r="E508" s="11" t="s">
        <v>52</v>
      </c>
      <c r="F508" s="11" t="s">
        <v>53</v>
      </c>
      <c r="G508" s="11" t="s">
        <v>48</v>
      </c>
      <c r="H508" s="11" t="s">
        <v>21</v>
      </c>
      <c r="I508" s="11" t="s">
        <v>3</v>
      </c>
      <c r="J508" s="11" t="s">
        <v>54</v>
      </c>
      <c r="K508" s="11" t="s">
        <v>55</v>
      </c>
      <c r="L508" s="11" t="s">
        <v>56</v>
      </c>
      <c r="M508" s="11" t="s">
        <v>57</v>
      </c>
      <c r="N508" s="11" t="s">
        <v>112</v>
      </c>
      <c r="O508" s="11" t="s">
        <v>180</v>
      </c>
      <c r="P508" s="11" t="s">
        <v>9</v>
      </c>
      <c r="Q508" s="11" t="s">
        <v>181</v>
      </c>
    </row>
    <row r="509" spans="2:17" x14ac:dyDescent="0.35">
      <c r="B509" s="40" t="s">
        <v>22</v>
      </c>
      <c r="C509" s="25">
        <v>0.93625498007968122</v>
      </c>
      <c r="D509" s="5"/>
      <c r="E509" s="4">
        <v>251</v>
      </c>
      <c r="F509" s="4">
        <v>235</v>
      </c>
      <c r="G509" s="4">
        <v>10</v>
      </c>
      <c r="H509" s="4">
        <v>6</v>
      </c>
      <c r="I509" s="4">
        <v>0</v>
      </c>
      <c r="J509" s="4">
        <v>0</v>
      </c>
      <c r="K509" s="4">
        <v>6</v>
      </c>
      <c r="L509" s="6"/>
      <c r="M509" s="4">
        <v>16</v>
      </c>
      <c r="N509" s="97">
        <v>41.833333333333336</v>
      </c>
      <c r="O509" s="4">
        <v>0</v>
      </c>
      <c r="P509" s="4">
        <v>0</v>
      </c>
      <c r="Q509" s="19" t="e">
        <v>#DIV/0!</v>
      </c>
    </row>
    <row r="510" spans="2:17" x14ac:dyDescent="0.35">
      <c r="B510" s="40" t="s">
        <v>23</v>
      </c>
      <c r="C510" s="25">
        <v>0.94936708860759489</v>
      </c>
      <c r="D510" s="5" t="e">
        <v>#DIV/0!</v>
      </c>
      <c r="E510" s="4">
        <v>237</v>
      </c>
      <c r="F510" s="4">
        <v>225</v>
      </c>
      <c r="G510" s="4">
        <v>4</v>
      </c>
      <c r="H510" s="4">
        <v>4</v>
      </c>
      <c r="I510" s="4">
        <v>4</v>
      </c>
      <c r="J510" s="4">
        <v>0</v>
      </c>
      <c r="K510" s="4">
        <v>6</v>
      </c>
      <c r="L510" s="6"/>
      <c r="M510" s="4">
        <v>12</v>
      </c>
      <c r="N510" s="97">
        <v>39.5</v>
      </c>
      <c r="O510" s="4">
        <v>0</v>
      </c>
      <c r="P510" s="4">
        <v>0</v>
      </c>
      <c r="Q510" s="19" t="e">
        <v>#DIV/0!</v>
      </c>
    </row>
    <row r="511" spans="2:17" x14ac:dyDescent="0.35">
      <c r="B511" s="40" t="s">
        <v>164</v>
      </c>
      <c r="C511" s="25" t="e">
        <v>#DIV/0!</v>
      </c>
      <c r="D511" s="5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6"/>
      <c r="M511" s="4">
        <v>0</v>
      </c>
      <c r="N511" s="97" t="e">
        <v>#DIV/0!</v>
      </c>
      <c r="O511" s="4">
        <v>0</v>
      </c>
      <c r="P511" s="4">
        <v>0</v>
      </c>
      <c r="Q511" s="19" t="e">
        <v>#DIV/0!</v>
      </c>
    </row>
    <row r="512" spans="2:17" x14ac:dyDescent="0.35">
      <c r="B512" s="40" t="s">
        <v>27</v>
      </c>
      <c r="C512" s="25">
        <v>0.92783505154639179</v>
      </c>
      <c r="D512" s="5">
        <v>0</v>
      </c>
      <c r="E512" s="4">
        <v>194</v>
      </c>
      <c r="F512" s="4">
        <v>180</v>
      </c>
      <c r="G512" s="4">
        <v>8</v>
      </c>
      <c r="H512" s="4">
        <v>6</v>
      </c>
      <c r="I512" s="4">
        <v>0</v>
      </c>
      <c r="J512" s="4">
        <v>0</v>
      </c>
      <c r="K512" s="4">
        <v>6</v>
      </c>
      <c r="L512" s="6"/>
      <c r="M512" s="4">
        <v>14</v>
      </c>
      <c r="N512" s="97">
        <v>32.333333333333336</v>
      </c>
      <c r="O512" s="4">
        <v>0</v>
      </c>
      <c r="P512" s="4">
        <v>0</v>
      </c>
      <c r="Q512" s="19" t="e">
        <v>#DIV/0!</v>
      </c>
    </row>
    <row r="513" spans="2:17" x14ac:dyDescent="0.35">
      <c r="B513" s="40" t="s">
        <v>29</v>
      </c>
      <c r="C513" s="25">
        <v>0.92771084337349397</v>
      </c>
      <c r="D513" s="5">
        <v>0</v>
      </c>
      <c r="E513" s="4">
        <v>249</v>
      </c>
      <c r="F513" s="4">
        <v>231</v>
      </c>
      <c r="G513" s="4">
        <v>11</v>
      </c>
      <c r="H513" s="4">
        <v>3</v>
      </c>
      <c r="I513" s="4">
        <v>2</v>
      </c>
      <c r="J513" s="4">
        <v>0</v>
      </c>
      <c r="K513" s="4">
        <v>6</v>
      </c>
      <c r="L513" s="6"/>
      <c r="M513" s="4">
        <v>16</v>
      </c>
      <c r="N513" s="97">
        <v>41.5</v>
      </c>
      <c r="O513" s="4">
        <v>0</v>
      </c>
      <c r="P513" s="4">
        <v>0</v>
      </c>
      <c r="Q513" s="19" t="e">
        <v>#DIV/0!</v>
      </c>
    </row>
    <row r="514" spans="2:17" x14ac:dyDescent="0.35">
      <c r="B514" s="40" t="s">
        <v>30</v>
      </c>
      <c r="C514" s="25">
        <v>0.91616766467065869</v>
      </c>
      <c r="D514" s="5" t="s">
        <v>1</v>
      </c>
      <c r="E514" s="4">
        <v>167</v>
      </c>
      <c r="F514" s="4">
        <v>153</v>
      </c>
      <c r="G514" s="4">
        <v>14</v>
      </c>
      <c r="H514" s="4">
        <v>0</v>
      </c>
      <c r="I514" s="4">
        <v>0</v>
      </c>
      <c r="J514" s="4">
        <v>0</v>
      </c>
      <c r="K514" s="4">
        <v>6</v>
      </c>
      <c r="L514" s="6"/>
      <c r="M514" s="4">
        <v>14</v>
      </c>
      <c r="N514" s="97">
        <v>27.833333333333332</v>
      </c>
      <c r="O514" s="4">
        <v>0</v>
      </c>
      <c r="P514" s="4">
        <v>0</v>
      </c>
      <c r="Q514" s="19" t="e">
        <v>#DIV/0!</v>
      </c>
    </row>
    <row r="515" spans="2:17" x14ac:dyDescent="0.35">
      <c r="B515" s="40" t="s">
        <v>31</v>
      </c>
      <c r="C515" s="25" t="e">
        <v>#DIV/0!</v>
      </c>
      <c r="D515" s="5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6"/>
      <c r="M515" s="4">
        <v>0</v>
      </c>
      <c r="N515" s="97" t="e">
        <v>#DIV/0!</v>
      </c>
      <c r="O515" s="4">
        <v>0</v>
      </c>
      <c r="P515" s="4">
        <v>0</v>
      </c>
      <c r="Q515" s="19" t="e">
        <v>#DIV/0!</v>
      </c>
    </row>
    <row r="516" spans="2:17" x14ac:dyDescent="0.35">
      <c r="B516" s="40" t="s">
        <v>33</v>
      </c>
      <c r="C516" s="25">
        <v>0.9285714285714286</v>
      </c>
      <c r="D516" s="5">
        <v>0</v>
      </c>
      <c r="E516" s="4">
        <v>210</v>
      </c>
      <c r="F516" s="4">
        <v>195</v>
      </c>
      <c r="G516" s="4">
        <v>8</v>
      </c>
      <c r="H516" s="4">
        <v>7</v>
      </c>
      <c r="I516" s="4">
        <v>0</v>
      </c>
      <c r="J516" s="4">
        <v>0</v>
      </c>
      <c r="K516" s="4">
        <v>6</v>
      </c>
      <c r="L516" s="6"/>
      <c r="M516" s="4">
        <v>15</v>
      </c>
      <c r="N516" s="97">
        <v>35</v>
      </c>
      <c r="O516" s="4">
        <v>0</v>
      </c>
      <c r="P516" s="4">
        <v>0</v>
      </c>
      <c r="Q516" s="19" t="e">
        <v>#DIV/0!</v>
      </c>
    </row>
    <row r="517" spans="2:17" x14ac:dyDescent="0.35">
      <c r="B517" s="40" t="s">
        <v>35</v>
      </c>
      <c r="C517" s="25">
        <v>0.93220338983050843</v>
      </c>
      <c r="D517" s="5">
        <v>0</v>
      </c>
      <c r="E517" s="4">
        <v>118</v>
      </c>
      <c r="F517" s="4">
        <v>110</v>
      </c>
      <c r="G517" s="4">
        <v>1</v>
      </c>
      <c r="H517" s="4">
        <v>6</v>
      </c>
      <c r="I517" s="4">
        <v>1</v>
      </c>
      <c r="J517" s="4">
        <v>0</v>
      </c>
      <c r="K517" s="4">
        <v>4</v>
      </c>
      <c r="L517" s="6"/>
      <c r="M517" s="4">
        <v>8</v>
      </c>
      <c r="N517" s="97">
        <v>29.5</v>
      </c>
      <c r="O517" s="4">
        <v>0</v>
      </c>
      <c r="P517" s="4">
        <v>0</v>
      </c>
      <c r="Q517" s="19" t="e">
        <v>#DIV/0!</v>
      </c>
    </row>
    <row r="518" spans="2:17" x14ac:dyDescent="0.35">
      <c r="B518" s="137" t="s">
        <v>148</v>
      </c>
      <c r="C518" s="25">
        <v>0.92715231788079466</v>
      </c>
      <c r="D518" s="5">
        <v>0</v>
      </c>
      <c r="E518" s="4">
        <v>151</v>
      </c>
      <c r="F518" s="4">
        <v>140</v>
      </c>
      <c r="G518" s="4">
        <v>1</v>
      </c>
      <c r="H518" s="4">
        <v>3</v>
      </c>
      <c r="I518" s="4">
        <v>7</v>
      </c>
      <c r="J518" s="4">
        <v>0</v>
      </c>
      <c r="K518" s="4">
        <v>4</v>
      </c>
      <c r="L518" s="6"/>
      <c r="M518" s="4">
        <v>11</v>
      </c>
      <c r="N518" s="97">
        <v>37.75</v>
      </c>
      <c r="O518" s="4">
        <v>0</v>
      </c>
      <c r="P518" s="4">
        <v>0</v>
      </c>
      <c r="Q518" s="19" t="e">
        <v>#DIV/0!</v>
      </c>
    </row>
    <row r="519" spans="2:17" x14ac:dyDescent="0.35">
      <c r="B519" s="100" t="s">
        <v>114</v>
      </c>
      <c r="C519" s="25">
        <v>0.92243767313019387</v>
      </c>
      <c r="D519" s="5">
        <v>0</v>
      </c>
      <c r="E519" s="4">
        <v>361</v>
      </c>
      <c r="F519" s="4">
        <v>333</v>
      </c>
      <c r="G519" s="4">
        <v>14</v>
      </c>
      <c r="H519" s="4">
        <v>8</v>
      </c>
      <c r="I519" s="4">
        <v>6</v>
      </c>
      <c r="J519" s="4">
        <v>0</v>
      </c>
      <c r="K519" s="4">
        <v>6</v>
      </c>
      <c r="L519" s="6"/>
      <c r="M519" s="4">
        <v>28</v>
      </c>
      <c r="N519" s="97">
        <v>60.166666666666664</v>
      </c>
      <c r="O519" s="4">
        <v>0</v>
      </c>
      <c r="P519" s="4">
        <v>0</v>
      </c>
      <c r="Q519" s="19" t="e">
        <v>#DIV/0!</v>
      </c>
    </row>
    <row r="520" spans="2:17" x14ac:dyDescent="0.35">
      <c r="B520" s="40" t="s">
        <v>41</v>
      </c>
      <c r="C520" s="25">
        <v>0.91063829787234041</v>
      </c>
      <c r="D520" s="5">
        <v>0</v>
      </c>
      <c r="E520" s="4">
        <v>235</v>
      </c>
      <c r="F520" s="4">
        <v>214</v>
      </c>
      <c r="G520" s="4">
        <v>10</v>
      </c>
      <c r="H520" s="4">
        <v>7</v>
      </c>
      <c r="I520" s="4">
        <v>4</v>
      </c>
      <c r="J520" s="4">
        <v>0</v>
      </c>
      <c r="K520" s="4">
        <v>6</v>
      </c>
      <c r="L520" s="6"/>
      <c r="M520" s="4">
        <v>21</v>
      </c>
      <c r="N520" s="97">
        <v>39.166666666666664</v>
      </c>
      <c r="O520" s="4">
        <v>0</v>
      </c>
      <c r="P520" s="4">
        <v>0</v>
      </c>
      <c r="Q520" s="19" t="e">
        <v>#DIV/0!</v>
      </c>
    </row>
    <row r="521" spans="2:17" x14ac:dyDescent="0.35">
      <c r="B521" s="40" t="s">
        <v>43</v>
      </c>
      <c r="C521" s="25">
        <v>0.90566037735849059</v>
      </c>
      <c r="D521" s="5" t="e">
        <v>#DIV/0!</v>
      </c>
      <c r="E521" s="4">
        <v>212</v>
      </c>
      <c r="F521" s="4">
        <v>192</v>
      </c>
      <c r="G521" s="4">
        <v>12</v>
      </c>
      <c r="H521" s="4">
        <v>7</v>
      </c>
      <c r="I521" s="4">
        <v>1</v>
      </c>
      <c r="J521" s="4">
        <v>0</v>
      </c>
      <c r="K521" s="4">
        <v>6</v>
      </c>
      <c r="L521" s="6"/>
      <c r="M521" s="4">
        <v>20</v>
      </c>
      <c r="N521" s="97">
        <v>35.333333333333336</v>
      </c>
      <c r="O521" s="4">
        <v>0</v>
      </c>
      <c r="P521" s="4">
        <v>0</v>
      </c>
      <c r="Q521" s="19" t="e">
        <v>#DIV/0!</v>
      </c>
    </row>
    <row r="522" spans="2:17" x14ac:dyDescent="0.35">
      <c r="B522" s="40" t="s">
        <v>45</v>
      </c>
      <c r="C522" s="25" t="e">
        <v>#DIV/0!</v>
      </c>
      <c r="D522" s="5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6"/>
      <c r="M522" s="4">
        <v>0</v>
      </c>
      <c r="N522" s="97" t="e">
        <v>#DIV/0!</v>
      </c>
      <c r="O522" s="4">
        <v>0</v>
      </c>
      <c r="P522" s="4">
        <v>0</v>
      </c>
      <c r="Q522" s="19" t="e">
        <v>#DIV/0!</v>
      </c>
    </row>
    <row r="523" spans="2:17" x14ac:dyDescent="0.35">
      <c r="B523" s="91" t="s">
        <v>47</v>
      </c>
      <c r="C523" s="25">
        <v>0.93723849372384938</v>
      </c>
      <c r="D523" s="5">
        <v>0</v>
      </c>
      <c r="E523" s="4">
        <v>239</v>
      </c>
      <c r="F523" s="4">
        <v>224</v>
      </c>
      <c r="G523" s="4">
        <v>4</v>
      </c>
      <c r="H523" s="4">
        <v>0</v>
      </c>
      <c r="I523" s="4">
        <v>9</v>
      </c>
      <c r="J523" s="4">
        <v>0</v>
      </c>
      <c r="K523" s="4">
        <v>6</v>
      </c>
      <c r="L523" s="6"/>
      <c r="M523" s="4">
        <v>13</v>
      </c>
      <c r="N523" s="97">
        <v>39.833333333333336</v>
      </c>
      <c r="O523" s="4">
        <v>0</v>
      </c>
      <c r="P523" s="4">
        <v>0</v>
      </c>
      <c r="Q523" s="19" t="e">
        <v>#DIV/0!</v>
      </c>
    </row>
    <row r="524" spans="2:17" x14ac:dyDescent="0.35">
      <c r="B524" s="34" t="s">
        <v>104</v>
      </c>
      <c r="C524" s="25">
        <v>0.85483870967741937</v>
      </c>
      <c r="D524" s="5">
        <v>8.1761006289308172E-2</v>
      </c>
      <c r="E524" s="4">
        <v>186</v>
      </c>
      <c r="F524" s="4">
        <v>159</v>
      </c>
      <c r="G524" s="4">
        <v>13</v>
      </c>
      <c r="H524" s="4">
        <v>8</v>
      </c>
      <c r="I524" s="4">
        <v>6</v>
      </c>
      <c r="J524" s="4">
        <v>1</v>
      </c>
      <c r="K524" s="4">
        <v>6</v>
      </c>
      <c r="L524" s="6"/>
      <c r="M524" s="4">
        <v>28</v>
      </c>
      <c r="N524" s="97">
        <v>31</v>
      </c>
      <c r="O524" s="4">
        <v>0</v>
      </c>
      <c r="P524" s="4">
        <v>0</v>
      </c>
      <c r="Q524" s="19" t="e">
        <v>#DIV/0!</v>
      </c>
    </row>
    <row r="525" spans="2:17" x14ac:dyDescent="0.35">
      <c r="B525" s="34" t="s">
        <v>106</v>
      </c>
      <c r="C525" s="25">
        <v>0.85858585858585856</v>
      </c>
      <c r="D525" s="5">
        <v>7.0588235294117646E-2</v>
      </c>
      <c r="E525" s="4">
        <v>99</v>
      </c>
      <c r="F525" s="4">
        <v>85</v>
      </c>
      <c r="G525" s="4">
        <v>6</v>
      </c>
      <c r="H525" s="4">
        <v>6</v>
      </c>
      <c r="I525" s="4">
        <v>1</v>
      </c>
      <c r="J525" s="4">
        <v>1</v>
      </c>
      <c r="K525" s="4">
        <v>4</v>
      </c>
      <c r="L525" s="6"/>
      <c r="M525" s="4">
        <v>14</v>
      </c>
      <c r="N525" s="97">
        <v>24.75</v>
      </c>
      <c r="O525" s="4">
        <v>0</v>
      </c>
      <c r="P525" s="4">
        <v>0</v>
      </c>
      <c r="Q525" s="19" t="e">
        <v>#DIV/0!</v>
      </c>
    </row>
    <row r="526" spans="2:17" x14ac:dyDescent="0.35">
      <c r="B526" s="106" t="s">
        <v>107</v>
      </c>
      <c r="C526" s="25" t="e">
        <v>#DIV/0!</v>
      </c>
      <c r="D526" s="5" t="e">
        <v>#DIV/0!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6"/>
      <c r="M526" s="4">
        <v>0</v>
      </c>
      <c r="N526" s="97" t="e">
        <v>#DIV/0!</v>
      </c>
      <c r="O526" s="4">
        <v>0</v>
      </c>
      <c r="P526" s="4">
        <v>0</v>
      </c>
      <c r="Q526" s="19" t="e">
        <v>#DIV/0!</v>
      </c>
    </row>
    <row r="527" spans="2:17" x14ac:dyDescent="0.35">
      <c r="B527" s="40" t="s">
        <v>122</v>
      </c>
      <c r="C527" s="25" t="e">
        <v>#DIV/0!</v>
      </c>
      <c r="D527" s="5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6"/>
      <c r="M527" s="4">
        <v>0</v>
      </c>
      <c r="N527" s="97" t="e">
        <v>#DIV/0!</v>
      </c>
      <c r="O527" s="4">
        <v>0</v>
      </c>
      <c r="P527" s="4">
        <v>0</v>
      </c>
      <c r="Q527" s="19" t="e">
        <v>#DIV/0!</v>
      </c>
    </row>
    <row r="528" spans="2:17" x14ac:dyDescent="0.35">
      <c r="B528" s="40" t="s">
        <v>123</v>
      </c>
      <c r="C528" s="25">
        <v>0.97222222222222221</v>
      </c>
      <c r="D528" s="5">
        <v>0</v>
      </c>
      <c r="E528" s="4">
        <v>144</v>
      </c>
      <c r="F528" s="4">
        <v>140</v>
      </c>
      <c r="G528" s="4">
        <v>1</v>
      </c>
      <c r="H528" s="4">
        <v>1</v>
      </c>
      <c r="I528" s="4">
        <v>2</v>
      </c>
      <c r="J528" s="4">
        <v>0</v>
      </c>
      <c r="K528" s="4">
        <v>6</v>
      </c>
      <c r="L528" s="6"/>
      <c r="M528" s="4">
        <v>4</v>
      </c>
      <c r="N528" s="97">
        <v>24</v>
      </c>
      <c r="O528" s="4">
        <v>0</v>
      </c>
      <c r="P528" s="4">
        <v>0</v>
      </c>
      <c r="Q528" s="19" t="e">
        <v>#DIV/0!</v>
      </c>
    </row>
    <row r="529" spans="2:17" x14ac:dyDescent="0.35">
      <c r="B529" s="40" t="s">
        <v>125</v>
      </c>
      <c r="C529" s="25">
        <v>0.89795918367346939</v>
      </c>
      <c r="D529" s="5" t="s">
        <v>1</v>
      </c>
      <c r="E529" s="4">
        <v>147</v>
      </c>
      <c r="F529" s="4">
        <v>132</v>
      </c>
      <c r="G529" s="4">
        <v>3</v>
      </c>
      <c r="H529" s="4">
        <v>0</v>
      </c>
      <c r="I529" s="4">
        <v>11</v>
      </c>
      <c r="J529" s="4">
        <v>0</v>
      </c>
      <c r="K529" s="4">
        <v>6</v>
      </c>
      <c r="L529" s="6"/>
      <c r="M529" s="4">
        <v>14</v>
      </c>
      <c r="N529" s="97">
        <v>24.5</v>
      </c>
      <c r="O529" s="4">
        <v>0</v>
      </c>
      <c r="P529" s="4">
        <v>0</v>
      </c>
      <c r="Q529" s="19" t="e">
        <v>#DIV/0!</v>
      </c>
    </row>
    <row r="530" spans="2:17" x14ac:dyDescent="0.35">
      <c r="B530" s="40" t="s">
        <v>126</v>
      </c>
      <c r="C530" s="25" t="e">
        <v>#DIV/0!</v>
      </c>
      <c r="D530" s="5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6"/>
      <c r="M530" s="4">
        <v>0</v>
      </c>
      <c r="N530" s="97" t="e">
        <v>#DIV/0!</v>
      </c>
      <c r="O530" s="4">
        <v>0</v>
      </c>
      <c r="P530" s="4">
        <v>0</v>
      </c>
      <c r="Q530" s="19" t="e">
        <v>#DIV/0!</v>
      </c>
    </row>
    <row r="531" spans="2:17" x14ac:dyDescent="0.35">
      <c r="B531" s="40" t="s">
        <v>127</v>
      </c>
      <c r="C531" s="25" t="e">
        <v>#DIV/0!</v>
      </c>
      <c r="D531" s="5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6"/>
      <c r="M531" s="4">
        <v>0</v>
      </c>
      <c r="N531" s="97" t="e">
        <v>#DIV/0!</v>
      </c>
      <c r="O531" s="4">
        <v>0</v>
      </c>
      <c r="P531" s="4">
        <v>0</v>
      </c>
      <c r="Q531" s="19" t="e">
        <v>#DIV/0!</v>
      </c>
    </row>
    <row r="532" spans="2:17" x14ac:dyDescent="0.35">
      <c r="B532" s="137" t="s">
        <v>145</v>
      </c>
      <c r="C532" s="25">
        <v>0.84536082474226804</v>
      </c>
      <c r="D532" s="5">
        <v>0.84536082474226804</v>
      </c>
      <c r="E532" s="4">
        <v>97</v>
      </c>
      <c r="F532" s="4">
        <v>82</v>
      </c>
      <c r="G532" s="4">
        <v>10</v>
      </c>
      <c r="H532" s="4">
        <v>0</v>
      </c>
      <c r="I532" s="4">
        <v>5</v>
      </c>
      <c r="J532" s="4">
        <v>0</v>
      </c>
      <c r="K532" s="4">
        <v>4</v>
      </c>
      <c r="L532" s="6"/>
      <c r="M532" s="4">
        <v>19</v>
      </c>
      <c r="N532" s="97">
        <v>24.25</v>
      </c>
      <c r="O532" s="4">
        <v>0</v>
      </c>
      <c r="P532" s="4">
        <v>0</v>
      </c>
      <c r="Q532" s="19" t="e">
        <v>#DIV/0!</v>
      </c>
    </row>
    <row r="533" spans="2:17" x14ac:dyDescent="0.35">
      <c r="B533" s="137" t="s">
        <v>146</v>
      </c>
      <c r="C533" s="25">
        <v>0.83333333333333337</v>
      </c>
      <c r="D533" s="5"/>
      <c r="E533" s="4">
        <v>90</v>
      </c>
      <c r="F533" s="4">
        <v>75</v>
      </c>
      <c r="G533" s="4">
        <v>6</v>
      </c>
      <c r="H533" s="4">
        <v>6</v>
      </c>
      <c r="I533" s="4">
        <v>2</v>
      </c>
      <c r="J533" s="4">
        <v>1</v>
      </c>
      <c r="K533" s="4">
        <v>4</v>
      </c>
      <c r="L533" s="6"/>
      <c r="M533" s="4">
        <v>19</v>
      </c>
      <c r="N533" s="97">
        <v>22.5</v>
      </c>
      <c r="O533" s="4">
        <v>0</v>
      </c>
      <c r="P533" s="4">
        <v>0</v>
      </c>
      <c r="Q533" s="19" t="e">
        <v>#DIV/0!</v>
      </c>
    </row>
    <row r="534" spans="2:17" x14ac:dyDescent="0.35">
      <c r="B534" s="137" t="s">
        <v>147</v>
      </c>
      <c r="C534" s="25" t="e">
        <v>#DIV/0!</v>
      </c>
      <c r="D534" s="5"/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6"/>
      <c r="M534" s="4">
        <v>0</v>
      </c>
      <c r="N534" s="97" t="e">
        <v>#DIV/0!</v>
      </c>
      <c r="O534" s="4">
        <v>0</v>
      </c>
      <c r="P534" s="4">
        <v>0</v>
      </c>
      <c r="Q534" s="19" t="e">
        <v>#DIV/0!</v>
      </c>
    </row>
    <row r="535" spans="2:17" x14ac:dyDescent="0.35">
      <c r="B535" s="137" t="s">
        <v>151</v>
      </c>
      <c r="C535" s="25">
        <v>0.89610389610389607</v>
      </c>
      <c r="D535" s="5"/>
      <c r="E535" s="4">
        <v>231</v>
      </c>
      <c r="F535" s="4">
        <v>207</v>
      </c>
      <c r="G535" s="4">
        <v>10</v>
      </c>
      <c r="H535" s="4">
        <v>12</v>
      </c>
      <c r="I535" s="4">
        <v>2</v>
      </c>
      <c r="J535" s="4">
        <v>0</v>
      </c>
      <c r="K535" s="4">
        <v>6</v>
      </c>
      <c r="L535" s="6"/>
      <c r="M535" s="4">
        <v>30</v>
      </c>
      <c r="N535" s="97">
        <v>38.5</v>
      </c>
      <c r="O535" s="4">
        <v>0</v>
      </c>
      <c r="P535" s="4">
        <v>0</v>
      </c>
      <c r="Q535" s="19" t="e">
        <v>#DIV/0!</v>
      </c>
    </row>
    <row r="536" spans="2:17" x14ac:dyDescent="0.35">
      <c r="B536" s="137" t="s">
        <v>152</v>
      </c>
      <c r="C536" s="25" t="e">
        <v>#DIV/0!</v>
      </c>
      <c r="D536" s="5"/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1</v>
      </c>
      <c r="L536" s="6"/>
      <c r="M536" s="4">
        <v>1</v>
      </c>
      <c r="N536" s="97">
        <v>0</v>
      </c>
      <c r="O536" s="4">
        <v>0</v>
      </c>
      <c r="P536" s="4">
        <v>0</v>
      </c>
      <c r="Q536" s="19" t="e">
        <v>#DIV/0!</v>
      </c>
    </row>
    <row r="537" spans="2:17" x14ac:dyDescent="0.35">
      <c r="B537" s="137" t="s">
        <v>149</v>
      </c>
      <c r="C537" s="25">
        <v>0.93939393939393945</v>
      </c>
      <c r="D537" s="5"/>
      <c r="E537" s="4">
        <v>264</v>
      </c>
      <c r="F537" s="4">
        <v>248</v>
      </c>
      <c r="G537" s="4">
        <v>2</v>
      </c>
      <c r="H537" s="4">
        <v>0</v>
      </c>
      <c r="I537" s="4">
        <v>14</v>
      </c>
      <c r="J537" s="4">
        <v>0</v>
      </c>
      <c r="K537" s="4">
        <v>5</v>
      </c>
      <c r="L537" s="6"/>
      <c r="M537" s="4">
        <v>21</v>
      </c>
      <c r="N537" s="97">
        <v>52.8</v>
      </c>
      <c r="O537" s="4">
        <v>0</v>
      </c>
      <c r="P537" s="4">
        <v>0</v>
      </c>
      <c r="Q537" s="19" t="e">
        <v>#DIV/0!</v>
      </c>
    </row>
    <row r="538" spans="2:17" x14ac:dyDescent="0.35">
      <c r="B538" s="137" t="s">
        <v>150</v>
      </c>
      <c r="C538" s="25">
        <v>0.91620111731843579</v>
      </c>
      <c r="D538" s="5"/>
      <c r="E538" s="4">
        <v>179</v>
      </c>
      <c r="F538" s="4">
        <v>164</v>
      </c>
      <c r="G538" s="4">
        <v>3</v>
      </c>
      <c r="H538" s="4">
        <v>0</v>
      </c>
      <c r="I538" s="4">
        <v>12</v>
      </c>
      <c r="J538" s="4">
        <v>0</v>
      </c>
      <c r="K538" s="4">
        <v>6</v>
      </c>
      <c r="L538" s="6"/>
      <c r="M538" s="4">
        <v>21</v>
      </c>
      <c r="N538" s="97">
        <v>29.833333333333332</v>
      </c>
      <c r="O538" s="4">
        <v>0</v>
      </c>
      <c r="P538" s="4">
        <v>0</v>
      </c>
      <c r="Q538" s="19" t="e">
        <v>#DIV/0!</v>
      </c>
    </row>
    <row r="539" spans="2:17" x14ac:dyDescent="0.35">
      <c r="B539" s="137" t="s">
        <v>153</v>
      </c>
      <c r="C539" s="25">
        <v>0.87755102040816324</v>
      </c>
      <c r="D539" s="5"/>
      <c r="E539" s="4">
        <v>147</v>
      </c>
      <c r="F539" s="4">
        <v>129</v>
      </c>
      <c r="G539" s="4">
        <v>7</v>
      </c>
      <c r="H539" s="4">
        <v>0</v>
      </c>
      <c r="I539" s="4">
        <v>11</v>
      </c>
      <c r="J539" s="4">
        <v>0</v>
      </c>
      <c r="K539" s="4">
        <v>6</v>
      </c>
      <c r="L539" s="6"/>
      <c r="M539" s="4">
        <v>24</v>
      </c>
      <c r="N539" s="97">
        <v>24.5</v>
      </c>
      <c r="O539" s="4">
        <v>0</v>
      </c>
      <c r="P539" s="4">
        <v>0</v>
      </c>
      <c r="Q539" s="19" t="e">
        <v>#DIV/0!</v>
      </c>
    </row>
    <row r="540" spans="2:17" x14ac:dyDescent="0.35">
      <c r="B540" s="136" t="s">
        <v>144</v>
      </c>
      <c r="C540" s="25">
        <v>0.93841642228739008</v>
      </c>
      <c r="D540" s="5"/>
      <c r="E540" s="4">
        <v>341</v>
      </c>
      <c r="F540" s="4">
        <v>320</v>
      </c>
      <c r="G540" s="4">
        <v>7</v>
      </c>
      <c r="H540" s="4">
        <v>13</v>
      </c>
      <c r="I540" s="4">
        <v>0</v>
      </c>
      <c r="J540" s="4">
        <v>1</v>
      </c>
      <c r="K540" s="4">
        <v>6</v>
      </c>
      <c r="L540" s="6"/>
      <c r="M540" s="4">
        <v>21</v>
      </c>
      <c r="N540" s="97">
        <v>56.833333333333336</v>
      </c>
      <c r="O540" s="4">
        <v>0</v>
      </c>
      <c r="P540" s="4">
        <v>0</v>
      </c>
      <c r="Q540" s="19" t="e">
        <v>#DIV/0!</v>
      </c>
    </row>
    <row r="541" spans="2:17" x14ac:dyDescent="0.35">
      <c r="B541" s="136"/>
      <c r="C541" s="25"/>
      <c r="D541" s="5"/>
      <c r="E541" s="4"/>
      <c r="F541" s="4"/>
      <c r="G541" s="4"/>
      <c r="H541" s="4"/>
      <c r="I541" s="4"/>
      <c r="J541" s="4"/>
      <c r="K541" s="4"/>
      <c r="L541" s="6"/>
      <c r="M541" s="4"/>
      <c r="N541" s="97"/>
      <c r="O541" s="4"/>
      <c r="P541" s="4"/>
      <c r="Q541" s="19" t="e">
        <v>#DIV/0!</v>
      </c>
    </row>
    <row r="542" spans="2:17" x14ac:dyDescent="0.35">
      <c r="B542" s="40"/>
      <c r="C542" s="25"/>
      <c r="D542" s="5"/>
      <c r="E542" s="4"/>
      <c r="F542" s="4"/>
      <c r="G542" s="4"/>
      <c r="H542" s="4"/>
      <c r="I542" s="4"/>
      <c r="J542" s="4"/>
      <c r="K542" s="4"/>
      <c r="L542" s="6"/>
      <c r="M542" s="4"/>
      <c r="N542" s="97"/>
      <c r="O542" s="4"/>
      <c r="P542" s="4"/>
      <c r="Q542" s="19" t="e">
        <v>#DIV/0!</v>
      </c>
    </row>
    <row r="543" spans="2:17" x14ac:dyDescent="0.35">
      <c r="B543" s="40"/>
      <c r="C543" s="25"/>
      <c r="D543" s="5"/>
      <c r="E543" s="4"/>
      <c r="F543" s="4"/>
      <c r="G543" s="4"/>
      <c r="H543" s="4"/>
      <c r="I543" s="4"/>
      <c r="J543" s="4"/>
      <c r="K543" s="4"/>
      <c r="L543" s="6"/>
      <c r="M543" s="4"/>
      <c r="N543" s="97"/>
      <c r="O543" s="4"/>
      <c r="P543" s="4"/>
      <c r="Q543" s="19" t="e">
        <v>#DIV/0!</v>
      </c>
    </row>
    <row r="544" spans="2:17" x14ac:dyDescent="0.35">
      <c r="B544" s="40"/>
      <c r="C544" s="25"/>
      <c r="D544" s="5"/>
      <c r="E544" s="4"/>
      <c r="F544" s="4"/>
      <c r="G544" s="4"/>
      <c r="H544" s="4"/>
      <c r="I544" s="4"/>
      <c r="J544" s="4"/>
      <c r="K544" s="4"/>
      <c r="L544" s="6"/>
      <c r="M544" s="4"/>
      <c r="N544" s="97"/>
      <c r="O544" s="4"/>
      <c r="P544" s="4"/>
      <c r="Q544" s="19" t="e">
        <v>#DIV/0!</v>
      </c>
    </row>
    <row r="545" spans="2:17" x14ac:dyDescent="0.35">
      <c r="B545" s="40"/>
      <c r="C545" s="25"/>
      <c r="D545" s="5"/>
      <c r="E545" s="4"/>
      <c r="F545" s="4"/>
      <c r="G545" s="4"/>
      <c r="H545" s="4"/>
      <c r="I545" s="4"/>
      <c r="J545" s="4"/>
      <c r="K545" s="4"/>
      <c r="L545" s="6"/>
      <c r="M545" s="4"/>
      <c r="N545" s="97"/>
      <c r="O545" s="4"/>
      <c r="P545" s="4"/>
      <c r="Q545" s="19" t="e">
        <v>#DIV/0!</v>
      </c>
    </row>
    <row r="546" spans="2:17" x14ac:dyDescent="0.35">
      <c r="B546" s="40"/>
      <c r="C546" s="25"/>
      <c r="D546" s="5"/>
      <c r="E546" s="4"/>
      <c r="F546" s="4"/>
      <c r="G546" s="4"/>
      <c r="H546" s="4"/>
      <c r="I546" s="4"/>
      <c r="J546" s="4"/>
      <c r="K546" s="4"/>
      <c r="L546" s="6"/>
      <c r="M546" s="4"/>
      <c r="N546" s="97"/>
      <c r="O546" s="4"/>
      <c r="P546" s="4"/>
      <c r="Q546" s="19" t="e">
        <v>#DIV/0!</v>
      </c>
    </row>
    <row r="547" spans="2:17" x14ac:dyDescent="0.35">
      <c r="C547" s="25">
        <v>0.9173444713123764</v>
      </c>
      <c r="D547" s="25" t="e">
        <v>#DIV/0!</v>
      </c>
      <c r="E547" s="4">
        <v>4549</v>
      </c>
      <c r="F547" s="4">
        <v>4173</v>
      </c>
      <c r="G547" s="4">
        <v>165</v>
      </c>
      <c r="H547" s="4">
        <v>103</v>
      </c>
      <c r="I547" s="4">
        <v>100</v>
      </c>
      <c r="J547" s="4">
        <v>4</v>
      </c>
      <c r="K547" s="4"/>
      <c r="L547" s="6"/>
      <c r="M547" s="4"/>
      <c r="N547" s="6"/>
      <c r="O547" s="4">
        <v>0</v>
      </c>
      <c r="P547" s="4">
        <v>0</v>
      </c>
      <c r="Q547" s="19" t="e">
        <v>#DIV/0!</v>
      </c>
    </row>
    <row r="548" spans="2:17" x14ac:dyDescent="0.35">
      <c r="G548" s="73">
        <v>3.6271708067707187E-2</v>
      </c>
      <c r="H548" s="73">
        <v>2.2642338975599034E-2</v>
      </c>
      <c r="I548" s="73">
        <v>2.1982853374367992E-2</v>
      </c>
      <c r="J548" s="126">
        <v>8.7931413497471973E-4</v>
      </c>
    </row>
    <row r="549" spans="2:17" x14ac:dyDescent="0.35">
      <c r="G549" s="6"/>
      <c r="H549" s="6"/>
      <c r="I549" s="6"/>
      <c r="J549" s="6"/>
    </row>
    <row r="552" spans="2:17" x14ac:dyDescent="0.35">
      <c r="B552" s="26" t="s">
        <v>239</v>
      </c>
      <c r="C552" s="11" t="s">
        <v>0</v>
      </c>
      <c r="D552" s="11" t="s">
        <v>1</v>
      </c>
      <c r="E552" s="11" t="s">
        <v>52</v>
      </c>
      <c r="F552" s="11" t="s">
        <v>53</v>
      </c>
      <c r="G552" s="11" t="s">
        <v>48</v>
      </c>
      <c r="H552" s="11" t="s">
        <v>21</v>
      </c>
      <c r="I552" s="11" t="s">
        <v>3</v>
      </c>
      <c r="J552" s="11" t="s">
        <v>54</v>
      </c>
      <c r="K552" s="11" t="s">
        <v>55</v>
      </c>
      <c r="L552" s="11" t="s">
        <v>56</v>
      </c>
      <c r="M552" s="11" t="s">
        <v>57</v>
      </c>
      <c r="N552" s="11" t="s">
        <v>112</v>
      </c>
      <c r="O552" s="11" t="s">
        <v>180</v>
      </c>
      <c r="P552" s="11" t="s">
        <v>9</v>
      </c>
      <c r="Q552" s="11" t="s">
        <v>181</v>
      </c>
    </row>
    <row r="553" spans="2:17" x14ac:dyDescent="0.35">
      <c r="B553" s="40" t="s">
        <v>22</v>
      </c>
      <c r="C553" s="25">
        <v>0.92672413793103448</v>
      </c>
      <c r="D553" s="5"/>
      <c r="E553" s="4">
        <v>232</v>
      </c>
      <c r="F553" s="4">
        <v>215</v>
      </c>
      <c r="G553" s="4">
        <v>3</v>
      </c>
      <c r="H553" s="4">
        <v>14</v>
      </c>
      <c r="I553" s="4">
        <v>0</v>
      </c>
      <c r="J553" s="4">
        <v>0</v>
      </c>
      <c r="K553" s="4">
        <v>6</v>
      </c>
      <c r="L553" s="6"/>
      <c r="M553" s="4">
        <v>17</v>
      </c>
      <c r="N553" s="97">
        <v>38.666666666666664</v>
      </c>
      <c r="O553" s="4">
        <v>0</v>
      </c>
      <c r="P553" s="4">
        <v>0</v>
      </c>
      <c r="Q553" s="19" t="e">
        <v>#DIV/0!</v>
      </c>
    </row>
    <row r="554" spans="2:17" x14ac:dyDescent="0.35">
      <c r="B554" s="40" t="s">
        <v>23</v>
      </c>
      <c r="C554" s="25">
        <v>0.93013100436681218</v>
      </c>
      <c r="D554" s="5" t="e">
        <v>#DIV/0!</v>
      </c>
      <c r="E554" s="4">
        <v>229</v>
      </c>
      <c r="F554" s="4">
        <v>213</v>
      </c>
      <c r="G554" s="4">
        <v>11</v>
      </c>
      <c r="H554" s="4">
        <v>5</v>
      </c>
      <c r="I554" s="4">
        <v>0</v>
      </c>
      <c r="J554" s="4">
        <v>0</v>
      </c>
      <c r="K554" s="4">
        <v>6</v>
      </c>
      <c r="L554" s="6"/>
      <c r="M554" s="4">
        <v>16</v>
      </c>
      <c r="N554" s="97">
        <v>38.166666666666664</v>
      </c>
      <c r="O554" s="4">
        <v>0</v>
      </c>
      <c r="P554" s="4">
        <v>0</v>
      </c>
      <c r="Q554" s="19" t="e">
        <v>#DIV/0!</v>
      </c>
    </row>
    <row r="555" spans="2:17" x14ac:dyDescent="0.35">
      <c r="B555" s="202" t="s">
        <v>164</v>
      </c>
      <c r="C555" s="25" t="e">
        <v>#DIV/0!</v>
      </c>
      <c r="D555" s="5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6"/>
      <c r="M555" s="4">
        <v>0</v>
      </c>
      <c r="N555" s="97" t="e">
        <v>#DIV/0!</v>
      </c>
      <c r="O555" s="4">
        <v>0</v>
      </c>
      <c r="P555" s="4">
        <v>0</v>
      </c>
      <c r="Q555" s="19" t="e">
        <v>#DIV/0!</v>
      </c>
    </row>
    <row r="556" spans="2:17" x14ac:dyDescent="0.35">
      <c r="B556" s="40" t="s">
        <v>230</v>
      </c>
      <c r="C556" s="25">
        <v>0.93989071038251371</v>
      </c>
      <c r="D556" s="5">
        <v>0</v>
      </c>
      <c r="E556" s="4">
        <v>183</v>
      </c>
      <c r="F556" s="4">
        <v>172</v>
      </c>
      <c r="G556" s="4">
        <v>4</v>
      </c>
      <c r="H556" s="4">
        <v>5</v>
      </c>
      <c r="I556" s="4">
        <v>2</v>
      </c>
      <c r="J556" s="4">
        <v>0</v>
      </c>
      <c r="K556" s="4">
        <v>6</v>
      </c>
      <c r="L556" s="6"/>
      <c r="M556" s="4">
        <v>11</v>
      </c>
      <c r="N556" s="97">
        <v>30.5</v>
      </c>
      <c r="O556" s="4">
        <v>0</v>
      </c>
      <c r="P556" s="4">
        <v>0</v>
      </c>
      <c r="Q556" s="19" t="e">
        <v>#DIV/0!</v>
      </c>
    </row>
    <row r="557" spans="2:17" x14ac:dyDescent="0.35">
      <c r="B557" s="40" t="s">
        <v>29</v>
      </c>
      <c r="C557" s="25">
        <v>0.95454545454545459</v>
      </c>
      <c r="D557" s="5">
        <v>0</v>
      </c>
      <c r="E557" s="4">
        <v>220</v>
      </c>
      <c r="F557" s="4">
        <v>210</v>
      </c>
      <c r="G557" s="4">
        <v>8</v>
      </c>
      <c r="H557" s="4">
        <v>2</v>
      </c>
      <c r="I557" s="4">
        <v>0</v>
      </c>
      <c r="J557" s="4">
        <v>0</v>
      </c>
      <c r="K557" s="4">
        <v>5</v>
      </c>
      <c r="L557" s="6"/>
      <c r="M557" s="4">
        <v>10</v>
      </c>
      <c r="N557" s="97">
        <v>44</v>
      </c>
      <c r="O557" s="4">
        <v>0</v>
      </c>
      <c r="P557" s="4">
        <v>0</v>
      </c>
      <c r="Q557" s="19" t="e">
        <v>#DIV/0!</v>
      </c>
    </row>
    <row r="558" spans="2:17" x14ac:dyDescent="0.35">
      <c r="B558" s="40" t="s">
        <v>30</v>
      </c>
      <c r="C558" s="25">
        <v>0.88613861386138615</v>
      </c>
      <c r="D558" s="5" t="s">
        <v>1</v>
      </c>
      <c r="E558" s="4">
        <v>202</v>
      </c>
      <c r="F558" s="4">
        <v>179</v>
      </c>
      <c r="G558" s="4">
        <v>22</v>
      </c>
      <c r="H558" s="4">
        <v>0</v>
      </c>
      <c r="I558" s="4">
        <v>1</v>
      </c>
      <c r="J558" s="4">
        <v>0</v>
      </c>
      <c r="K558" s="4">
        <v>6</v>
      </c>
      <c r="L558" s="6"/>
      <c r="M558" s="4">
        <v>23</v>
      </c>
      <c r="N558" s="97">
        <v>33.666666666666664</v>
      </c>
      <c r="O558" s="4">
        <v>0</v>
      </c>
      <c r="P558" s="4">
        <v>0</v>
      </c>
      <c r="Q558" s="19" t="e">
        <v>#DIV/0!</v>
      </c>
    </row>
    <row r="559" spans="2:17" x14ac:dyDescent="0.35">
      <c r="B559" s="150" t="s">
        <v>31</v>
      </c>
      <c r="C559" s="25" t="e">
        <v>#DIV/0!</v>
      </c>
      <c r="D559" s="5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6"/>
      <c r="M559" s="4">
        <v>0</v>
      </c>
      <c r="N559" s="97" t="e">
        <v>#DIV/0!</v>
      </c>
      <c r="O559" s="4">
        <v>0</v>
      </c>
      <c r="P559" s="4">
        <v>0</v>
      </c>
      <c r="Q559" s="19" t="e">
        <v>#DIV/0!</v>
      </c>
    </row>
    <row r="560" spans="2:17" x14ac:dyDescent="0.35">
      <c r="B560" s="40" t="s">
        <v>33</v>
      </c>
      <c r="C560" s="25">
        <v>0.90654205607476634</v>
      </c>
      <c r="D560" s="5">
        <v>0</v>
      </c>
      <c r="E560" s="4">
        <v>214</v>
      </c>
      <c r="F560" s="4">
        <v>194</v>
      </c>
      <c r="G560" s="4">
        <v>8</v>
      </c>
      <c r="H560" s="4">
        <v>6</v>
      </c>
      <c r="I560" s="4">
        <v>6</v>
      </c>
      <c r="J560" s="4">
        <v>0</v>
      </c>
      <c r="K560" s="4">
        <v>6</v>
      </c>
      <c r="L560" s="6"/>
      <c r="M560" s="4">
        <v>20</v>
      </c>
      <c r="N560" s="97">
        <v>35.666666666666664</v>
      </c>
      <c r="O560" s="4">
        <v>0</v>
      </c>
      <c r="P560" s="4">
        <v>0</v>
      </c>
      <c r="Q560" s="19" t="e">
        <v>#DIV/0!</v>
      </c>
    </row>
    <row r="561" spans="2:17" x14ac:dyDescent="0.35">
      <c r="B561" s="40" t="s">
        <v>35</v>
      </c>
      <c r="C561" s="25">
        <v>0.90419161676646709</v>
      </c>
      <c r="D561" s="5">
        <v>0</v>
      </c>
      <c r="E561" s="4">
        <v>167</v>
      </c>
      <c r="F561" s="4">
        <v>151</v>
      </c>
      <c r="G561" s="4">
        <v>2</v>
      </c>
      <c r="H561" s="4">
        <v>14</v>
      </c>
      <c r="I561" s="4">
        <v>0</v>
      </c>
      <c r="J561" s="4">
        <v>0</v>
      </c>
      <c r="K561" s="4">
        <v>6</v>
      </c>
      <c r="L561" s="6"/>
      <c r="M561" s="4">
        <v>16</v>
      </c>
      <c r="N561" s="97">
        <v>27.833333333333332</v>
      </c>
      <c r="O561" s="4">
        <v>0</v>
      </c>
      <c r="P561" s="4">
        <v>0</v>
      </c>
      <c r="Q561" s="19" t="e">
        <v>#DIV/0!</v>
      </c>
    </row>
    <row r="562" spans="2:17" x14ac:dyDescent="0.35">
      <c r="B562" s="40" t="s">
        <v>148</v>
      </c>
      <c r="C562" s="25">
        <v>0.9336283185840708</v>
      </c>
      <c r="D562" s="5">
        <v>0</v>
      </c>
      <c r="E562" s="4">
        <v>226</v>
      </c>
      <c r="F562" s="4">
        <v>211</v>
      </c>
      <c r="G562" s="4">
        <v>6</v>
      </c>
      <c r="H562" s="4">
        <v>6</v>
      </c>
      <c r="I562" s="4">
        <v>3</v>
      </c>
      <c r="J562" s="4">
        <v>0</v>
      </c>
      <c r="K562" s="4">
        <v>6</v>
      </c>
      <c r="L562" s="6"/>
      <c r="M562" s="4">
        <v>15</v>
      </c>
      <c r="N562" s="97">
        <v>37.666666666666664</v>
      </c>
      <c r="O562" s="4">
        <v>0</v>
      </c>
      <c r="P562" s="4">
        <v>0</v>
      </c>
      <c r="Q562" s="19" t="e">
        <v>#DIV/0!</v>
      </c>
    </row>
    <row r="563" spans="2:17" x14ac:dyDescent="0.35">
      <c r="B563" s="40" t="s">
        <v>114</v>
      </c>
      <c r="C563" s="25">
        <v>0.86435331230283907</v>
      </c>
      <c r="D563" s="5">
        <v>0</v>
      </c>
      <c r="E563" s="4">
        <v>317</v>
      </c>
      <c r="F563" s="4">
        <v>274</v>
      </c>
      <c r="G563" s="4">
        <v>11</v>
      </c>
      <c r="H563" s="4">
        <v>9</v>
      </c>
      <c r="I563" s="4">
        <v>20</v>
      </c>
      <c r="J563" s="4">
        <v>3</v>
      </c>
      <c r="K563" s="4">
        <v>6</v>
      </c>
      <c r="L563" s="6"/>
      <c r="M563" s="4">
        <v>43</v>
      </c>
      <c r="N563" s="97">
        <v>52.833333333333336</v>
      </c>
      <c r="O563" s="4">
        <v>0</v>
      </c>
      <c r="P563" s="4">
        <v>0</v>
      </c>
      <c r="Q563" s="19" t="e">
        <v>#DIV/0!</v>
      </c>
    </row>
    <row r="564" spans="2:17" x14ac:dyDescent="0.35">
      <c r="B564" s="40" t="s">
        <v>41</v>
      </c>
      <c r="C564" s="25">
        <v>0.88940092165898621</v>
      </c>
      <c r="D564" s="5">
        <v>0</v>
      </c>
      <c r="E564" s="4">
        <v>217</v>
      </c>
      <c r="F564" s="4">
        <v>193</v>
      </c>
      <c r="G564" s="4">
        <v>10</v>
      </c>
      <c r="H564" s="4">
        <v>10</v>
      </c>
      <c r="I564" s="4">
        <v>0</v>
      </c>
      <c r="J564" s="4">
        <v>4</v>
      </c>
      <c r="K564" s="4">
        <v>5</v>
      </c>
      <c r="L564" s="6"/>
      <c r="M564" s="4">
        <v>24</v>
      </c>
      <c r="N564" s="97">
        <v>43.4</v>
      </c>
      <c r="O564" s="4">
        <v>0</v>
      </c>
      <c r="P564" s="4">
        <v>0</v>
      </c>
      <c r="Q564" s="19" t="e">
        <v>#DIV/0!</v>
      </c>
    </row>
    <row r="565" spans="2:17" x14ac:dyDescent="0.35">
      <c r="B565" s="40" t="s">
        <v>43</v>
      </c>
      <c r="C565" s="25">
        <v>0.87671232876712324</v>
      </c>
      <c r="D565" s="5" t="e">
        <v>#DIV/0!</v>
      </c>
      <c r="E565" s="4">
        <v>219</v>
      </c>
      <c r="F565" s="4">
        <v>192</v>
      </c>
      <c r="G565" s="4">
        <v>15</v>
      </c>
      <c r="H565" s="4">
        <v>9</v>
      </c>
      <c r="I565" s="4">
        <v>3</v>
      </c>
      <c r="J565" s="4">
        <v>0</v>
      </c>
      <c r="K565" s="4">
        <v>6</v>
      </c>
      <c r="L565" s="6"/>
      <c r="M565" s="4">
        <v>27</v>
      </c>
      <c r="N565" s="97">
        <v>36.5</v>
      </c>
      <c r="O565" s="4">
        <v>0</v>
      </c>
      <c r="P565" s="4">
        <v>0</v>
      </c>
      <c r="Q565" s="19" t="e">
        <v>#DIV/0!</v>
      </c>
    </row>
    <row r="566" spans="2:17" x14ac:dyDescent="0.35">
      <c r="B566" s="150" t="s">
        <v>224</v>
      </c>
      <c r="C566" s="25">
        <v>0.97560975609756095</v>
      </c>
      <c r="D566" s="5">
        <v>0</v>
      </c>
      <c r="E566" s="4">
        <v>41</v>
      </c>
      <c r="F566" s="4">
        <v>40</v>
      </c>
      <c r="G566" s="4">
        <v>0</v>
      </c>
      <c r="H566" s="4">
        <v>1</v>
      </c>
      <c r="I566" s="4">
        <v>0</v>
      </c>
      <c r="J566" s="4">
        <v>0</v>
      </c>
      <c r="K566" s="4">
        <v>3</v>
      </c>
      <c r="L566" s="6"/>
      <c r="M566" s="4">
        <v>1</v>
      </c>
      <c r="N566" s="97">
        <v>13.666666666666666</v>
      </c>
      <c r="O566" s="4">
        <v>0</v>
      </c>
      <c r="P566" s="4">
        <v>0</v>
      </c>
      <c r="Q566" s="19" t="e">
        <v>#DIV/0!</v>
      </c>
    </row>
    <row r="567" spans="2:17" x14ac:dyDescent="0.35">
      <c r="B567" s="40" t="s">
        <v>47</v>
      </c>
      <c r="C567" s="25">
        <v>0.92561983471074383</v>
      </c>
      <c r="D567" s="5">
        <v>0</v>
      </c>
      <c r="E567" s="4">
        <v>242</v>
      </c>
      <c r="F567" s="4">
        <v>224</v>
      </c>
      <c r="G567" s="4">
        <v>6</v>
      </c>
      <c r="H567" s="4">
        <v>0</v>
      </c>
      <c r="I567" s="4">
        <v>12</v>
      </c>
      <c r="J567" s="4">
        <v>0</v>
      </c>
      <c r="K567" s="4">
        <v>6</v>
      </c>
      <c r="L567" s="6"/>
      <c r="M567" s="4">
        <v>18</v>
      </c>
      <c r="N567" s="97">
        <v>40.333333333333336</v>
      </c>
      <c r="O567" s="4">
        <v>0</v>
      </c>
      <c r="P567" s="4">
        <v>0</v>
      </c>
      <c r="Q567" s="19" t="e">
        <v>#DIV/0!</v>
      </c>
    </row>
    <row r="568" spans="2:17" x14ac:dyDescent="0.35">
      <c r="B568" s="34" t="s">
        <v>104</v>
      </c>
      <c r="C568" s="25">
        <v>0.86413043478260865</v>
      </c>
      <c r="D568" s="5">
        <v>6.9182389937106917E-2</v>
      </c>
      <c r="E568" s="4">
        <v>184</v>
      </c>
      <c r="F568" s="4">
        <v>159</v>
      </c>
      <c r="G568" s="4">
        <v>11</v>
      </c>
      <c r="H568" s="4">
        <v>8</v>
      </c>
      <c r="I568" s="4">
        <v>10</v>
      </c>
      <c r="J568" s="4">
        <v>0</v>
      </c>
      <c r="K568" s="4">
        <v>6</v>
      </c>
      <c r="L568" s="6"/>
      <c r="M568" s="4">
        <v>29</v>
      </c>
      <c r="N568" s="97">
        <v>30.666666666666668</v>
      </c>
      <c r="O568" s="4">
        <v>0</v>
      </c>
      <c r="P568" s="4">
        <v>0</v>
      </c>
      <c r="Q568" s="19" t="e">
        <v>#DIV/0!</v>
      </c>
    </row>
    <row r="569" spans="2:17" x14ac:dyDescent="0.35">
      <c r="B569" s="40" t="s">
        <v>106</v>
      </c>
      <c r="C569" s="25">
        <v>0.87681159420289856</v>
      </c>
      <c r="D569" s="5">
        <v>6.6115702479338845E-2</v>
      </c>
      <c r="E569" s="4">
        <v>138</v>
      </c>
      <c r="F569" s="4">
        <v>121</v>
      </c>
      <c r="G569" s="4">
        <v>8</v>
      </c>
      <c r="H569" s="4">
        <v>4</v>
      </c>
      <c r="I569" s="4">
        <v>2</v>
      </c>
      <c r="J569" s="4">
        <v>2</v>
      </c>
      <c r="K569" s="4">
        <v>6</v>
      </c>
      <c r="L569" s="6"/>
      <c r="M569" s="4">
        <v>16</v>
      </c>
      <c r="N569" s="97">
        <v>23</v>
      </c>
      <c r="O569" s="4">
        <v>0</v>
      </c>
      <c r="P569" s="4">
        <v>0</v>
      </c>
      <c r="Q569" s="19" t="e">
        <v>#DIV/0!</v>
      </c>
    </row>
    <row r="570" spans="2:17" x14ac:dyDescent="0.35">
      <c r="B570" s="40" t="s">
        <v>235</v>
      </c>
      <c r="C570" s="25" t="e">
        <v>#DIV/0!</v>
      </c>
      <c r="D570" s="5" t="e">
        <v>#DIV/0!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6"/>
      <c r="M570" s="4">
        <v>0</v>
      </c>
      <c r="N570" s="97" t="e">
        <v>#DIV/0!</v>
      </c>
      <c r="O570" s="4">
        <v>0</v>
      </c>
      <c r="P570" s="4">
        <v>0</v>
      </c>
      <c r="Q570" s="19" t="e">
        <v>#DIV/0!</v>
      </c>
    </row>
    <row r="571" spans="2:17" x14ac:dyDescent="0.35">
      <c r="B571" s="40" t="s">
        <v>220</v>
      </c>
      <c r="C571" s="25">
        <v>0.84403669724770647</v>
      </c>
      <c r="D571" s="5">
        <v>0</v>
      </c>
      <c r="E571" s="4">
        <v>109</v>
      </c>
      <c r="F571" s="4">
        <v>92</v>
      </c>
      <c r="G571" s="4">
        <v>1</v>
      </c>
      <c r="H571" s="4">
        <v>6</v>
      </c>
      <c r="I571" s="4">
        <v>10</v>
      </c>
      <c r="J571" s="4">
        <v>0</v>
      </c>
      <c r="K571" s="4">
        <v>5</v>
      </c>
      <c r="L571" s="6"/>
      <c r="M571" s="4">
        <v>17</v>
      </c>
      <c r="N571" s="97">
        <v>21.8</v>
      </c>
      <c r="O571" s="4">
        <v>0</v>
      </c>
      <c r="P571" s="4">
        <v>0</v>
      </c>
      <c r="Q571" s="19" t="e">
        <v>#DIV/0!</v>
      </c>
    </row>
    <row r="572" spans="2:17" x14ac:dyDescent="0.35">
      <c r="B572" s="40" t="s">
        <v>123</v>
      </c>
      <c r="C572" s="25">
        <v>0.93793103448275861</v>
      </c>
      <c r="D572" s="5">
        <v>0</v>
      </c>
      <c r="E572" s="4">
        <v>145</v>
      </c>
      <c r="F572" s="4">
        <v>136</v>
      </c>
      <c r="G572" s="4">
        <v>8</v>
      </c>
      <c r="H572" s="4">
        <v>1</v>
      </c>
      <c r="I572" s="4">
        <v>0</v>
      </c>
      <c r="J572" s="4">
        <v>0</v>
      </c>
      <c r="K572" s="4">
        <v>6</v>
      </c>
      <c r="L572" s="6"/>
      <c r="M572" s="4">
        <v>9</v>
      </c>
      <c r="N572" s="97">
        <v>24.166666666666668</v>
      </c>
      <c r="O572" s="4">
        <v>0</v>
      </c>
      <c r="P572" s="4">
        <v>0</v>
      </c>
      <c r="Q572" s="19" t="e">
        <v>#DIV/0!</v>
      </c>
    </row>
    <row r="573" spans="2:17" x14ac:dyDescent="0.35">
      <c r="B573" s="40" t="s">
        <v>125</v>
      </c>
      <c r="C573" s="25">
        <v>0.9017857142857143</v>
      </c>
      <c r="D573" s="5" t="s">
        <v>1</v>
      </c>
      <c r="E573" s="4">
        <v>112</v>
      </c>
      <c r="F573" s="4">
        <v>101</v>
      </c>
      <c r="G573" s="4">
        <v>3</v>
      </c>
      <c r="H573" s="4">
        <v>0</v>
      </c>
      <c r="I573" s="4">
        <v>8</v>
      </c>
      <c r="J573" s="4">
        <v>0</v>
      </c>
      <c r="K573" s="4">
        <v>6</v>
      </c>
      <c r="L573" s="6"/>
      <c r="M573" s="4">
        <v>11</v>
      </c>
      <c r="N573" s="97">
        <v>18.666666666666668</v>
      </c>
      <c r="O573" s="4">
        <v>0</v>
      </c>
      <c r="P573" s="4">
        <v>0</v>
      </c>
      <c r="Q573" s="19" t="e">
        <v>#DIV/0!</v>
      </c>
    </row>
    <row r="574" spans="2:17" x14ac:dyDescent="0.35">
      <c r="B574" s="34" t="s">
        <v>219</v>
      </c>
      <c r="C574" s="25">
        <v>0.94078947368421051</v>
      </c>
      <c r="D574" s="5">
        <v>0</v>
      </c>
      <c r="E574" s="4">
        <v>152</v>
      </c>
      <c r="F574" s="4">
        <v>143</v>
      </c>
      <c r="G574" s="4">
        <v>5</v>
      </c>
      <c r="H574" s="4">
        <v>4</v>
      </c>
      <c r="I574" s="4">
        <v>0</v>
      </c>
      <c r="J574" s="4">
        <v>0</v>
      </c>
      <c r="K574" s="4">
        <v>5</v>
      </c>
      <c r="L574" s="6"/>
      <c r="M574" s="4">
        <v>9</v>
      </c>
      <c r="N574" s="97">
        <v>30.4</v>
      </c>
      <c r="O574" s="4">
        <v>0</v>
      </c>
      <c r="P574" s="4">
        <v>0</v>
      </c>
      <c r="Q574" s="19" t="e">
        <v>#DIV/0!</v>
      </c>
    </row>
    <row r="575" spans="2:17" x14ac:dyDescent="0.35">
      <c r="B575" s="150" t="s">
        <v>127</v>
      </c>
      <c r="C575" s="25" t="e">
        <v>#DIV/0!</v>
      </c>
      <c r="D575" s="5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6"/>
      <c r="M575" s="4">
        <v>0</v>
      </c>
      <c r="N575" s="97" t="e">
        <v>#DIV/0!</v>
      </c>
      <c r="O575" s="4">
        <v>0</v>
      </c>
      <c r="P575" s="4">
        <v>0</v>
      </c>
      <c r="Q575" s="19" t="e">
        <v>#DIV/0!</v>
      </c>
    </row>
    <row r="576" spans="2:17" x14ac:dyDescent="0.35">
      <c r="B576" s="40" t="s">
        <v>145</v>
      </c>
      <c r="C576" s="25">
        <v>0.90710382513661203</v>
      </c>
      <c r="D576" s="5">
        <v>0.90710382513661203</v>
      </c>
      <c r="E576" s="4">
        <v>183</v>
      </c>
      <c r="F576" s="4">
        <v>166</v>
      </c>
      <c r="G576" s="4">
        <v>7</v>
      </c>
      <c r="H576" s="4">
        <v>6</v>
      </c>
      <c r="I576" s="4">
        <v>4</v>
      </c>
      <c r="J576" s="4">
        <v>0</v>
      </c>
      <c r="K576" s="4">
        <v>5</v>
      </c>
      <c r="L576" s="6"/>
      <c r="M576" s="4">
        <v>22</v>
      </c>
      <c r="N576" s="97">
        <v>36.6</v>
      </c>
      <c r="O576" s="4">
        <v>0</v>
      </c>
      <c r="P576" s="4">
        <v>0</v>
      </c>
      <c r="Q576" s="19" t="e">
        <v>#DIV/0!</v>
      </c>
    </row>
    <row r="577" spans="2:17" x14ac:dyDescent="0.35">
      <c r="B577" s="40" t="s">
        <v>236</v>
      </c>
      <c r="C577" s="25">
        <v>0.92105263157894735</v>
      </c>
      <c r="D577" s="5"/>
      <c r="E577" s="4">
        <v>38</v>
      </c>
      <c r="F577" s="4">
        <v>35</v>
      </c>
      <c r="G577" s="4">
        <v>1</v>
      </c>
      <c r="H577" s="4">
        <v>2</v>
      </c>
      <c r="I577" s="4">
        <v>0</v>
      </c>
      <c r="J577" s="4">
        <v>0</v>
      </c>
      <c r="K577" s="4">
        <v>1</v>
      </c>
      <c r="L577" s="6"/>
      <c r="M577" s="4">
        <v>4</v>
      </c>
      <c r="N577" s="97">
        <v>38</v>
      </c>
      <c r="O577" s="4">
        <v>0</v>
      </c>
      <c r="P577" s="4">
        <v>0</v>
      </c>
      <c r="Q577" s="19" t="e">
        <v>#DIV/0!</v>
      </c>
    </row>
    <row r="578" spans="2:17" x14ac:dyDescent="0.35">
      <c r="B578" s="40" t="s">
        <v>233</v>
      </c>
      <c r="C578" s="25" t="e">
        <v>#DIV/0!</v>
      </c>
      <c r="D578" s="5"/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6"/>
      <c r="M578" s="4">
        <v>0</v>
      </c>
      <c r="N578" s="97" t="e">
        <v>#DIV/0!</v>
      </c>
      <c r="O578" s="4">
        <v>0</v>
      </c>
      <c r="P578" s="4">
        <v>0</v>
      </c>
      <c r="Q578" s="19" t="e">
        <v>#DIV/0!</v>
      </c>
    </row>
    <row r="579" spans="2:17" x14ac:dyDescent="0.35">
      <c r="B579" s="40" t="s">
        <v>151</v>
      </c>
      <c r="C579" s="25">
        <v>0.89795918367346939</v>
      </c>
      <c r="D579" s="5"/>
      <c r="E579" s="4">
        <v>245</v>
      </c>
      <c r="F579" s="4">
        <v>220</v>
      </c>
      <c r="G579" s="4">
        <v>10</v>
      </c>
      <c r="H579" s="4">
        <v>6</v>
      </c>
      <c r="I579" s="4">
        <v>9</v>
      </c>
      <c r="J579" s="4">
        <v>0</v>
      </c>
      <c r="K579" s="4">
        <v>6</v>
      </c>
      <c r="L579" s="6"/>
      <c r="M579" s="4">
        <v>31</v>
      </c>
      <c r="N579" s="97">
        <v>40.833333333333336</v>
      </c>
      <c r="O579" s="4">
        <v>0</v>
      </c>
      <c r="P579" s="4">
        <v>0</v>
      </c>
      <c r="Q579" s="19" t="e">
        <v>#DIV/0!</v>
      </c>
    </row>
    <row r="580" spans="2:17" x14ac:dyDescent="0.35">
      <c r="B580" s="34" t="s">
        <v>222</v>
      </c>
      <c r="C580" s="25">
        <v>0.89898989898989901</v>
      </c>
      <c r="D580" s="5"/>
      <c r="E580" s="4">
        <v>99</v>
      </c>
      <c r="F580" s="4">
        <v>89</v>
      </c>
      <c r="G580" s="4">
        <v>1</v>
      </c>
      <c r="H580" s="4">
        <v>5</v>
      </c>
      <c r="I580" s="4">
        <v>4</v>
      </c>
      <c r="J580" s="4">
        <v>0</v>
      </c>
      <c r="K580" s="4">
        <v>6</v>
      </c>
      <c r="L580" s="6"/>
      <c r="M580" s="4">
        <v>16</v>
      </c>
      <c r="N580" s="97">
        <v>16.5</v>
      </c>
      <c r="O580" s="4">
        <v>0</v>
      </c>
      <c r="P580" s="4">
        <v>0</v>
      </c>
      <c r="Q580" s="19" t="e">
        <v>#DIV/0!</v>
      </c>
    </row>
    <row r="581" spans="2:17" x14ac:dyDescent="0.35">
      <c r="B581" s="40" t="s">
        <v>149</v>
      </c>
      <c r="C581" s="25">
        <v>0.95789473684210524</v>
      </c>
      <c r="D581" s="5"/>
      <c r="E581" s="4">
        <v>285</v>
      </c>
      <c r="F581" s="4">
        <v>273</v>
      </c>
      <c r="G581" s="4">
        <v>0</v>
      </c>
      <c r="H581" s="4">
        <v>3</v>
      </c>
      <c r="I581" s="4">
        <v>9</v>
      </c>
      <c r="J581" s="4">
        <v>0</v>
      </c>
      <c r="K581" s="4">
        <v>5</v>
      </c>
      <c r="L581" s="6"/>
      <c r="M581" s="4">
        <v>17</v>
      </c>
      <c r="N581" s="97">
        <v>57</v>
      </c>
      <c r="O581" s="4">
        <v>0</v>
      </c>
      <c r="P581" s="4">
        <v>0</v>
      </c>
      <c r="Q581" s="19" t="e">
        <v>#DIV/0!</v>
      </c>
    </row>
    <row r="582" spans="2:17" x14ac:dyDescent="0.35">
      <c r="B582" s="40" t="s">
        <v>150</v>
      </c>
      <c r="C582" s="25">
        <v>0.92655367231638419</v>
      </c>
      <c r="D582" s="5"/>
      <c r="E582" s="4">
        <v>177</v>
      </c>
      <c r="F582" s="4">
        <v>164</v>
      </c>
      <c r="G582" s="4">
        <v>4</v>
      </c>
      <c r="H582" s="4">
        <v>4</v>
      </c>
      <c r="I582" s="4">
        <v>5</v>
      </c>
      <c r="J582" s="4">
        <v>0</v>
      </c>
      <c r="K582" s="4">
        <v>6</v>
      </c>
      <c r="L582" s="6"/>
      <c r="M582" s="4">
        <v>19</v>
      </c>
      <c r="N582" s="97">
        <v>29.5</v>
      </c>
      <c r="O582" s="4">
        <v>0</v>
      </c>
      <c r="P582" s="4">
        <v>0</v>
      </c>
      <c r="Q582" s="19" t="e">
        <v>#DIV/0!</v>
      </c>
    </row>
    <row r="583" spans="2:17" x14ac:dyDescent="0.35">
      <c r="B583" s="40" t="s">
        <v>153</v>
      </c>
      <c r="C583" s="25">
        <v>0.92021276595744683</v>
      </c>
      <c r="D583" s="5"/>
      <c r="E583" s="4">
        <v>188</v>
      </c>
      <c r="F583" s="4">
        <v>173</v>
      </c>
      <c r="G583" s="4">
        <v>5</v>
      </c>
      <c r="H583" s="4">
        <v>0</v>
      </c>
      <c r="I583" s="4">
        <v>10</v>
      </c>
      <c r="J583" s="4">
        <v>0</v>
      </c>
      <c r="K583" s="4">
        <v>6</v>
      </c>
      <c r="L583" s="6"/>
      <c r="M583" s="4">
        <v>21</v>
      </c>
      <c r="N583" s="97">
        <v>31.333333333333332</v>
      </c>
      <c r="O583" s="4">
        <v>0</v>
      </c>
      <c r="P583" s="4">
        <v>0</v>
      </c>
      <c r="Q583" s="19" t="e">
        <v>#DIV/0!</v>
      </c>
    </row>
    <row r="584" spans="2:17" x14ac:dyDescent="0.35">
      <c r="B584" s="40" t="s">
        <v>234</v>
      </c>
      <c r="C584" s="25">
        <v>0.93859649122807021</v>
      </c>
      <c r="D584" s="5"/>
      <c r="E584" s="4">
        <v>342</v>
      </c>
      <c r="F584" s="4">
        <v>321</v>
      </c>
      <c r="G584" s="4">
        <v>12</v>
      </c>
      <c r="H584" s="4">
        <v>8</v>
      </c>
      <c r="I584" s="4">
        <v>1</v>
      </c>
      <c r="J584" s="4">
        <v>0</v>
      </c>
      <c r="K584" s="4">
        <v>5</v>
      </c>
      <c r="L584" s="6"/>
      <c r="M584" s="4">
        <v>21</v>
      </c>
      <c r="N584" s="97">
        <v>68.400000000000006</v>
      </c>
      <c r="O584" s="4">
        <v>0</v>
      </c>
      <c r="P584" s="4">
        <v>0</v>
      </c>
      <c r="Q584" s="19" t="e">
        <v>#DIV/0!</v>
      </c>
    </row>
    <row r="585" spans="2:17" x14ac:dyDescent="0.35">
      <c r="B585" s="134"/>
      <c r="C585" s="25"/>
      <c r="D585" s="5"/>
      <c r="E585" s="4"/>
      <c r="F585" s="4"/>
      <c r="G585" s="4"/>
      <c r="H585" s="4"/>
      <c r="I585" s="4"/>
      <c r="J585" s="4"/>
      <c r="K585" s="4"/>
      <c r="L585" s="6"/>
      <c r="M585" s="4"/>
      <c r="N585" s="97"/>
      <c r="O585" s="4"/>
      <c r="P585" s="4"/>
      <c r="Q585" s="19" t="e">
        <v>#DIV/0!</v>
      </c>
    </row>
    <row r="586" spans="2:17" x14ac:dyDescent="0.35">
      <c r="B586" s="135"/>
      <c r="C586" s="25"/>
      <c r="D586" s="5"/>
      <c r="E586" s="4"/>
      <c r="F586" s="4"/>
      <c r="G586" s="4"/>
      <c r="H586" s="4"/>
      <c r="I586" s="4"/>
      <c r="J586" s="4"/>
      <c r="K586" s="4"/>
      <c r="L586" s="6"/>
      <c r="M586" s="4"/>
      <c r="N586" s="97"/>
      <c r="O586" s="4"/>
      <c r="P586" s="4"/>
      <c r="Q586" s="19" t="e">
        <v>#DIV/0!</v>
      </c>
    </row>
    <row r="587" spans="2:17" x14ac:dyDescent="0.35">
      <c r="B587" s="135"/>
      <c r="C587" s="25"/>
      <c r="D587" s="5"/>
      <c r="E587" s="4"/>
      <c r="F587" s="4"/>
      <c r="G587" s="4"/>
      <c r="H587" s="4"/>
      <c r="I587" s="4"/>
      <c r="J587" s="4"/>
      <c r="K587" s="4"/>
      <c r="L587" s="6"/>
      <c r="M587" s="4"/>
      <c r="N587" s="97"/>
      <c r="O587" s="4"/>
      <c r="P587" s="4"/>
      <c r="Q587" s="19" t="e">
        <v>#DIV/0!</v>
      </c>
    </row>
    <row r="588" spans="2:17" x14ac:dyDescent="0.35">
      <c r="B588" s="135"/>
      <c r="C588" s="25"/>
      <c r="D588" s="5"/>
      <c r="E588" s="4"/>
      <c r="F588" s="4"/>
      <c r="G588" s="4"/>
      <c r="H588" s="4"/>
      <c r="I588" s="4"/>
      <c r="J588" s="4"/>
      <c r="K588" s="4"/>
      <c r="L588" s="6"/>
      <c r="M588" s="4"/>
      <c r="N588" s="97"/>
      <c r="O588" s="4"/>
      <c r="P588" s="4"/>
      <c r="Q588" s="19" t="e">
        <v>#DIV/0!</v>
      </c>
    </row>
    <row r="589" spans="2:17" x14ac:dyDescent="0.35">
      <c r="B589" s="135"/>
      <c r="C589" s="25"/>
      <c r="D589" s="5"/>
      <c r="E589" s="4"/>
      <c r="F589" s="4"/>
      <c r="G589" s="4"/>
      <c r="H589" s="4"/>
      <c r="I589" s="4"/>
      <c r="J589" s="4"/>
      <c r="K589" s="4"/>
      <c r="L589" s="6"/>
      <c r="M589" s="4"/>
      <c r="N589" s="97"/>
      <c r="O589" s="4"/>
      <c r="P589" s="4"/>
      <c r="Q589" s="19" t="e">
        <v>#DIV/0!</v>
      </c>
    </row>
    <row r="590" spans="2:17" x14ac:dyDescent="0.35">
      <c r="B590" s="40"/>
      <c r="C590" s="25"/>
      <c r="D590" s="5"/>
      <c r="E590" s="4"/>
      <c r="F590" s="4"/>
      <c r="G590" s="4"/>
      <c r="H590" s="4"/>
      <c r="I590" s="4"/>
      <c r="J590" s="4"/>
      <c r="K590" s="4"/>
      <c r="L590" s="6"/>
      <c r="M590" s="4"/>
      <c r="N590" s="97"/>
      <c r="O590" s="4"/>
      <c r="P590" s="4"/>
      <c r="Q590" s="19" t="e">
        <v>#DIV/0!</v>
      </c>
    </row>
    <row r="591" spans="2:17" x14ac:dyDescent="0.35">
      <c r="C591" s="25">
        <v>0.91284763023893456</v>
      </c>
      <c r="D591" s="25" t="e">
        <v>#DIV/0!</v>
      </c>
      <c r="E591" s="4">
        <v>5106</v>
      </c>
      <c r="F591" s="4">
        <v>4661</v>
      </c>
      <c r="G591" s="4">
        <v>182</v>
      </c>
      <c r="H591" s="4">
        <v>138</v>
      </c>
      <c r="I591" s="4">
        <v>119</v>
      </c>
      <c r="J591" s="4">
        <v>9</v>
      </c>
      <c r="K591" s="4"/>
      <c r="L591" s="6"/>
      <c r="M591" s="4"/>
      <c r="N591" s="6"/>
      <c r="O591" s="4">
        <v>0</v>
      </c>
      <c r="P591" s="4">
        <v>0</v>
      </c>
      <c r="Q591" s="19" t="e">
        <v>#DIV/0!</v>
      </c>
    </row>
    <row r="592" spans="2:17" x14ac:dyDescent="0.35">
      <c r="G592" s="73">
        <v>3.5644339992166083E-2</v>
      </c>
      <c r="H592" s="73">
        <v>2.7027027027027029E-2</v>
      </c>
      <c r="I592" s="73">
        <v>2.3305914610262435E-2</v>
      </c>
      <c r="J592" s="126">
        <v>1.7626321974148062E-3</v>
      </c>
    </row>
    <row r="593" spans="2:17" x14ac:dyDescent="0.35">
      <c r="G593" s="6"/>
      <c r="H593" s="6"/>
      <c r="I593" s="6"/>
      <c r="J593" s="6"/>
    </row>
    <row r="595" spans="2:17" x14ac:dyDescent="0.35">
      <c r="B595" s="26" t="s">
        <v>248</v>
      </c>
      <c r="C595" s="11" t="s">
        <v>0</v>
      </c>
      <c r="D595" s="11" t="s">
        <v>1</v>
      </c>
      <c r="E595" s="11" t="s">
        <v>52</v>
      </c>
      <c r="F595" s="11" t="s">
        <v>53</v>
      </c>
      <c r="G595" s="11" t="s">
        <v>48</v>
      </c>
      <c r="H595" s="11" t="s">
        <v>21</v>
      </c>
      <c r="I595" s="11" t="s">
        <v>3</v>
      </c>
      <c r="J595" s="11" t="s">
        <v>54</v>
      </c>
      <c r="K595" s="11" t="s">
        <v>55</v>
      </c>
      <c r="L595" s="11" t="s">
        <v>56</v>
      </c>
      <c r="M595" s="11" t="s">
        <v>57</v>
      </c>
      <c r="N595" s="11" t="s">
        <v>112</v>
      </c>
      <c r="O595" s="11" t="s">
        <v>180</v>
      </c>
      <c r="P595" s="11" t="s">
        <v>9</v>
      </c>
      <c r="Q595" s="11" t="s">
        <v>181</v>
      </c>
    </row>
    <row r="596" spans="2:17" x14ac:dyDescent="0.35">
      <c r="B596" s="40" t="s">
        <v>22</v>
      </c>
      <c r="C596" s="25">
        <v>0.88800000000000001</v>
      </c>
      <c r="D596" s="5"/>
      <c r="E596" s="4">
        <v>250</v>
      </c>
      <c r="F596" s="4">
        <v>222</v>
      </c>
      <c r="G596" s="4">
        <v>12</v>
      </c>
      <c r="H596" s="4">
        <v>16</v>
      </c>
      <c r="I596" s="4">
        <v>0</v>
      </c>
      <c r="J596" s="4">
        <v>0</v>
      </c>
      <c r="K596" s="4">
        <v>6</v>
      </c>
      <c r="L596" s="6"/>
      <c r="M596" s="4">
        <v>28</v>
      </c>
      <c r="N596" s="97">
        <v>41.666666666666664</v>
      </c>
      <c r="O596" s="4">
        <v>0</v>
      </c>
      <c r="P596" s="4">
        <v>0</v>
      </c>
      <c r="Q596" s="19" t="e">
        <v>#DIV/0!</v>
      </c>
    </row>
    <row r="597" spans="2:17" x14ac:dyDescent="0.35">
      <c r="B597" s="40" t="s">
        <v>23</v>
      </c>
      <c r="C597" s="25">
        <v>0.92576419213973804</v>
      </c>
      <c r="D597" s="5" t="e">
        <v>#DIV/0!</v>
      </c>
      <c r="E597" s="4">
        <v>229</v>
      </c>
      <c r="F597" s="4">
        <v>212</v>
      </c>
      <c r="G597" s="4">
        <v>10</v>
      </c>
      <c r="H597" s="4">
        <v>6</v>
      </c>
      <c r="I597" s="4">
        <v>0</v>
      </c>
      <c r="J597" s="4">
        <v>1</v>
      </c>
      <c r="K597" s="4">
        <v>6</v>
      </c>
      <c r="L597" s="6"/>
      <c r="M597" s="4">
        <v>17</v>
      </c>
      <c r="N597" s="97">
        <v>38.166666666666664</v>
      </c>
      <c r="O597" s="4">
        <v>0</v>
      </c>
      <c r="P597" s="4">
        <v>0</v>
      </c>
      <c r="Q597" s="19" t="e">
        <v>#DIV/0!</v>
      </c>
    </row>
    <row r="598" spans="2:17" x14ac:dyDescent="0.35">
      <c r="B598" s="202" t="s">
        <v>164</v>
      </c>
      <c r="C598" s="25">
        <v>0.7</v>
      </c>
      <c r="D598" s="5">
        <v>0</v>
      </c>
      <c r="E598" s="4">
        <v>10</v>
      </c>
      <c r="F598" s="4">
        <v>7</v>
      </c>
      <c r="G598" s="4">
        <v>0</v>
      </c>
      <c r="H598" s="4">
        <v>3</v>
      </c>
      <c r="I598" s="4">
        <v>0</v>
      </c>
      <c r="J598" s="4">
        <v>0</v>
      </c>
      <c r="K598" s="4">
        <v>1</v>
      </c>
      <c r="L598" s="6"/>
      <c r="M598" s="4">
        <v>3</v>
      </c>
      <c r="N598" s="97">
        <v>10</v>
      </c>
      <c r="O598" s="4">
        <v>0</v>
      </c>
      <c r="P598" s="4">
        <v>0</v>
      </c>
      <c r="Q598" s="19" t="e">
        <v>#DIV/0!</v>
      </c>
    </row>
    <row r="599" spans="2:17" x14ac:dyDescent="0.35">
      <c r="B599" s="40" t="s">
        <v>230</v>
      </c>
      <c r="C599" s="25">
        <v>0.93650793650793651</v>
      </c>
      <c r="D599" s="5">
        <v>0</v>
      </c>
      <c r="E599" s="4">
        <v>189</v>
      </c>
      <c r="F599" s="4">
        <v>177</v>
      </c>
      <c r="G599" s="4">
        <v>4</v>
      </c>
      <c r="H599" s="4">
        <v>8</v>
      </c>
      <c r="I599" s="4">
        <v>0</v>
      </c>
      <c r="J599" s="4">
        <v>0</v>
      </c>
      <c r="K599" s="4">
        <v>6</v>
      </c>
      <c r="L599" s="6"/>
      <c r="M599" s="4">
        <v>12</v>
      </c>
      <c r="N599" s="97">
        <v>31.5</v>
      </c>
      <c r="O599" s="4">
        <v>0</v>
      </c>
      <c r="P599" s="4">
        <v>0</v>
      </c>
      <c r="Q599" s="19" t="e">
        <v>#DIV/0!</v>
      </c>
    </row>
    <row r="600" spans="2:17" x14ac:dyDescent="0.35">
      <c r="B600" s="40" t="s">
        <v>29</v>
      </c>
      <c r="C600" s="25">
        <v>0.92803030303030298</v>
      </c>
      <c r="D600" s="5">
        <v>0</v>
      </c>
      <c r="E600" s="4">
        <v>264</v>
      </c>
      <c r="F600" s="4">
        <v>245</v>
      </c>
      <c r="G600" s="4">
        <v>8</v>
      </c>
      <c r="H600" s="4">
        <v>11</v>
      </c>
      <c r="I600" s="4">
        <v>0</v>
      </c>
      <c r="J600" s="4">
        <v>0</v>
      </c>
      <c r="K600" s="4">
        <v>6</v>
      </c>
      <c r="L600" s="6"/>
      <c r="M600" s="4">
        <v>19</v>
      </c>
      <c r="N600" s="97">
        <v>44</v>
      </c>
      <c r="O600" s="4">
        <v>0</v>
      </c>
      <c r="P600" s="4">
        <v>0</v>
      </c>
      <c r="Q600" s="19" t="e">
        <v>#DIV/0!</v>
      </c>
    </row>
    <row r="601" spans="2:17" x14ac:dyDescent="0.35">
      <c r="B601" s="40" t="s">
        <v>30</v>
      </c>
      <c r="C601" s="25">
        <v>0.8867924528301887</v>
      </c>
      <c r="D601" s="5" t="s">
        <v>1</v>
      </c>
      <c r="E601" s="4">
        <v>212</v>
      </c>
      <c r="F601" s="4">
        <v>188</v>
      </c>
      <c r="G601" s="4">
        <v>23</v>
      </c>
      <c r="H601" s="4">
        <v>0</v>
      </c>
      <c r="I601" s="4">
        <v>0</v>
      </c>
      <c r="J601" s="4">
        <v>1</v>
      </c>
      <c r="K601" s="4">
        <v>6</v>
      </c>
      <c r="L601" s="6"/>
      <c r="M601" s="4">
        <v>24</v>
      </c>
      <c r="N601" s="97">
        <v>35.333333333333336</v>
      </c>
      <c r="O601" s="4">
        <v>0</v>
      </c>
      <c r="P601" s="4">
        <v>0</v>
      </c>
      <c r="Q601" s="19" t="e">
        <v>#DIV/0!</v>
      </c>
    </row>
    <row r="602" spans="2:17" x14ac:dyDescent="0.35">
      <c r="B602" s="150" t="s">
        <v>31</v>
      </c>
      <c r="C602" s="25" t="e">
        <v>#DIV/0!</v>
      </c>
      <c r="D602" s="5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6"/>
      <c r="M602" s="4">
        <v>0</v>
      </c>
      <c r="N602" s="97" t="e">
        <v>#DIV/0!</v>
      </c>
      <c r="O602" s="4">
        <v>0</v>
      </c>
      <c r="P602" s="4">
        <v>0</v>
      </c>
      <c r="Q602" s="19" t="e">
        <v>#DIV/0!</v>
      </c>
    </row>
    <row r="603" spans="2:17" x14ac:dyDescent="0.35">
      <c r="B603" s="40" t="s">
        <v>33</v>
      </c>
      <c r="C603" s="25">
        <v>0.88702928870292885</v>
      </c>
      <c r="D603" s="5">
        <v>0</v>
      </c>
      <c r="E603" s="4">
        <v>239</v>
      </c>
      <c r="F603" s="4">
        <v>212</v>
      </c>
      <c r="G603" s="4">
        <v>13</v>
      </c>
      <c r="H603" s="4">
        <v>14</v>
      </c>
      <c r="I603" s="4">
        <v>0</v>
      </c>
      <c r="J603" s="4">
        <v>0</v>
      </c>
      <c r="K603" s="4">
        <v>6</v>
      </c>
      <c r="L603" s="6"/>
      <c r="M603" s="4">
        <v>27</v>
      </c>
      <c r="N603" s="97">
        <v>39.833333333333336</v>
      </c>
      <c r="O603" s="4">
        <v>0</v>
      </c>
      <c r="P603" s="4">
        <v>0</v>
      </c>
      <c r="Q603" s="19" t="e">
        <v>#DIV/0!</v>
      </c>
    </row>
    <row r="604" spans="2:17" x14ac:dyDescent="0.35">
      <c r="B604" s="40" t="s">
        <v>35</v>
      </c>
      <c r="C604" s="25">
        <v>0.80454545454545456</v>
      </c>
      <c r="D604" s="5">
        <v>0</v>
      </c>
      <c r="E604" s="4">
        <v>220</v>
      </c>
      <c r="F604" s="4">
        <v>177</v>
      </c>
      <c r="G604" s="4">
        <v>3</v>
      </c>
      <c r="H604" s="4">
        <v>35</v>
      </c>
      <c r="I604" s="4">
        <v>5</v>
      </c>
      <c r="J604" s="4">
        <v>0</v>
      </c>
      <c r="K604" s="4">
        <v>6</v>
      </c>
      <c r="L604" s="6"/>
      <c r="M604" s="4">
        <v>43</v>
      </c>
      <c r="N604" s="97">
        <v>36.666666666666664</v>
      </c>
      <c r="O604" s="4">
        <v>0</v>
      </c>
      <c r="P604" s="4">
        <v>0</v>
      </c>
      <c r="Q604" s="19" t="e">
        <v>#DIV/0!</v>
      </c>
    </row>
    <row r="605" spans="2:17" x14ac:dyDescent="0.35">
      <c r="B605" s="40" t="s">
        <v>148</v>
      </c>
      <c r="C605" s="25">
        <v>0.80769230769230771</v>
      </c>
      <c r="D605" s="5">
        <v>0</v>
      </c>
      <c r="E605" s="4">
        <v>208</v>
      </c>
      <c r="F605" s="4">
        <v>168</v>
      </c>
      <c r="G605" s="4">
        <v>4</v>
      </c>
      <c r="H605" s="4">
        <v>32</v>
      </c>
      <c r="I605" s="4">
        <v>4</v>
      </c>
      <c r="J605" s="4">
        <v>0</v>
      </c>
      <c r="K605" s="4">
        <v>5</v>
      </c>
      <c r="L605" s="6"/>
      <c r="M605" s="4">
        <v>40</v>
      </c>
      <c r="N605" s="97">
        <v>41.6</v>
      </c>
      <c r="O605" s="4">
        <v>0</v>
      </c>
      <c r="P605" s="4">
        <v>0</v>
      </c>
      <c r="Q605" s="19" t="e">
        <v>#DIV/0!</v>
      </c>
    </row>
    <row r="606" spans="2:17" x14ac:dyDescent="0.35">
      <c r="B606" s="40" t="s">
        <v>114</v>
      </c>
      <c r="C606" s="25">
        <v>0.87688442211055273</v>
      </c>
      <c r="D606" s="5">
        <v>0</v>
      </c>
      <c r="E606" s="4">
        <v>398</v>
      </c>
      <c r="F606" s="4">
        <v>349</v>
      </c>
      <c r="G606" s="4">
        <v>22</v>
      </c>
      <c r="H606" s="4">
        <v>10</v>
      </c>
      <c r="I606" s="4">
        <v>17</v>
      </c>
      <c r="J606" s="4">
        <v>0</v>
      </c>
      <c r="K606" s="4">
        <v>6</v>
      </c>
      <c r="L606" s="6"/>
      <c r="M606" s="4">
        <v>49</v>
      </c>
      <c r="N606" s="97">
        <v>66.333333333333329</v>
      </c>
      <c r="O606" s="4">
        <v>0</v>
      </c>
      <c r="P606" s="4">
        <v>0</v>
      </c>
      <c r="Q606" s="19" t="e">
        <v>#DIV/0!</v>
      </c>
    </row>
    <row r="607" spans="2:17" x14ac:dyDescent="0.35">
      <c r="B607" s="40" t="s">
        <v>41</v>
      </c>
      <c r="C607" s="25">
        <v>0.91176470588235292</v>
      </c>
      <c r="D607" s="5">
        <v>0</v>
      </c>
      <c r="E607" s="4">
        <v>238</v>
      </c>
      <c r="F607" s="4">
        <v>217</v>
      </c>
      <c r="G607" s="4">
        <v>12</v>
      </c>
      <c r="H607" s="4">
        <v>3</v>
      </c>
      <c r="I607" s="4">
        <v>6</v>
      </c>
      <c r="J607" s="4">
        <v>0</v>
      </c>
      <c r="K607" s="4">
        <v>6</v>
      </c>
      <c r="L607" s="6"/>
      <c r="M607" s="4">
        <v>21</v>
      </c>
      <c r="N607" s="97">
        <v>39.666666666666664</v>
      </c>
      <c r="O607" s="4">
        <v>0</v>
      </c>
      <c r="P607" s="4">
        <v>0</v>
      </c>
      <c r="Q607" s="19" t="e">
        <v>#DIV/0!</v>
      </c>
    </row>
    <row r="608" spans="2:17" x14ac:dyDescent="0.35">
      <c r="B608" s="40" t="s">
        <v>43</v>
      </c>
      <c r="C608" s="25">
        <v>0.87037037037037035</v>
      </c>
      <c r="D608" s="5">
        <v>0</v>
      </c>
      <c r="E608" s="4">
        <v>216</v>
      </c>
      <c r="F608" s="4">
        <v>188</v>
      </c>
      <c r="G608" s="4">
        <v>17</v>
      </c>
      <c r="H608" s="4">
        <v>11</v>
      </c>
      <c r="I608" s="4">
        <v>0</v>
      </c>
      <c r="J608" s="4">
        <v>0</v>
      </c>
      <c r="K608" s="4">
        <v>6</v>
      </c>
      <c r="L608" s="6"/>
      <c r="M608" s="4">
        <v>28</v>
      </c>
      <c r="N608" s="97">
        <v>36</v>
      </c>
      <c r="O608" s="4">
        <v>0</v>
      </c>
      <c r="P608" s="4">
        <v>0</v>
      </c>
      <c r="Q608" s="19" t="e">
        <v>#DIV/0!</v>
      </c>
    </row>
    <row r="609" spans="2:17" x14ac:dyDescent="0.35">
      <c r="B609" s="150" t="s">
        <v>224</v>
      </c>
      <c r="C609" s="25" t="e">
        <v>#DIV/0!</v>
      </c>
      <c r="D609" s="5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6"/>
      <c r="M609" s="4">
        <v>0</v>
      </c>
      <c r="N609" s="97" t="e">
        <v>#DIV/0!</v>
      </c>
      <c r="O609" s="4">
        <v>0</v>
      </c>
      <c r="P609" s="4">
        <v>0</v>
      </c>
      <c r="Q609" s="19" t="e">
        <v>#DIV/0!</v>
      </c>
    </row>
    <row r="610" spans="2:17" x14ac:dyDescent="0.35">
      <c r="B610" s="40" t="s">
        <v>47</v>
      </c>
      <c r="C610" s="25">
        <v>0.92519685039370081</v>
      </c>
      <c r="D610" s="5">
        <v>0</v>
      </c>
      <c r="E610" s="4">
        <v>254</v>
      </c>
      <c r="F610" s="4">
        <v>235</v>
      </c>
      <c r="G610" s="4">
        <v>11</v>
      </c>
      <c r="H610" s="4">
        <v>0</v>
      </c>
      <c r="I610" s="4">
        <v>8</v>
      </c>
      <c r="J610" s="4">
        <v>0</v>
      </c>
      <c r="K610" s="4">
        <v>6</v>
      </c>
      <c r="L610" s="6"/>
      <c r="M610" s="4">
        <v>19</v>
      </c>
      <c r="N610" s="97">
        <v>42.333333333333336</v>
      </c>
      <c r="O610" s="4">
        <v>0</v>
      </c>
      <c r="P610" s="4">
        <v>0</v>
      </c>
      <c r="Q610" s="19" t="e">
        <v>#DIV/0!</v>
      </c>
    </row>
    <row r="611" spans="2:17" x14ac:dyDescent="0.35">
      <c r="B611" s="34" t="s">
        <v>104</v>
      </c>
      <c r="C611" s="25">
        <v>0.876</v>
      </c>
      <c r="D611" s="5">
        <v>9.5890410958904104E-2</v>
      </c>
      <c r="E611" s="4">
        <v>250</v>
      </c>
      <c r="F611" s="4">
        <v>219</v>
      </c>
      <c r="G611" s="4">
        <v>21</v>
      </c>
      <c r="H611" s="4">
        <v>10</v>
      </c>
      <c r="I611" s="4">
        <v>0</v>
      </c>
      <c r="J611" s="4">
        <v>0</v>
      </c>
      <c r="K611" s="4">
        <v>6</v>
      </c>
      <c r="L611" s="6"/>
      <c r="M611" s="4">
        <v>31</v>
      </c>
      <c r="N611" s="97">
        <v>41.666666666666664</v>
      </c>
      <c r="O611" s="4">
        <v>0</v>
      </c>
      <c r="P611" s="4">
        <v>0</v>
      </c>
      <c r="Q611" s="19" t="e">
        <v>#DIV/0!</v>
      </c>
    </row>
    <row r="612" spans="2:17" x14ac:dyDescent="0.35">
      <c r="B612" s="40" t="s">
        <v>106</v>
      </c>
      <c r="C612" s="25">
        <v>0.8586387434554974</v>
      </c>
      <c r="D612" s="5">
        <v>4.2682926829268296E-2</v>
      </c>
      <c r="E612" s="4">
        <v>191</v>
      </c>
      <c r="F612" s="4">
        <v>164</v>
      </c>
      <c r="G612" s="4">
        <v>7</v>
      </c>
      <c r="H612" s="4">
        <v>10</v>
      </c>
      <c r="I612" s="4">
        <v>9</v>
      </c>
      <c r="J612" s="4">
        <v>1</v>
      </c>
      <c r="K612" s="4">
        <v>6</v>
      </c>
      <c r="L612" s="6"/>
      <c r="M612" s="4">
        <v>27</v>
      </c>
      <c r="N612" s="97">
        <v>31.833333333333332</v>
      </c>
      <c r="O612" s="4">
        <v>0</v>
      </c>
      <c r="P612" s="4">
        <v>0</v>
      </c>
      <c r="Q612" s="19" t="e">
        <v>#DIV/0!</v>
      </c>
    </row>
    <row r="613" spans="2:17" x14ac:dyDescent="0.35">
      <c r="B613" s="40" t="s">
        <v>235</v>
      </c>
      <c r="C613" s="25" t="e">
        <v>#DIV/0!</v>
      </c>
      <c r="D613" s="5" t="e">
        <v>#DIV/0!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6"/>
      <c r="M613" s="4">
        <v>0</v>
      </c>
      <c r="N613" s="97" t="e">
        <v>#DIV/0!</v>
      </c>
      <c r="O613" s="4">
        <v>0</v>
      </c>
      <c r="P613" s="4">
        <v>0</v>
      </c>
      <c r="Q613" s="19" t="e">
        <v>#DIV/0!</v>
      </c>
    </row>
    <row r="614" spans="2:17" x14ac:dyDescent="0.35">
      <c r="B614" s="40" t="s">
        <v>220</v>
      </c>
      <c r="C614" s="25">
        <v>0.87654320987654322</v>
      </c>
      <c r="D614" s="5">
        <v>0</v>
      </c>
      <c r="E614" s="4">
        <v>162</v>
      </c>
      <c r="F614" s="4">
        <v>142</v>
      </c>
      <c r="G614" s="4">
        <v>9</v>
      </c>
      <c r="H614" s="4">
        <v>6</v>
      </c>
      <c r="I614" s="4">
        <v>5</v>
      </c>
      <c r="J614" s="4">
        <v>0</v>
      </c>
      <c r="K614" s="4">
        <v>6</v>
      </c>
      <c r="L614" s="6"/>
      <c r="M614" s="4">
        <v>20</v>
      </c>
      <c r="N614" s="97">
        <v>27</v>
      </c>
      <c r="O614" s="4">
        <v>0</v>
      </c>
      <c r="P614" s="4">
        <v>0</v>
      </c>
      <c r="Q614" s="19" t="e">
        <v>#DIV/0!</v>
      </c>
    </row>
    <row r="615" spans="2:17" x14ac:dyDescent="0.35">
      <c r="B615" s="40" t="s">
        <v>123</v>
      </c>
      <c r="C615" s="25">
        <v>0.91752577319587625</v>
      </c>
      <c r="D615" s="5">
        <v>0</v>
      </c>
      <c r="E615" s="4">
        <v>194</v>
      </c>
      <c r="F615" s="4">
        <v>178</v>
      </c>
      <c r="G615" s="4">
        <v>8</v>
      </c>
      <c r="H615" s="4">
        <v>4</v>
      </c>
      <c r="I615" s="4">
        <v>4</v>
      </c>
      <c r="J615" s="4">
        <v>0</v>
      </c>
      <c r="K615" s="4">
        <v>6</v>
      </c>
      <c r="L615" s="6"/>
      <c r="M615" s="4">
        <v>16</v>
      </c>
      <c r="N615" s="97">
        <v>32.333333333333336</v>
      </c>
      <c r="O615" s="4">
        <v>0</v>
      </c>
      <c r="P615" s="4">
        <v>0</v>
      </c>
      <c r="Q615" s="19" t="e">
        <v>#DIV/0!</v>
      </c>
    </row>
    <row r="616" spans="2:17" x14ac:dyDescent="0.35">
      <c r="B616" s="40" t="s">
        <v>125</v>
      </c>
      <c r="C616" s="25">
        <v>0.90845070422535212</v>
      </c>
      <c r="D616" s="5" t="s">
        <v>1</v>
      </c>
      <c r="E616" s="4">
        <v>142</v>
      </c>
      <c r="F616" s="4">
        <v>129</v>
      </c>
      <c r="G616" s="4">
        <v>4</v>
      </c>
      <c r="H616" s="4">
        <v>0</v>
      </c>
      <c r="I616" s="4">
        <v>9</v>
      </c>
      <c r="J616" s="4">
        <v>0</v>
      </c>
      <c r="K616" s="4">
        <v>6</v>
      </c>
      <c r="L616" s="6"/>
      <c r="M616" s="4">
        <v>13</v>
      </c>
      <c r="N616" s="97">
        <v>23.666666666666668</v>
      </c>
      <c r="O616" s="4">
        <v>0</v>
      </c>
      <c r="P616" s="4">
        <v>0</v>
      </c>
      <c r="Q616" s="19" t="e">
        <v>#DIV/0!</v>
      </c>
    </row>
    <row r="617" spans="2:17" x14ac:dyDescent="0.35">
      <c r="B617" s="34" t="s">
        <v>219</v>
      </c>
      <c r="C617" s="25">
        <v>0.94545454545454544</v>
      </c>
      <c r="D617" s="5">
        <v>0</v>
      </c>
      <c r="E617" s="4">
        <v>220</v>
      </c>
      <c r="F617" s="4">
        <v>208</v>
      </c>
      <c r="G617" s="4">
        <v>4</v>
      </c>
      <c r="H617" s="4">
        <v>7</v>
      </c>
      <c r="I617" s="4">
        <v>0</v>
      </c>
      <c r="J617" s="4">
        <v>1</v>
      </c>
      <c r="K617" s="4">
        <v>6</v>
      </c>
      <c r="L617" s="6"/>
      <c r="M617" s="4">
        <v>12</v>
      </c>
      <c r="N617" s="97">
        <v>36.666666666666664</v>
      </c>
      <c r="O617" s="4">
        <v>0</v>
      </c>
      <c r="P617" s="4">
        <v>0</v>
      </c>
      <c r="Q617" s="19" t="e">
        <v>#DIV/0!</v>
      </c>
    </row>
    <row r="618" spans="2:17" x14ac:dyDescent="0.35">
      <c r="B618" s="109" t="s">
        <v>240</v>
      </c>
      <c r="C618" s="25">
        <v>0.9042553191489362</v>
      </c>
      <c r="D618" s="5">
        <v>0</v>
      </c>
      <c r="E618" s="4">
        <v>94</v>
      </c>
      <c r="F618" s="4">
        <v>85</v>
      </c>
      <c r="G618" s="4">
        <v>1</v>
      </c>
      <c r="H618" s="4">
        <v>6</v>
      </c>
      <c r="I618" s="4">
        <v>2</v>
      </c>
      <c r="J618" s="4">
        <v>0</v>
      </c>
      <c r="K618" s="4">
        <v>6</v>
      </c>
      <c r="L618" s="6"/>
      <c r="M618" s="4">
        <v>9</v>
      </c>
      <c r="N618" s="97">
        <v>15.666666666666666</v>
      </c>
      <c r="O618" s="4">
        <v>0</v>
      </c>
      <c r="P618" s="4">
        <v>0</v>
      </c>
      <c r="Q618" s="19" t="e">
        <v>#DIV/0!</v>
      </c>
    </row>
    <row r="619" spans="2:17" x14ac:dyDescent="0.35">
      <c r="B619" s="104" t="s">
        <v>145</v>
      </c>
      <c r="C619" s="25">
        <v>0.88114754098360659</v>
      </c>
      <c r="D619" s="5">
        <v>0.88114754098360659</v>
      </c>
      <c r="E619" s="4">
        <v>244</v>
      </c>
      <c r="F619" s="4">
        <v>215</v>
      </c>
      <c r="G619" s="4">
        <v>9</v>
      </c>
      <c r="H619" s="4">
        <v>10</v>
      </c>
      <c r="I619" s="4">
        <v>8</v>
      </c>
      <c r="J619" s="4">
        <v>2</v>
      </c>
      <c r="K619" s="4">
        <v>6</v>
      </c>
      <c r="L619" s="6"/>
      <c r="M619" s="4">
        <v>29</v>
      </c>
      <c r="N619" s="97">
        <v>40.666666666666664</v>
      </c>
      <c r="O619" s="4">
        <v>0</v>
      </c>
      <c r="P619" s="4">
        <v>0</v>
      </c>
      <c r="Q619" s="19" t="e">
        <v>#DIV/0!</v>
      </c>
    </row>
    <row r="620" spans="2:17" x14ac:dyDescent="0.35">
      <c r="B620" s="40" t="s">
        <v>236</v>
      </c>
      <c r="C620" s="25">
        <v>0.85</v>
      </c>
      <c r="D620" s="5"/>
      <c r="E620" s="4">
        <v>20</v>
      </c>
      <c r="F620" s="4">
        <v>17</v>
      </c>
      <c r="G620" s="4">
        <v>0</v>
      </c>
      <c r="H620" s="4">
        <v>3</v>
      </c>
      <c r="I620" s="4">
        <v>0</v>
      </c>
      <c r="J620" s="4">
        <v>0</v>
      </c>
      <c r="K620" s="4">
        <v>1</v>
      </c>
      <c r="L620" s="6"/>
      <c r="M620" s="4">
        <v>3</v>
      </c>
      <c r="N620" s="97">
        <v>20</v>
      </c>
      <c r="O620" s="4">
        <v>0</v>
      </c>
      <c r="P620" s="4">
        <v>0</v>
      </c>
      <c r="Q620" s="19" t="e">
        <v>#DIV/0!</v>
      </c>
    </row>
    <row r="621" spans="2:17" x14ac:dyDescent="0.35">
      <c r="B621" s="40" t="s">
        <v>233</v>
      </c>
      <c r="C621" s="25" t="e">
        <v>#DIV/0!</v>
      </c>
      <c r="D621" s="5"/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6"/>
      <c r="M621" s="4">
        <v>0</v>
      </c>
      <c r="N621" s="97" t="e">
        <v>#DIV/0!</v>
      </c>
      <c r="O621" s="4">
        <v>0</v>
      </c>
      <c r="P621" s="4">
        <v>0</v>
      </c>
      <c r="Q621" s="19" t="e">
        <v>#DIV/0!</v>
      </c>
    </row>
    <row r="622" spans="2:17" x14ac:dyDescent="0.35">
      <c r="B622" s="40" t="s">
        <v>151</v>
      </c>
      <c r="C622" s="25">
        <v>0.88537549407114624</v>
      </c>
      <c r="D622" s="5"/>
      <c r="E622" s="4">
        <v>253</v>
      </c>
      <c r="F622" s="4">
        <v>224</v>
      </c>
      <c r="G622" s="4">
        <v>15</v>
      </c>
      <c r="H622" s="4">
        <v>12</v>
      </c>
      <c r="I622" s="4">
        <v>0</v>
      </c>
      <c r="J622" s="4">
        <v>2</v>
      </c>
      <c r="K622" s="4">
        <v>6</v>
      </c>
      <c r="L622" s="6"/>
      <c r="M622" s="4">
        <v>29</v>
      </c>
      <c r="N622" s="97">
        <v>42.166666666666664</v>
      </c>
      <c r="O622" s="4">
        <v>0</v>
      </c>
      <c r="P622" s="4">
        <v>0</v>
      </c>
      <c r="Q622" s="19" t="e">
        <v>#DIV/0!</v>
      </c>
    </row>
    <row r="623" spans="2:17" x14ac:dyDescent="0.35">
      <c r="B623" s="34" t="s">
        <v>222</v>
      </c>
      <c r="C623" s="25">
        <v>0.93170731707317078</v>
      </c>
      <c r="D623" s="5"/>
      <c r="E623" s="4">
        <v>205</v>
      </c>
      <c r="F623" s="4">
        <v>191</v>
      </c>
      <c r="G623" s="4">
        <v>6</v>
      </c>
      <c r="H623" s="4">
        <v>7</v>
      </c>
      <c r="I623" s="4">
        <v>1</v>
      </c>
      <c r="J623" s="4">
        <v>0</v>
      </c>
      <c r="K623" s="4">
        <v>6</v>
      </c>
      <c r="L623" s="6"/>
      <c r="M623" s="4">
        <v>14</v>
      </c>
      <c r="N623" s="97">
        <v>34.166666666666664</v>
      </c>
      <c r="O623" s="4">
        <v>0</v>
      </c>
      <c r="P623" s="4">
        <v>0</v>
      </c>
      <c r="Q623" s="19" t="e">
        <v>#DIV/0!</v>
      </c>
    </row>
    <row r="624" spans="2:17" x14ac:dyDescent="0.35">
      <c r="B624" s="40" t="s">
        <v>149</v>
      </c>
      <c r="C624" s="25">
        <v>0.95185185185185184</v>
      </c>
      <c r="D624" s="5"/>
      <c r="E624" s="4">
        <v>270</v>
      </c>
      <c r="F624" s="4">
        <v>257</v>
      </c>
      <c r="G624" s="4">
        <v>3</v>
      </c>
      <c r="H624" s="4">
        <v>0</v>
      </c>
      <c r="I624" s="4">
        <v>10</v>
      </c>
      <c r="J624" s="4">
        <v>0</v>
      </c>
      <c r="K624" s="4">
        <v>5</v>
      </c>
      <c r="L624" s="6"/>
      <c r="M624" s="4">
        <v>13</v>
      </c>
      <c r="N624" s="97">
        <v>54</v>
      </c>
      <c r="O624" s="4">
        <v>0</v>
      </c>
      <c r="P624" s="4">
        <v>0</v>
      </c>
      <c r="Q624" s="19" t="e">
        <v>#DIV/0!</v>
      </c>
    </row>
    <row r="625" spans="2:17" x14ac:dyDescent="0.35">
      <c r="B625" s="40" t="s">
        <v>150</v>
      </c>
      <c r="C625" s="25">
        <v>0.94011976047904189</v>
      </c>
      <c r="D625" s="5"/>
      <c r="E625" s="4">
        <v>167</v>
      </c>
      <c r="F625" s="4">
        <v>157</v>
      </c>
      <c r="G625" s="4">
        <v>3</v>
      </c>
      <c r="H625" s="4">
        <v>0</v>
      </c>
      <c r="I625" s="4">
        <v>7</v>
      </c>
      <c r="J625" s="4">
        <v>0</v>
      </c>
      <c r="K625" s="4">
        <v>6</v>
      </c>
      <c r="L625" s="6"/>
      <c r="M625" s="4">
        <v>10</v>
      </c>
      <c r="N625" s="97">
        <v>27.833333333333332</v>
      </c>
      <c r="O625" s="4">
        <v>0</v>
      </c>
      <c r="P625" s="4">
        <v>0</v>
      </c>
      <c r="Q625" s="19" t="e">
        <v>#DIV/0!</v>
      </c>
    </row>
    <row r="626" spans="2:17" x14ac:dyDescent="0.35">
      <c r="B626" s="40" t="s">
        <v>153</v>
      </c>
      <c r="C626" s="25">
        <v>0.92803030303030298</v>
      </c>
      <c r="D626" s="5"/>
      <c r="E626" s="4">
        <v>264</v>
      </c>
      <c r="F626" s="4">
        <v>245</v>
      </c>
      <c r="G626" s="4">
        <v>5</v>
      </c>
      <c r="H626" s="4">
        <v>0</v>
      </c>
      <c r="I626" s="4">
        <v>14</v>
      </c>
      <c r="J626" s="4">
        <v>0</v>
      </c>
      <c r="K626" s="4">
        <v>6</v>
      </c>
      <c r="L626" s="6"/>
      <c r="M626" s="4">
        <v>19</v>
      </c>
      <c r="N626" s="97">
        <v>44</v>
      </c>
      <c r="O626" s="4">
        <v>0</v>
      </c>
      <c r="P626" s="4">
        <v>0</v>
      </c>
      <c r="Q626" s="19" t="e">
        <v>#DIV/0!</v>
      </c>
    </row>
    <row r="627" spans="2:17" x14ac:dyDescent="0.35">
      <c r="B627" s="40" t="s">
        <v>234</v>
      </c>
      <c r="C627" s="25">
        <v>0.95415472779369626</v>
      </c>
      <c r="D627" s="5"/>
      <c r="E627" s="4">
        <v>349</v>
      </c>
      <c r="F627" s="4">
        <v>333</v>
      </c>
      <c r="G627" s="4">
        <v>7</v>
      </c>
      <c r="H627" s="4">
        <v>4</v>
      </c>
      <c r="I627" s="4">
        <v>5</v>
      </c>
      <c r="J627" s="4">
        <v>0</v>
      </c>
      <c r="K627" s="4">
        <v>6</v>
      </c>
      <c r="L627" s="6"/>
      <c r="M627" s="4">
        <v>16</v>
      </c>
      <c r="N627" s="97">
        <v>58.166666666666664</v>
      </c>
      <c r="O627" s="4">
        <v>0</v>
      </c>
      <c r="P627" s="4">
        <v>0</v>
      </c>
      <c r="Q627" s="19" t="e">
        <v>#DIV/0!</v>
      </c>
    </row>
    <row r="628" spans="2:17" x14ac:dyDescent="0.35">
      <c r="B628" s="134"/>
      <c r="C628" s="25"/>
      <c r="D628" s="5"/>
      <c r="E628" s="4"/>
      <c r="F628" s="4"/>
      <c r="G628" s="4"/>
      <c r="H628" s="4"/>
      <c r="I628" s="4"/>
      <c r="J628" s="4"/>
      <c r="K628" s="4"/>
      <c r="L628" s="6"/>
      <c r="M628" s="4"/>
      <c r="N628" s="97"/>
      <c r="O628" s="4"/>
      <c r="P628" s="4"/>
      <c r="Q628" s="19" t="e">
        <v>#DIV/0!</v>
      </c>
    </row>
    <row r="629" spans="2:17" x14ac:dyDescent="0.35">
      <c r="B629" s="135"/>
      <c r="C629" s="25"/>
      <c r="D629" s="5"/>
      <c r="E629" s="4"/>
      <c r="F629" s="4"/>
      <c r="G629" s="4"/>
      <c r="H629" s="4"/>
      <c r="I629" s="4"/>
      <c r="J629" s="4"/>
      <c r="K629" s="4"/>
      <c r="L629" s="6"/>
      <c r="M629" s="4"/>
      <c r="N629" s="97"/>
      <c r="O629" s="4"/>
      <c r="P629" s="4"/>
      <c r="Q629" s="19" t="e">
        <v>#DIV/0!</v>
      </c>
    </row>
    <row r="630" spans="2:17" x14ac:dyDescent="0.35">
      <c r="B630" s="135"/>
      <c r="C630" s="25"/>
      <c r="D630" s="5"/>
      <c r="E630" s="4"/>
      <c r="F630" s="4"/>
      <c r="G630" s="4"/>
      <c r="H630" s="4"/>
      <c r="I630" s="4"/>
      <c r="J630" s="4"/>
      <c r="K630" s="4"/>
      <c r="L630" s="6"/>
      <c r="M630" s="4"/>
      <c r="N630" s="97"/>
      <c r="O630" s="4"/>
      <c r="P630" s="4"/>
      <c r="Q630" s="19" t="e">
        <v>#DIV/0!</v>
      </c>
    </row>
    <row r="631" spans="2:17" x14ac:dyDescent="0.35">
      <c r="B631" s="135"/>
      <c r="C631" s="25"/>
      <c r="D631" s="5"/>
      <c r="E631" s="4"/>
      <c r="F631" s="4"/>
      <c r="G631" s="4"/>
      <c r="H631" s="4"/>
      <c r="I631" s="4"/>
      <c r="J631" s="4"/>
      <c r="K631" s="4"/>
      <c r="L631" s="6"/>
      <c r="M631" s="4"/>
      <c r="N631" s="97"/>
      <c r="O631" s="4"/>
      <c r="P631" s="4"/>
      <c r="Q631" s="19" t="e">
        <v>#DIV/0!</v>
      </c>
    </row>
    <row r="632" spans="2:17" x14ac:dyDescent="0.35">
      <c r="B632" s="135"/>
      <c r="C632" s="25"/>
      <c r="D632" s="5"/>
      <c r="E632" s="4"/>
      <c r="F632" s="4"/>
      <c r="G632" s="4"/>
      <c r="H632" s="4"/>
      <c r="I632" s="4"/>
      <c r="J632" s="4"/>
      <c r="K632" s="4"/>
      <c r="L632" s="6"/>
      <c r="M632" s="4"/>
      <c r="N632" s="97"/>
      <c r="O632" s="4"/>
      <c r="P632" s="4"/>
      <c r="Q632" s="19" t="e">
        <v>#DIV/0!</v>
      </c>
    </row>
    <row r="633" spans="2:17" x14ac:dyDescent="0.35">
      <c r="B633" s="40"/>
      <c r="C633" s="25"/>
      <c r="D633" s="5"/>
      <c r="E633" s="4"/>
      <c r="F633" s="4"/>
      <c r="G633" s="4"/>
      <c r="H633" s="4"/>
      <c r="I633" s="4"/>
      <c r="J633" s="4"/>
      <c r="K633" s="4"/>
      <c r="L633" s="6"/>
      <c r="M633" s="4"/>
      <c r="N633" s="97"/>
      <c r="O633" s="4"/>
      <c r="P633" s="4"/>
      <c r="Q633" s="19" t="e">
        <v>#DIV/0!</v>
      </c>
    </row>
    <row r="634" spans="2:17" x14ac:dyDescent="0.35">
      <c r="C634" s="25">
        <v>0.90070564516129037</v>
      </c>
      <c r="D634" s="25" t="e">
        <v>#DIV/0!</v>
      </c>
      <c r="E634" s="4">
        <v>5952</v>
      </c>
      <c r="F634" s="4">
        <v>5361</v>
      </c>
      <c r="G634" s="4">
        <v>241</v>
      </c>
      <c r="H634" s="4">
        <v>228</v>
      </c>
      <c r="I634" s="4">
        <v>114</v>
      </c>
      <c r="J634" s="4">
        <v>8</v>
      </c>
      <c r="K634" s="4"/>
      <c r="L634" s="6"/>
      <c r="M634" s="4"/>
      <c r="N634" s="6"/>
      <c r="O634" s="4">
        <v>0</v>
      </c>
      <c r="P634" s="4">
        <v>0</v>
      </c>
      <c r="Q634" s="19" t="e">
        <v>#DIV/0!</v>
      </c>
    </row>
    <row r="635" spans="2:17" x14ac:dyDescent="0.35">
      <c r="G635" s="73">
        <v>4.0490591397849461E-2</v>
      </c>
      <c r="H635" s="73">
        <v>3.8306451612903226E-2</v>
      </c>
      <c r="I635" s="73">
        <v>1.9153225806451613E-2</v>
      </c>
      <c r="J635" s="126">
        <v>1.3440860215053765E-3</v>
      </c>
    </row>
    <row r="636" spans="2:17" x14ac:dyDescent="0.35">
      <c r="G636" s="6"/>
      <c r="H636" s="6"/>
      <c r="I636" s="6"/>
      <c r="J636" s="6"/>
    </row>
    <row r="639" spans="2:17" x14ac:dyDescent="0.35">
      <c r="B639" s="26" t="s">
        <v>260</v>
      </c>
      <c r="C639" s="11" t="s">
        <v>0</v>
      </c>
      <c r="D639" s="11" t="s">
        <v>1</v>
      </c>
      <c r="E639" s="11" t="s">
        <v>52</v>
      </c>
      <c r="F639" s="11" t="s">
        <v>53</v>
      </c>
      <c r="G639" s="11" t="s">
        <v>48</v>
      </c>
      <c r="H639" s="11" t="s">
        <v>21</v>
      </c>
      <c r="I639" s="11" t="s">
        <v>3</v>
      </c>
      <c r="J639" s="11" t="s">
        <v>54</v>
      </c>
      <c r="K639" s="11" t="s">
        <v>55</v>
      </c>
      <c r="L639" s="11" t="s">
        <v>56</v>
      </c>
      <c r="M639" s="11" t="s">
        <v>57</v>
      </c>
      <c r="N639" s="11" t="s">
        <v>112</v>
      </c>
      <c r="O639" s="11" t="s">
        <v>180</v>
      </c>
      <c r="P639" s="11" t="s">
        <v>9</v>
      </c>
      <c r="Q639" s="11" t="s">
        <v>181</v>
      </c>
    </row>
    <row r="640" spans="2:17" x14ac:dyDescent="0.35">
      <c r="B640" s="40" t="s">
        <v>22</v>
      </c>
      <c r="C640" s="25">
        <v>0.90430622009569372</v>
      </c>
      <c r="D640" s="5"/>
      <c r="E640" s="4">
        <v>209</v>
      </c>
      <c r="F640" s="4">
        <v>189</v>
      </c>
      <c r="G640" s="4">
        <v>11</v>
      </c>
      <c r="H640" s="4">
        <v>9</v>
      </c>
      <c r="I640" s="4">
        <v>0</v>
      </c>
      <c r="J640" s="4">
        <v>0</v>
      </c>
      <c r="K640" s="4">
        <v>5</v>
      </c>
      <c r="L640" s="6"/>
      <c r="M640" s="4">
        <v>20</v>
      </c>
      <c r="N640" s="97">
        <v>41.8</v>
      </c>
      <c r="O640" s="4">
        <v>0</v>
      </c>
      <c r="P640" s="4">
        <v>0</v>
      </c>
      <c r="Q640" s="19" t="e">
        <v>#DIV/0!</v>
      </c>
    </row>
    <row r="641" spans="2:17" x14ac:dyDescent="0.35">
      <c r="B641" s="40" t="s">
        <v>23</v>
      </c>
      <c r="C641" s="25">
        <v>0.92682926829268297</v>
      </c>
      <c r="D641" s="5" t="e">
        <v>#DIV/0!</v>
      </c>
      <c r="E641" s="4">
        <v>246</v>
      </c>
      <c r="F641" s="4">
        <v>228</v>
      </c>
      <c r="G641" s="4">
        <v>13</v>
      </c>
      <c r="H641" s="4">
        <v>4</v>
      </c>
      <c r="I641" s="4">
        <v>1</v>
      </c>
      <c r="J641" s="4">
        <v>0</v>
      </c>
      <c r="K641" s="4">
        <v>6</v>
      </c>
      <c r="L641" s="6"/>
      <c r="M641" s="4">
        <v>18</v>
      </c>
      <c r="N641" s="97">
        <v>41</v>
      </c>
      <c r="O641" s="4">
        <v>0</v>
      </c>
      <c r="P641" s="4">
        <v>0</v>
      </c>
      <c r="Q641" s="19" t="e">
        <v>#DIV/0!</v>
      </c>
    </row>
    <row r="642" spans="2:17" x14ac:dyDescent="0.35">
      <c r="B642" s="150" t="s">
        <v>164</v>
      </c>
      <c r="C642" s="25">
        <v>0.95652173913043481</v>
      </c>
      <c r="D642" s="5">
        <v>0</v>
      </c>
      <c r="E642" s="4">
        <v>23</v>
      </c>
      <c r="F642" s="4">
        <v>22</v>
      </c>
      <c r="G642" s="4">
        <v>0</v>
      </c>
      <c r="H642" s="4">
        <v>0</v>
      </c>
      <c r="I642" s="4">
        <v>1</v>
      </c>
      <c r="J642" s="4">
        <v>0</v>
      </c>
      <c r="K642" s="4">
        <v>1</v>
      </c>
      <c r="L642" s="6"/>
      <c r="M642" s="4">
        <v>1</v>
      </c>
      <c r="N642" s="97">
        <v>23</v>
      </c>
      <c r="O642" s="4">
        <v>0</v>
      </c>
      <c r="P642" s="4">
        <v>0</v>
      </c>
      <c r="Q642" s="19" t="e">
        <v>#DIV/0!</v>
      </c>
    </row>
    <row r="643" spans="2:17" x14ac:dyDescent="0.35">
      <c r="B643" s="40" t="s">
        <v>230</v>
      </c>
      <c r="C643" s="25">
        <v>0.95108695652173914</v>
      </c>
      <c r="D643" s="5">
        <v>0</v>
      </c>
      <c r="E643" s="4">
        <v>184</v>
      </c>
      <c r="F643" s="4">
        <v>175</v>
      </c>
      <c r="G643" s="4">
        <v>3</v>
      </c>
      <c r="H643" s="4">
        <v>5</v>
      </c>
      <c r="I643" s="4">
        <v>1</v>
      </c>
      <c r="J643" s="4">
        <v>0</v>
      </c>
      <c r="K643" s="4">
        <v>6</v>
      </c>
      <c r="L643" s="6"/>
      <c r="M643" s="4">
        <v>9</v>
      </c>
      <c r="N643" s="97">
        <v>30.666666666666668</v>
      </c>
      <c r="O643" s="4">
        <v>0</v>
      </c>
      <c r="P643" s="4">
        <v>0</v>
      </c>
      <c r="Q643" s="19" t="e">
        <v>#DIV/0!</v>
      </c>
    </row>
    <row r="644" spans="2:17" x14ac:dyDescent="0.35">
      <c r="B644" s="40" t="s">
        <v>29</v>
      </c>
      <c r="C644" s="25">
        <v>0.94921875</v>
      </c>
      <c r="D644" s="5">
        <v>0</v>
      </c>
      <c r="E644" s="4">
        <v>256</v>
      </c>
      <c r="F644" s="4">
        <v>243</v>
      </c>
      <c r="G644" s="4">
        <v>7</v>
      </c>
      <c r="H644" s="4">
        <v>6</v>
      </c>
      <c r="I644" s="4">
        <v>0</v>
      </c>
      <c r="J644" s="4">
        <v>0</v>
      </c>
      <c r="K644" s="4">
        <v>6</v>
      </c>
      <c r="L644" s="6"/>
      <c r="M644" s="4">
        <v>13</v>
      </c>
      <c r="N644" s="97">
        <v>42.666666666666664</v>
      </c>
      <c r="O644" s="4">
        <v>0</v>
      </c>
      <c r="P644" s="4">
        <v>0</v>
      </c>
      <c r="Q644" s="19" t="e">
        <v>#DIV/0!</v>
      </c>
    </row>
    <row r="645" spans="2:17" x14ac:dyDescent="0.35">
      <c r="B645" s="40" t="s">
        <v>30</v>
      </c>
      <c r="C645" s="25">
        <v>0.91739130434782612</v>
      </c>
      <c r="D645" s="5" t="s">
        <v>1</v>
      </c>
      <c r="E645" s="4">
        <v>230</v>
      </c>
      <c r="F645" s="4">
        <v>211</v>
      </c>
      <c r="G645" s="4">
        <v>17</v>
      </c>
      <c r="H645" s="4">
        <v>2</v>
      </c>
      <c r="I645" s="4">
        <v>0</v>
      </c>
      <c r="J645" s="4">
        <v>0</v>
      </c>
      <c r="K645" s="4">
        <v>6</v>
      </c>
      <c r="L645" s="6"/>
      <c r="M645" s="4">
        <v>19</v>
      </c>
      <c r="N645" s="97">
        <v>38.333333333333336</v>
      </c>
      <c r="O645" s="4">
        <v>0</v>
      </c>
      <c r="P645" s="4">
        <v>0</v>
      </c>
      <c r="Q645" s="19" t="e">
        <v>#DIV/0!</v>
      </c>
    </row>
    <row r="646" spans="2:17" x14ac:dyDescent="0.35">
      <c r="B646" s="40" t="s">
        <v>250</v>
      </c>
      <c r="C646" s="25">
        <v>0.92276422764227639</v>
      </c>
      <c r="D646" s="5">
        <v>0</v>
      </c>
      <c r="E646" s="4">
        <v>246</v>
      </c>
      <c r="F646" s="4">
        <v>227</v>
      </c>
      <c r="G646" s="4">
        <v>13</v>
      </c>
      <c r="H646" s="4">
        <v>3</v>
      </c>
      <c r="I646" s="4">
        <v>3</v>
      </c>
      <c r="J646" s="4">
        <v>0</v>
      </c>
      <c r="K646" s="4">
        <v>6</v>
      </c>
      <c r="L646" s="6"/>
      <c r="M646" s="4">
        <v>19</v>
      </c>
      <c r="N646" s="97">
        <v>41</v>
      </c>
      <c r="O646" s="4">
        <v>0</v>
      </c>
      <c r="P646" s="4">
        <v>0</v>
      </c>
      <c r="Q646" s="19" t="e">
        <v>#DIV/0!</v>
      </c>
    </row>
    <row r="647" spans="2:17" x14ac:dyDescent="0.35">
      <c r="B647" s="40" t="s">
        <v>33</v>
      </c>
      <c r="C647" s="25">
        <v>0.89316239316239321</v>
      </c>
      <c r="D647" s="5">
        <v>0</v>
      </c>
      <c r="E647" s="4">
        <v>234</v>
      </c>
      <c r="F647" s="4">
        <v>209</v>
      </c>
      <c r="G647" s="4">
        <v>21</v>
      </c>
      <c r="H647" s="4">
        <v>4</v>
      </c>
      <c r="I647" s="4">
        <v>0</v>
      </c>
      <c r="J647" s="4">
        <v>0</v>
      </c>
      <c r="K647" s="4">
        <v>6</v>
      </c>
      <c r="L647" s="6"/>
      <c r="M647" s="4">
        <v>25</v>
      </c>
      <c r="N647" s="97">
        <v>39</v>
      </c>
      <c r="O647" s="4">
        <v>0</v>
      </c>
      <c r="P647" s="4">
        <v>0</v>
      </c>
      <c r="Q647" s="19" t="e">
        <v>#DIV/0!</v>
      </c>
    </row>
    <row r="648" spans="2:17" x14ac:dyDescent="0.35">
      <c r="B648" s="40" t="s">
        <v>35</v>
      </c>
      <c r="C648" s="25">
        <v>0.86390532544378695</v>
      </c>
      <c r="D648" s="5">
        <v>0</v>
      </c>
      <c r="E648" s="4">
        <v>169</v>
      </c>
      <c r="F648" s="4">
        <v>146</v>
      </c>
      <c r="G648" s="4">
        <v>11</v>
      </c>
      <c r="H648" s="4">
        <v>9</v>
      </c>
      <c r="I648" s="4">
        <v>3</v>
      </c>
      <c r="J648" s="4">
        <v>0</v>
      </c>
      <c r="K648" s="4">
        <v>6</v>
      </c>
      <c r="L648" s="6"/>
      <c r="M648" s="4">
        <v>23</v>
      </c>
      <c r="N648" s="97">
        <v>28.166666666666668</v>
      </c>
      <c r="O648" s="4">
        <v>0</v>
      </c>
      <c r="P648" s="4">
        <v>0</v>
      </c>
      <c r="Q648" s="19" t="e">
        <v>#DIV/0!</v>
      </c>
    </row>
    <row r="649" spans="2:17" x14ac:dyDescent="0.35">
      <c r="B649" s="40" t="s">
        <v>148</v>
      </c>
      <c r="C649" s="25">
        <v>0.90869565217391302</v>
      </c>
      <c r="D649" s="5">
        <v>0</v>
      </c>
      <c r="E649" s="4">
        <v>230</v>
      </c>
      <c r="F649" s="4">
        <v>209</v>
      </c>
      <c r="G649" s="4">
        <v>8</v>
      </c>
      <c r="H649" s="4">
        <v>10</v>
      </c>
      <c r="I649" s="4">
        <v>1</v>
      </c>
      <c r="J649" s="4">
        <v>2</v>
      </c>
      <c r="K649" s="4">
        <v>6</v>
      </c>
      <c r="L649" s="6"/>
      <c r="M649" s="4">
        <v>21</v>
      </c>
      <c r="N649" s="97">
        <v>38.333333333333336</v>
      </c>
      <c r="O649" s="4">
        <v>0</v>
      </c>
      <c r="P649" s="4">
        <v>0</v>
      </c>
      <c r="Q649" s="19" t="e">
        <v>#DIV/0!</v>
      </c>
    </row>
    <row r="650" spans="2:17" x14ac:dyDescent="0.35">
      <c r="B650" s="150" t="s">
        <v>114</v>
      </c>
      <c r="C650" s="25">
        <v>0.84</v>
      </c>
      <c r="D650" s="5">
        <v>0</v>
      </c>
      <c r="E650" s="4">
        <v>75</v>
      </c>
      <c r="F650" s="4">
        <v>63</v>
      </c>
      <c r="G650" s="4">
        <v>7</v>
      </c>
      <c r="H650" s="4">
        <v>0</v>
      </c>
      <c r="I650" s="4">
        <v>5</v>
      </c>
      <c r="J650" s="4">
        <v>0</v>
      </c>
      <c r="K650" s="4">
        <v>2</v>
      </c>
      <c r="L650" s="6"/>
      <c r="M650" s="4">
        <v>12</v>
      </c>
      <c r="N650" s="97">
        <v>37.5</v>
      </c>
      <c r="O650" s="4">
        <v>0</v>
      </c>
      <c r="P650" s="4">
        <v>0</v>
      </c>
      <c r="Q650" s="19" t="e">
        <v>#DIV/0!</v>
      </c>
    </row>
    <row r="651" spans="2:17" x14ac:dyDescent="0.35">
      <c r="B651" s="40" t="s">
        <v>41</v>
      </c>
      <c r="C651" s="25">
        <v>0.88671875</v>
      </c>
      <c r="D651" s="5">
        <v>0</v>
      </c>
      <c r="E651" s="4">
        <v>256</v>
      </c>
      <c r="F651" s="4">
        <v>227</v>
      </c>
      <c r="G651" s="4">
        <v>15</v>
      </c>
      <c r="H651" s="4">
        <v>9</v>
      </c>
      <c r="I651" s="4">
        <v>2</v>
      </c>
      <c r="J651" s="4">
        <v>3</v>
      </c>
      <c r="K651" s="4">
        <v>6</v>
      </c>
      <c r="L651" s="6"/>
      <c r="M651" s="4">
        <v>29</v>
      </c>
      <c r="N651" s="97">
        <v>42.666666666666664</v>
      </c>
      <c r="O651" s="4">
        <v>0</v>
      </c>
      <c r="P651" s="4">
        <v>0</v>
      </c>
      <c r="Q651" s="19" t="e">
        <v>#DIV/0!</v>
      </c>
    </row>
    <row r="652" spans="2:17" x14ac:dyDescent="0.35">
      <c r="B652" s="40" t="s">
        <v>43</v>
      </c>
      <c r="C652" s="25">
        <v>0.86475409836065575</v>
      </c>
      <c r="D652" s="5">
        <v>0</v>
      </c>
      <c r="E652" s="4">
        <v>244</v>
      </c>
      <c r="F652" s="4">
        <v>211</v>
      </c>
      <c r="G652" s="4">
        <v>23</v>
      </c>
      <c r="H652" s="4">
        <v>8</v>
      </c>
      <c r="I652" s="4">
        <v>2</v>
      </c>
      <c r="J652" s="4">
        <v>0</v>
      </c>
      <c r="K652" s="4">
        <v>6</v>
      </c>
      <c r="L652" s="6"/>
      <c r="M652" s="4">
        <v>33</v>
      </c>
      <c r="N652" s="97">
        <v>40.666666666666664</v>
      </c>
      <c r="O652" s="4">
        <v>0</v>
      </c>
      <c r="P652" s="4">
        <v>0</v>
      </c>
      <c r="Q652" s="19" t="e">
        <v>#DIV/0!</v>
      </c>
    </row>
    <row r="653" spans="2:17" x14ac:dyDescent="0.35">
      <c r="B653" s="150" t="s">
        <v>224</v>
      </c>
      <c r="C653" s="25" t="e">
        <v>#DIV/0!</v>
      </c>
      <c r="D653" s="5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6"/>
      <c r="M653" s="4">
        <v>0</v>
      </c>
      <c r="N653" s="97" t="e">
        <v>#DIV/0!</v>
      </c>
      <c r="O653" s="4">
        <v>0</v>
      </c>
      <c r="P653" s="4">
        <v>0</v>
      </c>
      <c r="Q653" s="19" t="e">
        <v>#DIV/0!</v>
      </c>
    </row>
    <row r="654" spans="2:17" x14ac:dyDescent="0.35">
      <c r="B654" s="40" t="s">
        <v>47</v>
      </c>
      <c r="C654" s="25">
        <v>0.93991416309012876</v>
      </c>
      <c r="D654" s="5">
        <v>0</v>
      </c>
      <c r="E654" s="4">
        <v>233</v>
      </c>
      <c r="F654" s="4">
        <v>219</v>
      </c>
      <c r="G654" s="4">
        <v>9</v>
      </c>
      <c r="H654" s="4">
        <v>0</v>
      </c>
      <c r="I654" s="4">
        <v>5</v>
      </c>
      <c r="J654" s="4">
        <v>0</v>
      </c>
      <c r="K654" s="4">
        <v>6</v>
      </c>
      <c r="L654" s="6"/>
      <c r="M654" s="4">
        <v>14</v>
      </c>
      <c r="N654" s="97">
        <v>38.833333333333336</v>
      </c>
      <c r="O654" s="4">
        <v>0</v>
      </c>
      <c r="P654" s="4">
        <v>0</v>
      </c>
      <c r="Q654" s="19" t="e">
        <v>#DIV/0!</v>
      </c>
    </row>
    <row r="655" spans="2:17" x14ac:dyDescent="0.35">
      <c r="B655" s="34" t="s">
        <v>104</v>
      </c>
      <c r="C655" s="25">
        <v>0.88</v>
      </c>
      <c r="D655" s="5">
        <v>0.10606060606060606</v>
      </c>
      <c r="E655" s="4">
        <v>150</v>
      </c>
      <c r="F655" s="4">
        <v>132</v>
      </c>
      <c r="G655" s="4">
        <v>14</v>
      </c>
      <c r="H655" s="4">
        <v>4</v>
      </c>
      <c r="I655" s="4">
        <v>2</v>
      </c>
      <c r="J655" s="4">
        <v>0</v>
      </c>
      <c r="K655" s="4">
        <v>6</v>
      </c>
      <c r="L655" s="6"/>
      <c r="M655" s="4">
        <v>20</v>
      </c>
      <c r="N655" s="97">
        <v>25</v>
      </c>
      <c r="O655" s="4">
        <v>0</v>
      </c>
      <c r="P655" s="4">
        <v>0</v>
      </c>
      <c r="Q655" s="19" t="e">
        <v>#DIV/0!</v>
      </c>
    </row>
    <row r="656" spans="2:17" x14ac:dyDescent="0.35">
      <c r="B656" s="40" t="s">
        <v>106</v>
      </c>
      <c r="C656" s="25">
        <v>0.8257575757575758</v>
      </c>
      <c r="D656" s="5">
        <v>0.10091743119266056</v>
      </c>
      <c r="E656" s="4">
        <v>132</v>
      </c>
      <c r="F656" s="4">
        <v>109</v>
      </c>
      <c r="G656" s="4">
        <v>11</v>
      </c>
      <c r="H656" s="4">
        <v>7</v>
      </c>
      <c r="I656" s="4">
        <v>5</v>
      </c>
      <c r="J656" s="4">
        <v>0</v>
      </c>
      <c r="K656" s="4">
        <v>6</v>
      </c>
      <c r="L656" s="6"/>
      <c r="M656" s="4">
        <v>23</v>
      </c>
      <c r="N656" s="97">
        <v>22</v>
      </c>
      <c r="O656" s="4">
        <v>0</v>
      </c>
      <c r="P656" s="4">
        <v>0</v>
      </c>
      <c r="Q656" s="19" t="e">
        <v>#DIV/0!</v>
      </c>
    </row>
    <row r="657" spans="2:17" x14ac:dyDescent="0.35">
      <c r="B657" s="150" t="s">
        <v>235</v>
      </c>
      <c r="C657" s="25" t="e">
        <v>#DIV/0!</v>
      </c>
      <c r="D657" s="5" t="e">
        <v>#DIV/0!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6"/>
      <c r="M657" s="4">
        <v>0</v>
      </c>
      <c r="N657" s="97" t="e">
        <v>#DIV/0!</v>
      </c>
      <c r="O657" s="4">
        <v>0</v>
      </c>
      <c r="P657" s="4">
        <v>0</v>
      </c>
      <c r="Q657" s="19" t="e">
        <v>#DIV/0!</v>
      </c>
    </row>
    <row r="658" spans="2:17" x14ac:dyDescent="0.35">
      <c r="B658" s="40" t="s">
        <v>220</v>
      </c>
      <c r="C658" s="25">
        <v>0.83333333333333337</v>
      </c>
      <c r="D658" s="5">
        <v>0</v>
      </c>
      <c r="E658" s="4">
        <v>240</v>
      </c>
      <c r="F658" s="4">
        <v>200</v>
      </c>
      <c r="G658" s="4">
        <v>15</v>
      </c>
      <c r="H658" s="4">
        <v>18</v>
      </c>
      <c r="I658" s="4">
        <v>7</v>
      </c>
      <c r="J658" s="4">
        <v>0</v>
      </c>
      <c r="K658" s="4">
        <v>6</v>
      </c>
      <c r="L658" s="6"/>
      <c r="M658" s="4">
        <v>40</v>
      </c>
      <c r="N658" s="97">
        <v>40</v>
      </c>
      <c r="O658" s="4">
        <v>0</v>
      </c>
      <c r="P658" s="4">
        <v>0</v>
      </c>
      <c r="Q658" s="19" t="e">
        <v>#DIV/0!</v>
      </c>
    </row>
    <row r="659" spans="2:17" x14ac:dyDescent="0.35">
      <c r="B659" s="40" t="s">
        <v>123</v>
      </c>
      <c r="C659" s="25">
        <v>0.91719745222929938</v>
      </c>
      <c r="D659" s="5">
        <v>0</v>
      </c>
      <c r="E659" s="4">
        <v>157</v>
      </c>
      <c r="F659" s="4">
        <v>144</v>
      </c>
      <c r="G659" s="4">
        <v>7</v>
      </c>
      <c r="H659" s="4">
        <v>3</v>
      </c>
      <c r="I659" s="4">
        <v>3</v>
      </c>
      <c r="J659" s="4">
        <v>0</v>
      </c>
      <c r="K659" s="4">
        <v>6</v>
      </c>
      <c r="L659" s="6"/>
      <c r="M659" s="4">
        <v>13</v>
      </c>
      <c r="N659" s="97">
        <v>26.166666666666668</v>
      </c>
      <c r="O659" s="4">
        <v>0</v>
      </c>
      <c r="P659" s="4">
        <v>0</v>
      </c>
      <c r="Q659" s="19" t="e">
        <v>#DIV/0!</v>
      </c>
    </row>
    <row r="660" spans="2:17" x14ac:dyDescent="0.35">
      <c r="B660" s="40" t="s">
        <v>125</v>
      </c>
      <c r="C660" s="25">
        <v>0.93684210526315792</v>
      </c>
      <c r="D660" s="5" t="s">
        <v>1</v>
      </c>
      <c r="E660" s="4">
        <v>95</v>
      </c>
      <c r="F660" s="4">
        <v>89</v>
      </c>
      <c r="G660" s="4">
        <v>3</v>
      </c>
      <c r="H660" s="4">
        <v>0</v>
      </c>
      <c r="I660" s="4">
        <v>3</v>
      </c>
      <c r="J660" s="4">
        <v>0</v>
      </c>
      <c r="K660" s="4">
        <v>4</v>
      </c>
      <c r="L660" s="6"/>
      <c r="M660" s="4">
        <v>6</v>
      </c>
      <c r="N660" s="97">
        <v>23.75</v>
      </c>
      <c r="O660" s="4">
        <v>0</v>
      </c>
      <c r="P660" s="4">
        <v>0</v>
      </c>
      <c r="Q660" s="19" t="e">
        <v>#DIV/0!</v>
      </c>
    </row>
    <row r="661" spans="2:17" x14ac:dyDescent="0.35">
      <c r="B661" s="34" t="s">
        <v>219</v>
      </c>
      <c r="C661" s="25">
        <v>0.89626556016597514</v>
      </c>
      <c r="D661" s="5">
        <v>0</v>
      </c>
      <c r="E661" s="4">
        <v>241</v>
      </c>
      <c r="F661" s="4">
        <v>216</v>
      </c>
      <c r="G661" s="4">
        <v>14</v>
      </c>
      <c r="H661" s="4">
        <v>9</v>
      </c>
      <c r="I661" s="4">
        <v>2</v>
      </c>
      <c r="J661" s="4">
        <v>0</v>
      </c>
      <c r="K661" s="4">
        <v>6</v>
      </c>
      <c r="L661" s="6"/>
      <c r="M661" s="4">
        <v>25</v>
      </c>
      <c r="N661" s="97">
        <v>40.166666666666664</v>
      </c>
      <c r="O661" s="4">
        <v>0</v>
      </c>
      <c r="P661" s="4">
        <v>0</v>
      </c>
      <c r="Q661" s="19" t="e">
        <v>#DIV/0!</v>
      </c>
    </row>
    <row r="662" spans="2:17" x14ac:dyDescent="0.35">
      <c r="B662" s="40" t="s">
        <v>240</v>
      </c>
      <c r="C662" s="25">
        <v>0.94482758620689655</v>
      </c>
      <c r="D662" s="5">
        <v>0</v>
      </c>
      <c r="E662" s="4">
        <v>145</v>
      </c>
      <c r="F662" s="4">
        <v>137</v>
      </c>
      <c r="G662" s="4">
        <v>6</v>
      </c>
      <c r="H662" s="4">
        <v>2</v>
      </c>
      <c r="I662" s="4">
        <v>0</v>
      </c>
      <c r="J662" s="4">
        <v>0</v>
      </c>
      <c r="K662" s="4">
        <v>6</v>
      </c>
      <c r="L662" s="6"/>
      <c r="M662" s="4">
        <v>8</v>
      </c>
      <c r="N662" s="97">
        <v>24.166666666666668</v>
      </c>
      <c r="O662" s="4">
        <v>0</v>
      </c>
      <c r="P662" s="4">
        <v>0</v>
      </c>
      <c r="Q662" s="19" t="e">
        <v>#DIV/0!</v>
      </c>
    </row>
    <row r="663" spans="2:17" x14ac:dyDescent="0.35">
      <c r="B663" s="40" t="s">
        <v>145</v>
      </c>
      <c r="C663" s="25">
        <v>0.91549295774647887</v>
      </c>
      <c r="D663" s="5">
        <v>0.91549295774647887</v>
      </c>
      <c r="E663" s="4">
        <v>142</v>
      </c>
      <c r="F663" s="4">
        <v>130</v>
      </c>
      <c r="G663" s="4">
        <v>6</v>
      </c>
      <c r="H663" s="4">
        <v>4</v>
      </c>
      <c r="I663" s="4">
        <v>0</v>
      </c>
      <c r="J663" s="4">
        <v>2</v>
      </c>
      <c r="K663" s="4">
        <v>4</v>
      </c>
      <c r="L663" s="6"/>
      <c r="M663" s="4">
        <v>12</v>
      </c>
      <c r="N663" s="97">
        <v>35.5</v>
      </c>
      <c r="O663" s="4">
        <v>0</v>
      </c>
      <c r="P663" s="4">
        <v>0</v>
      </c>
      <c r="Q663" s="19" t="e">
        <v>#DIV/0!</v>
      </c>
    </row>
    <row r="664" spans="2:17" x14ac:dyDescent="0.35">
      <c r="B664" s="40" t="s">
        <v>236</v>
      </c>
      <c r="C664" s="25">
        <v>0.98076923076923073</v>
      </c>
      <c r="D664" s="5"/>
      <c r="E664" s="4">
        <v>156</v>
      </c>
      <c r="F664" s="4">
        <v>153</v>
      </c>
      <c r="G664" s="4">
        <v>0</v>
      </c>
      <c r="H664" s="4">
        <v>3</v>
      </c>
      <c r="I664" s="4">
        <v>0</v>
      </c>
      <c r="J664" s="4">
        <v>0</v>
      </c>
      <c r="K664" s="4">
        <v>5</v>
      </c>
      <c r="L664" s="6"/>
      <c r="M664" s="4">
        <v>3</v>
      </c>
      <c r="N664" s="97">
        <v>31.2</v>
      </c>
      <c r="O664" s="4">
        <v>0</v>
      </c>
      <c r="P664" s="4">
        <v>0</v>
      </c>
      <c r="Q664" s="19" t="e">
        <v>#DIV/0!</v>
      </c>
    </row>
    <row r="665" spans="2:17" x14ac:dyDescent="0.35">
      <c r="B665" s="40" t="s">
        <v>252</v>
      </c>
      <c r="C665" s="25">
        <v>0.95652173913043481</v>
      </c>
      <c r="D665" s="5"/>
      <c r="E665" s="4">
        <v>115</v>
      </c>
      <c r="F665" s="4">
        <v>110</v>
      </c>
      <c r="G665" s="4">
        <v>4</v>
      </c>
      <c r="H665" s="4">
        <v>1</v>
      </c>
      <c r="I665" s="4">
        <v>0</v>
      </c>
      <c r="J665" s="4">
        <v>0</v>
      </c>
      <c r="K665" s="4">
        <v>6</v>
      </c>
      <c r="L665" s="6"/>
      <c r="M665" s="4">
        <v>5</v>
      </c>
      <c r="N665" s="97">
        <v>19.166666666666668</v>
      </c>
      <c r="O665" s="4">
        <v>0</v>
      </c>
      <c r="P665" s="4">
        <v>0</v>
      </c>
      <c r="Q665" s="19" t="e">
        <v>#DIV/0!</v>
      </c>
    </row>
    <row r="666" spans="2:17" x14ac:dyDescent="0.35">
      <c r="B666" s="40" t="s">
        <v>151</v>
      </c>
      <c r="C666" s="25">
        <v>0.93069306930693074</v>
      </c>
      <c r="D666" s="5"/>
      <c r="E666" s="4">
        <v>303</v>
      </c>
      <c r="F666" s="4">
        <v>282</v>
      </c>
      <c r="G666" s="4">
        <v>17</v>
      </c>
      <c r="H666" s="4">
        <v>4</v>
      </c>
      <c r="I666" s="4">
        <v>0</v>
      </c>
      <c r="J666" s="4">
        <v>0</v>
      </c>
      <c r="K666" s="4">
        <v>6</v>
      </c>
      <c r="L666" s="6"/>
      <c r="M666" s="4">
        <v>21</v>
      </c>
      <c r="N666" s="97">
        <v>50.5</v>
      </c>
      <c r="O666" s="4">
        <v>0</v>
      </c>
      <c r="P666" s="4">
        <v>0</v>
      </c>
      <c r="Q666" s="19" t="e">
        <v>#DIV/0!</v>
      </c>
    </row>
    <row r="667" spans="2:17" x14ac:dyDescent="0.35">
      <c r="B667" s="34" t="s">
        <v>222</v>
      </c>
      <c r="C667" s="25">
        <v>0.93253968253968256</v>
      </c>
      <c r="D667" s="5"/>
      <c r="E667" s="4">
        <v>252</v>
      </c>
      <c r="F667" s="4">
        <v>235</v>
      </c>
      <c r="G667" s="4">
        <v>12</v>
      </c>
      <c r="H667" s="4">
        <v>5</v>
      </c>
      <c r="I667" s="4">
        <v>0</v>
      </c>
      <c r="J667" s="4">
        <v>0</v>
      </c>
      <c r="K667" s="4">
        <v>6</v>
      </c>
      <c r="L667" s="6"/>
      <c r="M667" s="4">
        <v>17</v>
      </c>
      <c r="N667" s="97">
        <v>42</v>
      </c>
      <c r="O667" s="4">
        <v>0</v>
      </c>
      <c r="P667" s="4">
        <v>0</v>
      </c>
      <c r="Q667" s="19" t="e">
        <v>#DIV/0!</v>
      </c>
    </row>
    <row r="668" spans="2:17" x14ac:dyDescent="0.35">
      <c r="B668" s="40" t="s">
        <v>149</v>
      </c>
      <c r="C668" s="25">
        <v>0.96721311475409832</v>
      </c>
      <c r="D668" s="5"/>
      <c r="E668" s="4">
        <v>244</v>
      </c>
      <c r="F668" s="4">
        <v>236</v>
      </c>
      <c r="G668" s="4">
        <v>4</v>
      </c>
      <c r="H668" s="4">
        <v>0</v>
      </c>
      <c r="I668" s="4">
        <v>4</v>
      </c>
      <c r="J668" s="4">
        <v>0</v>
      </c>
      <c r="K668" s="4">
        <v>5</v>
      </c>
      <c r="L668" s="6"/>
      <c r="M668" s="4">
        <v>8</v>
      </c>
      <c r="N668" s="97">
        <v>48.8</v>
      </c>
      <c r="O668" s="4">
        <v>0</v>
      </c>
      <c r="P668" s="4">
        <v>0</v>
      </c>
      <c r="Q668" s="19" t="e">
        <v>#DIV/0!</v>
      </c>
    </row>
    <row r="669" spans="2:17" x14ac:dyDescent="0.35">
      <c r="B669" s="40" t="s">
        <v>150</v>
      </c>
      <c r="C669" s="25">
        <v>0.87096774193548387</v>
      </c>
      <c r="D669" s="5"/>
      <c r="E669" s="4">
        <v>186</v>
      </c>
      <c r="F669" s="4">
        <v>162</v>
      </c>
      <c r="G669" s="4">
        <v>7</v>
      </c>
      <c r="H669" s="4">
        <v>0</v>
      </c>
      <c r="I669" s="4">
        <v>17</v>
      </c>
      <c r="J669" s="4">
        <v>0</v>
      </c>
      <c r="K669" s="4">
        <v>5</v>
      </c>
      <c r="L669" s="6"/>
      <c r="M669" s="4">
        <v>24</v>
      </c>
      <c r="N669" s="97">
        <v>37.200000000000003</v>
      </c>
      <c r="O669" s="4">
        <v>0</v>
      </c>
      <c r="P669" s="4">
        <v>0</v>
      </c>
      <c r="Q669" s="19" t="e">
        <v>#DIV/0!</v>
      </c>
    </row>
    <row r="670" spans="2:17" x14ac:dyDescent="0.35">
      <c r="B670" s="40" t="s">
        <v>153</v>
      </c>
      <c r="C670" s="25">
        <v>0.96624472573839659</v>
      </c>
      <c r="D670" s="5"/>
      <c r="E670" s="4">
        <v>237</v>
      </c>
      <c r="F670" s="4">
        <v>229</v>
      </c>
      <c r="G670" s="4">
        <v>3</v>
      </c>
      <c r="H670" s="4">
        <v>0</v>
      </c>
      <c r="I670" s="4">
        <v>5</v>
      </c>
      <c r="J670" s="4">
        <v>0</v>
      </c>
      <c r="K670" s="4">
        <v>6</v>
      </c>
      <c r="L670" s="6"/>
      <c r="M670" s="4">
        <v>8</v>
      </c>
      <c r="N670" s="97">
        <v>39.5</v>
      </c>
      <c r="O670" s="4">
        <v>0</v>
      </c>
      <c r="P670" s="4">
        <v>0</v>
      </c>
      <c r="Q670" s="19" t="e">
        <v>#DIV/0!</v>
      </c>
    </row>
    <row r="671" spans="2:17" x14ac:dyDescent="0.35">
      <c r="B671" s="40" t="s">
        <v>234</v>
      </c>
      <c r="C671" s="25">
        <v>0.93650793650793651</v>
      </c>
      <c r="D671" s="5"/>
      <c r="E671" s="4">
        <v>315</v>
      </c>
      <c r="F671" s="4">
        <v>295</v>
      </c>
      <c r="G671" s="4">
        <v>9</v>
      </c>
      <c r="H671" s="4">
        <v>9</v>
      </c>
      <c r="I671" s="4">
        <v>2</v>
      </c>
      <c r="J671" s="4">
        <v>0</v>
      </c>
      <c r="K671" s="4">
        <v>6</v>
      </c>
      <c r="L671" s="6"/>
      <c r="M671" s="4">
        <v>20</v>
      </c>
      <c r="N671" s="97">
        <v>52.5</v>
      </c>
      <c r="O671" s="4">
        <v>0</v>
      </c>
      <c r="P671" s="4">
        <v>0</v>
      </c>
      <c r="Q671" s="19" t="e">
        <v>#DIV/0!</v>
      </c>
    </row>
    <row r="672" spans="2:17" x14ac:dyDescent="0.35">
      <c r="B672" s="208"/>
      <c r="C672" s="25"/>
      <c r="D672" s="5"/>
      <c r="E672" s="4"/>
      <c r="F672" s="4"/>
      <c r="G672" s="4"/>
      <c r="H672" s="4"/>
      <c r="I672" s="4"/>
      <c r="J672" s="4"/>
      <c r="K672" s="4"/>
      <c r="L672" s="6"/>
      <c r="M672" s="4"/>
      <c r="N672" s="97"/>
      <c r="O672" s="4"/>
      <c r="P672" s="4"/>
      <c r="Q672" s="19" t="e">
        <v>#DIV/0!</v>
      </c>
    </row>
    <row r="673" spans="2:17" x14ac:dyDescent="0.35">
      <c r="B673" s="135"/>
      <c r="C673" s="25"/>
      <c r="D673" s="5"/>
      <c r="E673" s="4"/>
      <c r="F673" s="4"/>
      <c r="G673" s="4"/>
      <c r="H673" s="4"/>
      <c r="I673" s="4"/>
      <c r="J673" s="4"/>
      <c r="K673" s="4"/>
      <c r="L673" s="6"/>
      <c r="M673" s="4"/>
      <c r="N673" s="97"/>
      <c r="O673" s="4"/>
      <c r="P673" s="4"/>
      <c r="Q673" s="19" t="e">
        <v>#DIV/0!</v>
      </c>
    </row>
    <row r="674" spans="2:17" x14ac:dyDescent="0.35">
      <c r="B674" s="135"/>
      <c r="C674" s="25"/>
      <c r="D674" s="5"/>
      <c r="E674" s="4"/>
      <c r="F674" s="4"/>
      <c r="G674" s="4"/>
      <c r="H674" s="4"/>
      <c r="I674" s="4"/>
      <c r="J674" s="4"/>
      <c r="K674" s="4"/>
      <c r="L674" s="6"/>
      <c r="M674" s="4"/>
      <c r="N674" s="97"/>
      <c r="O674" s="4"/>
      <c r="P674" s="4"/>
      <c r="Q674" s="19" t="e">
        <v>#DIV/0!</v>
      </c>
    </row>
    <row r="675" spans="2:17" x14ac:dyDescent="0.35">
      <c r="B675" s="135"/>
      <c r="C675" s="25"/>
      <c r="D675" s="5"/>
      <c r="E675" s="4"/>
      <c r="F675" s="4"/>
      <c r="G675" s="4"/>
      <c r="H675" s="4"/>
      <c r="I675" s="4"/>
      <c r="J675" s="4"/>
      <c r="K675" s="4"/>
      <c r="L675" s="6"/>
      <c r="M675" s="4"/>
      <c r="N675" s="97"/>
      <c r="O675" s="4"/>
      <c r="P675" s="4"/>
      <c r="Q675" s="19" t="e">
        <v>#DIV/0!</v>
      </c>
    </row>
    <row r="676" spans="2:17" x14ac:dyDescent="0.35">
      <c r="B676" s="135"/>
      <c r="C676" s="25"/>
      <c r="D676" s="5"/>
      <c r="E676" s="4"/>
      <c r="F676" s="4"/>
      <c r="G676" s="4"/>
      <c r="H676" s="4"/>
      <c r="I676" s="4"/>
      <c r="J676" s="4"/>
      <c r="K676" s="4"/>
      <c r="L676" s="6"/>
      <c r="M676" s="4"/>
      <c r="N676" s="97"/>
      <c r="O676" s="4"/>
      <c r="P676" s="4"/>
      <c r="Q676" s="19" t="e">
        <v>#DIV/0!</v>
      </c>
    </row>
    <row r="677" spans="2:17" x14ac:dyDescent="0.35">
      <c r="B677" s="40"/>
      <c r="C677" s="25"/>
      <c r="D677" s="5"/>
      <c r="E677" s="4"/>
      <c r="F677" s="4"/>
      <c r="G677" s="4"/>
      <c r="H677" s="4"/>
      <c r="I677" s="4"/>
      <c r="J677" s="4"/>
      <c r="K677" s="4"/>
      <c r="L677" s="6"/>
      <c r="M677" s="4"/>
      <c r="N677" s="97"/>
      <c r="O677" s="4"/>
      <c r="P677" s="4"/>
      <c r="Q677" s="19" t="e">
        <v>#DIV/0!</v>
      </c>
    </row>
    <row r="678" spans="2:17" x14ac:dyDescent="0.35">
      <c r="C678" s="25">
        <v>0.91471825063078216</v>
      </c>
      <c r="D678" s="25" t="e">
        <v>#DIV/0!</v>
      </c>
      <c r="E678" s="4">
        <v>5945</v>
      </c>
      <c r="F678" s="4">
        <v>5438</v>
      </c>
      <c r="G678" s="4">
        <v>290</v>
      </c>
      <c r="H678" s="4">
        <v>138</v>
      </c>
      <c r="I678" s="4">
        <v>74</v>
      </c>
      <c r="J678" s="4">
        <v>7</v>
      </c>
      <c r="K678" s="4"/>
      <c r="L678" s="6"/>
      <c r="M678" s="4"/>
      <c r="N678" s="6"/>
      <c r="O678" s="4">
        <v>0</v>
      </c>
      <c r="P678" s="4">
        <v>0</v>
      </c>
      <c r="Q678" s="19" t="e">
        <v>#DIV/0!</v>
      </c>
    </row>
    <row r="679" spans="2:17" x14ac:dyDescent="0.35">
      <c r="G679" s="73">
        <v>4.878048780487805E-2</v>
      </c>
      <c r="H679" s="73">
        <v>2.3212783851976452E-2</v>
      </c>
      <c r="I679" s="73">
        <v>1.2447434819175778E-2</v>
      </c>
      <c r="J679" s="126">
        <v>1.1774600504625735E-3</v>
      </c>
    </row>
    <row r="680" spans="2:17" x14ac:dyDescent="0.35">
      <c r="G680" s="6"/>
      <c r="H680" s="6"/>
      <c r="I680" s="6"/>
      <c r="J680" s="6"/>
    </row>
    <row r="683" spans="2:17" x14ac:dyDescent="0.35">
      <c r="B683" s="26" t="s">
        <v>267</v>
      </c>
      <c r="C683" s="11" t="s">
        <v>0</v>
      </c>
      <c r="D683" s="11" t="s">
        <v>1</v>
      </c>
      <c r="E683" s="11" t="s">
        <v>52</v>
      </c>
      <c r="F683" s="11" t="s">
        <v>53</v>
      </c>
      <c r="G683" s="11" t="s">
        <v>48</v>
      </c>
      <c r="H683" s="11" t="s">
        <v>21</v>
      </c>
      <c r="I683" s="11" t="s">
        <v>3</v>
      </c>
      <c r="J683" s="11" t="s">
        <v>54</v>
      </c>
      <c r="K683" s="11" t="s">
        <v>55</v>
      </c>
      <c r="L683" s="11" t="s">
        <v>56</v>
      </c>
      <c r="M683" s="11" t="s">
        <v>57</v>
      </c>
      <c r="N683" s="11" t="s">
        <v>112</v>
      </c>
      <c r="O683" s="11" t="s">
        <v>180</v>
      </c>
      <c r="P683" s="11" t="s">
        <v>9</v>
      </c>
      <c r="Q683" s="11" t="s">
        <v>181</v>
      </c>
    </row>
    <row r="684" spans="2:17" x14ac:dyDescent="0.35">
      <c r="B684" s="40" t="s">
        <v>22</v>
      </c>
      <c r="C684" s="25">
        <v>0.93527508090614886</v>
      </c>
      <c r="D684" s="5"/>
      <c r="E684" s="4">
        <v>309</v>
      </c>
      <c r="F684" s="4">
        <v>289</v>
      </c>
      <c r="G684" s="4">
        <v>10</v>
      </c>
      <c r="H684" s="4">
        <v>10</v>
      </c>
      <c r="I684" s="4">
        <v>0</v>
      </c>
      <c r="J684" s="4">
        <v>0</v>
      </c>
      <c r="K684" s="4">
        <v>6</v>
      </c>
      <c r="L684" s="6"/>
      <c r="M684" s="4">
        <v>20</v>
      </c>
      <c r="N684" s="97">
        <v>51.5</v>
      </c>
      <c r="O684" s="4">
        <v>0</v>
      </c>
      <c r="P684" s="4">
        <v>0</v>
      </c>
      <c r="Q684" s="19" t="e">
        <v>#DIV/0!</v>
      </c>
    </row>
    <row r="685" spans="2:17" x14ac:dyDescent="0.35">
      <c r="B685" s="40" t="s">
        <v>23</v>
      </c>
      <c r="C685" s="25">
        <v>0.93728222996515675</v>
      </c>
      <c r="D685" s="5" t="e">
        <v>#DIV/0!</v>
      </c>
      <c r="E685" s="4">
        <v>287</v>
      </c>
      <c r="F685" s="4">
        <v>269</v>
      </c>
      <c r="G685" s="4">
        <v>10</v>
      </c>
      <c r="H685" s="4">
        <v>8</v>
      </c>
      <c r="I685" s="4">
        <v>0</v>
      </c>
      <c r="J685" s="4">
        <v>0</v>
      </c>
      <c r="K685" s="4">
        <v>6</v>
      </c>
      <c r="L685" s="6"/>
      <c r="M685" s="4">
        <v>18</v>
      </c>
      <c r="N685" s="97">
        <v>47.833333333333336</v>
      </c>
      <c r="O685" s="4">
        <v>0</v>
      </c>
      <c r="P685" s="4">
        <v>0</v>
      </c>
      <c r="Q685" s="19" t="e">
        <v>#DIV/0!</v>
      </c>
    </row>
    <row r="686" spans="2:17" x14ac:dyDescent="0.35">
      <c r="B686" s="150" t="s">
        <v>164</v>
      </c>
      <c r="C686" s="25" t="e">
        <v>#DIV/0!</v>
      </c>
      <c r="D686" s="5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6"/>
      <c r="M686" s="4">
        <v>0</v>
      </c>
      <c r="N686" s="97" t="e">
        <v>#DIV/0!</v>
      </c>
      <c r="O686" s="4">
        <v>0</v>
      </c>
      <c r="P686" s="4">
        <v>0</v>
      </c>
      <c r="Q686" s="19" t="e">
        <v>#DIV/0!</v>
      </c>
    </row>
    <row r="687" spans="2:17" x14ac:dyDescent="0.35">
      <c r="B687" s="40" t="s">
        <v>230</v>
      </c>
      <c r="C687" s="25">
        <v>0.93370165745856348</v>
      </c>
      <c r="D687" s="5">
        <v>0</v>
      </c>
      <c r="E687" s="4">
        <v>181</v>
      </c>
      <c r="F687" s="4">
        <v>169</v>
      </c>
      <c r="G687" s="4">
        <v>8</v>
      </c>
      <c r="H687" s="4">
        <v>2</v>
      </c>
      <c r="I687" s="4">
        <v>1</v>
      </c>
      <c r="J687" s="4">
        <v>1</v>
      </c>
      <c r="K687" s="4">
        <v>6</v>
      </c>
      <c r="L687" s="6"/>
      <c r="M687" s="4">
        <v>12</v>
      </c>
      <c r="N687" s="97">
        <v>30.166666666666668</v>
      </c>
      <c r="O687" s="4">
        <v>0</v>
      </c>
      <c r="P687" s="4">
        <v>0</v>
      </c>
      <c r="Q687" s="19" t="e">
        <v>#DIV/0!</v>
      </c>
    </row>
    <row r="688" spans="2:17" x14ac:dyDescent="0.35">
      <c r="B688" s="40" t="s">
        <v>29</v>
      </c>
      <c r="C688" s="25">
        <v>0.90406976744186052</v>
      </c>
      <c r="D688" s="5">
        <v>0</v>
      </c>
      <c r="E688" s="4">
        <v>344</v>
      </c>
      <c r="F688" s="4">
        <v>311</v>
      </c>
      <c r="G688" s="4">
        <v>13</v>
      </c>
      <c r="H688" s="4">
        <v>3</v>
      </c>
      <c r="I688" s="4">
        <v>16</v>
      </c>
      <c r="J688" s="4">
        <v>1</v>
      </c>
      <c r="K688" s="4">
        <v>6</v>
      </c>
      <c r="L688" s="6"/>
      <c r="M688" s="4">
        <v>33</v>
      </c>
      <c r="N688" s="97">
        <v>57.333333333333336</v>
      </c>
      <c r="O688" s="4">
        <v>0</v>
      </c>
      <c r="P688" s="4">
        <v>0</v>
      </c>
      <c r="Q688" s="19" t="e">
        <v>#DIV/0!</v>
      </c>
    </row>
    <row r="689" spans="2:17" x14ac:dyDescent="0.35">
      <c r="B689" s="40" t="s">
        <v>30</v>
      </c>
      <c r="C689" s="25">
        <v>0.91791044776119401</v>
      </c>
      <c r="D689" s="5" t="s">
        <v>1</v>
      </c>
      <c r="E689" s="4">
        <v>268</v>
      </c>
      <c r="F689" s="4">
        <v>246</v>
      </c>
      <c r="G689" s="4">
        <v>22</v>
      </c>
      <c r="H689" s="4">
        <v>0</v>
      </c>
      <c r="I689" s="4">
        <v>0</v>
      </c>
      <c r="J689" s="4">
        <v>0</v>
      </c>
      <c r="K689" s="4">
        <v>6</v>
      </c>
      <c r="L689" s="6"/>
      <c r="M689" s="4">
        <v>22</v>
      </c>
      <c r="N689" s="97">
        <v>44.666666666666664</v>
      </c>
      <c r="O689" s="4">
        <v>0</v>
      </c>
      <c r="P689" s="4">
        <v>0</v>
      </c>
      <c r="Q689" s="19" t="e">
        <v>#DIV/0!</v>
      </c>
    </row>
    <row r="690" spans="2:17" x14ac:dyDescent="0.35">
      <c r="B690" s="40" t="s">
        <v>250</v>
      </c>
      <c r="C690" s="25">
        <v>0.94501718213058417</v>
      </c>
      <c r="D690" s="5">
        <v>0</v>
      </c>
      <c r="E690" s="4">
        <v>291</v>
      </c>
      <c r="F690" s="4">
        <v>275</v>
      </c>
      <c r="G690" s="4">
        <v>11</v>
      </c>
      <c r="H690" s="4">
        <v>3</v>
      </c>
      <c r="I690" s="4">
        <v>2</v>
      </c>
      <c r="J690" s="4">
        <v>0</v>
      </c>
      <c r="K690" s="4">
        <v>6</v>
      </c>
      <c r="L690" s="6"/>
      <c r="M690" s="4">
        <v>16</v>
      </c>
      <c r="N690" s="97">
        <v>48.5</v>
      </c>
      <c r="O690" s="4">
        <v>0</v>
      </c>
      <c r="P690" s="4">
        <v>0</v>
      </c>
      <c r="Q690" s="19" t="e">
        <v>#DIV/0!</v>
      </c>
    </row>
    <row r="691" spans="2:17" x14ac:dyDescent="0.35">
      <c r="B691" s="40" t="s">
        <v>33</v>
      </c>
      <c r="C691" s="25">
        <v>0.86458333333333337</v>
      </c>
      <c r="D691" s="5">
        <v>0</v>
      </c>
      <c r="E691" s="4">
        <v>192</v>
      </c>
      <c r="F691" s="4">
        <v>166</v>
      </c>
      <c r="G691" s="4">
        <v>14</v>
      </c>
      <c r="H691" s="4">
        <v>6</v>
      </c>
      <c r="I691" s="4">
        <v>6</v>
      </c>
      <c r="J691" s="4">
        <v>0</v>
      </c>
      <c r="K691" s="4">
        <v>6</v>
      </c>
      <c r="L691" s="6"/>
      <c r="M691" s="4">
        <v>26</v>
      </c>
      <c r="N691" s="97">
        <v>32</v>
      </c>
      <c r="O691" s="4">
        <v>0</v>
      </c>
      <c r="P691" s="4">
        <v>0</v>
      </c>
      <c r="Q691" s="19" t="e">
        <v>#DIV/0!</v>
      </c>
    </row>
    <row r="692" spans="2:17" x14ac:dyDescent="0.35">
      <c r="B692" s="40" t="s">
        <v>35</v>
      </c>
      <c r="C692" s="25">
        <v>0.82417582417582413</v>
      </c>
      <c r="D692" s="5">
        <v>0</v>
      </c>
      <c r="E692" s="4">
        <v>182</v>
      </c>
      <c r="F692" s="4">
        <v>150</v>
      </c>
      <c r="G692" s="4">
        <v>3</v>
      </c>
      <c r="H692" s="4">
        <v>19</v>
      </c>
      <c r="I692" s="4">
        <v>7</v>
      </c>
      <c r="J692" s="4">
        <v>3</v>
      </c>
      <c r="K692" s="4">
        <v>6</v>
      </c>
      <c r="L692" s="6"/>
      <c r="M692" s="4">
        <v>32</v>
      </c>
      <c r="N692" s="97">
        <v>30.333333333333332</v>
      </c>
      <c r="O692" s="4">
        <v>0</v>
      </c>
      <c r="P692" s="4">
        <v>0</v>
      </c>
      <c r="Q692" s="19" t="e">
        <v>#DIV/0!</v>
      </c>
    </row>
    <row r="693" spans="2:17" x14ac:dyDescent="0.35">
      <c r="B693" s="40" t="s">
        <v>148</v>
      </c>
      <c r="C693" s="25">
        <v>0.9017857142857143</v>
      </c>
      <c r="D693" s="5">
        <v>0</v>
      </c>
      <c r="E693" s="4">
        <v>336</v>
      </c>
      <c r="F693" s="4">
        <v>303</v>
      </c>
      <c r="G693" s="4">
        <v>11</v>
      </c>
      <c r="H693" s="4">
        <v>21</v>
      </c>
      <c r="I693" s="4">
        <v>1</v>
      </c>
      <c r="J693" s="4">
        <v>0</v>
      </c>
      <c r="K693" s="4">
        <v>6</v>
      </c>
      <c r="L693" s="6"/>
      <c r="M693" s="4">
        <v>33</v>
      </c>
      <c r="N693" s="97">
        <v>56</v>
      </c>
      <c r="O693" s="4">
        <v>0</v>
      </c>
      <c r="P693" s="4">
        <v>0</v>
      </c>
      <c r="Q693" s="19" t="e">
        <v>#DIV/0!</v>
      </c>
    </row>
    <row r="694" spans="2:17" x14ac:dyDescent="0.35">
      <c r="B694" s="150" t="s">
        <v>114</v>
      </c>
      <c r="C694" s="25">
        <v>0.88530465949820791</v>
      </c>
      <c r="D694" s="5">
        <v>0</v>
      </c>
      <c r="E694" s="4">
        <v>279</v>
      </c>
      <c r="F694" s="4">
        <v>247</v>
      </c>
      <c r="G694" s="4">
        <v>11</v>
      </c>
      <c r="H694" s="4">
        <v>18</v>
      </c>
      <c r="I694" s="4">
        <v>3</v>
      </c>
      <c r="J694" s="4">
        <v>0</v>
      </c>
      <c r="K694" s="4">
        <v>3</v>
      </c>
      <c r="L694" s="6"/>
      <c r="M694" s="4">
        <v>32</v>
      </c>
      <c r="N694" s="97">
        <v>93</v>
      </c>
      <c r="O694" s="4">
        <v>0</v>
      </c>
      <c r="P694" s="4">
        <v>0</v>
      </c>
      <c r="Q694" s="19" t="e">
        <v>#DIV/0!</v>
      </c>
    </row>
    <row r="695" spans="2:17" x14ac:dyDescent="0.35">
      <c r="B695" s="40" t="s">
        <v>41</v>
      </c>
      <c r="C695" s="25">
        <v>0.85664335664335667</v>
      </c>
      <c r="D695" s="5">
        <v>0</v>
      </c>
      <c r="E695" s="4">
        <v>286</v>
      </c>
      <c r="F695" s="4">
        <v>245</v>
      </c>
      <c r="G695" s="4">
        <v>15</v>
      </c>
      <c r="H695" s="4">
        <v>22</v>
      </c>
      <c r="I695" s="4">
        <v>3</v>
      </c>
      <c r="J695" s="4">
        <v>1</v>
      </c>
      <c r="K695" s="4">
        <v>6</v>
      </c>
      <c r="L695" s="6"/>
      <c r="M695" s="4">
        <v>41</v>
      </c>
      <c r="N695" s="97">
        <v>47.666666666666664</v>
      </c>
      <c r="O695" s="4">
        <v>0</v>
      </c>
      <c r="P695" s="4">
        <v>0</v>
      </c>
      <c r="Q695" s="19" t="e">
        <v>#DIV/0!</v>
      </c>
    </row>
    <row r="696" spans="2:17" x14ac:dyDescent="0.35">
      <c r="B696" s="40" t="s">
        <v>43</v>
      </c>
      <c r="C696" s="25">
        <v>0.9285714285714286</v>
      </c>
      <c r="D696" s="5" t="e">
        <v>#DIV/0!</v>
      </c>
      <c r="E696" s="4">
        <v>224</v>
      </c>
      <c r="F696" s="4">
        <v>208</v>
      </c>
      <c r="G696" s="4">
        <v>9</v>
      </c>
      <c r="H696" s="4">
        <v>7</v>
      </c>
      <c r="I696" s="4">
        <v>0</v>
      </c>
      <c r="J696" s="4">
        <v>0</v>
      </c>
      <c r="K696" s="4">
        <v>6</v>
      </c>
      <c r="L696" s="6"/>
      <c r="M696" s="4">
        <v>16</v>
      </c>
      <c r="N696" s="97">
        <v>37.333333333333336</v>
      </c>
      <c r="O696" s="4">
        <v>0</v>
      </c>
      <c r="P696" s="4">
        <v>0</v>
      </c>
      <c r="Q696" s="19" t="e">
        <v>#DIV/0!</v>
      </c>
    </row>
    <row r="697" spans="2:17" x14ac:dyDescent="0.35">
      <c r="B697" s="150" t="s">
        <v>224</v>
      </c>
      <c r="C697" s="25">
        <v>0.9</v>
      </c>
      <c r="D697" s="5">
        <v>0</v>
      </c>
      <c r="E697" s="4">
        <v>220</v>
      </c>
      <c r="F697" s="4">
        <v>198</v>
      </c>
      <c r="G697" s="4">
        <v>6</v>
      </c>
      <c r="H697" s="4">
        <v>11</v>
      </c>
      <c r="I697" s="4">
        <v>4</v>
      </c>
      <c r="J697" s="4">
        <v>1</v>
      </c>
      <c r="K697" s="4">
        <v>5</v>
      </c>
      <c r="L697" s="6"/>
      <c r="M697" s="4">
        <v>22</v>
      </c>
      <c r="N697" s="97">
        <v>44</v>
      </c>
      <c r="O697" s="4">
        <v>0</v>
      </c>
      <c r="P697" s="4">
        <v>0</v>
      </c>
      <c r="Q697" s="19" t="e">
        <v>#DIV/0!</v>
      </c>
    </row>
    <row r="698" spans="2:17" x14ac:dyDescent="0.35">
      <c r="B698" s="40" t="s">
        <v>47</v>
      </c>
      <c r="C698" s="25">
        <v>0.89642857142857146</v>
      </c>
      <c r="D698" s="5">
        <v>0</v>
      </c>
      <c r="E698" s="4">
        <v>280</v>
      </c>
      <c r="F698" s="4">
        <v>251</v>
      </c>
      <c r="G698" s="4">
        <v>10</v>
      </c>
      <c r="H698" s="4">
        <v>1</v>
      </c>
      <c r="I698" s="4">
        <v>18</v>
      </c>
      <c r="J698" s="4">
        <v>0</v>
      </c>
      <c r="K698" s="4">
        <v>6</v>
      </c>
      <c r="L698" s="6"/>
      <c r="M698" s="4">
        <v>29</v>
      </c>
      <c r="N698" s="97">
        <v>46.666666666666664</v>
      </c>
      <c r="O698" s="4">
        <v>0</v>
      </c>
      <c r="P698" s="4">
        <v>0</v>
      </c>
      <c r="Q698" s="19" t="e">
        <v>#DIV/0!</v>
      </c>
    </row>
    <row r="699" spans="2:17" x14ac:dyDescent="0.35">
      <c r="B699" s="34" t="s">
        <v>104</v>
      </c>
      <c r="C699" s="25">
        <v>0.94097222222222221</v>
      </c>
      <c r="D699" s="5">
        <v>3.6900369003690037E-2</v>
      </c>
      <c r="E699" s="4">
        <v>288</v>
      </c>
      <c r="F699" s="4">
        <v>271</v>
      </c>
      <c r="G699" s="4">
        <v>10</v>
      </c>
      <c r="H699" s="4">
        <v>7</v>
      </c>
      <c r="I699" s="4">
        <v>2</v>
      </c>
      <c r="J699" s="4">
        <v>0</v>
      </c>
      <c r="K699" s="4">
        <v>6</v>
      </c>
      <c r="L699" s="6"/>
      <c r="M699" s="4">
        <v>19</v>
      </c>
      <c r="N699" s="97">
        <v>48</v>
      </c>
      <c r="O699" s="4">
        <v>0</v>
      </c>
      <c r="P699" s="4">
        <v>0</v>
      </c>
      <c r="Q699" s="19" t="e">
        <v>#DIV/0!</v>
      </c>
    </row>
    <row r="700" spans="2:17" x14ac:dyDescent="0.35">
      <c r="B700" s="40" t="s">
        <v>106</v>
      </c>
      <c r="C700" s="25">
        <v>0.85321100917431192</v>
      </c>
      <c r="D700" s="5">
        <v>6.4516129032258063E-2</v>
      </c>
      <c r="E700" s="4">
        <v>218</v>
      </c>
      <c r="F700" s="4">
        <v>186</v>
      </c>
      <c r="G700" s="4">
        <v>12</v>
      </c>
      <c r="H700" s="4">
        <v>13</v>
      </c>
      <c r="I700" s="4">
        <v>6</v>
      </c>
      <c r="J700" s="4">
        <v>0</v>
      </c>
      <c r="K700" s="4">
        <v>6</v>
      </c>
      <c r="L700" s="6"/>
      <c r="M700" s="4">
        <v>31</v>
      </c>
      <c r="N700" s="97">
        <v>36.333333333333336</v>
      </c>
      <c r="O700" s="4">
        <v>0</v>
      </c>
      <c r="P700" s="4">
        <v>0</v>
      </c>
      <c r="Q700" s="19" t="e">
        <v>#DIV/0!</v>
      </c>
    </row>
    <row r="701" spans="2:17" x14ac:dyDescent="0.35">
      <c r="B701" s="150" t="s">
        <v>235</v>
      </c>
      <c r="C701" s="25" t="e">
        <v>#DIV/0!</v>
      </c>
      <c r="D701" s="5" t="e">
        <v>#DIV/0!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6"/>
      <c r="M701" s="4">
        <v>0</v>
      </c>
      <c r="N701" s="97" t="e">
        <v>#DIV/0!</v>
      </c>
      <c r="O701" s="4">
        <v>0</v>
      </c>
      <c r="P701" s="4">
        <v>0</v>
      </c>
      <c r="Q701" s="19" t="e">
        <v>#DIV/0!</v>
      </c>
    </row>
    <row r="702" spans="2:17" x14ac:dyDescent="0.35">
      <c r="B702" s="40" t="s">
        <v>220</v>
      </c>
      <c r="C702" s="25">
        <v>0.77170418006430863</v>
      </c>
      <c r="D702" s="5">
        <v>0</v>
      </c>
      <c r="E702" s="4">
        <v>311</v>
      </c>
      <c r="F702" s="4">
        <v>240</v>
      </c>
      <c r="G702" s="4">
        <v>25</v>
      </c>
      <c r="H702" s="4">
        <v>39</v>
      </c>
      <c r="I702" s="4">
        <v>7</v>
      </c>
      <c r="J702" s="4">
        <v>0</v>
      </c>
      <c r="K702" s="4">
        <v>6</v>
      </c>
      <c r="L702" s="6"/>
      <c r="M702" s="4">
        <v>71</v>
      </c>
      <c r="N702" s="97">
        <v>51.833333333333336</v>
      </c>
      <c r="O702" s="4">
        <v>0</v>
      </c>
      <c r="P702" s="4">
        <v>0</v>
      </c>
      <c r="Q702" s="19" t="e">
        <v>#DIV/0!</v>
      </c>
    </row>
    <row r="703" spans="2:17" x14ac:dyDescent="0.35">
      <c r="B703" s="40" t="s">
        <v>123</v>
      </c>
      <c r="C703" s="25">
        <v>0.91025641025641024</v>
      </c>
      <c r="D703" s="5">
        <v>0</v>
      </c>
      <c r="E703" s="4">
        <v>234</v>
      </c>
      <c r="F703" s="4">
        <v>213</v>
      </c>
      <c r="G703" s="4">
        <v>11</v>
      </c>
      <c r="H703" s="4">
        <v>8</v>
      </c>
      <c r="I703" s="4">
        <v>2</v>
      </c>
      <c r="J703" s="4">
        <v>0</v>
      </c>
      <c r="K703" s="4">
        <v>6</v>
      </c>
      <c r="L703" s="6"/>
      <c r="M703" s="4">
        <v>21</v>
      </c>
      <c r="N703" s="97">
        <v>39</v>
      </c>
      <c r="O703" s="4">
        <v>0</v>
      </c>
      <c r="P703" s="4">
        <v>0</v>
      </c>
      <c r="Q703" s="19" t="e">
        <v>#DIV/0!</v>
      </c>
    </row>
    <row r="704" spans="2:17" x14ac:dyDescent="0.35">
      <c r="B704" s="40" t="s">
        <v>125</v>
      </c>
      <c r="C704" s="25">
        <v>0.81818181818181823</v>
      </c>
      <c r="D704" s="5" t="s">
        <v>1</v>
      </c>
      <c r="E704" s="4">
        <v>176</v>
      </c>
      <c r="F704" s="4">
        <v>144</v>
      </c>
      <c r="G704" s="4">
        <v>5</v>
      </c>
      <c r="H704" s="4">
        <v>0</v>
      </c>
      <c r="I704" s="4">
        <v>27</v>
      </c>
      <c r="J704" s="4">
        <v>0</v>
      </c>
      <c r="K704" s="4">
        <v>6</v>
      </c>
      <c r="L704" s="6"/>
      <c r="M704" s="4">
        <v>32</v>
      </c>
      <c r="N704" s="97">
        <v>29.333333333333332</v>
      </c>
      <c r="O704" s="4">
        <v>0</v>
      </c>
      <c r="P704" s="4">
        <v>0</v>
      </c>
      <c r="Q704" s="19" t="e">
        <v>#DIV/0!</v>
      </c>
    </row>
    <row r="705" spans="2:17" x14ac:dyDescent="0.35">
      <c r="B705" s="34" t="s">
        <v>219</v>
      </c>
      <c r="C705" s="25">
        <v>0.92413793103448272</v>
      </c>
      <c r="D705" s="5">
        <v>0</v>
      </c>
      <c r="E705" s="4">
        <v>290</v>
      </c>
      <c r="F705" s="4">
        <v>268</v>
      </c>
      <c r="G705" s="4">
        <v>6</v>
      </c>
      <c r="H705" s="4">
        <v>16</v>
      </c>
      <c r="I705" s="4">
        <v>0</v>
      </c>
      <c r="J705" s="4">
        <v>0</v>
      </c>
      <c r="K705" s="4">
        <v>6</v>
      </c>
      <c r="L705" s="6"/>
      <c r="M705" s="4">
        <v>22</v>
      </c>
      <c r="N705" s="97">
        <v>48.333333333333336</v>
      </c>
      <c r="O705" s="4">
        <v>0</v>
      </c>
      <c r="P705" s="4">
        <v>0</v>
      </c>
      <c r="Q705" s="19" t="e">
        <v>#DIV/0!</v>
      </c>
    </row>
    <row r="706" spans="2:17" x14ac:dyDescent="0.35">
      <c r="B706" s="40" t="s">
        <v>240</v>
      </c>
      <c r="C706" s="25">
        <v>0.84291187739463602</v>
      </c>
      <c r="D706" s="5">
        <v>0</v>
      </c>
      <c r="E706" s="4">
        <v>261</v>
      </c>
      <c r="F706" s="4">
        <v>220</v>
      </c>
      <c r="G706" s="4">
        <v>8</v>
      </c>
      <c r="H706" s="4">
        <v>24</v>
      </c>
      <c r="I706" s="4">
        <v>8</v>
      </c>
      <c r="J706" s="4">
        <v>1</v>
      </c>
      <c r="K706" s="4">
        <v>6</v>
      </c>
      <c r="L706" s="6"/>
      <c r="M706" s="4">
        <v>41</v>
      </c>
      <c r="N706" s="97">
        <v>43.5</v>
      </c>
      <c r="O706" s="4">
        <v>0</v>
      </c>
      <c r="P706" s="4">
        <v>0</v>
      </c>
      <c r="Q706" s="19" t="e">
        <v>#DIV/0!</v>
      </c>
    </row>
    <row r="707" spans="2:17" x14ac:dyDescent="0.35">
      <c r="B707" s="40" t="s">
        <v>145</v>
      </c>
      <c r="C707" s="25">
        <v>0.90909090909090906</v>
      </c>
      <c r="D707" s="5">
        <v>0.90909090909090906</v>
      </c>
      <c r="E707" s="4">
        <v>264</v>
      </c>
      <c r="F707" s="4">
        <v>240</v>
      </c>
      <c r="G707" s="4">
        <v>10</v>
      </c>
      <c r="H707" s="4">
        <v>12</v>
      </c>
      <c r="I707" s="4">
        <v>2</v>
      </c>
      <c r="J707" s="4">
        <v>0</v>
      </c>
      <c r="K707" s="4">
        <v>6</v>
      </c>
      <c r="L707" s="6"/>
      <c r="M707" s="4">
        <v>24</v>
      </c>
      <c r="N707" s="97">
        <v>44</v>
      </c>
      <c r="O707" s="4">
        <v>0</v>
      </c>
      <c r="P707" s="4">
        <v>0</v>
      </c>
      <c r="Q707" s="19" t="e">
        <v>#DIV/0!</v>
      </c>
    </row>
    <row r="708" spans="2:17" x14ac:dyDescent="0.35">
      <c r="B708" s="40" t="s">
        <v>236</v>
      </c>
      <c r="C708" s="25">
        <v>0.98319327731092432</v>
      </c>
      <c r="D708" s="5"/>
      <c r="E708" s="4">
        <v>238</v>
      </c>
      <c r="F708" s="4">
        <v>234</v>
      </c>
      <c r="G708" s="4">
        <v>0</v>
      </c>
      <c r="H708" s="4">
        <v>0</v>
      </c>
      <c r="I708" s="4">
        <v>4</v>
      </c>
      <c r="J708" s="4">
        <v>0</v>
      </c>
      <c r="K708" s="4">
        <v>6</v>
      </c>
      <c r="L708" s="6"/>
      <c r="M708" s="4">
        <v>4</v>
      </c>
      <c r="N708" s="97">
        <v>39.666666666666664</v>
      </c>
      <c r="O708" s="4">
        <v>0</v>
      </c>
      <c r="P708" s="4">
        <v>0</v>
      </c>
      <c r="Q708" s="19" t="e">
        <v>#DIV/0!</v>
      </c>
    </row>
    <row r="709" spans="2:17" x14ac:dyDescent="0.35">
      <c r="B709" s="40" t="s">
        <v>252</v>
      </c>
      <c r="C709" s="25">
        <v>0.97212543554006969</v>
      </c>
      <c r="D709" s="5"/>
      <c r="E709" s="4">
        <v>287</v>
      </c>
      <c r="F709" s="4">
        <v>279</v>
      </c>
      <c r="G709" s="4">
        <v>5</v>
      </c>
      <c r="H709" s="4">
        <v>1</v>
      </c>
      <c r="I709" s="4">
        <v>2</v>
      </c>
      <c r="J709" s="4">
        <v>0</v>
      </c>
      <c r="K709" s="4">
        <v>6</v>
      </c>
      <c r="L709" s="6"/>
      <c r="M709" s="4">
        <v>8</v>
      </c>
      <c r="N709" s="97">
        <v>47.833333333333336</v>
      </c>
      <c r="O709" s="4">
        <v>0</v>
      </c>
      <c r="P709" s="4">
        <v>0</v>
      </c>
      <c r="Q709" s="19" t="e">
        <v>#DIV/0!</v>
      </c>
    </row>
    <row r="710" spans="2:17" x14ac:dyDescent="0.35">
      <c r="B710" s="40" t="s">
        <v>151</v>
      </c>
      <c r="C710" s="25">
        <v>0.8528138528138528</v>
      </c>
      <c r="D710" s="5"/>
      <c r="E710" s="4">
        <v>231</v>
      </c>
      <c r="F710" s="4">
        <v>197</v>
      </c>
      <c r="G710" s="4">
        <v>23</v>
      </c>
      <c r="H710" s="4">
        <v>9</v>
      </c>
      <c r="I710" s="4">
        <v>2</v>
      </c>
      <c r="J710" s="4">
        <v>0</v>
      </c>
      <c r="K710" s="4">
        <v>6</v>
      </c>
      <c r="L710" s="6"/>
      <c r="M710" s="4">
        <v>34</v>
      </c>
      <c r="N710" s="97">
        <v>38.5</v>
      </c>
      <c r="O710" s="4">
        <v>0</v>
      </c>
      <c r="P710" s="4">
        <v>0</v>
      </c>
      <c r="Q710" s="19" t="e">
        <v>#DIV/0!</v>
      </c>
    </row>
    <row r="711" spans="2:17" x14ac:dyDescent="0.35">
      <c r="B711" s="34" t="s">
        <v>222</v>
      </c>
      <c r="C711" s="25">
        <v>0.94444444444444442</v>
      </c>
      <c r="D711" s="5"/>
      <c r="E711" s="4">
        <v>234</v>
      </c>
      <c r="F711" s="4">
        <v>221</v>
      </c>
      <c r="G711" s="4">
        <v>8</v>
      </c>
      <c r="H711" s="4">
        <v>4</v>
      </c>
      <c r="I711" s="4">
        <v>1</v>
      </c>
      <c r="J711" s="4">
        <v>0</v>
      </c>
      <c r="K711" s="4">
        <v>6</v>
      </c>
      <c r="L711" s="6"/>
      <c r="M711" s="4">
        <v>13</v>
      </c>
      <c r="N711" s="97">
        <v>39</v>
      </c>
      <c r="O711" s="4">
        <v>0</v>
      </c>
      <c r="P711" s="4">
        <v>0</v>
      </c>
      <c r="Q711" s="19" t="e">
        <v>#DIV/0!</v>
      </c>
    </row>
    <row r="712" spans="2:17" x14ac:dyDescent="0.35">
      <c r="B712" s="40" t="s">
        <v>149</v>
      </c>
      <c r="C712" s="25">
        <v>0.86111111111111116</v>
      </c>
      <c r="D712" s="5"/>
      <c r="E712" s="4">
        <v>252</v>
      </c>
      <c r="F712" s="4">
        <v>217</v>
      </c>
      <c r="G712" s="4">
        <v>8</v>
      </c>
      <c r="H712" s="4">
        <v>0</v>
      </c>
      <c r="I712" s="4">
        <v>27</v>
      </c>
      <c r="J712" s="4">
        <v>0</v>
      </c>
      <c r="K712" s="4">
        <v>5</v>
      </c>
      <c r="L712" s="6"/>
      <c r="M712" s="4">
        <v>35</v>
      </c>
      <c r="N712" s="97">
        <v>50.4</v>
      </c>
      <c r="O712" s="4">
        <v>0</v>
      </c>
      <c r="P712" s="4">
        <v>0</v>
      </c>
      <c r="Q712" s="19" t="e">
        <v>#DIV/0!</v>
      </c>
    </row>
    <row r="713" spans="2:17" x14ac:dyDescent="0.35">
      <c r="B713" s="40" t="s">
        <v>150</v>
      </c>
      <c r="C713" s="25">
        <v>0.8526785714285714</v>
      </c>
      <c r="D713" s="5"/>
      <c r="E713" s="4">
        <v>224</v>
      </c>
      <c r="F713" s="4">
        <v>191</v>
      </c>
      <c r="G713" s="4">
        <v>3</v>
      </c>
      <c r="H713" s="4">
        <v>0</v>
      </c>
      <c r="I713" s="4">
        <v>30</v>
      </c>
      <c r="J713" s="4">
        <v>0</v>
      </c>
      <c r="K713" s="4">
        <v>6</v>
      </c>
      <c r="L713" s="6"/>
      <c r="M713" s="4">
        <v>33</v>
      </c>
      <c r="N713" s="97">
        <v>37.333333333333336</v>
      </c>
      <c r="O713" s="4">
        <v>0</v>
      </c>
      <c r="P713" s="4">
        <v>0</v>
      </c>
      <c r="Q713" s="19" t="e">
        <v>#DIV/0!</v>
      </c>
    </row>
    <row r="714" spans="2:17" x14ac:dyDescent="0.35">
      <c r="B714" s="40" t="s">
        <v>153</v>
      </c>
      <c r="C714" s="25">
        <v>0.93569131832797425</v>
      </c>
      <c r="D714" s="5"/>
      <c r="E714" s="4">
        <v>311</v>
      </c>
      <c r="F714" s="4">
        <v>291</v>
      </c>
      <c r="G714" s="4">
        <v>10</v>
      </c>
      <c r="H714" s="4">
        <v>1</v>
      </c>
      <c r="I714" s="4">
        <v>9</v>
      </c>
      <c r="J714" s="4">
        <v>0</v>
      </c>
      <c r="K714" s="4">
        <v>6</v>
      </c>
      <c r="L714" s="6"/>
      <c r="M714" s="4">
        <v>20</v>
      </c>
      <c r="N714" s="97">
        <v>51.833333333333336</v>
      </c>
      <c r="O714" s="4">
        <v>0</v>
      </c>
      <c r="P714" s="4">
        <v>0</v>
      </c>
      <c r="Q714" s="19" t="e">
        <v>#DIV/0!</v>
      </c>
    </row>
    <row r="715" spans="2:17" x14ac:dyDescent="0.35">
      <c r="B715" s="40" t="s">
        <v>234</v>
      </c>
      <c r="C715" s="25">
        <v>0.9358974358974359</v>
      </c>
      <c r="D715" s="5"/>
      <c r="E715" s="4">
        <v>312</v>
      </c>
      <c r="F715" s="4">
        <v>292</v>
      </c>
      <c r="G715" s="4">
        <v>8</v>
      </c>
      <c r="H715" s="4">
        <v>11</v>
      </c>
      <c r="I715" s="4">
        <v>1</v>
      </c>
      <c r="J715" s="4">
        <v>0</v>
      </c>
      <c r="K715" s="4">
        <v>6</v>
      </c>
      <c r="L715" s="6"/>
      <c r="M715" s="4">
        <v>20</v>
      </c>
      <c r="N715" s="97">
        <v>52</v>
      </c>
      <c r="O715" s="4">
        <v>0</v>
      </c>
      <c r="P715" s="4">
        <v>0</v>
      </c>
      <c r="Q715" s="19" t="e">
        <v>#DIV/0!</v>
      </c>
    </row>
    <row r="716" spans="2:17" x14ac:dyDescent="0.35">
      <c r="B716" s="208"/>
      <c r="C716" s="25"/>
      <c r="D716" s="5"/>
      <c r="E716" s="4"/>
      <c r="F716" s="4"/>
      <c r="G716" s="4"/>
      <c r="H716" s="4"/>
      <c r="I716" s="4"/>
      <c r="J716" s="4"/>
      <c r="K716" s="4"/>
      <c r="L716" s="6"/>
      <c r="M716" s="4"/>
      <c r="N716" s="97"/>
      <c r="O716" s="4"/>
      <c r="P716" s="4"/>
      <c r="Q716" s="19" t="e">
        <v>#DIV/0!</v>
      </c>
    </row>
    <row r="717" spans="2:17" x14ac:dyDescent="0.35">
      <c r="B717" s="135"/>
      <c r="C717" s="25"/>
      <c r="D717" s="5"/>
      <c r="E717" s="4"/>
      <c r="F717" s="4"/>
      <c r="G717" s="4"/>
      <c r="H717" s="4"/>
      <c r="I717" s="4"/>
      <c r="J717" s="4"/>
      <c r="K717" s="4"/>
      <c r="L717" s="6"/>
      <c r="M717" s="4"/>
      <c r="N717" s="97"/>
      <c r="O717" s="4"/>
      <c r="P717" s="4"/>
      <c r="Q717" s="19" t="e">
        <v>#DIV/0!</v>
      </c>
    </row>
    <row r="718" spans="2:17" x14ac:dyDescent="0.35">
      <c r="B718" s="135"/>
      <c r="C718" s="25"/>
      <c r="D718" s="5"/>
      <c r="E718" s="4"/>
      <c r="F718" s="4"/>
      <c r="G718" s="4"/>
      <c r="H718" s="4"/>
      <c r="I718" s="4"/>
      <c r="J718" s="4"/>
      <c r="K718" s="4"/>
      <c r="L718" s="6"/>
      <c r="M718" s="4"/>
      <c r="N718" s="97"/>
      <c r="O718" s="4"/>
      <c r="P718" s="4"/>
      <c r="Q718" s="19" t="e">
        <v>#DIV/0!</v>
      </c>
    </row>
    <row r="719" spans="2:17" x14ac:dyDescent="0.35">
      <c r="B719" s="135"/>
      <c r="C719" s="25"/>
      <c r="D719" s="5"/>
      <c r="E719" s="4"/>
      <c r="F719" s="4"/>
      <c r="G719" s="4"/>
      <c r="H719" s="4"/>
      <c r="I719" s="4"/>
      <c r="J719" s="4"/>
      <c r="K719" s="4"/>
      <c r="L719" s="6"/>
      <c r="M719" s="4"/>
      <c r="N719" s="97"/>
      <c r="O719" s="4"/>
      <c r="P719" s="4"/>
      <c r="Q719" s="19" t="e">
        <v>#DIV/0!</v>
      </c>
    </row>
    <row r="720" spans="2:17" x14ac:dyDescent="0.35">
      <c r="B720" s="135"/>
      <c r="C720" s="25"/>
      <c r="D720" s="5"/>
      <c r="E720" s="4"/>
      <c r="F720" s="4"/>
      <c r="G720" s="4"/>
      <c r="H720" s="4"/>
      <c r="I720" s="4"/>
      <c r="J720" s="4"/>
      <c r="K720" s="4"/>
      <c r="L720" s="6"/>
      <c r="M720" s="4"/>
      <c r="N720" s="97"/>
      <c r="O720" s="4"/>
      <c r="P720" s="4"/>
      <c r="Q720" s="19" t="e">
        <v>#DIV/0!</v>
      </c>
    </row>
    <row r="721" spans="2:17" x14ac:dyDescent="0.35">
      <c r="B721" s="40"/>
      <c r="C721" s="25"/>
      <c r="D721" s="5"/>
      <c r="E721" s="4"/>
      <c r="F721" s="4"/>
      <c r="G721" s="4"/>
      <c r="H721" s="4"/>
      <c r="I721" s="4"/>
      <c r="J721" s="4"/>
      <c r="K721" s="4"/>
      <c r="L721" s="6"/>
      <c r="M721" s="4"/>
      <c r="N721" s="97"/>
      <c r="O721" s="4"/>
      <c r="P721" s="4"/>
      <c r="Q721" s="19" t="e">
        <v>#DIV/0!</v>
      </c>
    </row>
    <row r="722" spans="2:17" x14ac:dyDescent="0.35">
      <c r="C722" s="25">
        <v>0.90025608194622275</v>
      </c>
      <c r="D722" s="25" t="e">
        <v>#DIV/0!</v>
      </c>
      <c r="E722" s="4">
        <v>7810</v>
      </c>
      <c r="F722" s="4">
        <v>7031</v>
      </c>
      <c r="G722" s="4">
        <v>305</v>
      </c>
      <c r="H722" s="4">
        <v>276</v>
      </c>
      <c r="I722" s="4">
        <v>191</v>
      </c>
      <c r="J722" s="4">
        <v>8</v>
      </c>
      <c r="K722" s="4"/>
      <c r="L722" s="6"/>
      <c r="M722" s="4"/>
      <c r="N722" s="6"/>
      <c r="O722" s="4">
        <v>0</v>
      </c>
      <c r="P722" s="4">
        <v>0</v>
      </c>
      <c r="Q722" s="19" t="e">
        <v>#DIV/0!</v>
      </c>
    </row>
    <row r="723" spans="2:17" x14ac:dyDescent="0.35">
      <c r="G723" s="73">
        <v>3.9052496798975669E-2</v>
      </c>
      <c r="H723" s="73">
        <v>3.5339308578745197E-2</v>
      </c>
      <c r="I723" s="73">
        <v>2.4455825864276567E-2</v>
      </c>
      <c r="J723" s="126">
        <v>1.0243277848911651E-3</v>
      </c>
    </row>
    <row r="724" spans="2:17" x14ac:dyDescent="0.35">
      <c r="G724" s="6"/>
      <c r="H724" s="6"/>
      <c r="I724" s="6"/>
      <c r="J724" s="6"/>
    </row>
    <row r="727" spans="2:17" x14ac:dyDescent="0.35">
      <c r="B727" s="26" t="s">
        <v>277</v>
      </c>
      <c r="C727" s="11" t="s">
        <v>0</v>
      </c>
      <c r="D727" s="11" t="s">
        <v>1</v>
      </c>
      <c r="E727" s="11" t="s">
        <v>52</v>
      </c>
      <c r="F727" s="11" t="s">
        <v>53</v>
      </c>
      <c r="G727" s="11" t="s">
        <v>48</v>
      </c>
      <c r="H727" s="11" t="s">
        <v>21</v>
      </c>
      <c r="I727" s="11" t="s">
        <v>3</v>
      </c>
      <c r="J727" s="11" t="s">
        <v>54</v>
      </c>
      <c r="K727" s="11" t="s">
        <v>55</v>
      </c>
      <c r="L727" s="11" t="s">
        <v>56</v>
      </c>
      <c r="M727" s="11" t="s">
        <v>57</v>
      </c>
      <c r="N727" s="11" t="s">
        <v>112</v>
      </c>
      <c r="O727" s="11" t="s">
        <v>180</v>
      </c>
      <c r="P727" s="11" t="s">
        <v>9</v>
      </c>
      <c r="Q727" s="11" t="s">
        <v>181</v>
      </c>
    </row>
    <row r="728" spans="2:17" x14ac:dyDescent="0.35">
      <c r="B728" s="40" t="s">
        <v>22</v>
      </c>
      <c r="C728" s="25">
        <v>0.96048632218844987</v>
      </c>
      <c r="D728" s="5"/>
      <c r="E728" s="4">
        <v>329</v>
      </c>
      <c r="F728" s="4">
        <v>316</v>
      </c>
      <c r="G728" s="4">
        <v>9</v>
      </c>
      <c r="H728" s="4">
        <v>4</v>
      </c>
      <c r="I728" s="4">
        <v>0</v>
      </c>
      <c r="J728" s="4">
        <v>0</v>
      </c>
      <c r="K728" s="4">
        <v>6</v>
      </c>
      <c r="L728" s="6"/>
      <c r="M728" s="4">
        <v>13</v>
      </c>
      <c r="N728" s="97">
        <v>54.833333333333336</v>
      </c>
      <c r="O728" s="4">
        <v>0</v>
      </c>
      <c r="P728" s="4">
        <v>0</v>
      </c>
      <c r="Q728" s="19" t="e">
        <v>#DIV/0!</v>
      </c>
    </row>
    <row r="729" spans="2:17" x14ac:dyDescent="0.35">
      <c r="B729" s="40" t="s">
        <v>23</v>
      </c>
      <c r="C729" s="25">
        <v>0.93377483443708609</v>
      </c>
      <c r="D729" s="5" t="e">
        <v>#DIV/0!</v>
      </c>
      <c r="E729" s="4">
        <v>302</v>
      </c>
      <c r="F729" s="4">
        <v>282</v>
      </c>
      <c r="G729" s="4">
        <v>13</v>
      </c>
      <c r="H729" s="4">
        <v>7</v>
      </c>
      <c r="I729" s="4">
        <v>0</v>
      </c>
      <c r="J729" s="4">
        <v>0</v>
      </c>
      <c r="K729" s="4">
        <v>6</v>
      </c>
      <c r="L729" s="6"/>
      <c r="M729" s="4">
        <v>20</v>
      </c>
      <c r="N729" s="97">
        <v>50.333333333333336</v>
      </c>
      <c r="O729" s="4">
        <v>0</v>
      </c>
      <c r="P729" s="4">
        <v>0</v>
      </c>
      <c r="Q729" s="19" t="e">
        <v>#DIV/0!</v>
      </c>
    </row>
    <row r="730" spans="2:17" x14ac:dyDescent="0.35">
      <c r="B730" s="150" t="s">
        <v>164</v>
      </c>
      <c r="C730" s="25" t="e">
        <v>#DIV/0!</v>
      </c>
      <c r="D730" s="5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6"/>
      <c r="M730" s="4">
        <v>0</v>
      </c>
      <c r="N730" s="97" t="e">
        <v>#DIV/0!</v>
      </c>
      <c r="O730" s="4">
        <v>0</v>
      </c>
      <c r="P730" s="4">
        <v>0</v>
      </c>
      <c r="Q730" s="19" t="e">
        <v>#DIV/0!</v>
      </c>
    </row>
    <row r="731" spans="2:17" x14ac:dyDescent="0.35">
      <c r="B731" s="40" t="s">
        <v>230</v>
      </c>
      <c r="C731" s="25">
        <v>0.9441624365482234</v>
      </c>
      <c r="D731" s="5">
        <v>0</v>
      </c>
      <c r="E731" s="4">
        <v>197</v>
      </c>
      <c r="F731" s="4">
        <v>186</v>
      </c>
      <c r="G731" s="4">
        <v>4</v>
      </c>
      <c r="H731" s="4">
        <v>4</v>
      </c>
      <c r="I731" s="4">
        <v>1</v>
      </c>
      <c r="J731" s="4">
        <v>2</v>
      </c>
      <c r="K731" s="4">
        <v>6</v>
      </c>
      <c r="L731" s="6"/>
      <c r="M731" s="4">
        <v>11</v>
      </c>
      <c r="N731" s="97">
        <v>32.833333333333336</v>
      </c>
      <c r="O731" s="4">
        <v>0</v>
      </c>
      <c r="P731" s="4">
        <v>0</v>
      </c>
      <c r="Q731" s="19" t="e">
        <v>#DIV/0!</v>
      </c>
    </row>
    <row r="732" spans="2:17" x14ac:dyDescent="0.35">
      <c r="B732" s="40" t="s">
        <v>29</v>
      </c>
      <c r="C732" s="25">
        <v>0.94827586206896552</v>
      </c>
      <c r="D732" s="5">
        <v>0</v>
      </c>
      <c r="E732" s="4">
        <v>290</v>
      </c>
      <c r="F732" s="4">
        <v>275</v>
      </c>
      <c r="G732" s="4">
        <v>10</v>
      </c>
      <c r="H732" s="4">
        <v>4</v>
      </c>
      <c r="I732" s="4">
        <v>1</v>
      </c>
      <c r="J732" s="4">
        <v>0</v>
      </c>
      <c r="K732" s="4">
        <v>6</v>
      </c>
      <c r="L732" s="6"/>
      <c r="M732" s="4">
        <v>15</v>
      </c>
      <c r="N732" s="97">
        <v>48.333333333333336</v>
      </c>
      <c r="O732" s="4">
        <v>0</v>
      </c>
      <c r="P732" s="4">
        <v>0</v>
      </c>
      <c r="Q732" s="19" t="e">
        <v>#DIV/0!</v>
      </c>
    </row>
    <row r="733" spans="2:17" x14ac:dyDescent="0.35">
      <c r="B733" s="40" t="s">
        <v>30</v>
      </c>
      <c r="C733" s="25">
        <v>0.92988929889298888</v>
      </c>
      <c r="D733" s="5" t="s">
        <v>1</v>
      </c>
      <c r="E733" s="4">
        <v>271</v>
      </c>
      <c r="F733" s="4">
        <v>252</v>
      </c>
      <c r="G733" s="4">
        <v>15</v>
      </c>
      <c r="H733" s="4">
        <v>1</v>
      </c>
      <c r="I733" s="4">
        <v>0</v>
      </c>
      <c r="J733" s="4">
        <v>3</v>
      </c>
      <c r="K733" s="4">
        <v>6</v>
      </c>
      <c r="L733" s="6"/>
      <c r="M733" s="4">
        <v>19</v>
      </c>
      <c r="N733" s="97">
        <v>45.166666666666664</v>
      </c>
      <c r="O733" s="4">
        <v>0</v>
      </c>
      <c r="P733" s="4">
        <v>0</v>
      </c>
      <c r="Q733" s="19" t="e">
        <v>#DIV/0!</v>
      </c>
    </row>
    <row r="734" spans="2:17" x14ac:dyDescent="0.35">
      <c r="B734" s="40" t="s">
        <v>250</v>
      </c>
      <c r="C734" s="25">
        <v>0.91558441558441561</v>
      </c>
      <c r="D734" s="5">
        <v>0</v>
      </c>
      <c r="E734" s="4">
        <v>308</v>
      </c>
      <c r="F734" s="4">
        <v>282</v>
      </c>
      <c r="G734" s="4">
        <v>10</v>
      </c>
      <c r="H734" s="4">
        <v>15</v>
      </c>
      <c r="I734" s="4">
        <v>1</v>
      </c>
      <c r="J734" s="4">
        <v>0</v>
      </c>
      <c r="K734" s="4">
        <v>6</v>
      </c>
      <c r="L734" s="6"/>
      <c r="M734" s="4">
        <v>26</v>
      </c>
      <c r="N734" s="97">
        <v>51.333333333333336</v>
      </c>
      <c r="O734" s="4">
        <v>0</v>
      </c>
      <c r="P734" s="4">
        <v>0</v>
      </c>
      <c r="Q734" s="19" t="e">
        <v>#DIV/0!</v>
      </c>
    </row>
    <row r="735" spans="2:17" x14ac:dyDescent="0.35">
      <c r="B735" s="40" t="s">
        <v>33</v>
      </c>
      <c r="C735" s="25">
        <v>0.87557603686635943</v>
      </c>
      <c r="D735" s="5">
        <v>0</v>
      </c>
      <c r="E735" s="4">
        <v>217</v>
      </c>
      <c r="F735" s="4">
        <v>190</v>
      </c>
      <c r="G735" s="4">
        <v>14</v>
      </c>
      <c r="H735" s="4">
        <v>10</v>
      </c>
      <c r="I735" s="4">
        <v>3</v>
      </c>
      <c r="J735" s="4">
        <v>0</v>
      </c>
      <c r="K735" s="4">
        <v>6</v>
      </c>
      <c r="L735" s="6"/>
      <c r="M735" s="4">
        <v>27</v>
      </c>
      <c r="N735" s="97">
        <v>36.166666666666664</v>
      </c>
      <c r="O735" s="4">
        <v>0</v>
      </c>
      <c r="P735" s="4">
        <v>0</v>
      </c>
      <c r="Q735" s="19" t="e">
        <v>#DIV/0!</v>
      </c>
    </row>
    <row r="736" spans="2:17" x14ac:dyDescent="0.35">
      <c r="B736" s="40" t="s">
        <v>35</v>
      </c>
      <c r="C736" s="25">
        <v>0.82887700534759357</v>
      </c>
      <c r="D736" s="5">
        <v>0</v>
      </c>
      <c r="E736" s="4">
        <v>187</v>
      </c>
      <c r="F736" s="4">
        <v>155</v>
      </c>
      <c r="G736" s="4">
        <v>5</v>
      </c>
      <c r="H736" s="4">
        <v>23</v>
      </c>
      <c r="I736" s="4">
        <v>4</v>
      </c>
      <c r="J736" s="4">
        <v>0</v>
      </c>
      <c r="K736" s="4">
        <v>6</v>
      </c>
      <c r="L736" s="6"/>
      <c r="M736" s="4">
        <v>32</v>
      </c>
      <c r="N736" s="97">
        <v>31.166666666666668</v>
      </c>
      <c r="O736" s="4">
        <v>0</v>
      </c>
      <c r="P736" s="4">
        <v>0</v>
      </c>
      <c r="Q736" s="19" t="e">
        <v>#DIV/0!</v>
      </c>
    </row>
    <row r="737" spans="2:17" x14ac:dyDescent="0.35">
      <c r="B737" s="40" t="s">
        <v>148</v>
      </c>
      <c r="C737" s="25">
        <v>0.91095890410958902</v>
      </c>
      <c r="D737" s="5">
        <v>0</v>
      </c>
      <c r="E737" s="4">
        <v>292</v>
      </c>
      <c r="F737" s="4">
        <v>266</v>
      </c>
      <c r="G737" s="4">
        <v>8</v>
      </c>
      <c r="H737" s="4">
        <v>16</v>
      </c>
      <c r="I737" s="4">
        <v>2</v>
      </c>
      <c r="J737" s="4">
        <v>0</v>
      </c>
      <c r="K737" s="4">
        <v>6</v>
      </c>
      <c r="L737" s="6"/>
      <c r="M737" s="4">
        <v>26</v>
      </c>
      <c r="N737" s="97">
        <v>48.666666666666664</v>
      </c>
      <c r="O737" s="4">
        <v>0</v>
      </c>
      <c r="P737" s="4">
        <v>0</v>
      </c>
      <c r="Q737" s="19" t="e">
        <v>#DIV/0!</v>
      </c>
    </row>
    <row r="738" spans="2:17" x14ac:dyDescent="0.35">
      <c r="B738" s="150" t="s">
        <v>114</v>
      </c>
      <c r="C738" s="25">
        <v>0.90140845070422537</v>
      </c>
      <c r="D738" s="5">
        <v>0</v>
      </c>
      <c r="E738" s="4">
        <v>497</v>
      </c>
      <c r="F738" s="4">
        <v>448</v>
      </c>
      <c r="G738" s="4">
        <v>20</v>
      </c>
      <c r="H738" s="4">
        <v>9</v>
      </c>
      <c r="I738" s="4">
        <v>20</v>
      </c>
      <c r="J738" s="4">
        <v>0</v>
      </c>
      <c r="K738" s="4">
        <v>6</v>
      </c>
      <c r="L738" s="6"/>
      <c r="M738" s="4">
        <v>49</v>
      </c>
      <c r="N738" s="97">
        <v>82.833333333333329</v>
      </c>
      <c r="O738" s="4">
        <v>0</v>
      </c>
      <c r="P738" s="4">
        <v>0</v>
      </c>
      <c r="Q738" s="19" t="e">
        <v>#DIV/0!</v>
      </c>
    </row>
    <row r="739" spans="2:17" x14ac:dyDescent="0.35">
      <c r="B739" s="40" t="s">
        <v>41</v>
      </c>
      <c r="C739" s="25">
        <v>0.88235294117647056</v>
      </c>
      <c r="D739" s="5">
        <v>0</v>
      </c>
      <c r="E739" s="4">
        <v>187</v>
      </c>
      <c r="F739" s="4">
        <v>165</v>
      </c>
      <c r="G739" s="4">
        <v>11</v>
      </c>
      <c r="H739" s="4">
        <v>8</v>
      </c>
      <c r="I739" s="4">
        <v>3</v>
      </c>
      <c r="J739" s="4">
        <v>0</v>
      </c>
      <c r="K739" s="4">
        <v>4</v>
      </c>
      <c r="L739" s="6"/>
      <c r="M739" s="4">
        <v>22</v>
      </c>
      <c r="N739" s="97">
        <v>46.75</v>
      </c>
      <c r="O739" s="4">
        <v>0</v>
      </c>
      <c r="P739" s="4">
        <v>0</v>
      </c>
      <c r="Q739" s="19" t="e">
        <v>#DIV/0!</v>
      </c>
    </row>
    <row r="740" spans="2:17" x14ac:dyDescent="0.35">
      <c r="B740" s="40" t="s">
        <v>43</v>
      </c>
      <c r="C740" s="25">
        <v>0.95111111111111113</v>
      </c>
      <c r="D740" s="5" t="e">
        <v>#DIV/0!</v>
      </c>
      <c r="E740" s="4">
        <v>225</v>
      </c>
      <c r="F740" s="4">
        <v>214</v>
      </c>
      <c r="G740" s="4">
        <v>6</v>
      </c>
      <c r="H740" s="4">
        <v>5</v>
      </c>
      <c r="I740" s="4">
        <v>0</v>
      </c>
      <c r="J740" s="4">
        <v>0</v>
      </c>
      <c r="K740" s="4">
        <v>6</v>
      </c>
      <c r="L740" s="6"/>
      <c r="M740" s="4">
        <v>11</v>
      </c>
      <c r="N740" s="97">
        <v>37.5</v>
      </c>
      <c r="O740" s="4">
        <v>0</v>
      </c>
      <c r="P740" s="4">
        <v>0</v>
      </c>
      <c r="Q740" s="19" t="e">
        <v>#DIV/0!</v>
      </c>
    </row>
    <row r="741" spans="2:17" x14ac:dyDescent="0.35">
      <c r="B741" s="150" t="s">
        <v>224</v>
      </c>
      <c r="C741" s="25">
        <v>0.8345588235294118</v>
      </c>
      <c r="D741" s="5">
        <v>0</v>
      </c>
      <c r="E741" s="4">
        <v>272</v>
      </c>
      <c r="F741" s="4">
        <v>227</v>
      </c>
      <c r="G741" s="4">
        <v>19</v>
      </c>
      <c r="H741" s="4">
        <v>13</v>
      </c>
      <c r="I741" s="4">
        <v>13</v>
      </c>
      <c r="J741" s="4">
        <v>0</v>
      </c>
      <c r="K741" s="4">
        <v>6</v>
      </c>
      <c r="L741" s="6"/>
      <c r="M741" s="4">
        <v>45</v>
      </c>
      <c r="N741" s="97">
        <v>45.333333333333336</v>
      </c>
      <c r="O741" s="4">
        <v>0</v>
      </c>
      <c r="P741" s="4">
        <v>0</v>
      </c>
      <c r="Q741" s="19" t="e">
        <v>#DIV/0!</v>
      </c>
    </row>
    <row r="742" spans="2:17" x14ac:dyDescent="0.35">
      <c r="B742" s="40" t="s">
        <v>47</v>
      </c>
      <c r="C742" s="25">
        <v>0.96153846153846156</v>
      </c>
      <c r="D742" s="5">
        <v>0</v>
      </c>
      <c r="E742" s="4">
        <v>156</v>
      </c>
      <c r="F742" s="4">
        <v>150</v>
      </c>
      <c r="G742" s="4">
        <v>2</v>
      </c>
      <c r="H742" s="4">
        <v>0</v>
      </c>
      <c r="I742" s="4">
        <v>4</v>
      </c>
      <c r="J742" s="4">
        <v>0</v>
      </c>
      <c r="K742" s="4">
        <v>3</v>
      </c>
      <c r="L742" s="6"/>
      <c r="M742" s="4">
        <v>6</v>
      </c>
      <c r="N742" s="97">
        <v>52</v>
      </c>
      <c r="O742" s="4">
        <v>0</v>
      </c>
      <c r="P742" s="4">
        <v>0</v>
      </c>
      <c r="Q742" s="19" t="e">
        <v>#DIV/0!</v>
      </c>
    </row>
    <row r="743" spans="2:17" x14ac:dyDescent="0.35">
      <c r="B743" s="34" t="s">
        <v>104</v>
      </c>
      <c r="C743" s="25">
        <v>0.92953020134228193</v>
      </c>
      <c r="D743" s="5">
        <v>5.4151624548736461E-2</v>
      </c>
      <c r="E743" s="4">
        <v>298</v>
      </c>
      <c r="F743" s="4">
        <v>277</v>
      </c>
      <c r="G743" s="4">
        <v>15</v>
      </c>
      <c r="H743" s="4">
        <v>5</v>
      </c>
      <c r="I743" s="4">
        <v>0</v>
      </c>
      <c r="J743" s="4">
        <v>1</v>
      </c>
      <c r="K743" s="4">
        <v>6</v>
      </c>
      <c r="L743" s="6"/>
      <c r="M743" s="4">
        <v>21</v>
      </c>
      <c r="N743" s="97">
        <v>49.666666666666664</v>
      </c>
      <c r="O743" s="4">
        <v>0</v>
      </c>
      <c r="P743" s="4">
        <v>0</v>
      </c>
      <c r="Q743" s="19" t="e">
        <v>#DIV/0!</v>
      </c>
    </row>
    <row r="744" spans="2:17" x14ac:dyDescent="0.35">
      <c r="B744" s="40" t="s">
        <v>106</v>
      </c>
      <c r="C744" s="25">
        <v>0.87906976744186049</v>
      </c>
      <c r="D744" s="5">
        <v>5.2910052910052907E-2</v>
      </c>
      <c r="E744" s="4">
        <v>215</v>
      </c>
      <c r="F744" s="4">
        <v>189</v>
      </c>
      <c r="G744" s="4">
        <v>10</v>
      </c>
      <c r="H744" s="4">
        <v>8</v>
      </c>
      <c r="I744" s="4">
        <v>7</v>
      </c>
      <c r="J744" s="4">
        <v>0</v>
      </c>
      <c r="K744" s="4">
        <v>6</v>
      </c>
      <c r="L744" s="6"/>
      <c r="M744" s="4">
        <v>25</v>
      </c>
      <c r="N744" s="97">
        <v>35.833333333333336</v>
      </c>
      <c r="O744" s="4">
        <v>0</v>
      </c>
      <c r="P744" s="4">
        <v>0</v>
      </c>
      <c r="Q744" s="19" t="e">
        <v>#DIV/0!</v>
      </c>
    </row>
    <row r="745" spans="2:17" x14ac:dyDescent="0.35">
      <c r="B745" s="150" t="s">
        <v>235</v>
      </c>
      <c r="C745" s="25" t="e">
        <v>#DIV/0!</v>
      </c>
      <c r="D745" s="5" t="e">
        <v>#DIV/0!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6"/>
      <c r="M745" s="4">
        <v>0</v>
      </c>
      <c r="N745" s="97" t="e">
        <v>#DIV/0!</v>
      </c>
      <c r="O745" s="4">
        <v>0</v>
      </c>
      <c r="P745" s="4">
        <v>0</v>
      </c>
      <c r="Q745" s="19" t="e">
        <v>#DIV/0!</v>
      </c>
    </row>
    <row r="746" spans="2:17" x14ac:dyDescent="0.35">
      <c r="B746" s="40" t="s">
        <v>220</v>
      </c>
      <c r="C746" s="25">
        <v>0.33333333333333331</v>
      </c>
      <c r="D746" s="5">
        <v>0</v>
      </c>
      <c r="E746" s="4">
        <v>6</v>
      </c>
      <c r="F746" s="4">
        <v>2</v>
      </c>
      <c r="G746" s="4">
        <v>1</v>
      </c>
      <c r="H746" s="4">
        <v>0</v>
      </c>
      <c r="I746" s="4">
        <v>3</v>
      </c>
      <c r="J746" s="4">
        <v>0</v>
      </c>
      <c r="K746" s="4">
        <v>1</v>
      </c>
      <c r="L746" s="6"/>
      <c r="M746" s="4">
        <v>4</v>
      </c>
      <c r="N746" s="97">
        <v>6</v>
      </c>
      <c r="O746" s="4">
        <v>0</v>
      </c>
      <c r="P746" s="4">
        <v>0</v>
      </c>
      <c r="Q746" s="19" t="e">
        <v>#DIV/0!</v>
      </c>
    </row>
    <row r="747" spans="2:17" x14ac:dyDescent="0.35">
      <c r="B747" s="40" t="s">
        <v>123</v>
      </c>
      <c r="C747" s="25">
        <v>0.9065040650406504</v>
      </c>
      <c r="D747" s="5">
        <v>0</v>
      </c>
      <c r="E747" s="4">
        <v>246</v>
      </c>
      <c r="F747" s="4">
        <v>223</v>
      </c>
      <c r="G747" s="4">
        <v>9</v>
      </c>
      <c r="H747" s="4">
        <v>6</v>
      </c>
      <c r="I747" s="4">
        <v>8</v>
      </c>
      <c r="J747" s="4">
        <v>0</v>
      </c>
      <c r="K747" s="4">
        <v>6</v>
      </c>
      <c r="L747" s="6"/>
      <c r="M747" s="4">
        <v>23</v>
      </c>
      <c r="N747" s="97">
        <v>41</v>
      </c>
      <c r="O747" s="4">
        <v>0</v>
      </c>
      <c r="P747" s="4">
        <v>0</v>
      </c>
      <c r="Q747" s="19" t="e">
        <v>#DIV/0!</v>
      </c>
    </row>
    <row r="748" spans="2:17" x14ac:dyDescent="0.35">
      <c r="B748" s="40" t="s">
        <v>125</v>
      </c>
      <c r="C748" s="25">
        <v>0.9173553719008265</v>
      </c>
      <c r="D748" s="5" t="s">
        <v>1</v>
      </c>
      <c r="E748" s="4">
        <v>121</v>
      </c>
      <c r="F748" s="4">
        <v>111</v>
      </c>
      <c r="G748" s="4">
        <v>1</v>
      </c>
      <c r="H748" s="4">
        <v>0</v>
      </c>
      <c r="I748" s="4">
        <v>9</v>
      </c>
      <c r="J748" s="4">
        <v>0</v>
      </c>
      <c r="K748" s="4">
        <v>4</v>
      </c>
      <c r="L748" s="6"/>
      <c r="M748" s="4">
        <v>10</v>
      </c>
      <c r="N748" s="97">
        <v>30.25</v>
      </c>
      <c r="O748" s="4">
        <v>0</v>
      </c>
      <c r="P748" s="4">
        <v>0</v>
      </c>
      <c r="Q748" s="19" t="e">
        <v>#DIV/0!</v>
      </c>
    </row>
    <row r="749" spans="2:17" x14ac:dyDescent="0.35">
      <c r="B749" s="34" t="s">
        <v>219</v>
      </c>
      <c r="C749" s="25">
        <v>0.97569444444444442</v>
      </c>
      <c r="D749" s="5">
        <v>0</v>
      </c>
      <c r="E749" s="4">
        <v>288</v>
      </c>
      <c r="F749" s="4">
        <v>281</v>
      </c>
      <c r="G749" s="4">
        <v>3</v>
      </c>
      <c r="H749" s="4">
        <v>4</v>
      </c>
      <c r="I749" s="4">
        <v>0</v>
      </c>
      <c r="J749" s="4">
        <v>0</v>
      </c>
      <c r="K749" s="4">
        <v>5</v>
      </c>
      <c r="L749" s="6"/>
      <c r="M749" s="4">
        <v>7</v>
      </c>
      <c r="N749" s="97">
        <v>57.6</v>
      </c>
      <c r="O749" s="4">
        <v>0</v>
      </c>
      <c r="P749" s="4">
        <v>0</v>
      </c>
      <c r="Q749" s="19" t="e">
        <v>#DIV/0!</v>
      </c>
    </row>
    <row r="750" spans="2:17" x14ac:dyDescent="0.35">
      <c r="B750" s="40" t="s">
        <v>240</v>
      </c>
      <c r="C750" s="25">
        <v>0.95</v>
      </c>
      <c r="D750" s="5">
        <v>0</v>
      </c>
      <c r="E750" s="4">
        <v>80</v>
      </c>
      <c r="F750" s="4">
        <v>76</v>
      </c>
      <c r="G750" s="4">
        <v>3</v>
      </c>
      <c r="H750" s="4">
        <v>1</v>
      </c>
      <c r="I750" s="4">
        <v>0</v>
      </c>
      <c r="J750" s="4">
        <v>0</v>
      </c>
      <c r="K750" s="4">
        <v>2</v>
      </c>
      <c r="L750" s="6"/>
      <c r="M750" s="4">
        <v>4</v>
      </c>
      <c r="N750" s="97">
        <v>40</v>
      </c>
      <c r="O750" s="4">
        <v>0</v>
      </c>
      <c r="P750" s="4">
        <v>0</v>
      </c>
      <c r="Q750" s="19" t="e">
        <v>#DIV/0!</v>
      </c>
    </row>
    <row r="751" spans="2:17" x14ac:dyDescent="0.35">
      <c r="B751" s="40" t="s">
        <v>145</v>
      </c>
      <c r="C751" s="25">
        <v>0.89457831325301207</v>
      </c>
      <c r="D751" s="5">
        <v>0.89457831325301207</v>
      </c>
      <c r="E751" s="4">
        <v>332</v>
      </c>
      <c r="F751" s="4">
        <v>297</v>
      </c>
      <c r="G751" s="4">
        <v>15</v>
      </c>
      <c r="H751" s="4">
        <v>13</v>
      </c>
      <c r="I751" s="4">
        <v>5</v>
      </c>
      <c r="J751" s="4">
        <v>2</v>
      </c>
      <c r="K751" s="4">
        <v>6</v>
      </c>
      <c r="L751" s="6"/>
      <c r="M751" s="4">
        <v>35</v>
      </c>
      <c r="N751" s="97">
        <v>55.333333333333336</v>
      </c>
      <c r="O751" s="4">
        <v>0</v>
      </c>
      <c r="P751" s="4">
        <v>0</v>
      </c>
      <c r="Q751" s="19" t="e">
        <v>#DIV/0!</v>
      </c>
    </row>
    <row r="752" spans="2:17" x14ac:dyDescent="0.35">
      <c r="B752" s="40" t="s">
        <v>236</v>
      </c>
      <c r="C752" s="25">
        <v>0.96842105263157896</v>
      </c>
      <c r="D752" s="5"/>
      <c r="E752" s="4">
        <v>190</v>
      </c>
      <c r="F752" s="4">
        <v>184</v>
      </c>
      <c r="G752" s="4">
        <v>1</v>
      </c>
      <c r="H752" s="4">
        <v>5</v>
      </c>
      <c r="I752" s="4">
        <v>0</v>
      </c>
      <c r="J752" s="4">
        <v>0</v>
      </c>
      <c r="K752" s="4">
        <v>6</v>
      </c>
      <c r="L752" s="6"/>
      <c r="M752" s="4">
        <v>6</v>
      </c>
      <c r="N752" s="97">
        <v>31.666666666666668</v>
      </c>
      <c r="O752" s="4">
        <v>0</v>
      </c>
      <c r="P752" s="4">
        <v>0</v>
      </c>
      <c r="Q752" s="19" t="e">
        <v>#DIV/0!</v>
      </c>
    </row>
    <row r="753" spans="2:17" x14ac:dyDescent="0.35">
      <c r="B753" s="40" t="s">
        <v>252</v>
      </c>
      <c r="C753" s="25">
        <v>0.91501416430594906</v>
      </c>
      <c r="D753" s="5"/>
      <c r="E753" s="4">
        <v>353</v>
      </c>
      <c r="F753" s="4">
        <v>323</v>
      </c>
      <c r="G753" s="4">
        <v>19</v>
      </c>
      <c r="H753" s="4">
        <v>11</v>
      </c>
      <c r="I753" s="4">
        <v>0</v>
      </c>
      <c r="J753" s="4">
        <v>0</v>
      </c>
      <c r="K753" s="4">
        <v>6</v>
      </c>
      <c r="L753" s="6"/>
      <c r="M753" s="4">
        <v>30</v>
      </c>
      <c r="N753" s="97">
        <v>58.833333333333336</v>
      </c>
      <c r="O753" s="4">
        <v>0</v>
      </c>
      <c r="P753" s="4">
        <v>0</v>
      </c>
      <c r="Q753" s="19" t="e">
        <v>#DIV/0!</v>
      </c>
    </row>
    <row r="754" spans="2:17" x14ac:dyDescent="0.35">
      <c r="B754" s="40" t="s">
        <v>151</v>
      </c>
      <c r="C754" s="25">
        <v>0.88669950738916259</v>
      </c>
      <c r="D754" s="5"/>
      <c r="E754" s="4">
        <v>203</v>
      </c>
      <c r="F754" s="4">
        <v>180</v>
      </c>
      <c r="G754" s="4">
        <v>7</v>
      </c>
      <c r="H754" s="4">
        <v>11</v>
      </c>
      <c r="I754" s="4">
        <v>5</v>
      </c>
      <c r="J754" s="4">
        <v>0</v>
      </c>
      <c r="K754" s="4">
        <v>6</v>
      </c>
      <c r="L754" s="6"/>
      <c r="M754" s="4">
        <v>23</v>
      </c>
      <c r="N754" s="97">
        <v>33.833333333333336</v>
      </c>
      <c r="O754" s="4">
        <v>0</v>
      </c>
      <c r="P754" s="4">
        <v>0</v>
      </c>
      <c r="Q754" s="19" t="e">
        <v>#DIV/0!</v>
      </c>
    </row>
    <row r="755" spans="2:17" x14ac:dyDescent="0.35">
      <c r="B755" s="34" t="s">
        <v>222</v>
      </c>
      <c r="C755" s="25">
        <v>0.94352159468438535</v>
      </c>
      <c r="D755" s="5"/>
      <c r="E755" s="4">
        <v>301</v>
      </c>
      <c r="F755" s="4">
        <v>284</v>
      </c>
      <c r="G755" s="4">
        <v>14</v>
      </c>
      <c r="H755" s="4">
        <v>2</v>
      </c>
      <c r="I755" s="4">
        <v>0</v>
      </c>
      <c r="J755" s="4">
        <v>1</v>
      </c>
      <c r="K755" s="4">
        <v>6</v>
      </c>
      <c r="L755" s="6"/>
      <c r="M755" s="4">
        <v>17</v>
      </c>
      <c r="N755" s="97">
        <v>50.166666666666664</v>
      </c>
      <c r="O755" s="4">
        <v>0</v>
      </c>
      <c r="P755" s="4">
        <v>0</v>
      </c>
      <c r="Q755" s="19" t="e">
        <v>#DIV/0!</v>
      </c>
    </row>
    <row r="756" spans="2:17" x14ac:dyDescent="0.35">
      <c r="B756" s="40" t="s">
        <v>149</v>
      </c>
      <c r="C756" s="25">
        <v>0.92647058823529416</v>
      </c>
      <c r="D756" s="5"/>
      <c r="E756" s="4">
        <v>136</v>
      </c>
      <c r="F756" s="4">
        <v>126</v>
      </c>
      <c r="G756" s="4">
        <v>1</v>
      </c>
      <c r="H756" s="4">
        <v>0</v>
      </c>
      <c r="I756" s="4">
        <v>9</v>
      </c>
      <c r="J756" s="4">
        <v>0</v>
      </c>
      <c r="K756" s="4">
        <v>2</v>
      </c>
      <c r="L756" s="6"/>
      <c r="M756" s="4">
        <v>10</v>
      </c>
      <c r="N756" s="97">
        <v>68</v>
      </c>
      <c r="O756" s="4">
        <v>0</v>
      </c>
      <c r="P756" s="4">
        <v>0</v>
      </c>
      <c r="Q756" s="19" t="e">
        <v>#DIV/0!</v>
      </c>
    </row>
    <row r="757" spans="2:17" x14ac:dyDescent="0.35">
      <c r="B757" s="40" t="s">
        <v>150</v>
      </c>
      <c r="C757" s="25">
        <v>0.92982456140350878</v>
      </c>
      <c r="D757" s="5"/>
      <c r="E757" s="4">
        <v>114</v>
      </c>
      <c r="F757" s="4">
        <v>106</v>
      </c>
      <c r="G757" s="4">
        <v>0</v>
      </c>
      <c r="H757" s="4">
        <v>0</v>
      </c>
      <c r="I757" s="4">
        <v>8</v>
      </c>
      <c r="J757" s="4">
        <v>0</v>
      </c>
      <c r="K757" s="4">
        <v>3</v>
      </c>
      <c r="L757" s="6"/>
      <c r="M757" s="4">
        <v>8</v>
      </c>
      <c r="N757" s="97">
        <v>38</v>
      </c>
      <c r="O757" s="4">
        <v>0</v>
      </c>
      <c r="P757" s="4">
        <v>0</v>
      </c>
      <c r="Q757" s="19" t="e">
        <v>#DIV/0!</v>
      </c>
    </row>
    <row r="758" spans="2:17" x14ac:dyDescent="0.35">
      <c r="B758" s="40" t="s">
        <v>153</v>
      </c>
      <c r="C758" s="25">
        <v>0.96273291925465843</v>
      </c>
      <c r="D758" s="5"/>
      <c r="E758" s="4">
        <v>161</v>
      </c>
      <c r="F758" s="4">
        <v>155</v>
      </c>
      <c r="G758" s="4">
        <v>3</v>
      </c>
      <c r="H758" s="4">
        <v>0</v>
      </c>
      <c r="I758" s="4">
        <v>3</v>
      </c>
      <c r="J758" s="4">
        <v>0</v>
      </c>
      <c r="K758" s="4">
        <v>3</v>
      </c>
      <c r="L758" s="6"/>
      <c r="M758" s="4">
        <v>6</v>
      </c>
      <c r="N758" s="97">
        <v>53.666666666666664</v>
      </c>
      <c r="O758" s="4">
        <v>0</v>
      </c>
      <c r="P758" s="4">
        <v>0</v>
      </c>
      <c r="Q758" s="19" t="e">
        <v>#DIV/0!</v>
      </c>
    </row>
    <row r="759" spans="2:17" x14ac:dyDescent="0.35">
      <c r="B759" s="40" t="s">
        <v>234</v>
      </c>
      <c r="C759" s="25">
        <v>0.95203836930455632</v>
      </c>
      <c r="D759" s="5"/>
      <c r="E759" s="4">
        <v>417</v>
      </c>
      <c r="F759" s="4">
        <v>397</v>
      </c>
      <c r="G759" s="4">
        <v>10</v>
      </c>
      <c r="H759" s="4">
        <v>9</v>
      </c>
      <c r="I759" s="4">
        <v>1</v>
      </c>
      <c r="J759" s="4">
        <v>0</v>
      </c>
      <c r="K759" s="4">
        <v>6</v>
      </c>
      <c r="L759" s="6"/>
      <c r="M759" s="4">
        <v>20</v>
      </c>
      <c r="N759" s="97">
        <v>69.5</v>
      </c>
      <c r="O759" s="4">
        <v>0</v>
      </c>
      <c r="P759" s="4">
        <v>0</v>
      </c>
      <c r="Q759" s="19" t="e">
        <v>#DIV/0!</v>
      </c>
    </row>
    <row r="760" spans="2:17" x14ac:dyDescent="0.35">
      <c r="B760" s="208"/>
      <c r="C760" s="25"/>
      <c r="D760" s="5"/>
      <c r="E760" s="4"/>
      <c r="F760" s="4"/>
      <c r="G760" s="4"/>
      <c r="H760" s="4"/>
      <c r="I760" s="4"/>
      <c r="J760" s="4"/>
      <c r="K760" s="4"/>
      <c r="L760" s="6"/>
      <c r="M760" s="4"/>
      <c r="N760" s="97"/>
      <c r="O760" s="4"/>
      <c r="P760" s="4"/>
      <c r="Q760" s="19" t="e">
        <v>#DIV/0!</v>
      </c>
    </row>
    <row r="761" spans="2:17" x14ac:dyDescent="0.35">
      <c r="B761" s="135"/>
      <c r="C761" s="25"/>
      <c r="D761" s="5"/>
      <c r="E761" s="4"/>
      <c r="F761" s="4"/>
      <c r="G761" s="4"/>
      <c r="H761" s="4"/>
      <c r="I761" s="4"/>
      <c r="J761" s="4"/>
      <c r="K761" s="4"/>
      <c r="L761" s="6"/>
      <c r="M761" s="4"/>
      <c r="N761" s="97"/>
      <c r="O761" s="4"/>
      <c r="P761" s="4"/>
      <c r="Q761" s="19" t="e">
        <v>#DIV/0!</v>
      </c>
    </row>
    <row r="762" spans="2:17" x14ac:dyDescent="0.35">
      <c r="B762" s="135"/>
      <c r="C762" s="25"/>
      <c r="D762" s="5"/>
      <c r="E762" s="4"/>
      <c r="F762" s="4"/>
      <c r="G762" s="4"/>
      <c r="H762" s="4"/>
      <c r="I762" s="4"/>
      <c r="J762" s="4"/>
      <c r="K762" s="4"/>
      <c r="L762" s="6"/>
      <c r="M762" s="4"/>
      <c r="N762" s="97"/>
      <c r="O762" s="4"/>
      <c r="P762" s="4"/>
      <c r="Q762" s="19" t="e">
        <v>#DIV/0!</v>
      </c>
    </row>
    <row r="763" spans="2:17" x14ac:dyDescent="0.35">
      <c r="B763" s="135"/>
      <c r="C763" s="25"/>
      <c r="D763" s="5"/>
      <c r="E763" s="4"/>
      <c r="F763" s="4"/>
      <c r="G763" s="4"/>
      <c r="H763" s="4"/>
      <c r="I763" s="4"/>
      <c r="J763" s="4"/>
      <c r="K763" s="4"/>
      <c r="L763" s="6"/>
      <c r="M763" s="4"/>
      <c r="N763" s="97"/>
      <c r="O763" s="4"/>
      <c r="P763" s="4"/>
      <c r="Q763" s="19" t="e">
        <v>#DIV/0!</v>
      </c>
    </row>
    <row r="764" spans="2:17" x14ac:dyDescent="0.35">
      <c r="B764" s="135"/>
      <c r="C764" s="25"/>
      <c r="D764" s="5"/>
      <c r="E764" s="4"/>
      <c r="F764" s="4"/>
      <c r="G764" s="4"/>
      <c r="H764" s="4"/>
      <c r="I764" s="4"/>
      <c r="J764" s="4"/>
      <c r="K764" s="4"/>
      <c r="L764" s="6"/>
      <c r="M764" s="4"/>
      <c r="N764" s="97"/>
      <c r="O764" s="4"/>
      <c r="P764" s="4"/>
      <c r="Q764" s="19" t="e">
        <v>#DIV/0!</v>
      </c>
    </row>
    <row r="765" spans="2:17" x14ac:dyDescent="0.35">
      <c r="B765" s="40"/>
      <c r="C765" s="25"/>
      <c r="D765" s="5"/>
      <c r="E765" s="4"/>
      <c r="F765" s="4"/>
      <c r="G765" s="4"/>
      <c r="H765" s="4"/>
      <c r="I765" s="4"/>
      <c r="J765" s="4"/>
      <c r="K765" s="4"/>
      <c r="L765" s="6"/>
      <c r="M765" s="4"/>
      <c r="N765" s="97"/>
      <c r="O765" s="4"/>
      <c r="P765" s="4"/>
      <c r="Q765" s="19" t="e">
        <v>#DIV/0!</v>
      </c>
    </row>
    <row r="766" spans="2:17" x14ac:dyDescent="0.35">
      <c r="C766" s="25">
        <v>0.92045612571269642</v>
      </c>
      <c r="D766" s="25" t="e">
        <v>#DIV/0!</v>
      </c>
      <c r="E766" s="4">
        <v>7191</v>
      </c>
      <c r="F766" s="4">
        <v>6619</v>
      </c>
      <c r="G766" s="4">
        <v>258</v>
      </c>
      <c r="H766" s="4">
        <v>194</v>
      </c>
      <c r="I766" s="4">
        <v>110</v>
      </c>
      <c r="J766" s="4">
        <v>9</v>
      </c>
      <c r="K766" s="4"/>
      <c r="L766" s="6"/>
      <c r="M766" s="4"/>
      <c r="N766" s="6"/>
      <c r="O766" s="4">
        <v>0</v>
      </c>
      <c r="P766" s="4">
        <v>0</v>
      </c>
      <c r="Q766" s="19" t="e">
        <v>#DIV/0!</v>
      </c>
    </row>
    <row r="767" spans="2:17" x14ac:dyDescent="0.35">
      <c r="G767" s="73">
        <v>3.5878181059657906E-2</v>
      </c>
      <c r="H767" s="73">
        <v>2.6978167153386176E-2</v>
      </c>
      <c r="I767" s="73">
        <v>1.5296898901404534E-2</v>
      </c>
      <c r="J767" s="126">
        <v>1.2515644555694619E-3</v>
      </c>
    </row>
    <row r="768" spans="2:17" x14ac:dyDescent="0.35">
      <c r="G768" s="6"/>
      <c r="H768" s="6"/>
      <c r="I768" s="6"/>
      <c r="J768" s="6"/>
    </row>
    <row r="772" spans="7:10" x14ac:dyDescent="0.35">
      <c r="G772">
        <v>1.9</v>
      </c>
      <c r="H772">
        <v>3.8</v>
      </c>
      <c r="I772">
        <v>4</v>
      </c>
      <c r="J772">
        <v>0.13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L7"/>
  <sheetViews>
    <sheetView workbookViewId="0">
      <selection activeCell="N7" sqref="N7"/>
    </sheetView>
  </sheetViews>
  <sheetFormatPr defaultRowHeight="14.5" x14ac:dyDescent="0.35"/>
  <cols>
    <col min="1" max="1" width="17.90625" bestFit="1" customWidth="1"/>
    <col min="4" max="4" width="9.6328125" customWidth="1"/>
    <col min="5" max="5" width="10.7265625" customWidth="1"/>
    <col min="9" max="9" width="10.81640625" customWidth="1"/>
  </cols>
  <sheetData>
    <row r="1" spans="1:12" x14ac:dyDescent="0.35">
      <c r="A1" s="11" t="s">
        <v>15</v>
      </c>
      <c r="B1" s="11" t="s">
        <v>0</v>
      </c>
      <c r="C1" s="11" t="s">
        <v>1</v>
      </c>
      <c r="D1" s="11" t="s">
        <v>52</v>
      </c>
      <c r="E1" s="11" t="s">
        <v>53</v>
      </c>
      <c r="F1" s="11" t="s">
        <v>48</v>
      </c>
      <c r="G1" s="11" t="s">
        <v>21</v>
      </c>
      <c r="H1" s="11" t="s">
        <v>3</v>
      </c>
      <c r="I1" s="11" t="s">
        <v>54</v>
      </c>
      <c r="J1" s="11" t="s">
        <v>8</v>
      </c>
      <c r="K1" s="11" t="s">
        <v>2</v>
      </c>
      <c r="L1" s="11" t="s">
        <v>9</v>
      </c>
    </row>
    <row r="2" spans="1:12" x14ac:dyDescent="0.35">
      <c r="A2" s="11" t="s">
        <v>16</v>
      </c>
      <c r="B2" s="14" t="e">
        <f t="shared" ref="B2:B6" si="0">E2/D2</f>
        <v>#DIV/0!</v>
      </c>
      <c r="C2" s="3"/>
      <c r="D2" s="2"/>
      <c r="E2" s="8"/>
      <c r="F2" s="1"/>
      <c r="G2" s="1"/>
      <c r="H2" s="1"/>
      <c r="I2" s="1"/>
      <c r="J2" s="14" t="e">
        <f t="shared" ref="J2:J6" si="1">L2/K2</f>
        <v>#DIV/0!</v>
      </c>
      <c r="K2" s="20"/>
      <c r="L2" s="20"/>
    </row>
    <row r="3" spans="1:12" x14ac:dyDescent="0.35">
      <c r="A3" s="11" t="s">
        <v>17</v>
      </c>
      <c r="B3" s="14" t="e">
        <f t="shared" si="0"/>
        <v>#DIV/0!</v>
      </c>
      <c r="C3" s="3"/>
      <c r="D3" s="1"/>
      <c r="E3" s="1"/>
      <c r="F3" s="1"/>
      <c r="G3" s="1"/>
      <c r="H3" s="1"/>
      <c r="I3" s="1"/>
      <c r="J3" s="14" t="e">
        <f t="shared" si="1"/>
        <v>#DIV/0!</v>
      </c>
      <c r="K3" s="1"/>
      <c r="L3" s="1"/>
    </row>
    <row r="4" spans="1:12" x14ac:dyDescent="0.35">
      <c r="A4" s="11" t="s">
        <v>18</v>
      </c>
      <c r="B4" s="14">
        <f t="shared" si="0"/>
        <v>0.87729143284698841</v>
      </c>
      <c r="C4" s="14"/>
      <c r="D4" s="4">
        <v>2673</v>
      </c>
      <c r="E4" s="4">
        <v>2345</v>
      </c>
      <c r="F4" s="4">
        <v>193</v>
      </c>
      <c r="G4" s="4">
        <v>80</v>
      </c>
      <c r="H4" s="4">
        <v>50</v>
      </c>
      <c r="I4" s="4">
        <v>5</v>
      </c>
      <c r="J4" s="14" t="e">
        <f t="shared" si="1"/>
        <v>#DIV/0!</v>
      </c>
      <c r="K4" s="20"/>
      <c r="L4" s="20"/>
    </row>
    <row r="5" spans="1:12" x14ac:dyDescent="0.35">
      <c r="A5" s="11" t="s">
        <v>19</v>
      </c>
      <c r="B5" s="25">
        <v>0.91823444283646893</v>
      </c>
      <c r="C5" s="25" t="e">
        <v>#DIV/0!</v>
      </c>
      <c r="D5" s="4">
        <v>2764</v>
      </c>
      <c r="E5" s="4">
        <v>2538</v>
      </c>
      <c r="F5" s="4">
        <v>109</v>
      </c>
      <c r="G5" s="4">
        <v>56</v>
      </c>
      <c r="H5" s="4">
        <v>54</v>
      </c>
      <c r="I5" s="4">
        <v>8</v>
      </c>
      <c r="J5" s="14" t="e">
        <f t="shared" si="1"/>
        <v>#DIV/0!</v>
      </c>
      <c r="K5" s="4"/>
      <c r="L5" s="20"/>
    </row>
    <row r="6" spans="1:12" x14ac:dyDescent="0.35">
      <c r="A6" s="11" t="s">
        <v>74</v>
      </c>
      <c r="B6" s="14" t="e">
        <f t="shared" si="0"/>
        <v>#DIV/0!</v>
      </c>
      <c r="C6" s="14"/>
      <c r="D6" s="20"/>
      <c r="E6" s="20"/>
      <c r="F6" s="20"/>
      <c r="G6" s="20"/>
      <c r="H6" s="20"/>
      <c r="I6" s="20"/>
      <c r="J6" s="18" t="e">
        <f t="shared" si="1"/>
        <v>#DIV/0!</v>
      </c>
      <c r="K6" s="20"/>
      <c r="L6" s="20"/>
    </row>
    <row r="7" spans="1:12" x14ac:dyDescent="0.35">
      <c r="A7" s="17" t="s">
        <v>20</v>
      </c>
      <c r="B7" s="3">
        <f>E7/D7</f>
        <v>0.89810557292624604</v>
      </c>
      <c r="C7" s="21" t="e">
        <f>AVERAGE(C2:C5)</f>
        <v>#DIV/0!</v>
      </c>
      <c r="D7" s="22">
        <f>D2+D3+D4+D5+D6</f>
        <v>5437</v>
      </c>
      <c r="E7" s="22">
        <f t="shared" ref="E7:I7" si="2">E2+E3+E4+E5+E6</f>
        <v>4883</v>
      </c>
      <c r="F7" s="22">
        <f t="shared" si="2"/>
        <v>302</v>
      </c>
      <c r="G7" s="22">
        <f t="shared" si="2"/>
        <v>136</v>
      </c>
      <c r="H7" s="22">
        <f t="shared" si="2"/>
        <v>104</v>
      </c>
      <c r="I7" s="22">
        <f t="shared" si="2"/>
        <v>13</v>
      </c>
      <c r="J7" s="3" t="e">
        <f>L7/K7</f>
        <v>#DIV/0!</v>
      </c>
      <c r="K7" s="1">
        <f>SUM(K2:K5)</f>
        <v>0</v>
      </c>
      <c r="L7" s="1">
        <f>SUM(L2:L5)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DFBC-4E46-4915-B37A-FB1C1A3DFAC6}">
  <dimension ref="A1:N209"/>
  <sheetViews>
    <sheetView topLeftCell="A88" workbookViewId="0">
      <selection activeCell="N71" sqref="N71"/>
    </sheetView>
  </sheetViews>
  <sheetFormatPr defaultRowHeight="14.5" x14ac:dyDescent="0.35"/>
  <cols>
    <col min="1" max="1" width="19.1796875" customWidth="1"/>
    <col min="4" max="5" width="9.6328125" customWidth="1"/>
    <col min="9" max="9" width="11" customWidth="1"/>
    <col min="13" max="13" width="13.54296875" customWidth="1"/>
    <col min="14" max="14" width="13.08984375" bestFit="1" customWidth="1"/>
  </cols>
  <sheetData>
    <row r="1" spans="1:14" x14ac:dyDescent="0.35">
      <c r="A1" s="29" t="s">
        <v>22</v>
      </c>
      <c r="B1" s="12" t="s">
        <v>0</v>
      </c>
      <c r="C1" s="12" t="s">
        <v>1</v>
      </c>
      <c r="D1" s="12" t="s">
        <v>52</v>
      </c>
      <c r="E1" s="12" t="s">
        <v>53</v>
      </c>
      <c r="F1" s="12" t="s">
        <v>48</v>
      </c>
      <c r="G1" s="12" t="s">
        <v>21</v>
      </c>
      <c r="H1" s="12" t="s">
        <v>3</v>
      </c>
      <c r="I1" s="12" t="s">
        <v>54</v>
      </c>
      <c r="J1" s="12" t="s">
        <v>8</v>
      </c>
      <c r="K1" s="12" t="s">
        <v>2</v>
      </c>
      <c r="L1" s="12" t="s">
        <v>9</v>
      </c>
      <c r="M1" s="12" t="s">
        <v>55</v>
      </c>
      <c r="N1" s="88" t="s">
        <v>95</v>
      </c>
    </row>
    <row r="2" spans="1:14" x14ac:dyDescent="0.35">
      <c r="A2" s="12" t="s">
        <v>49</v>
      </c>
      <c r="B2" s="5" t="e">
        <v>#DIV/0!</v>
      </c>
      <c r="C2" s="5"/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 t="e">
        <v>#DIV/0!</v>
      </c>
      <c r="K2" s="1"/>
      <c r="L2" s="1"/>
      <c r="M2" s="4">
        <v>0</v>
      </c>
    </row>
    <row r="3" spans="1:14" x14ac:dyDescent="0.35">
      <c r="A3" s="12" t="s">
        <v>14</v>
      </c>
      <c r="B3" s="5">
        <v>0.9</v>
      </c>
      <c r="C3" s="5"/>
      <c r="D3" s="4">
        <v>50</v>
      </c>
      <c r="E3" s="4">
        <v>45</v>
      </c>
      <c r="F3" s="4">
        <v>0</v>
      </c>
      <c r="G3" s="4">
        <v>4</v>
      </c>
      <c r="H3" s="4">
        <v>1</v>
      </c>
      <c r="I3" s="4">
        <v>0</v>
      </c>
      <c r="J3" s="4" t="e">
        <v>#DIV/0!</v>
      </c>
      <c r="K3" s="1"/>
      <c r="L3" s="1"/>
      <c r="M3" s="4">
        <v>1</v>
      </c>
    </row>
    <row r="4" spans="1:14" x14ac:dyDescent="0.35">
      <c r="A4" s="12" t="s">
        <v>10</v>
      </c>
      <c r="B4" s="5">
        <v>0.95454545454545459</v>
      </c>
      <c r="C4" s="5"/>
      <c r="D4" s="4">
        <v>44</v>
      </c>
      <c r="E4" s="4">
        <v>42</v>
      </c>
      <c r="F4" s="4">
        <v>1</v>
      </c>
      <c r="G4" s="4">
        <v>1</v>
      </c>
      <c r="H4" s="4">
        <v>0</v>
      </c>
      <c r="I4" s="4">
        <v>0</v>
      </c>
      <c r="J4" s="4" t="e">
        <v>#DIV/0!</v>
      </c>
      <c r="K4" s="1"/>
      <c r="L4" s="1"/>
      <c r="M4" s="4">
        <v>1</v>
      </c>
    </row>
    <row r="5" spans="1:14" x14ac:dyDescent="0.35">
      <c r="A5" s="12" t="s">
        <v>11</v>
      </c>
      <c r="B5" s="5">
        <v>0.92452830188679247</v>
      </c>
      <c r="C5" s="5"/>
      <c r="D5" s="4">
        <v>53</v>
      </c>
      <c r="E5" s="4">
        <v>49</v>
      </c>
      <c r="F5" s="4">
        <v>0</v>
      </c>
      <c r="G5" s="4">
        <v>2</v>
      </c>
      <c r="H5" s="4">
        <v>2</v>
      </c>
      <c r="I5" s="4">
        <v>0</v>
      </c>
      <c r="J5" s="4" t="e">
        <v>#DIV/0!</v>
      </c>
      <c r="K5" s="1"/>
      <c r="L5" s="1"/>
      <c r="M5" s="4">
        <v>1</v>
      </c>
    </row>
    <row r="6" spans="1:14" x14ac:dyDescent="0.35">
      <c r="A6" s="12" t="s">
        <v>12</v>
      </c>
      <c r="B6" s="5">
        <v>0.86363636363636365</v>
      </c>
      <c r="C6" s="5"/>
      <c r="D6" s="4">
        <v>66</v>
      </c>
      <c r="E6" s="4">
        <v>57</v>
      </c>
      <c r="F6" s="4">
        <v>7</v>
      </c>
      <c r="G6" s="4">
        <v>0</v>
      </c>
      <c r="H6" s="4">
        <v>1</v>
      </c>
      <c r="I6" s="4">
        <v>1</v>
      </c>
      <c r="J6" s="4" t="e">
        <v>#DIV/0!</v>
      </c>
      <c r="K6" s="1"/>
      <c r="L6" s="1"/>
      <c r="M6" s="4">
        <v>1</v>
      </c>
    </row>
    <row r="7" spans="1:14" x14ac:dyDescent="0.35">
      <c r="A7" s="12" t="s">
        <v>13</v>
      </c>
      <c r="B7" s="5">
        <v>0.90697674418604646</v>
      </c>
      <c r="C7" s="5"/>
      <c r="D7" s="4">
        <v>43</v>
      </c>
      <c r="E7" s="4">
        <v>39</v>
      </c>
      <c r="F7" s="4">
        <v>2</v>
      </c>
      <c r="G7" s="4">
        <v>0</v>
      </c>
      <c r="H7" s="4">
        <v>2</v>
      </c>
      <c r="I7" s="4">
        <v>0</v>
      </c>
      <c r="J7" s="4" t="e">
        <v>#DIV/0!</v>
      </c>
      <c r="K7" s="1"/>
      <c r="L7" s="1"/>
      <c r="M7" s="4">
        <v>1</v>
      </c>
    </row>
    <row r="8" spans="1:14" x14ac:dyDescent="0.35">
      <c r="A8" s="7"/>
      <c r="B8" s="16">
        <v>0.90625</v>
      </c>
      <c r="C8" s="16">
        <v>4.3103448275862072E-2</v>
      </c>
      <c r="D8" s="15">
        <v>256</v>
      </c>
      <c r="E8" s="15">
        <v>232</v>
      </c>
      <c r="F8" s="15">
        <v>10</v>
      </c>
      <c r="G8" s="15">
        <v>7</v>
      </c>
      <c r="H8" s="15">
        <v>6</v>
      </c>
      <c r="I8" s="15">
        <v>1</v>
      </c>
      <c r="J8" s="15" t="e">
        <v>#DIV/0!</v>
      </c>
      <c r="K8" s="15">
        <v>0</v>
      </c>
      <c r="L8" s="15">
        <v>0</v>
      </c>
      <c r="M8" s="15">
        <v>5</v>
      </c>
    </row>
    <row r="12" spans="1:14" x14ac:dyDescent="0.35">
      <c r="A12" s="29" t="s">
        <v>23</v>
      </c>
      <c r="B12" s="12" t="s">
        <v>0</v>
      </c>
      <c r="C12" s="12" t="s">
        <v>1</v>
      </c>
      <c r="D12" s="12" t="s">
        <v>52</v>
      </c>
      <c r="E12" s="12" t="s">
        <v>53</v>
      </c>
      <c r="F12" s="12" t="s">
        <v>48</v>
      </c>
      <c r="G12" s="12" t="s">
        <v>21</v>
      </c>
      <c r="H12" s="12" t="s">
        <v>3</v>
      </c>
      <c r="I12" s="12" t="s">
        <v>54</v>
      </c>
      <c r="J12" s="12" t="s">
        <v>8</v>
      </c>
      <c r="K12" s="12" t="s">
        <v>2</v>
      </c>
      <c r="L12" s="12" t="s">
        <v>9</v>
      </c>
      <c r="M12" s="12" t="s">
        <v>55</v>
      </c>
      <c r="N12" s="88" t="s">
        <v>95</v>
      </c>
    </row>
    <row r="13" spans="1:14" x14ac:dyDescent="0.35">
      <c r="A13" s="12" t="s">
        <v>49</v>
      </c>
      <c r="B13" s="5" t="e">
        <v>#DIV/0!</v>
      </c>
      <c r="C13" s="5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 t="e">
        <v>#DIV/0!</v>
      </c>
      <c r="K13" s="1"/>
      <c r="L13" s="1"/>
      <c r="M13" s="4">
        <v>0</v>
      </c>
    </row>
    <row r="14" spans="1:14" x14ac:dyDescent="0.35">
      <c r="A14" s="12" t="s">
        <v>14</v>
      </c>
      <c r="B14" s="5" t="e">
        <v>#DIV/0!</v>
      </c>
      <c r="C14" s="5"/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 t="e">
        <v>#DIV/0!</v>
      </c>
      <c r="K14" s="1"/>
      <c r="L14" s="1"/>
      <c r="M14" s="4">
        <v>0</v>
      </c>
    </row>
    <row r="15" spans="1:14" x14ac:dyDescent="0.35">
      <c r="A15" s="12" t="s">
        <v>10</v>
      </c>
      <c r="B15" s="5" t="e">
        <v>#DIV/0!</v>
      </c>
      <c r="C15" s="5"/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 t="e">
        <v>#DIV/0!</v>
      </c>
      <c r="K15" s="1"/>
      <c r="L15" s="1"/>
      <c r="M15" s="4">
        <v>0</v>
      </c>
    </row>
    <row r="16" spans="1:14" x14ac:dyDescent="0.35">
      <c r="A16" s="12" t="s">
        <v>11</v>
      </c>
      <c r="B16" s="5" t="e">
        <v>#DIV/0!</v>
      </c>
      <c r="C16" s="5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 t="e">
        <v>#DIV/0!</v>
      </c>
      <c r="K16" s="1"/>
      <c r="L16" s="1"/>
      <c r="M16" s="4">
        <v>0</v>
      </c>
    </row>
    <row r="17" spans="1:14" x14ac:dyDescent="0.35">
      <c r="A17" s="12" t="s">
        <v>12</v>
      </c>
      <c r="B17" s="5" t="e">
        <v>#DIV/0!</v>
      </c>
      <c r="C17" s="5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 t="e">
        <v>#DIV/0!</v>
      </c>
      <c r="K17" s="1"/>
      <c r="L17" s="1"/>
      <c r="M17" s="4">
        <v>0</v>
      </c>
    </row>
    <row r="18" spans="1:14" x14ac:dyDescent="0.35">
      <c r="A18" s="12" t="s">
        <v>13</v>
      </c>
      <c r="B18" s="5" t="e">
        <v>#DIV/0!</v>
      </c>
      <c r="C18" s="5"/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 t="e">
        <v>#DIV/0!</v>
      </c>
      <c r="K18" s="1"/>
      <c r="L18" s="1"/>
      <c r="M18" s="4">
        <v>0</v>
      </c>
    </row>
    <row r="19" spans="1:14" x14ac:dyDescent="0.35">
      <c r="B19" s="5" t="e">
        <v>#DIV/0!</v>
      </c>
      <c r="C19" s="16" t="e">
        <v>#DIV/0!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 t="e">
        <v>#DIV/0!</v>
      </c>
      <c r="K19" s="15">
        <v>0</v>
      </c>
      <c r="L19" s="15">
        <v>0</v>
      </c>
      <c r="M19" s="15">
        <v>0</v>
      </c>
    </row>
    <row r="23" spans="1:14" x14ac:dyDescent="0.35">
      <c r="A23" s="29" t="s">
        <v>25</v>
      </c>
      <c r="B23" s="12" t="s">
        <v>0</v>
      </c>
      <c r="C23" s="12" t="s">
        <v>1</v>
      </c>
      <c r="D23" s="12" t="s">
        <v>52</v>
      </c>
      <c r="E23" s="12" t="s">
        <v>53</v>
      </c>
      <c r="F23" s="12" t="s">
        <v>48</v>
      </c>
      <c r="G23" s="12" t="s">
        <v>21</v>
      </c>
      <c r="H23" s="12" t="s">
        <v>3</v>
      </c>
      <c r="I23" s="12" t="s">
        <v>54</v>
      </c>
      <c r="J23" s="12" t="s">
        <v>8</v>
      </c>
      <c r="K23" s="12" t="s">
        <v>2</v>
      </c>
      <c r="L23" s="12" t="s">
        <v>9</v>
      </c>
      <c r="M23" s="12" t="s">
        <v>55</v>
      </c>
      <c r="N23" s="88" t="s">
        <v>95</v>
      </c>
    </row>
    <row r="24" spans="1:14" x14ac:dyDescent="0.35">
      <c r="A24" s="12" t="s">
        <v>49</v>
      </c>
      <c r="B24" s="5">
        <v>0.96</v>
      </c>
      <c r="C24" s="5"/>
      <c r="D24" s="4">
        <v>50</v>
      </c>
      <c r="E24" s="4">
        <v>48</v>
      </c>
      <c r="F24" s="4">
        <v>2</v>
      </c>
      <c r="G24" s="4">
        <v>0</v>
      </c>
      <c r="H24" s="4">
        <v>0</v>
      </c>
      <c r="I24" s="4">
        <v>0</v>
      </c>
      <c r="J24" s="4"/>
      <c r="K24" s="10"/>
      <c r="L24" s="10"/>
      <c r="M24" s="4">
        <v>1</v>
      </c>
    </row>
    <row r="25" spans="1:14" x14ac:dyDescent="0.35">
      <c r="A25" s="12" t="s">
        <v>14</v>
      </c>
      <c r="B25" s="5">
        <v>0.97222222222222221</v>
      </c>
      <c r="C25" s="5"/>
      <c r="D25" s="4">
        <v>36</v>
      </c>
      <c r="E25" s="4">
        <v>35</v>
      </c>
      <c r="F25" s="4">
        <v>1</v>
      </c>
      <c r="G25" s="4">
        <v>0</v>
      </c>
      <c r="H25" s="4">
        <v>0</v>
      </c>
      <c r="I25" s="4">
        <v>0</v>
      </c>
      <c r="J25" s="4"/>
      <c r="K25" s="10"/>
      <c r="L25" s="10"/>
      <c r="M25" s="4">
        <v>1</v>
      </c>
    </row>
    <row r="26" spans="1:14" x14ac:dyDescent="0.35">
      <c r="A26" s="12" t="s">
        <v>10</v>
      </c>
      <c r="B26" s="5">
        <v>0.967741935483871</v>
      </c>
      <c r="C26" s="5"/>
      <c r="D26" s="4">
        <v>31</v>
      </c>
      <c r="E26" s="4">
        <v>30</v>
      </c>
      <c r="F26" s="4">
        <v>1</v>
      </c>
      <c r="G26" s="4">
        <v>0</v>
      </c>
      <c r="H26" s="4">
        <v>0</v>
      </c>
      <c r="I26" s="4">
        <v>0</v>
      </c>
      <c r="J26" s="4"/>
      <c r="K26" s="1"/>
      <c r="L26" s="1"/>
      <c r="M26" s="4">
        <v>1</v>
      </c>
    </row>
    <row r="27" spans="1:14" x14ac:dyDescent="0.35">
      <c r="A27" s="12" t="s">
        <v>11</v>
      </c>
      <c r="B27" s="5">
        <v>0.96</v>
      </c>
      <c r="C27" s="5"/>
      <c r="D27" s="4">
        <v>50</v>
      </c>
      <c r="E27" s="4">
        <v>48</v>
      </c>
      <c r="F27" s="4">
        <v>1</v>
      </c>
      <c r="G27" s="4">
        <v>0</v>
      </c>
      <c r="H27" s="4">
        <v>1</v>
      </c>
      <c r="I27" s="4">
        <v>0</v>
      </c>
      <c r="J27" s="4"/>
      <c r="K27" s="1"/>
      <c r="L27" s="1"/>
      <c r="M27" s="4">
        <v>1</v>
      </c>
    </row>
    <row r="28" spans="1:14" x14ac:dyDescent="0.35">
      <c r="A28" s="12" t="s">
        <v>12</v>
      </c>
      <c r="B28" s="5">
        <v>1</v>
      </c>
      <c r="C28" s="5"/>
      <c r="D28" s="4">
        <v>41</v>
      </c>
      <c r="E28" s="4">
        <v>41</v>
      </c>
      <c r="F28" s="4">
        <v>0</v>
      </c>
      <c r="G28" s="4">
        <v>0</v>
      </c>
      <c r="H28" s="4">
        <v>0</v>
      </c>
      <c r="I28" s="4">
        <v>0</v>
      </c>
      <c r="J28" s="4"/>
      <c r="K28" s="1"/>
      <c r="L28" s="1"/>
      <c r="M28" s="4">
        <v>1</v>
      </c>
    </row>
    <row r="29" spans="1:14" x14ac:dyDescent="0.35">
      <c r="A29" s="12" t="s">
        <v>13</v>
      </c>
      <c r="B29" s="5">
        <v>0.96153846153846156</v>
      </c>
      <c r="C29" s="6"/>
      <c r="D29" s="4">
        <v>52</v>
      </c>
      <c r="E29" s="4">
        <v>50</v>
      </c>
      <c r="F29" s="4">
        <v>0</v>
      </c>
      <c r="G29" s="4">
        <v>2</v>
      </c>
      <c r="H29" s="4">
        <v>0</v>
      </c>
      <c r="I29" s="4">
        <v>0</v>
      </c>
      <c r="J29" s="4"/>
      <c r="K29" s="1"/>
      <c r="L29" s="1"/>
      <c r="M29" s="4">
        <v>1</v>
      </c>
    </row>
    <row r="30" spans="1:14" x14ac:dyDescent="0.35">
      <c r="B30" s="16">
        <v>0.96923076923076923</v>
      </c>
      <c r="C30" s="16">
        <v>1.984126984126984E-2</v>
      </c>
      <c r="D30" s="15">
        <v>260</v>
      </c>
      <c r="E30" s="15">
        <v>252</v>
      </c>
      <c r="F30" s="15">
        <v>5</v>
      </c>
      <c r="G30" s="15">
        <v>2</v>
      </c>
      <c r="H30" s="15">
        <v>1</v>
      </c>
      <c r="I30" s="15">
        <v>0</v>
      </c>
      <c r="J30" s="15" t="e">
        <v>#DIV/0!</v>
      </c>
      <c r="K30" s="15">
        <v>0</v>
      </c>
      <c r="L30" s="15">
        <v>0</v>
      </c>
      <c r="M30" s="15">
        <v>6</v>
      </c>
    </row>
    <row r="34" spans="1:14" x14ac:dyDescent="0.35">
      <c r="A34" s="29" t="s">
        <v>27</v>
      </c>
      <c r="B34" s="12" t="s">
        <v>0</v>
      </c>
      <c r="C34" s="12" t="s">
        <v>1</v>
      </c>
      <c r="D34" s="12" t="s">
        <v>52</v>
      </c>
      <c r="E34" s="12" t="s">
        <v>53</v>
      </c>
      <c r="F34" s="12" t="s">
        <v>48</v>
      </c>
      <c r="G34" s="12" t="s">
        <v>21</v>
      </c>
      <c r="H34" s="12" t="s">
        <v>3</v>
      </c>
      <c r="I34" s="12" t="s">
        <v>54</v>
      </c>
      <c r="J34" s="12" t="s">
        <v>8</v>
      </c>
      <c r="K34" s="12" t="s">
        <v>2</v>
      </c>
      <c r="L34" s="12" t="s">
        <v>9</v>
      </c>
      <c r="M34" s="12" t="s">
        <v>55</v>
      </c>
      <c r="N34" s="88" t="s">
        <v>95</v>
      </c>
    </row>
    <row r="35" spans="1:14" x14ac:dyDescent="0.35">
      <c r="A35" s="12" t="s">
        <v>49</v>
      </c>
      <c r="B35" s="5">
        <v>0.92307692307692313</v>
      </c>
      <c r="C35" s="5"/>
      <c r="D35" s="4">
        <v>26</v>
      </c>
      <c r="E35" s="4">
        <v>24</v>
      </c>
      <c r="F35" s="4">
        <v>1</v>
      </c>
      <c r="G35" s="4">
        <v>1</v>
      </c>
      <c r="H35" s="4">
        <v>0</v>
      </c>
      <c r="I35" s="4">
        <v>0</v>
      </c>
      <c r="J35" s="4"/>
      <c r="K35" s="1"/>
      <c r="L35" s="1"/>
      <c r="M35" s="4">
        <v>1</v>
      </c>
    </row>
    <row r="36" spans="1:14" x14ac:dyDescent="0.35">
      <c r="A36" s="12" t="s">
        <v>14</v>
      </c>
      <c r="B36" s="5">
        <v>0.8928571428571429</v>
      </c>
      <c r="C36" s="5"/>
      <c r="D36" s="4">
        <v>28</v>
      </c>
      <c r="E36" s="4">
        <v>25</v>
      </c>
      <c r="F36" s="4">
        <v>1</v>
      </c>
      <c r="G36" s="4">
        <v>1</v>
      </c>
      <c r="H36" s="4">
        <v>0</v>
      </c>
      <c r="I36" s="4">
        <v>1</v>
      </c>
      <c r="J36" s="4"/>
      <c r="K36" s="13"/>
      <c r="L36" s="13"/>
      <c r="M36" s="4">
        <v>1</v>
      </c>
    </row>
    <row r="37" spans="1:14" x14ac:dyDescent="0.35">
      <c r="A37" s="12" t="s">
        <v>10</v>
      </c>
      <c r="B37" s="5">
        <v>0.88571428571428568</v>
      </c>
      <c r="C37" s="5"/>
      <c r="D37" s="4">
        <v>35</v>
      </c>
      <c r="E37" s="4">
        <v>31</v>
      </c>
      <c r="F37" s="4">
        <v>1</v>
      </c>
      <c r="G37" s="4">
        <v>2</v>
      </c>
      <c r="H37" s="4">
        <v>1</v>
      </c>
      <c r="I37" s="4">
        <v>0</v>
      </c>
      <c r="J37" s="4"/>
      <c r="K37" s="1"/>
      <c r="L37" s="1"/>
      <c r="M37" s="4">
        <v>1</v>
      </c>
    </row>
    <row r="38" spans="1:14" x14ac:dyDescent="0.35">
      <c r="A38" s="12" t="s">
        <v>11</v>
      </c>
      <c r="B38" s="5">
        <v>0.97222222222222221</v>
      </c>
      <c r="C38" s="5"/>
      <c r="D38" s="4">
        <v>36</v>
      </c>
      <c r="E38" s="4">
        <v>35</v>
      </c>
      <c r="F38" s="4">
        <v>1</v>
      </c>
      <c r="G38" s="4">
        <v>0</v>
      </c>
      <c r="H38" s="4">
        <v>0</v>
      </c>
      <c r="I38" s="4">
        <v>0</v>
      </c>
      <c r="J38" s="4"/>
      <c r="K38" s="1"/>
      <c r="L38" s="1"/>
      <c r="M38" s="4">
        <v>1</v>
      </c>
    </row>
    <row r="39" spans="1:14" x14ac:dyDescent="0.35">
      <c r="A39" s="12" t="s">
        <v>12</v>
      </c>
      <c r="B39" s="5">
        <v>0.87878787878787878</v>
      </c>
      <c r="C39" s="5"/>
      <c r="D39" s="4">
        <v>33</v>
      </c>
      <c r="E39" s="4">
        <v>29</v>
      </c>
      <c r="F39" s="4">
        <v>4</v>
      </c>
      <c r="G39" s="4">
        <v>0</v>
      </c>
      <c r="H39" s="4">
        <v>0</v>
      </c>
      <c r="I39" s="4">
        <v>0</v>
      </c>
      <c r="J39" s="4"/>
      <c r="K39" s="1"/>
      <c r="L39" s="1"/>
      <c r="M39" s="4">
        <v>1</v>
      </c>
    </row>
    <row r="40" spans="1:14" x14ac:dyDescent="0.35">
      <c r="A40" s="12" t="s">
        <v>13</v>
      </c>
      <c r="B40" s="5">
        <v>0.90322580645161288</v>
      </c>
      <c r="C40" s="5"/>
      <c r="D40" s="4">
        <v>31</v>
      </c>
      <c r="E40" s="4">
        <v>28</v>
      </c>
      <c r="F40" s="4">
        <v>2</v>
      </c>
      <c r="G40" s="4">
        <v>1</v>
      </c>
      <c r="H40" s="4">
        <v>0</v>
      </c>
      <c r="I40" s="4">
        <v>0</v>
      </c>
      <c r="J40" s="4"/>
      <c r="K40" s="1"/>
      <c r="L40" s="1"/>
      <c r="M40" s="4">
        <v>1</v>
      </c>
    </row>
    <row r="41" spans="1:14" x14ac:dyDescent="0.35">
      <c r="B41" s="16">
        <v>0.91005291005291</v>
      </c>
      <c r="C41" s="16">
        <v>5.8139534883720929E-2</v>
      </c>
      <c r="D41" s="15">
        <v>189</v>
      </c>
      <c r="E41" s="15">
        <v>172</v>
      </c>
      <c r="F41" s="15">
        <v>10</v>
      </c>
      <c r="G41" s="15">
        <v>5</v>
      </c>
      <c r="H41" s="15">
        <v>1</v>
      </c>
      <c r="I41" s="15">
        <v>1</v>
      </c>
      <c r="J41" s="15" t="e">
        <v>#DIV/0!</v>
      </c>
      <c r="K41" s="15">
        <v>0</v>
      </c>
      <c r="L41" s="15">
        <v>0</v>
      </c>
      <c r="M41" s="15">
        <v>6</v>
      </c>
    </row>
    <row r="45" spans="1:14" x14ac:dyDescent="0.35">
      <c r="A45" s="29" t="s">
        <v>29</v>
      </c>
      <c r="B45" s="12" t="s">
        <v>0</v>
      </c>
      <c r="C45" s="12" t="s">
        <v>1</v>
      </c>
      <c r="D45" s="12" t="s">
        <v>52</v>
      </c>
      <c r="E45" s="12" t="s">
        <v>53</v>
      </c>
      <c r="F45" s="12" t="s">
        <v>48</v>
      </c>
      <c r="G45" s="12" t="s">
        <v>21</v>
      </c>
      <c r="H45" s="12" t="s">
        <v>3</v>
      </c>
      <c r="I45" s="12" t="s">
        <v>54</v>
      </c>
      <c r="J45" s="12" t="s">
        <v>8</v>
      </c>
      <c r="K45" s="12" t="s">
        <v>2</v>
      </c>
      <c r="L45" s="12" t="s">
        <v>9</v>
      </c>
      <c r="M45" s="12" t="s">
        <v>55</v>
      </c>
      <c r="N45" s="88" t="s">
        <v>95</v>
      </c>
    </row>
    <row r="46" spans="1:14" x14ac:dyDescent="0.35">
      <c r="A46" s="12" t="s">
        <v>49</v>
      </c>
      <c r="B46" s="5">
        <v>0.91428571428571426</v>
      </c>
      <c r="C46" s="5"/>
      <c r="D46" s="4">
        <v>35</v>
      </c>
      <c r="E46" s="4">
        <v>32</v>
      </c>
      <c r="F46" s="4">
        <v>1</v>
      </c>
      <c r="G46" s="4">
        <v>1</v>
      </c>
      <c r="H46" s="4">
        <v>1</v>
      </c>
      <c r="I46" s="4">
        <v>0</v>
      </c>
      <c r="J46" s="4"/>
      <c r="K46" s="10"/>
      <c r="L46" s="10"/>
      <c r="M46" s="4">
        <v>1</v>
      </c>
    </row>
    <row r="47" spans="1:14" x14ac:dyDescent="0.35">
      <c r="A47" s="12" t="s">
        <v>14</v>
      </c>
      <c r="B47" s="5">
        <v>0.88888888888888884</v>
      </c>
      <c r="C47" s="5"/>
      <c r="D47" s="4">
        <v>27</v>
      </c>
      <c r="E47" s="4">
        <v>24</v>
      </c>
      <c r="F47" s="4">
        <v>1</v>
      </c>
      <c r="G47" s="4">
        <v>1</v>
      </c>
      <c r="H47" s="4">
        <v>1</v>
      </c>
      <c r="I47" s="4">
        <v>0</v>
      </c>
      <c r="J47" s="4"/>
      <c r="K47" s="10"/>
      <c r="L47" s="10"/>
      <c r="M47" s="4">
        <v>1</v>
      </c>
    </row>
    <row r="48" spans="1:14" x14ac:dyDescent="0.35">
      <c r="A48" s="12" t="s">
        <v>10</v>
      </c>
      <c r="B48" s="5">
        <v>0.93023255813953487</v>
      </c>
      <c r="C48" s="5"/>
      <c r="D48" s="4">
        <v>43</v>
      </c>
      <c r="E48" s="4">
        <v>40</v>
      </c>
      <c r="F48" s="4">
        <v>1</v>
      </c>
      <c r="G48" s="4">
        <v>1</v>
      </c>
      <c r="H48" s="4">
        <v>1</v>
      </c>
      <c r="I48" s="4">
        <v>0</v>
      </c>
      <c r="J48" s="4"/>
      <c r="K48" s="1"/>
      <c r="L48" s="1"/>
      <c r="M48" s="4">
        <v>1</v>
      </c>
    </row>
    <row r="49" spans="1:14" x14ac:dyDescent="0.35">
      <c r="A49" s="12" t="s">
        <v>11</v>
      </c>
      <c r="B49" s="5">
        <v>0.97435897435897434</v>
      </c>
      <c r="C49" s="5"/>
      <c r="D49" s="4">
        <v>39</v>
      </c>
      <c r="E49" s="4">
        <v>38</v>
      </c>
      <c r="F49" s="4">
        <v>1</v>
      </c>
      <c r="G49" s="4">
        <v>0</v>
      </c>
      <c r="H49" s="4">
        <v>0</v>
      </c>
      <c r="I49" s="4">
        <v>0</v>
      </c>
      <c r="J49" s="4"/>
      <c r="K49" s="1"/>
      <c r="L49" s="1"/>
      <c r="M49" s="4">
        <v>1</v>
      </c>
    </row>
    <row r="50" spans="1:14" x14ac:dyDescent="0.35">
      <c r="A50" s="12" t="s">
        <v>12</v>
      </c>
      <c r="B50" s="5">
        <v>0.91304347826086951</v>
      </c>
      <c r="C50" s="5"/>
      <c r="D50" s="4">
        <v>46</v>
      </c>
      <c r="E50" s="4">
        <v>42</v>
      </c>
      <c r="F50" s="4">
        <v>4</v>
      </c>
      <c r="G50" s="4">
        <v>0</v>
      </c>
      <c r="H50" s="4">
        <v>0</v>
      </c>
      <c r="I50" s="4">
        <v>0</v>
      </c>
      <c r="J50" s="4"/>
      <c r="K50" s="1"/>
      <c r="L50" s="1"/>
      <c r="M50" s="4">
        <v>1</v>
      </c>
    </row>
    <row r="51" spans="1:14" x14ac:dyDescent="0.35">
      <c r="A51" s="12" t="s">
        <v>13</v>
      </c>
      <c r="B51" s="5">
        <v>0.95121951219512191</v>
      </c>
      <c r="C51" s="5"/>
      <c r="D51" s="4">
        <v>41</v>
      </c>
      <c r="E51" s="4">
        <v>39</v>
      </c>
      <c r="F51" s="4">
        <v>1</v>
      </c>
      <c r="G51" s="4">
        <v>1</v>
      </c>
      <c r="H51" s="4">
        <v>0</v>
      </c>
      <c r="I51" s="4">
        <v>0</v>
      </c>
      <c r="J51" s="4"/>
      <c r="K51" s="1"/>
      <c r="L51" s="1"/>
      <c r="M51" s="4">
        <v>1</v>
      </c>
    </row>
    <row r="52" spans="1:14" x14ac:dyDescent="0.35">
      <c r="B52" s="16">
        <v>0.93073593073593075</v>
      </c>
      <c r="C52" s="16"/>
      <c r="D52" s="15">
        <v>231</v>
      </c>
      <c r="E52" s="15">
        <v>215</v>
      </c>
      <c r="F52" s="15">
        <v>9</v>
      </c>
      <c r="G52" s="15">
        <v>4</v>
      </c>
      <c r="H52" s="15">
        <v>3</v>
      </c>
      <c r="I52" s="15">
        <v>0</v>
      </c>
      <c r="J52" s="15" t="e">
        <v>#DIV/0!</v>
      </c>
      <c r="K52" s="15">
        <v>0</v>
      </c>
      <c r="L52" s="15">
        <v>0</v>
      </c>
      <c r="M52" s="15">
        <v>6</v>
      </c>
    </row>
    <row r="56" spans="1:14" x14ac:dyDescent="0.35">
      <c r="A56" s="29" t="s">
        <v>30</v>
      </c>
      <c r="B56" s="12" t="s">
        <v>0</v>
      </c>
      <c r="C56" s="12" t="s">
        <v>1</v>
      </c>
      <c r="D56" s="12" t="s">
        <v>52</v>
      </c>
      <c r="E56" s="12" t="s">
        <v>53</v>
      </c>
      <c r="F56" s="12" t="s">
        <v>48</v>
      </c>
      <c r="G56" s="12" t="s">
        <v>21</v>
      </c>
      <c r="H56" s="12" t="s">
        <v>3</v>
      </c>
      <c r="I56" s="12" t="s">
        <v>54</v>
      </c>
      <c r="J56" s="12" t="s">
        <v>8</v>
      </c>
      <c r="K56" s="12" t="s">
        <v>2</v>
      </c>
      <c r="L56" s="12" t="s">
        <v>9</v>
      </c>
      <c r="M56" s="12" t="s">
        <v>55</v>
      </c>
      <c r="N56" s="88" t="s">
        <v>95</v>
      </c>
    </row>
    <row r="57" spans="1:14" x14ac:dyDescent="0.35">
      <c r="A57" s="12" t="s">
        <v>49</v>
      </c>
      <c r="B57" s="5">
        <v>0.89473684210526316</v>
      </c>
      <c r="C57" s="5"/>
      <c r="D57" s="4">
        <v>38</v>
      </c>
      <c r="E57" s="4">
        <v>34</v>
      </c>
      <c r="F57" s="4">
        <v>4</v>
      </c>
      <c r="G57" s="4">
        <v>0</v>
      </c>
      <c r="H57" s="4">
        <v>0</v>
      </c>
      <c r="I57" s="4">
        <v>0</v>
      </c>
      <c r="J57" s="4"/>
      <c r="K57" s="10"/>
      <c r="L57" s="10"/>
      <c r="M57" s="4">
        <v>1</v>
      </c>
    </row>
    <row r="58" spans="1:14" x14ac:dyDescent="0.35">
      <c r="A58" s="12" t="s">
        <v>14</v>
      </c>
      <c r="B58" s="5" t="e">
        <v>#DIV/0!</v>
      </c>
      <c r="C58" s="5"/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/>
      <c r="K58" s="10"/>
      <c r="L58" s="10"/>
      <c r="M58" s="4">
        <v>0</v>
      </c>
    </row>
    <row r="59" spans="1:14" x14ac:dyDescent="0.35">
      <c r="A59" s="12" t="s">
        <v>10</v>
      </c>
      <c r="B59" s="5">
        <v>0.93548387096774188</v>
      </c>
      <c r="C59" s="5"/>
      <c r="D59" s="4">
        <v>31</v>
      </c>
      <c r="E59" s="4">
        <v>29</v>
      </c>
      <c r="F59" s="4">
        <v>2</v>
      </c>
      <c r="G59" s="4">
        <v>0</v>
      </c>
      <c r="H59" s="4">
        <v>0</v>
      </c>
      <c r="I59" s="4">
        <v>0</v>
      </c>
      <c r="J59" s="4"/>
      <c r="K59" s="1"/>
      <c r="L59" s="1"/>
      <c r="M59" s="4">
        <v>1</v>
      </c>
    </row>
    <row r="60" spans="1:14" x14ac:dyDescent="0.35">
      <c r="A60" s="12" t="s">
        <v>11</v>
      </c>
      <c r="B60" s="5">
        <v>0.91489361702127658</v>
      </c>
      <c r="C60" s="5"/>
      <c r="D60" s="4">
        <v>47</v>
      </c>
      <c r="E60" s="4">
        <v>43</v>
      </c>
      <c r="F60" s="4">
        <v>4</v>
      </c>
      <c r="G60" s="4">
        <v>0</v>
      </c>
      <c r="H60" s="4">
        <v>0</v>
      </c>
      <c r="I60" s="4">
        <v>0</v>
      </c>
      <c r="J60" s="4"/>
      <c r="K60" s="1"/>
      <c r="L60" s="1"/>
      <c r="M60" s="4">
        <v>1</v>
      </c>
    </row>
    <row r="61" spans="1:14" x14ac:dyDescent="0.35">
      <c r="A61" s="12" t="s">
        <v>12</v>
      </c>
      <c r="B61" s="5">
        <v>0.96969696969696972</v>
      </c>
      <c r="C61" s="5"/>
      <c r="D61" s="4">
        <v>33</v>
      </c>
      <c r="E61" s="4">
        <v>32</v>
      </c>
      <c r="F61" s="4">
        <v>1</v>
      </c>
      <c r="G61" s="4">
        <v>0</v>
      </c>
      <c r="H61" s="4">
        <v>0</v>
      </c>
      <c r="I61" s="4">
        <v>0</v>
      </c>
      <c r="J61" s="4"/>
      <c r="K61" s="1"/>
      <c r="L61" s="1"/>
      <c r="M61" s="4">
        <v>1</v>
      </c>
    </row>
    <row r="62" spans="1:14" x14ac:dyDescent="0.35">
      <c r="A62" s="12" t="s">
        <v>13</v>
      </c>
      <c r="B62" s="5">
        <v>0.95121951219512191</v>
      </c>
      <c r="C62" s="5"/>
      <c r="D62" s="4">
        <v>41</v>
      </c>
      <c r="E62" s="4">
        <v>39</v>
      </c>
      <c r="F62" s="4">
        <v>1</v>
      </c>
      <c r="G62" s="4">
        <v>1</v>
      </c>
      <c r="H62" s="4">
        <v>0</v>
      </c>
      <c r="I62" s="4">
        <v>0</v>
      </c>
      <c r="J62" s="4"/>
      <c r="K62" s="1"/>
      <c r="L62" s="1"/>
      <c r="M62" s="4">
        <v>1</v>
      </c>
    </row>
    <row r="63" spans="1:14" x14ac:dyDescent="0.35">
      <c r="B63" s="16">
        <v>0.93157894736842106</v>
      </c>
      <c r="C63" s="16"/>
      <c r="D63" s="15">
        <v>190</v>
      </c>
      <c r="E63" s="15">
        <v>177</v>
      </c>
      <c r="F63" s="15">
        <v>12</v>
      </c>
      <c r="G63" s="15">
        <v>1</v>
      </c>
      <c r="H63" s="15">
        <v>0</v>
      </c>
      <c r="I63" s="15">
        <v>0</v>
      </c>
      <c r="J63" s="15" t="e">
        <v>#DIV/0!</v>
      </c>
      <c r="K63" s="15">
        <v>0</v>
      </c>
      <c r="L63" s="15">
        <v>0</v>
      </c>
      <c r="M63" s="15">
        <v>5</v>
      </c>
    </row>
    <row r="67" spans="1:14" x14ac:dyDescent="0.35">
      <c r="A67" s="29" t="s">
        <v>31</v>
      </c>
      <c r="B67" s="12" t="s">
        <v>0</v>
      </c>
      <c r="C67" s="12" t="s">
        <v>1</v>
      </c>
      <c r="D67" s="12" t="s">
        <v>52</v>
      </c>
      <c r="E67" s="12" t="s">
        <v>53</v>
      </c>
      <c r="F67" s="12" t="s">
        <v>48</v>
      </c>
      <c r="G67" s="12" t="s">
        <v>21</v>
      </c>
      <c r="H67" s="12" t="s">
        <v>3</v>
      </c>
      <c r="I67" s="12" t="s">
        <v>54</v>
      </c>
      <c r="J67" s="12" t="s">
        <v>8</v>
      </c>
      <c r="K67" s="12" t="s">
        <v>2</v>
      </c>
      <c r="L67" s="12" t="s">
        <v>9</v>
      </c>
      <c r="M67" s="12" t="s">
        <v>55</v>
      </c>
    </row>
    <row r="68" spans="1:14" x14ac:dyDescent="0.35">
      <c r="A68" s="12" t="s">
        <v>49</v>
      </c>
      <c r="B68" s="5">
        <v>0.87755102040816324</v>
      </c>
      <c r="C68" s="5"/>
      <c r="D68" s="4">
        <v>49</v>
      </c>
      <c r="E68" s="4">
        <v>43</v>
      </c>
      <c r="F68" s="4">
        <v>5</v>
      </c>
      <c r="G68" s="4">
        <v>1</v>
      </c>
      <c r="H68" s="4">
        <v>0</v>
      </c>
      <c r="I68" s="4">
        <v>0</v>
      </c>
      <c r="J68" s="4" t="e">
        <v>#DIV/0!</v>
      </c>
      <c r="K68" s="13"/>
      <c r="L68" s="13"/>
      <c r="M68" s="4">
        <v>1</v>
      </c>
    </row>
    <row r="69" spans="1:14" x14ac:dyDescent="0.35">
      <c r="A69" s="12" t="s">
        <v>14</v>
      </c>
      <c r="B69" s="5">
        <v>0.87179487179487181</v>
      </c>
      <c r="C69" s="5"/>
      <c r="D69" s="4">
        <v>39</v>
      </c>
      <c r="E69" s="4">
        <v>34</v>
      </c>
      <c r="F69" s="4">
        <v>2</v>
      </c>
      <c r="G69" s="4">
        <v>1</v>
      </c>
      <c r="H69" s="4">
        <v>2</v>
      </c>
      <c r="I69" s="4">
        <v>0</v>
      </c>
      <c r="J69" s="4" t="e">
        <v>#DIV/0!</v>
      </c>
      <c r="K69" s="13"/>
      <c r="L69" s="13"/>
      <c r="M69" s="4">
        <v>1</v>
      </c>
    </row>
    <row r="70" spans="1:14" x14ac:dyDescent="0.35">
      <c r="A70" s="12" t="s">
        <v>10</v>
      </c>
      <c r="B70" s="5">
        <v>0.80769230769230771</v>
      </c>
      <c r="C70" s="5"/>
      <c r="D70" s="4">
        <v>26</v>
      </c>
      <c r="E70" s="4">
        <v>21</v>
      </c>
      <c r="F70" s="4">
        <v>2</v>
      </c>
      <c r="G70" s="4">
        <v>1</v>
      </c>
      <c r="H70" s="4">
        <v>1</v>
      </c>
      <c r="I70" s="4">
        <v>1</v>
      </c>
      <c r="J70" s="4" t="e">
        <v>#DIV/0!</v>
      </c>
      <c r="K70" s="1"/>
      <c r="L70" s="1"/>
      <c r="M70" s="4">
        <v>1</v>
      </c>
    </row>
    <row r="71" spans="1:14" x14ac:dyDescent="0.35">
      <c r="A71" s="12" t="s">
        <v>11</v>
      </c>
      <c r="B71" s="5">
        <v>0.82</v>
      </c>
      <c r="C71" s="5"/>
      <c r="D71" s="4">
        <v>50</v>
      </c>
      <c r="E71" s="4">
        <v>41</v>
      </c>
      <c r="F71" s="4">
        <v>3</v>
      </c>
      <c r="G71" s="4">
        <v>6</v>
      </c>
      <c r="H71" s="4">
        <v>0</v>
      </c>
      <c r="I71" s="4">
        <v>0</v>
      </c>
      <c r="J71" s="4" t="e">
        <v>#DIV/0!</v>
      </c>
      <c r="K71" s="1"/>
      <c r="L71" s="1"/>
      <c r="M71" s="4">
        <v>1</v>
      </c>
    </row>
    <row r="72" spans="1:14" x14ac:dyDescent="0.35">
      <c r="A72" s="12" t="s">
        <v>12</v>
      </c>
      <c r="B72" s="5">
        <v>0.90909090909090906</v>
      </c>
      <c r="C72" s="6"/>
      <c r="D72" s="4">
        <v>33</v>
      </c>
      <c r="E72" s="4">
        <v>30</v>
      </c>
      <c r="F72" s="4">
        <v>2</v>
      </c>
      <c r="G72" s="4">
        <v>1</v>
      </c>
      <c r="H72" s="4">
        <v>0</v>
      </c>
      <c r="I72" s="4">
        <v>0</v>
      </c>
      <c r="J72" s="4" t="e">
        <v>#DIV/0!</v>
      </c>
      <c r="K72" s="1"/>
      <c r="L72" s="1"/>
      <c r="M72" s="4">
        <v>1</v>
      </c>
    </row>
    <row r="73" spans="1:14" x14ac:dyDescent="0.35">
      <c r="A73" s="12" t="s">
        <v>13</v>
      </c>
      <c r="B73" s="5">
        <v>0.84615384615384615</v>
      </c>
      <c r="C73" s="5"/>
      <c r="D73" s="4">
        <v>39</v>
      </c>
      <c r="E73" s="4">
        <v>33</v>
      </c>
      <c r="F73" s="4">
        <v>4</v>
      </c>
      <c r="G73" s="4">
        <v>2</v>
      </c>
      <c r="H73" s="4">
        <v>0</v>
      </c>
      <c r="I73" s="4">
        <v>0</v>
      </c>
      <c r="J73" s="4" t="e">
        <v>#DIV/0!</v>
      </c>
      <c r="K73" s="1"/>
      <c r="L73" s="1"/>
      <c r="M73" s="4">
        <v>1</v>
      </c>
    </row>
    <row r="74" spans="1:14" x14ac:dyDescent="0.35">
      <c r="B74" s="16">
        <v>0.85593220338983056</v>
      </c>
      <c r="C74" s="16"/>
      <c r="D74" s="15">
        <v>236</v>
      </c>
      <c r="E74" s="15">
        <v>202</v>
      </c>
      <c r="F74" s="15">
        <v>18</v>
      </c>
      <c r="G74" s="15">
        <v>12</v>
      </c>
      <c r="H74" s="15">
        <v>3</v>
      </c>
      <c r="I74" s="15">
        <v>1</v>
      </c>
      <c r="J74" s="15" t="e">
        <v>#DIV/0!</v>
      </c>
      <c r="K74" s="15">
        <v>0</v>
      </c>
      <c r="L74" s="15">
        <v>0</v>
      </c>
      <c r="M74" s="15">
        <v>6</v>
      </c>
    </row>
    <row r="75" spans="1:14" x14ac:dyDescent="0.35">
      <c r="F75" s="86">
        <v>7.6271186440677971E-2</v>
      </c>
      <c r="G75" s="86">
        <v>5.9405940594059403E-2</v>
      </c>
      <c r="H75" s="86">
        <v>1.2711864406779662E-2</v>
      </c>
      <c r="I75" s="86">
        <v>4.2372881355932203E-3</v>
      </c>
    </row>
    <row r="78" spans="1:14" x14ac:dyDescent="0.35">
      <c r="A78" s="29" t="s">
        <v>33</v>
      </c>
      <c r="B78" s="12" t="s">
        <v>0</v>
      </c>
      <c r="C78" s="12" t="s">
        <v>1</v>
      </c>
      <c r="D78" s="12" t="s">
        <v>52</v>
      </c>
      <c r="E78" s="12" t="s">
        <v>53</v>
      </c>
      <c r="F78" s="12" t="s">
        <v>48</v>
      </c>
      <c r="G78" s="12" t="s">
        <v>21</v>
      </c>
      <c r="H78" s="12" t="s">
        <v>3</v>
      </c>
      <c r="I78" s="12" t="s">
        <v>54</v>
      </c>
      <c r="J78" s="12" t="s">
        <v>8</v>
      </c>
      <c r="K78" s="12" t="s">
        <v>2</v>
      </c>
      <c r="L78" s="12" t="s">
        <v>9</v>
      </c>
      <c r="M78" s="12" t="s">
        <v>55</v>
      </c>
      <c r="N78" s="88" t="s">
        <v>95</v>
      </c>
    </row>
    <row r="79" spans="1:14" x14ac:dyDescent="0.35">
      <c r="A79" s="12" t="s">
        <v>49</v>
      </c>
      <c r="B79" s="5">
        <v>0.84</v>
      </c>
      <c r="C79" s="5"/>
      <c r="D79" s="4">
        <v>25</v>
      </c>
      <c r="E79" s="4">
        <v>21</v>
      </c>
      <c r="F79" s="4">
        <v>2</v>
      </c>
      <c r="G79" s="4">
        <v>2</v>
      </c>
      <c r="H79" s="4">
        <v>0</v>
      </c>
      <c r="I79" s="4">
        <v>0</v>
      </c>
      <c r="J79" s="4"/>
      <c r="K79" s="1"/>
      <c r="L79" s="1"/>
      <c r="M79" s="4">
        <v>1</v>
      </c>
    </row>
    <row r="80" spans="1:14" x14ac:dyDescent="0.35">
      <c r="A80" s="12" t="s">
        <v>14</v>
      </c>
      <c r="B80" s="5">
        <v>0.91666666666666663</v>
      </c>
      <c r="C80" s="5"/>
      <c r="D80" s="4">
        <v>24</v>
      </c>
      <c r="E80" s="4">
        <v>22</v>
      </c>
      <c r="F80" s="4">
        <v>1</v>
      </c>
      <c r="G80" s="4">
        <v>0</v>
      </c>
      <c r="H80" s="4">
        <v>1</v>
      </c>
      <c r="I80" s="4">
        <v>0</v>
      </c>
      <c r="J80" s="4"/>
      <c r="K80" s="1"/>
      <c r="L80" s="1"/>
      <c r="M80" s="4">
        <v>1</v>
      </c>
    </row>
    <row r="81" spans="1:14" x14ac:dyDescent="0.35">
      <c r="A81" s="12" t="s">
        <v>10</v>
      </c>
      <c r="B81" s="5">
        <v>0.92307692307692313</v>
      </c>
      <c r="C81" s="5"/>
      <c r="D81" s="4">
        <v>39</v>
      </c>
      <c r="E81" s="4">
        <v>36</v>
      </c>
      <c r="F81" s="4">
        <v>1</v>
      </c>
      <c r="G81" s="4">
        <v>1</v>
      </c>
      <c r="H81" s="4">
        <v>0</v>
      </c>
      <c r="I81" s="4">
        <v>1</v>
      </c>
      <c r="J81" s="4"/>
      <c r="K81" s="1"/>
      <c r="L81" s="1"/>
      <c r="M81" s="4">
        <v>1</v>
      </c>
    </row>
    <row r="82" spans="1:14" x14ac:dyDescent="0.35">
      <c r="A82" s="12" t="s">
        <v>11</v>
      </c>
      <c r="B82" s="5">
        <v>0.90909090909090906</v>
      </c>
      <c r="C82" s="5"/>
      <c r="D82" s="4">
        <v>44</v>
      </c>
      <c r="E82" s="4">
        <v>40</v>
      </c>
      <c r="F82" s="4">
        <v>1</v>
      </c>
      <c r="G82" s="4">
        <v>0</v>
      </c>
      <c r="H82" s="4">
        <v>3</v>
      </c>
      <c r="I82" s="4">
        <v>0</v>
      </c>
      <c r="J82" s="4"/>
      <c r="K82" s="1"/>
      <c r="L82" s="1"/>
      <c r="M82" s="4">
        <v>1</v>
      </c>
    </row>
    <row r="83" spans="1:14" x14ac:dyDescent="0.35">
      <c r="A83" s="12" t="s">
        <v>12</v>
      </c>
      <c r="B83" s="5">
        <v>0.82926829268292679</v>
      </c>
      <c r="C83" s="5"/>
      <c r="D83" s="4">
        <v>41</v>
      </c>
      <c r="E83" s="4">
        <v>34</v>
      </c>
      <c r="F83" s="4">
        <v>0</v>
      </c>
      <c r="G83" s="4">
        <v>7</v>
      </c>
      <c r="H83" s="4">
        <v>0</v>
      </c>
      <c r="I83" s="4">
        <v>0</v>
      </c>
      <c r="J83" s="4"/>
      <c r="K83" s="1"/>
      <c r="L83" s="1"/>
      <c r="M83" s="4">
        <v>1</v>
      </c>
    </row>
    <row r="84" spans="1:14" x14ac:dyDescent="0.35">
      <c r="A84" s="12" t="s">
        <v>13</v>
      </c>
      <c r="B84" s="5">
        <v>1</v>
      </c>
      <c r="C84" s="4"/>
      <c r="D84" s="4">
        <v>49</v>
      </c>
      <c r="E84" s="4">
        <v>49</v>
      </c>
      <c r="F84" s="4">
        <v>0</v>
      </c>
      <c r="G84" s="4">
        <v>0</v>
      </c>
      <c r="H84" s="4">
        <v>0</v>
      </c>
      <c r="I84" s="4">
        <v>0</v>
      </c>
      <c r="J84" s="4"/>
      <c r="K84" s="1"/>
      <c r="L84" s="1"/>
      <c r="M84" s="4">
        <v>1</v>
      </c>
    </row>
    <row r="85" spans="1:14" x14ac:dyDescent="0.35">
      <c r="B85" s="16">
        <v>0.90990990990990994</v>
      </c>
      <c r="C85" s="16"/>
      <c r="D85" s="15">
        <v>222</v>
      </c>
      <c r="E85" s="15">
        <v>202</v>
      </c>
      <c r="F85" s="15">
        <v>5</v>
      </c>
      <c r="G85" s="15">
        <v>10</v>
      </c>
      <c r="H85" s="15">
        <v>4</v>
      </c>
      <c r="I85" s="15">
        <v>1</v>
      </c>
      <c r="J85" s="15" t="e">
        <v>#DIV/0!</v>
      </c>
      <c r="K85" s="15">
        <v>0</v>
      </c>
      <c r="L85" s="15">
        <v>0</v>
      </c>
      <c r="M85" s="15">
        <v>6</v>
      </c>
    </row>
    <row r="89" spans="1:14" x14ac:dyDescent="0.35">
      <c r="A89" s="29" t="s">
        <v>35</v>
      </c>
      <c r="B89" s="12" t="s">
        <v>0</v>
      </c>
      <c r="C89" s="12" t="s">
        <v>1</v>
      </c>
      <c r="D89" s="12" t="s">
        <v>52</v>
      </c>
      <c r="E89" s="12" t="s">
        <v>53</v>
      </c>
      <c r="F89" s="12" t="s">
        <v>48</v>
      </c>
      <c r="G89" s="12" t="s">
        <v>21</v>
      </c>
      <c r="H89" s="12" t="s">
        <v>3</v>
      </c>
      <c r="I89" s="12" t="s">
        <v>54</v>
      </c>
      <c r="J89" s="12" t="s">
        <v>8</v>
      </c>
      <c r="K89" s="12" t="s">
        <v>2</v>
      </c>
      <c r="L89" s="12" t="s">
        <v>9</v>
      </c>
      <c r="M89" s="12" t="s">
        <v>55</v>
      </c>
      <c r="N89" s="88" t="s">
        <v>95</v>
      </c>
    </row>
    <row r="90" spans="1:14" x14ac:dyDescent="0.35">
      <c r="A90" s="12" t="s">
        <v>49</v>
      </c>
      <c r="B90" s="5">
        <v>0.93023255813953487</v>
      </c>
      <c r="C90" s="5"/>
      <c r="D90" s="4">
        <v>43</v>
      </c>
      <c r="E90" s="4">
        <v>40</v>
      </c>
      <c r="F90" s="4">
        <v>0</v>
      </c>
      <c r="G90" s="4">
        <v>2</v>
      </c>
      <c r="H90" s="4">
        <v>1</v>
      </c>
      <c r="I90" s="4">
        <v>0</v>
      </c>
      <c r="J90" s="4" t="e">
        <v>#DIV/0!</v>
      </c>
      <c r="K90" s="10"/>
      <c r="L90" s="10"/>
      <c r="M90" s="4">
        <v>1</v>
      </c>
    </row>
    <row r="91" spans="1:14" x14ac:dyDescent="0.35">
      <c r="A91" s="12" t="s">
        <v>14</v>
      </c>
      <c r="B91" s="5">
        <v>0.91891891891891897</v>
      </c>
      <c r="C91" s="5"/>
      <c r="D91" s="4">
        <v>37</v>
      </c>
      <c r="E91" s="4">
        <v>34</v>
      </c>
      <c r="F91" s="4">
        <v>0</v>
      </c>
      <c r="G91" s="4">
        <v>0</v>
      </c>
      <c r="H91" s="4">
        <v>3</v>
      </c>
      <c r="I91" s="4">
        <v>0</v>
      </c>
      <c r="J91" s="4" t="e">
        <v>#DIV/0!</v>
      </c>
      <c r="K91" s="10"/>
      <c r="L91" s="10"/>
      <c r="M91" s="4">
        <v>1</v>
      </c>
    </row>
    <row r="92" spans="1:14" x14ac:dyDescent="0.35">
      <c r="A92" s="12" t="s">
        <v>10</v>
      </c>
      <c r="B92" s="5">
        <v>0.97826086956521741</v>
      </c>
      <c r="C92" s="19"/>
      <c r="D92" s="4">
        <v>46</v>
      </c>
      <c r="E92" s="4">
        <v>45</v>
      </c>
      <c r="F92" s="4">
        <v>1</v>
      </c>
      <c r="G92" s="4">
        <v>0</v>
      </c>
      <c r="H92" s="4">
        <v>0</v>
      </c>
      <c r="I92" s="4">
        <v>0</v>
      </c>
      <c r="J92" s="4" t="e">
        <v>#DIV/0!</v>
      </c>
      <c r="K92" s="1"/>
      <c r="L92" s="1"/>
      <c r="M92" s="4">
        <v>1</v>
      </c>
    </row>
    <row r="93" spans="1:14" x14ac:dyDescent="0.35">
      <c r="A93" s="12" t="s">
        <v>11</v>
      </c>
      <c r="B93" s="5">
        <v>0.90909090909090906</v>
      </c>
      <c r="C93" s="5"/>
      <c r="D93" s="4">
        <v>44</v>
      </c>
      <c r="E93" s="4">
        <v>40</v>
      </c>
      <c r="F93" s="4">
        <v>1</v>
      </c>
      <c r="G93" s="4">
        <v>2</v>
      </c>
      <c r="H93" s="4">
        <v>1</v>
      </c>
      <c r="I93" s="4">
        <v>0</v>
      </c>
      <c r="J93" s="4" t="e">
        <v>#DIV/0!</v>
      </c>
      <c r="K93" s="1"/>
      <c r="L93" s="1"/>
      <c r="M93" s="4">
        <v>1</v>
      </c>
    </row>
    <row r="94" spans="1:14" x14ac:dyDescent="0.35">
      <c r="A94" s="12" t="s">
        <v>12</v>
      </c>
      <c r="B94" s="5">
        <v>0.97727272727272729</v>
      </c>
      <c r="C94" s="5"/>
      <c r="D94" s="4">
        <v>44</v>
      </c>
      <c r="E94" s="4">
        <v>43</v>
      </c>
      <c r="F94" s="4">
        <v>1</v>
      </c>
      <c r="G94" s="4">
        <v>0</v>
      </c>
      <c r="H94" s="4">
        <v>0</v>
      </c>
      <c r="I94" s="4">
        <v>0</v>
      </c>
      <c r="J94" s="4" t="e">
        <v>#DIV/0!</v>
      </c>
      <c r="K94" s="1"/>
      <c r="L94" s="1"/>
      <c r="M94" s="4">
        <v>1</v>
      </c>
    </row>
    <row r="95" spans="1:14" x14ac:dyDescent="0.35">
      <c r="A95" s="12" t="s">
        <v>13</v>
      </c>
      <c r="B95" s="5">
        <v>0.9</v>
      </c>
      <c r="C95" s="4"/>
      <c r="D95" s="4">
        <v>40</v>
      </c>
      <c r="E95" s="4">
        <v>36</v>
      </c>
      <c r="F95" s="4">
        <v>0</v>
      </c>
      <c r="G95" s="4">
        <v>0</v>
      </c>
      <c r="H95" s="4">
        <v>2</v>
      </c>
      <c r="I95" s="4">
        <v>2</v>
      </c>
      <c r="J95" s="4" t="e">
        <v>#DIV/0!</v>
      </c>
      <c r="K95" s="1"/>
      <c r="L95" s="1"/>
      <c r="M95" s="4">
        <v>1</v>
      </c>
    </row>
    <row r="96" spans="1:14" x14ac:dyDescent="0.35">
      <c r="B96" s="16">
        <v>0.93700787401574803</v>
      </c>
      <c r="C96" s="16"/>
      <c r="D96" s="15">
        <v>254</v>
      </c>
      <c r="E96" s="15">
        <v>238</v>
      </c>
      <c r="F96" s="15">
        <v>3</v>
      </c>
      <c r="G96" s="15">
        <v>4</v>
      </c>
      <c r="H96" s="15">
        <v>7</v>
      </c>
      <c r="I96" s="15">
        <v>2</v>
      </c>
      <c r="J96" s="15" t="e">
        <v>#DIV/0!</v>
      </c>
      <c r="K96" s="15">
        <v>0</v>
      </c>
      <c r="L96" s="15">
        <v>0</v>
      </c>
      <c r="M96" s="15">
        <v>6</v>
      </c>
    </row>
    <row r="100" spans="1:14" x14ac:dyDescent="0.35">
      <c r="A100" s="29" t="s">
        <v>37</v>
      </c>
      <c r="B100" s="12" t="s">
        <v>0</v>
      </c>
      <c r="C100" s="12" t="s">
        <v>1</v>
      </c>
      <c r="D100" s="12" t="s">
        <v>52</v>
      </c>
      <c r="E100" s="12" t="s">
        <v>53</v>
      </c>
      <c r="F100" s="12" t="s">
        <v>48</v>
      </c>
      <c r="G100" s="12" t="s">
        <v>21</v>
      </c>
      <c r="H100" s="12" t="s">
        <v>3</v>
      </c>
      <c r="I100" s="12" t="s">
        <v>54</v>
      </c>
      <c r="J100" s="12" t="s">
        <v>8</v>
      </c>
      <c r="K100" s="12" t="s">
        <v>2</v>
      </c>
      <c r="L100" s="12" t="s">
        <v>9</v>
      </c>
      <c r="M100" s="12" t="s">
        <v>55</v>
      </c>
      <c r="N100" s="88" t="s">
        <v>95</v>
      </c>
    </row>
    <row r="101" spans="1:14" x14ac:dyDescent="0.35">
      <c r="A101" s="12" t="s">
        <v>49</v>
      </c>
      <c r="B101" s="5">
        <v>0.93103448275862066</v>
      </c>
      <c r="C101" s="5"/>
      <c r="D101" s="4">
        <v>29</v>
      </c>
      <c r="E101" s="4">
        <v>27</v>
      </c>
      <c r="F101" s="4">
        <v>1</v>
      </c>
      <c r="G101" s="4">
        <v>0</v>
      </c>
      <c r="H101" s="4">
        <v>1</v>
      </c>
      <c r="I101" s="4">
        <v>0</v>
      </c>
      <c r="J101" s="4" t="e">
        <v>#DIV/0!</v>
      </c>
      <c r="K101" s="10"/>
      <c r="L101" s="10"/>
      <c r="M101" s="4">
        <v>1</v>
      </c>
    </row>
    <row r="102" spans="1:14" x14ac:dyDescent="0.35">
      <c r="A102" s="12" t="s">
        <v>14</v>
      </c>
      <c r="B102" s="5">
        <v>0.85185185185185186</v>
      </c>
      <c r="C102" s="5"/>
      <c r="D102" s="4">
        <v>27</v>
      </c>
      <c r="E102" s="4">
        <v>23</v>
      </c>
      <c r="F102" s="4">
        <v>1</v>
      </c>
      <c r="G102" s="4">
        <v>2</v>
      </c>
      <c r="H102" s="4">
        <v>1</v>
      </c>
      <c r="I102" s="4">
        <v>0</v>
      </c>
      <c r="J102" s="4" t="e">
        <v>#DIV/0!</v>
      </c>
      <c r="K102" s="10"/>
      <c r="L102" s="10"/>
      <c r="M102" s="4">
        <v>1</v>
      </c>
    </row>
    <row r="103" spans="1:14" x14ac:dyDescent="0.35">
      <c r="A103" s="12" t="s">
        <v>10</v>
      </c>
      <c r="B103" s="19">
        <v>0.84615384615384615</v>
      </c>
      <c r="C103" s="19"/>
      <c r="D103" s="4">
        <v>39</v>
      </c>
      <c r="E103" s="4">
        <v>33</v>
      </c>
      <c r="F103" s="4">
        <v>3</v>
      </c>
      <c r="G103" s="4">
        <v>1</v>
      </c>
      <c r="H103" s="4">
        <v>2</v>
      </c>
      <c r="I103" s="4">
        <v>0</v>
      </c>
      <c r="J103" s="4" t="e">
        <v>#DIV/0!</v>
      </c>
      <c r="K103" s="1"/>
      <c r="L103" s="1"/>
      <c r="M103" s="4">
        <v>1</v>
      </c>
    </row>
    <row r="104" spans="1:14" x14ac:dyDescent="0.35">
      <c r="A104" s="12" t="s">
        <v>11</v>
      </c>
      <c r="B104" s="5">
        <v>0.95</v>
      </c>
      <c r="C104" s="5"/>
      <c r="D104" s="4">
        <v>40</v>
      </c>
      <c r="E104" s="4">
        <v>38</v>
      </c>
      <c r="F104" s="4">
        <v>0</v>
      </c>
      <c r="G104" s="4">
        <v>0</v>
      </c>
      <c r="H104" s="4">
        <v>2</v>
      </c>
      <c r="I104" s="4">
        <v>0</v>
      </c>
      <c r="J104" s="4" t="e">
        <v>#DIV/0!</v>
      </c>
      <c r="K104" s="1"/>
      <c r="L104" s="1"/>
      <c r="M104" s="4">
        <v>1</v>
      </c>
    </row>
    <row r="105" spans="1:14" x14ac:dyDescent="0.35">
      <c r="A105" s="12" t="s">
        <v>12</v>
      </c>
      <c r="B105" s="5">
        <v>0.89473684210526316</v>
      </c>
      <c r="C105" s="5"/>
      <c r="D105" s="4">
        <v>38</v>
      </c>
      <c r="E105" s="4">
        <v>34</v>
      </c>
      <c r="F105" s="4">
        <v>0</v>
      </c>
      <c r="G105" s="4">
        <v>1</v>
      </c>
      <c r="H105" s="4">
        <v>3</v>
      </c>
      <c r="I105" s="4">
        <v>0</v>
      </c>
      <c r="J105" s="4" t="e">
        <v>#DIV/0!</v>
      </c>
      <c r="K105" s="1"/>
      <c r="L105" s="1"/>
      <c r="M105" s="4">
        <v>1</v>
      </c>
    </row>
    <row r="106" spans="1:14" x14ac:dyDescent="0.35">
      <c r="A106" s="12" t="s">
        <v>13</v>
      </c>
      <c r="B106" s="5">
        <v>0.88372093023255816</v>
      </c>
      <c r="C106" s="5"/>
      <c r="D106" s="4">
        <v>43</v>
      </c>
      <c r="E106" s="4">
        <v>38</v>
      </c>
      <c r="F106" s="4">
        <v>4</v>
      </c>
      <c r="G106" s="4">
        <v>0</v>
      </c>
      <c r="H106" s="4">
        <v>1</v>
      </c>
      <c r="I106" s="4">
        <v>0</v>
      </c>
      <c r="J106" s="4" t="e">
        <v>#DIV/0!</v>
      </c>
      <c r="K106" s="1"/>
      <c r="L106" s="1"/>
      <c r="M106" s="4">
        <v>1</v>
      </c>
    </row>
    <row r="107" spans="1:14" x14ac:dyDescent="0.35">
      <c r="B107" s="15">
        <v>0.89351851851851849</v>
      </c>
      <c r="C107" s="16">
        <v>4.6632124352331605E-2</v>
      </c>
      <c r="D107" s="15">
        <v>216</v>
      </c>
      <c r="E107" s="15">
        <v>193</v>
      </c>
      <c r="F107" s="15">
        <v>9</v>
      </c>
      <c r="G107" s="15">
        <v>4</v>
      </c>
      <c r="H107" s="15">
        <v>10</v>
      </c>
      <c r="I107" s="15">
        <v>0</v>
      </c>
      <c r="J107" s="15" t="e">
        <v>#DIV/0!</v>
      </c>
      <c r="K107" s="15">
        <v>0</v>
      </c>
      <c r="L107" s="15">
        <v>0</v>
      </c>
      <c r="M107" s="15">
        <v>6</v>
      </c>
    </row>
    <row r="111" spans="1:14" x14ac:dyDescent="0.35">
      <c r="A111" s="29" t="s">
        <v>39</v>
      </c>
      <c r="B111" s="12" t="s">
        <v>0</v>
      </c>
      <c r="C111" s="12" t="s">
        <v>1</v>
      </c>
      <c r="D111" s="12" t="s">
        <v>52</v>
      </c>
      <c r="E111" s="12" t="s">
        <v>53</v>
      </c>
      <c r="F111" s="12" t="s">
        <v>48</v>
      </c>
      <c r="G111" s="12" t="s">
        <v>21</v>
      </c>
      <c r="H111" s="12" t="s">
        <v>3</v>
      </c>
      <c r="I111" s="12" t="s">
        <v>54</v>
      </c>
      <c r="J111" s="12" t="s">
        <v>8</v>
      </c>
      <c r="K111" s="12" t="s">
        <v>2</v>
      </c>
      <c r="L111" s="12" t="s">
        <v>9</v>
      </c>
      <c r="M111" s="12" t="s">
        <v>55</v>
      </c>
    </row>
    <row r="112" spans="1:14" x14ac:dyDescent="0.35">
      <c r="A112" s="12" t="s">
        <v>49</v>
      </c>
      <c r="B112" s="5" t="e">
        <v>#DIV/0!</v>
      </c>
      <c r="C112" s="5"/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 t="e">
        <v>#DIV/0!</v>
      </c>
      <c r="K112" s="10"/>
      <c r="L112" s="10"/>
      <c r="M112" s="4">
        <v>0</v>
      </c>
    </row>
    <row r="113" spans="1:14" x14ac:dyDescent="0.35">
      <c r="A113" s="12" t="s">
        <v>14</v>
      </c>
      <c r="B113" s="5" t="e">
        <v>#DIV/0!</v>
      </c>
      <c r="C113" s="5"/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 t="e">
        <v>#DIV/0!</v>
      </c>
      <c r="K113" s="10"/>
      <c r="L113" s="10"/>
      <c r="M113" s="4">
        <v>0</v>
      </c>
    </row>
    <row r="114" spans="1:14" x14ac:dyDescent="0.35">
      <c r="A114" s="12" t="s">
        <v>10</v>
      </c>
      <c r="B114" s="30" t="e">
        <v>#DIV/0!</v>
      </c>
      <c r="C114" s="30"/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 t="e">
        <v>#DIV/0!</v>
      </c>
      <c r="K114" s="1"/>
      <c r="L114" s="1"/>
      <c r="M114" s="4">
        <v>0</v>
      </c>
    </row>
    <row r="115" spans="1:14" x14ac:dyDescent="0.35">
      <c r="A115" s="12" t="s">
        <v>11</v>
      </c>
      <c r="B115" s="5" t="e">
        <v>#DIV/0!</v>
      </c>
      <c r="C115" s="5"/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 t="e">
        <v>#DIV/0!</v>
      </c>
      <c r="K115" s="1"/>
      <c r="L115" s="1"/>
      <c r="M115" s="4">
        <v>0</v>
      </c>
    </row>
    <row r="116" spans="1:14" x14ac:dyDescent="0.35">
      <c r="A116" s="12" t="s">
        <v>12</v>
      </c>
      <c r="B116" s="5" t="e">
        <v>#DIV/0!</v>
      </c>
      <c r="C116" s="5"/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 t="e">
        <v>#DIV/0!</v>
      </c>
      <c r="K116" s="1"/>
      <c r="L116" s="1"/>
      <c r="M116" s="4">
        <v>0</v>
      </c>
    </row>
    <row r="117" spans="1:14" x14ac:dyDescent="0.35">
      <c r="A117" s="12" t="s">
        <v>13</v>
      </c>
      <c r="B117" s="5" t="e">
        <v>#DIV/0!</v>
      </c>
      <c r="C117" s="5"/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 t="e">
        <v>#DIV/0!</v>
      </c>
      <c r="K117" s="1"/>
      <c r="L117" s="1"/>
      <c r="M117" s="4">
        <v>0</v>
      </c>
    </row>
    <row r="118" spans="1:14" x14ac:dyDescent="0.35">
      <c r="B118" s="15" t="e">
        <v>#DIV/0!</v>
      </c>
      <c r="C118" s="16" t="e">
        <v>#DIV/0!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 t="e">
        <v>#DIV/0!</v>
      </c>
      <c r="K118" s="15">
        <v>0</v>
      </c>
      <c r="L118" s="15">
        <v>0</v>
      </c>
      <c r="M118" s="15">
        <v>0</v>
      </c>
    </row>
    <row r="122" spans="1:14" x14ac:dyDescent="0.35">
      <c r="A122" s="29" t="s">
        <v>72</v>
      </c>
      <c r="B122" s="12" t="s">
        <v>0</v>
      </c>
      <c r="C122" s="12" t="s">
        <v>1</v>
      </c>
      <c r="D122" s="12" t="s">
        <v>52</v>
      </c>
      <c r="E122" s="12" t="s">
        <v>53</v>
      </c>
      <c r="F122" s="12" t="s">
        <v>48</v>
      </c>
      <c r="G122" s="12" t="s">
        <v>21</v>
      </c>
      <c r="H122" s="12" t="s">
        <v>3</v>
      </c>
      <c r="I122" s="12" t="s">
        <v>54</v>
      </c>
      <c r="J122" s="12" t="s">
        <v>8</v>
      </c>
      <c r="K122" s="12" t="s">
        <v>2</v>
      </c>
      <c r="L122" s="12" t="s">
        <v>9</v>
      </c>
      <c r="M122" s="12" t="s">
        <v>55</v>
      </c>
      <c r="N122" s="88" t="s">
        <v>95</v>
      </c>
    </row>
    <row r="123" spans="1:14" x14ac:dyDescent="0.35">
      <c r="A123" s="12" t="s">
        <v>49</v>
      </c>
      <c r="B123" s="5">
        <v>0.7931034482758621</v>
      </c>
      <c r="C123" s="5"/>
      <c r="D123" s="4">
        <v>29</v>
      </c>
      <c r="E123" s="4">
        <v>23</v>
      </c>
      <c r="F123" s="4">
        <v>3</v>
      </c>
      <c r="G123" s="4">
        <v>0</v>
      </c>
      <c r="H123" s="4">
        <v>2</v>
      </c>
      <c r="I123" s="4">
        <v>1</v>
      </c>
      <c r="J123" s="4" t="e">
        <v>#DIV/0!</v>
      </c>
      <c r="K123" s="10"/>
      <c r="L123" s="10"/>
      <c r="M123" s="4">
        <v>1</v>
      </c>
    </row>
    <row r="124" spans="1:14" x14ac:dyDescent="0.35">
      <c r="A124" s="12" t="s">
        <v>14</v>
      </c>
      <c r="B124" s="5">
        <v>0.90476190476190477</v>
      </c>
      <c r="C124" s="5"/>
      <c r="D124" s="4">
        <v>21</v>
      </c>
      <c r="E124" s="4">
        <v>19</v>
      </c>
      <c r="F124" s="4">
        <v>0</v>
      </c>
      <c r="G124" s="4">
        <v>2</v>
      </c>
      <c r="H124" s="4">
        <v>0</v>
      </c>
      <c r="I124" s="4">
        <v>0</v>
      </c>
      <c r="J124" s="4" t="e">
        <v>#DIV/0!</v>
      </c>
      <c r="K124" s="10"/>
      <c r="L124" s="10"/>
      <c r="M124" s="4">
        <v>1</v>
      </c>
    </row>
    <row r="125" spans="1:14" x14ac:dyDescent="0.35">
      <c r="A125" s="12" t="s">
        <v>10</v>
      </c>
      <c r="B125" s="30">
        <v>0.8571428571428571</v>
      </c>
      <c r="C125" s="30"/>
      <c r="D125" s="4">
        <v>35</v>
      </c>
      <c r="E125" s="4">
        <v>30</v>
      </c>
      <c r="F125" s="4">
        <v>3</v>
      </c>
      <c r="G125" s="4">
        <v>1</v>
      </c>
      <c r="H125" s="4">
        <v>1</v>
      </c>
      <c r="I125" s="4">
        <v>0</v>
      </c>
      <c r="J125" s="4" t="e">
        <v>#DIV/0!</v>
      </c>
      <c r="K125" s="1"/>
      <c r="L125" s="1"/>
      <c r="M125" s="4">
        <v>1</v>
      </c>
    </row>
    <row r="126" spans="1:14" x14ac:dyDescent="0.35">
      <c r="A126" s="12" t="s">
        <v>11</v>
      </c>
      <c r="B126" s="5">
        <v>0.89473684210526316</v>
      </c>
      <c r="C126" s="5"/>
      <c r="D126" s="4">
        <v>38</v>
      </c>
      <c r="E126" s="4">
        <v>34</v>
      </c>
      <c r="F126" s="4">
        <v>2</v>
      </c>
      <c r="G126" s="4">
        <v>1</v>
      </c>
      <c r="H126" s="4">
        <v>1</v>
      </c>
      <c r="I126" s="4">
        <v>0</v>
      </c>
      <c r="J126" s="4" t="e">
        <v>#DIV/0!</v>
      </c>
      <c r="K126" s="1"/>
      <c r="L126" s="1"/>
      <c r="M126" s="4">
        <v>1</v>
      </c>
    </row>
    <row r="127" spans="1:14" x14ac:dyDescent="0.35">
      <c r="A127" s="12" t="s">
        <v>12</v>
      </c>
      <c r="B127" s="5">
        <v>0.89473684210526316</v>
      </c>
      <c r="C127" s="5"/>
      <c r="D127" s="4">
        <v>38</v>
      </c>
      <c r="E127" s="4">
        <v>34</v>
      </c>
      <c r="F127" s="4">
        <v>2</v>
      </c>
      <c r="G127" s="4">
        <v>1</v>
      </c>
      <c r="H127" s="4">
        <v>2</v>
      </c>
      <c r="I127" s="4">
        <v>0</v>
      </c>
      <c r="J127" s="4" t="e">
        <v>#DIV/0!</v>
      </c>
      <c r="K127" s="1"/>
      <c r="L127" s="1"/>
      <c r="M127" s="4">
        <v>1</v>
      </c>
    </row>
    <row r="128" spans="1:14" x14ac:dyDescent="0.35">
      <c r="A128" s="12" t="s">
        <v>13</v>
      </c>
      <c r="B128" s="5">
        <v>0.875</v>
      </c>
      <c r="C128" s="5"/>
      <c r="D128" s="4">
        <v>32</v>
      </c>
      <c r="E128" s="4">
        <v>28</v>
      </c>
      <c r="F128" s="4">
        <v>2</v>
      </c>
      <c r="G128" s="4">
        <v>0</v>
      </c>
      <c r="H128" s="4">
        <v>2</v>
      </c>
      <c r="I128" s="4">
        <v>0</v>
      </c>
      <c r="J128" s="4" t="e">
        <v>#DIV/0!</v>
      </c>
      <c r="K128" s="1"/>
      <c r="L128" s="1"/>
      <c r="M128" s="4">
        <v>1</v>
      </c>
    </row>
    <row r="129" spans="1:14" x14ac:dyDescent="0.35">
      <c r="B129" s="15">
        <v>0.8704663212435233</v>
      </c>
      <c r="C129" s="16"/>
      <c r="D129" s="15">
        <v>193</v>
      </c>
      <c r="E129" s="15">
        <v>168</v>
      </c>
      <c r="F129" s="15">
        <v>12</v>
      </c>
      <c r="G129" s="15">
        <v>5</v>
      </c>
      <c r="H129" s="15">
        <v>8</v>
      </c>
      <c r="I129" s="15">
        <v>1</v>
      </c>
      <c r="J129" s="15" t="e">
        <v>#DIV/0!</v>
      </c>
      <c r="K129" s="15">
        <v>0</v>
      </c>
      <c r="L129" s="15">
        <v>0</v>
      </c>
      <c r="M129" s="15">
        <v>6</v>
      </c>
    </row>
    <row r="132" spans="1:14" x14ac:dyDescent="0.35">
      <c r="A132" s="29" t="s">
        <v>43</v>
      </c>
      <c r="B132" s="12" t="s">
        <v>0</v>
      </c>
      <c r="C132" s="12" t="s">
        <v>1</v>
      </c>
      <c r="D132" s="12" t="s">
        <v>52</v>
      </c>
      <c r="E132" s="12" t="s">
        <v>53</v>
      </c>
      <c r="F132" s="12" t="s">
        <v>48</v>
      </c>
      <c r="G132" s="12" t="s">
        <v>21</v>
      </c>
      <c r="H132" s="12" t="s">
        <v>3</v>
      </c>
      <c r="I132" s="12" t="s">
        <v>54</v>
      </c>
      <c r="J132" s="12" t="s">
        <v>8</v>
      </c>
      <c r="K132" s="12" t="s">
        <v>2</v>
      </c>
      <c r="L132" s="12" t="s">
        <v>9</v>
      </c>
      <c r="M132" s="12" t="s">
        <v>55</v>
      </c>
      <c r="N132" s="88" t="s">
        <v>95</v>
      </c>
    </row>
    <row r="133" spans="1:14" x14ac:dyDescent="0.35">
      <c r="A133" s="12" t="s">
        <v>49</v>
      </c>
      <c r="B133" s="5">
        <v>0.92307692307692313</v>
      </c>
      <c r="C133" s="5"/>
      <c r="D133" s="4">
        <v>26</v>
      </c>
      <c r="E133" s="4">
        <v>24</v>
      </c>
      <c r="F133" s="4">
        <v>1</v>
      </c>
      <c r="G133" s="4">
        <v>0</v>
      </c>
      <c r="H133" s="4">
        <v>1</v>
      </c>
      <c r="I133" s="4">
        <v>0</v>
      </c>
      <c r="J133" s="4" t="e">
        <v>#DIV/0!</v>
      </c>
      <c r="K133" s="10"/>
      <c r="L133" s="10"/>
      <c r="M133" s="4">
        <v>1</v>
      </c>
    </row>
    <row r="134" spans="1:14" x14ac:dyDescent="0.35">
      <c r="A134" s="12" t="s">
        <v>14</v>
      </c>
      <c r="B134" s="5">
        <v>0.69230769230769229</v>
      </c>
      <c r="C134" s="5"/>
      <c r="D134" s="4">
        <v>26</v>
      </c>
      <c r="E134" s="4">
        <v>18</v>
      </c>
      <c r="F134" s="4">
        <v>3</v>
      </c>
      <c r="G134" s="4">
        <v>0</v>
      </c>
      <c r="H134" s="4">
        <v>5</v>
      </c>
      <c r="I134" s="4">
        <v>0</v>
      </c>
      <c r="J134" s="4" t="e">
        <v>#DIV/0!</v>
      </c>
      <c r="K134" s="10"/>
      <c r="L134" s="10"/>
      <c r="M134" s="4">
        <v>1</v>
      </c>
    </row>
    <row r="135" spans="1:14" x14ac:dyDescent="0.35">
      <c r="A135" s="12" t="s">
        <v>10</v>
      </c>
      <c r="B135" s="30">
        <v>0.95121951219512191</v>
      </c>
      <c r="C135" s="30"/>
      <c r="D135" s="4">
        <v>41</v>
      </c>
      <c r="E135" s="4">
        <v>39</v>
      </c>
      <c r="F135" s="4">
        <v>1</v>
      </c>
      <c r="G135" s="4">
        <v>0</v>
      </c>
      <c r="H135" s="4">
        <v>1</v>
      </c>
      <c r="I135" s="4">
        <v>0</v>
      </c>
      <c r="J135" s="4" t="e">
        <v>#DIV/0!</v>
      </c>
      <c r="K135" s="1"/>
      <c r="L135" s="1"/>
      <c r="M135" s="4">
        <v>1</v>
      </c>
    </row>
    <row r="136" spans="1:14" x14ac:dyDescent="0.35">
      <c r="A136" s="12" t="s">
        <v>11</v>
      </c>
      <c r="B136" s="5">
        <v>0.94594594594594594</v>
      </c>
      <c r="C136" s="5"/>
      <c r="D136" s="4">
        <v>37</v>
      </c>
      <c r="E136" s="4">
        <v>35</v>
      </c>
      <c r="F136" s="4">
        <v>0</v>
      </c>
      <c r="G136" s="4">
        <v>1</v>
      </c>
      <c r="H136" s="4">
        <v>1</v>
      </c>
      <c r="I136" s="4">
        <v>0</v>
      </c>
      <c r="J136" s="4" t="e">
        <v>#DIV/0!</v>
      </c>
      <c r="K136" s="1"/>
      <c r="L136" s="1"/>
      <c r="M136" s="4">
        <v>1</v>
      </c>
    </row>
    <row r="137" spans="1:14" x14ac:dyDescent="0.35">
      <c r="A137" s="12" t="s">
        <v>12</v>
      </c>
      <c r="B137" s="5">
        <v>0.93023255813953487</v>
      </c>
      <c r="C137" s="5"/>
      <c r="D137" s="4">
        <v>43</v>
      </c>
      <c r="E137" s="4">
        <v>40</v>
      </c>
      <c r="F137" s="4">
        <v>3</v>
      </c>
      <c r="G137" s="4">
        <v>0</v>
      </c>
      <c r="H137" s="4">
        <v>0</v>
      </c>
      <c r="I137" s="4">
        <v>0</v>
      </c>
      <c r="J137" s="4" t="e">
        <v>#DIV/0!</v>
      </c>
      <c r="K137" s="1"/>
      <c r="L137" s="1"/>
      <c r="M137" s="4">
        <v>1</v>
      </c>
    </row>
    <row r="138" spans="1:14" x14ac:dyDescent="0.35">
      <c r="A138" s="12" t="s">
        <v>13</v>
      </c>
      <c r="B138" s="5">
        <v>0.97368421052631582</v>
      </c>
      <c r="C138" s="5"/>
      <c r="D138" s="4">
        <v>38</v>
      </c>
      <c r="E138" s="4">
        <v>37</v>
      </c>
      <c r="F138" s="4">
        <v>0</v>
      </c>
      <c r="G138" s="4">
        <v>0</v>
      </c>
      <c r="H138" s="4">
        <v>1</v>
      </c>
      <c r="I138" s="4">
        <v>0</v>
      </c>
      <c r="J138" s="4" t="e">
        <v>#DIV/0!</v>
      </c>
      <c r="K138" s="1"/>
      <c r="L138" s="1"/>
      <c r="M138" s="4">
        <v>1</v>
      </c>
    </row>
    <row r="139" spans="1:14" x14ac:dyDescent="0.35">
      <c r="B139" s="15">
        <v>0.91469194312796209</v>
      </c>
      <c r="C139" s="16"/>
      <c r="D139" s="15">
        <v>211</v>
      </c>
      <c r="E139" s="15">
        <v>193</v>
      </c>
      <c r="F139" s="15">
        <v>8</v>
      </c>
      <c r="G139" s="15">
        <v>1</v>
      </c>
      <c r="H139" s="15">
        <v>9</v>
      </c>
      <c r="I139" s="15">
        <v>0</v>
      </c>
      <c r="J139" s="15" t="e">
        <v>#DIV/0!</v>
      </c>
      <c r="K139" s="15">
        <v>0</v>
      </c>
      <c r="L139" s="15">
        <v>0</v>
      </c>
      <c r="M139" s="15">
        <v>6</v>
      </c>
    </row>
    <row r="142" spans="1:14" x14ac:dyDescent="0.35">
      <c r="A142" s="29" t="s">
        <v>45</v>
      </c>
      <c r="B142" s="12" t="s">
        <v>0</v>
      </c>
      <c r="C142" s="12" t="s">
        <v>1</v>
      </c>
      <c r="D142" s="12" t="s">
        <v>52</v>
      </c>
      <c r="E142" s="12" t="s">
        <v>53</v>
      </c>
      <c r="F142" s="12" t="s">
        <v>48</v>
      </c>
      <c r="G142" s="12" t="s">
        <v>21</v>
      </c>
      <c r="H142" s="12" t="s">
        <v>3</v>
      </c>
      <c r="I142" s="12" t="s">
        <v>54</v>
      </c>
      <c r="J142" s="12" t="s">
        <v>8</v>
      </c>
      <c r="K142" s="12" t="s">
        <v>2</v>
      </c>
      <c r="L142" s="12" t="s">
        <v>9</v>
      </c>
      <c r="M142" s="12" t="s">
        <v>55</v>
      </c>
      <c r="N142" s="88" t="s">
        <v>95</v>
      </c>
    </row>
    <row r="143" spans="1:14" x14ac:dyDescent="0.35">
      <c r="A143" s="12" t="s">
        <v>49</v>
      </c>
      <c r="B143" s="5" t="e">
        <v>#DIV/0!</v>
      </c>
      <c r="C143" s="5"/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 t="e">
        <v>#DIV/0!</v>
      </c>
      <c r="K143" s="10"/>
      <c r="L143" s="10"/>
      <c r="M143" s="4">
        <v>0</v>
      </c>
    </row>
    <row r="144" spans="1:14" x14ac:dyDescent="0.35">
      <c r="A144" s="12" t="s">
        <v>14</v>
      </c>
      <c r="B144" s="5">
        <v>0.93939393939393945</v>
      </c>
      <c r="C144" s="5"/>
      <c r="D144" s="4">
        <v>33</v>
      </c>
      <c r="E144" s="4">
        <v>31</v>
      </c>
      <c r="F144" s="4">
        <v>2</v>
      </c>
      <c r="G144" s="4">
        <v>0</v>
      </c>
      <c r="H144" s="4">
        <v>0</v>
      </c>
      <c r="I144" s="4">
        <v>0</v>
      </c>
      <c r="J144" s="4" t="e">
        <v>#DIV/0!</v>
      </c>
      <c r="K144" s="10"/>
      <c r="L144" s="10"/>
      <c r="M144" s="4">
        <v>1</v>
      </c>
    </row>
    <row r="145" spans="1:14" x14ac:dyDescent="0.35">
      <c r="A145" s="12" t="s">
        <v>10</v>
      </c>
      <c r="B145" s="30">
        <v>0.97499999999999998</v>
      </c>
      <c r="C145" s="30"/>
      <c r="D145" s="4">
        <v>40</v>
      </c>
      <c r="E145" s="4">
        <v>39</v>
      </c>
      <c r="F145" s="4">
        <v>1</v>
      </c>
      <c r="G145" s="4">
        <v>0</v>
      </c>
      <c r="H145" s="4">
        <v>0</v>
      </c>
      <c r="I145" s="4">
        <v>0</v>
      </c>
      <c r="J145" s="4" t="e">
        <v>#DIV/0!</v>
      </c>
      <c r="K145" s="1"/>
      <c r="L145" s="1"/>
      <c r="M145" s="4">
        <v>1</v>
      </c>
    </row>
    <row r="146" spans="1:14" x14ac:dyDescent="0.35">
      <c r="A146" s="12" t="s">
        <v>11</v>
      </c>
      <c r="B146" s="5" t="e">
        <v>#DIV/0!</v>
      </c>
      <c r="C146" s="5"/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 t="e">
        <v>#DIV/0!</v>
      </c>
      <c r="K146" s="1"/>
      <c r="L146" s="1"/>
      <c r="M146" s="4">
        <v>0</v>
      </c>
    </row>
    <row r="147" spans="1:14" x14ac:dyDescent="0.35">
      <c r="A147" s="12" t="s">
        <v>12</v>
      </c>
      <c r="B147" s="5" t="e">
        <v>#DIV/0!</v>
      </c>
      <c r="C147" s="5"/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 t="e">
        <v>#DIV/0!</v>
      </c>
      <c r="K147" s="1"/>
      <c r="L147" s="1"/>
      <c r="M147" s="4">
        <v>0</v>
      </c>
    </row>
    <row r="148" spans="1:14" x14ac:dyDescent="0.35">
      <c r="A148" s="12" t="s">
        <v>13</v>
      </c>
      <c r="B148" s="5">
        <v>0.93333333333333335</v>
      </c>
      <c r="C148" s="5"/>
      <c r="D148" s="4">
        <v>30</v>
      </c>
      <c r="E148" s="4">
        <v>28</v>
      </c>
      <c r="F148" s="4">
        <v>2</v>
      </c>
      <c r="G148" s="4">
        <v>0</v>
      </c>
      <c r="H148" s="4">
        <v>0</v>
      </c>
      <c r="I148" s="4">
        <v>0</v>
      </c>
      <c r="J148" s="4" t="e">
        <v>#DIV/0!</v>
      </c>
      <c r="K148" s="1"/>
      <c r="L148" s="1"/>
      <c r="M148" s="4">
        <v>1</v>
      </c>
    </row>
    <row r="149" spans="1:14" x14ac:dyDescent="0.35">
      <c r="B149" s="15">
        <v>0.95145631067961167</v>
      </c>
      <c r="C149" s="16"/>
      <c r="D149" s="15">
        <v>103</v>
      </c>
      <c r="E149" s="15">
        <v>98</v>
      </c>
      <c r="F149" s="15">
        <v>5</v>
      </c>
      <c r="G149" s="15">
        <v>0</v>
      </c>
      <c r="H149" s="15">
        <v>0</v>
      </c>
      <c r="I149" s="15">
        <v>0</v>
      </c>
      <c r="J149" s="15" t="e">
        <v>#DIV/0!</v>
      </c>
      <c r="K149" s="15">
        <v>0</v>
      </c>
      <c r="L149" s="15">
        <v>0</v>
      </c>
      <c r="M149" s="15">
        <v>3</v>
      </c>
    </row>
    <row r="152" spans="1:14" x14ac:dyDescent="0.35">
      <c r="A152" s="29" t="s">
        <v>47</v>
      </c>
      <c r="B152" s="12" t="s">
        <v>0</v>
      </c>
      <c r="C152" s="12" t="s">
        <v>1</v>
      </c>
      <c r="D152" s="12" t="s">
        <v>52</v>
      </c>
      <c r="E152" s="12" t="s">
        <v>53</v>
      </c>
      <c r="F152" s="12" t="s">
        <v>48</v>
      </c>
      <c r="G152" s="12" t="s">
        <v>21</v>
      </c>
      <c r="H152" s="12" t="s">
        <v>3</v>
      </c>
      <c r="I152" s="12" t="s">
        <v>54</v>
      </c>
      <c r="J152" s="12" t="s">
        <v>8</v>
      </c>
      <c r="K152" s="12" t="s">
        <v>2</v>
      </c>
      <c r="L152" s="12" t="s">
        <v>9</v>
      </c>
      <c r="M152" s="12" t="s">
        <v>55</v>
      </c>
      <c r="N152" s="88" t="s">
        <v>95</v>
      </c>
    </row>
    <row r="153" spans="1:14" x14ac:dyDescent="0.35">
      <c r="A153" s="12" t="s">
        <v>49</v>
      </c>
      <c r="B153" s="5">
        <v>0.94871794871794868</v>
      </c>
      <c r="C153" s="5"/>
      <c r="D153" s="4">
        <v>39</v>
      </c>
      <c r="E153" s="4">
        <v>37</v>
      </c>
      <c r="F153" s="4">
        <v>0</v>
      </c>
      <c r="G153" s="4">
        <v>0</v>
      </c>
      <c r="H153" s="4">
        <v>1</v>
      </c>
      <c r="I153" s="4">
        <v>1</v>
      </c>
      <c r="J153" s="4" t="e">
        <v>#DIV/0!</v>
      </c>
      <c r="K153" s="10"/>
      <c r="L153" s="10"/>
      <c r="M153" s="4">
        <v>1</v>
      </c>
    </row>
    <row r="154" spans="1:14" x14ac:dyDescent="0.35">
      <c r="A154" s="12" t="s">
        <v>14</v>
      </c>
      <c r="B154" s="5" t="e">
        <v>#DIV/0!</v>
      </c>
      <c r="C154" s="5"/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 t="e">
        <v>#DIV/0!</v>
      </c>
      <c r="K154" s="10"/>
      <c r="L154" s="10"/>
      <c r="M154" s="4">
        <v>0</v>
      </c>
    </row>
    <row r="155" spans="1:14" x14ac:dyDescent="0.35">
      <c r="A155" s="12" t="s">
        <v>10</v>
      </c>
      <c r="B155" s="30">
        <v>0.95833333333333337</v>
      </c>
      <c r="C155" s="30"/>
      <c r="D155" s="4">
        <v>48</v>
      </c>
      <c r="E155" s="4">
        <v>46</v>
      </c>
      <c r="F155" s="4">
        <v>1</v>
      </c>
      <c r="G155" s="4">
        <v>0</v>
      </c>
      <c r="H155" s="4">
        <v>1</v>
      </c>
      <c r="I155" s="4">
        <v>0</v>
      </c>
      <c r="J155" s="4" t="e">
        <v>#DIV/0!</v>
      </c>
      <c r="K155" s="1"/>
      <c r="L155" s="1"/>
      <c r="M155" s="4">
        <v>1</v>
      </c>
    </row>
    <row r="156" spans="1:14" x14ac:dyDescent="0.35">
      <c r="A156" s="12" t="s">
        <v>11</v>
      </c>
      <c r="B156" s="5">
        <v>0.97435897435897434</v>
      </c>
      <c r="C156" s="5"/>
      <c r="D156" s="4">
        <v>39</v>
      </c>
      <c r="E156" s="4">
        <v>38</v>
      </c>
      <c r="F156" s="4">
        <v>1</v>
      </c>
      <c r="G156" s="4">
        <v>0</v>
      </c>
      <c r="H156" s="4">
        <v>0</v>
      </c>
      <c r="I156" s="4">
        <v>0</v>
      </c>
      <c r="J156" s="4" t="e">
        <v>#DIV/0!</v>
      </c>
      <c r="K156" s="1"/>
      <c r="L156" s="1"/>
      <c r="M156" s="4">
        <v>1</v>
      </c>
    </row>
    <row r="157" spans="1:14" x14ac:dyDescent="0.35">
      <c r="A157" s="12" t="s">
        <v>12</v>
      </c>
      <c r="B157" s="5">
        <v>0.95744680851063835</v>
      </c>
      <c r="C157" s="5"/>
      <c r="D157" s="4">
        <v>47</v>
      </c>
      <c r="E157" s="4">
        <v>45</v>
      </c>
      <c r="F157" s="4">
        <v>1</v>
      </c>
      <c r="G157" s="4">
        <v>1</v>
      </c>
      <c r="H157" s="4">
        <v>0</v>
      </c>
      <c r="I157" s="4">
        <v>0</v>
      </c>
      <c r="J157" s="4" t="e">
        <v>#DIV/0!</v>
      </c>
      <c r="K157" s="1"/>
      <c r="L157" s="1"/>
      <c r="M157" s="4">
        <v>1</v>
      </c>
    </row>
    <row r="158" spans="1:14" x14ac:dyDescent="0.35">
      <c r="A158" s="12" t="s">
        <v>13</v>
      </c>
      <c r="B158" s="5">
        <v>1</v>
      </c>
      <c r="C158" s="5"/>
      <c r="D158" s="4">
        <v>30</v>
      </c>
      <c r="E158" s="4">
        <v>30</v>
      </c>
      <c r="F158" s="4">
        <v>0</v>
      </c>
      <c r="G158" s="4">
        <v>0</v>
      </c>
      <c r="H158" s="4">
        <v>0</v>
      </c>
      <c r="I158" s="4">
        <v>0</v>
      </c>
      <c r="J158" s="4" t="e">
        <v>#DIV/0!</v>
      </c>
      <c r="K158" s="1"/>
      <c r="L158" s="1"/>
      <c r="M158" s="4">
        <v>1</v>
      </c>
    </row>
    <row r="159" spans="1:14" x14ac:dyDescent="0.35">
      <c r="B159" s="15">
        <v>0.96551724137931039</v>
      </c>
      <c r="C159" s="16"/>
      <c r="D159" s="15">
        <v>203</v>
      </c>
      <c r="E159" s="15">
        <v>196</v>
      </c>
      <c r="F159" s="15">
        <v>3</v>
      </c>
      <c r="G159" s="15">
        <v>1</v>
      </c>
      <c r="H159" s="15">
        <v>2</v>
      </c>
      <c r="I159" s="15">
        <v>1</v>
      </c>
      <c r="J159" s="15" t="e">
        <v>#DIV/0!</v>
      </c>
      <c r="K159" s="15">
        <v>0</v>
      </c>
      <c r="L159" s="15">
        <v>0</v>
      </c>
      <c r="M159" s="15">
        <v>5</v>
      </c>
    </row>
    <row r="162" spans="1:13" x14ac:dyDescent="0.35">
      <c r="A162" s="11"/>
      <c r="B162" s="12" t="s">
        <v>0</v>
      </c>
      <c r="C162" s="12" t="s">
        <v>1</v>
      </c>
      <c r="D162" s="12" t="s">
        <v>52</v>
      </c>
      <c r="E162" s="12" t="s">
        <v>53</v>
      </c>
      <c r="F162" s="12" t="s">
        <v>48</v>
      </c>
      <c r="G162" s="12" t="s">
        <v>21</v>
      </c>
      <c r="H162" s="12" t="s">
        <v>3</v>
      </c>
      <c r="I162" s="12" t="s">
        <v>54</v>
      </c>
      <c r="J162" s="12" t="s">
        <v>8</v>
      </c>
      <c r="K162" s="12" t="s">
        <v>2</v>
      </c>
      <c r="L162" s="12" t="s">
        <v>9</v>
      </c>
      <c r="M162" s="12" t="s">
        <v>55</v>
      </c>
    </row>
    <row r="163" spans="1:13" x14ac:dyDescent="0.35">
      <c r="A163" s="12" t="s">
        <v>49</v>
      </c>
      <c r="B163" s="5" t="e">
        <v>#DIV/0!</v>
      </c>
      <c r="C163" s="5"/>
      <c r="D163" s="4"/>
      <c r="E163" s="4"/>
      <c r="F163" s="4"/>
      <c r="G163" s="4"/>
      <c r="H163" s="4"/>
      <c r="I163" s="4"/>
      <c r="J163" s="4" t="e">
        <v>#DIV/0!</v>
      </c>
      <c r="K163" s="10"/>
      <c r="L163" s="10"/>
      <c r="M163" s="6"/>
    </row>
    <row r="164" spans="1:13" x14ac:dyDescent="0.35">
      <c r="A164" s="12" t="s">
        <v>14</v>
      </c>
      <c r="B164" s="5" t="e">
        <v>#DIV/0!</v>
      </c>
      <c r="C164" s="5"/>
      <c r="D164" s="4"/>
      <c r="E164" s="4"/>
      <c r="F164" s="4"/>
      <c r="G164" s="4"/>
      <c r="H164" s="4"/>
      <c r="I164" s="4"/>
      <c r="J164" s="4" t="e">
        <v>#DIV/0!</v>
      </c>
      <c r="K164" s="10"/>
      <c r="L164" s="10"/>
      <c r="M164" s="6"/>
    </row>
    <row r="165" spans="1:13" x14ac:dyDescent="0.35">
      <c r="A165" s="12" t="s">
        <v>10</v>
      </c>
      <c r="B165" s="30" t="e">
        <v>#DIV/0!</v>
      </c>
      <c r="C165" s="30"/>
      <c r="D165" s="4"/>
      <c r="E165" s="4"/>
      <c r="F165" s="4"/>
      <c r="G165" s="4"/>
      <c r="H165" s="4"/>
      <c r="I165" s="4"/>
      <c r="J165" s="4" t="e">
        <v>#DIV/0!</v>
      </c>
      <c r="K165" s="1"/>
      <c r="L165" s="1"/>
      <c r="M165" s="6"/>
    </row>
    <row r="166" spans="1:13" x14ac:dyDescent="0.35">
      <c r="A166" s="12" t="s">
        <v>11</v>
      </c>
      <c r="B166" s="5" t="e">
        <v>#DIV/0!</v>
      </c>
      <c r="C166" s="5"/>
      <c r="D166" s="4"/>
      <c r="E166" s="4"/>
      <c r="F166" s="4"/>
      <c r="G166" s="4"/>
      <c r="H166" s="4"/>
      <c r="I166" s="4"/>
      <c r="J166" s="4" t="e">
        <v>#DIV/0!</v>
      </c>
      <c r="K166" s="1"/>
      <c r="L166" s="1"/>
      <c r="M166" s="6"/>
    </row>
    <row r="167" spans="1:13" x14ac:dyDescent="0.35">
      <c r="A167" s="12" t="s">
        <v>12</v>
      </c>
      <c r="B167" s="5" t="e">
        <v>#DIV/0!</v>
      </c>
      <c r="C167" s="5"/>
      <c r="D167" s="4"/>
      <c r="E167" s="4"/>
      <c r="F167" s="4"/>
      <c r="G167" s="4"/>
      <c r="H167" s="4"/>
      <c r="I167" s="4"/>
      <c r="J167" s="4" t="e">
        <v>#DIV/0!</v>
      </c>
      <c r="K167" s="1"/>
      <c r="L167" s="1"/>
      <c r="M167" s="6"/>
    </row>
    <row r="168" spans="1:13" x14ac:dyDescent="0.35">
      <c r="A168" s="12" t="s">
        <v>13</v>
      </c>
      <c r="B168" s="5" t="e">
        <v>#DIV/0!</v>
      </c>
      <c r="C168" s="5"/>
      <c r="D168" s="4"/>
      <c r="E168" s="4"/>
      <c r="F168" s="4"/>
      <c r="G168" s="4"/>
      <c r="H168" s="4"/>
      <c r="I168" s="4"/>
      <c r="J168" s="4" t="e">
        <v>#DIV/0!</v>
      </c>
      <c r="K168" s="1"/>
      <c r="L168" s="1"/>
      <c r="M168" s="6"/>
    </row>
    <row r="169" spans="1:13" x14ac:dyDescent="0.35">
      <c r="B169" s="15" t="e">
        <v>#DIV/0!</v>
      </c>
      <c r="C169" s="16" t="e">
        <v>#DIV/0!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 t="e">
        <v>#DIV/0!</v>
      </c>
      <c r="K169" s="15">
        <v>0</v>
      </c>
      <c r="L169" s="15">
        <v>0</v>
      </c>
      <c r="M169" s="15"/>
    </row>
    <row r="172" spans="1:13" x14ac:dyDescent="0.35">
      <c r="A172" s="11"/>
      <c r="B172" s="12" t="s">
        <v>0</v>
      </c>
      <c r="C172" s="12" t="s">
        <v>1</v>
      </c>
      <c r="D172" s="12" t="s">
        <v>52</v>
      </c>
      <c r="E172" s="12" t="s">
        <v>53</v>
      </c>
      <c r="F172" s="12" t="s">
        <v>48</v>
      </c>
      <c r="G172" s="12" t="s">
        <v>21</v>
      </c>
      <c r="H172" s="12" t="s">
        <v>3</v>
      </c>
      <c r="I172" s="12" t="s">
        <v>54</v>
      </c>
      <c r="J172" s="12" t="s">
        <v>8</v>
      </c>
      <c r="K172" s="12" t="s">
        <v>2</v>
      </c>
      <c r="L172" s="12" t="s">
        <v>9</v>
      </c>
      <c r="M172" s="12" t="s">
        <v>55</v>
      </c>
    </row>
    <row r="173" spans="1:13" x14ac:dyDescent="0.35">
      <c r="A173" s="12" t="s">
        <v>49</v>
      </c>
      <c r="B173" s="5" t="e">
        <v>#DIV/0!</v>
      </c>
      <c r="C173" s="5"/>
      <c r="D173" s="4"/>
      <c r="E173" s="4"/>
      <c r="F173" s="4"/>
      <c r="G173" s="4"/>
      <c r="H173" s="4"/>
      <c r="I173" s="4"/>
      <c r="J173" s="4" t="e">
        <v>#DIV/0!</v>
      </c>
      <c r="K173" s="10"/>
      <c r="L173" s="10"/>
      <c r="M173" s="6"/>
    </row>
    <row r="174" spans="1:13" x14ac:dyDescent="0.35">
      <c r="A174" s="12" t="s">
        <v>14</v>
      </c>
      <c r="B174" s="5" t="e">
        <v>#DIV/0!</v>
      </c>
      <c r="C174" s="5"/>
      <c r="D174" s="4"/>
      <c r="E174" s="4"/>
      <c r="F174" s="4"/>
      <c r="G174" s="4"/>
      <c r="H174" s="4"/>
      <c r="I174" s="4"/>
      <c r="J174" s="4" t="e">
        <v>#DIV/0!</v>
      </c>
      <c r="K174" s="10"/>
      <c r="L174" s="10"/>
      <c r="M174" s="6"/>
    </row>
    <row r="175" spans="1:13" x14ac:dyDescent="0.35">
      <c r="A175" s="12" t="s">
        <v>10</v>
      </c>
      <c r="B175" s="30" t="e">
        <v>#DIV/0!</v>
      </c>
      <c r="C175" s="30"/>
      <c r="D175" s="4"/>
      <c r="E175" s="4"/>
      <c r="F175" s="4"/>
      <c r="G175" s="4"/>
      <c r="H175" s="4"/>
      <c r="I175" s="4"/>
      <c r="J175" s="4" t="e">
        <v>#DIV/0!</v>
      </c>
      <c r="K175" s="1"/>
      <c r="L175" s="1"/>
      <c r="M175" s="6"/>
    </row>
    <row r="176" spans="1:13" x14ac:dyDescent="0.35">
      <c r="A176" s="12" t="s">
        <v>11</v>
      </c>
      <c r="B176" s="5" t="e">
        <v>#DIV/0!</v>
      </c>
      <c r="C176" s="5"/>
      <c r="D176" s="4"/>
      <c r="E176" s="4"/>
      <c r="F176" s="4"/>
      <c r="G176" s="4"/>
      <c r="H176" s="4"/>
      <c r="I176" s="4"/>
      <c r="J176" s="4" t="e">
        <v>#DIV/0!</v>
      </c>
      <c r="K176" s="1"/>
      <c r="L176" s="1"/>
      <c r="M176" s="6"/>
    </row>
    <row r="177" spans="1:13" x14ac:dyDescent="0.35">
      <c r="A177" s="12" t="s">
        <v>12</v>
      </c>
      <c r="B177" s="5" t="e">
        <v>#DIV/0!</v>
      </c>
      <c r="C177" s="5"/>
      <c r="D177" s="4"/>
      <c r="E177" s="4"/>
      <c r="F177" s="4"/>
      <c r="G177" s="4"/>
      <c r="H177" s="4"/>
      <c r="I177" s="4"/>
      <c r="J177" s="4" t="e">
        <v>#DIV/0!</v>
      </c>
      <c r="K177" s="1"/>
      <c r="L177" s="1"/>
      <c r="M177" s="6"/>
    </row>
    <row r="178" spans="1:13" x14ac:dyDescent="0.35">
      <c r="A178" s="12" t="s">
        <v>13</v>
      </c>
      <c r="B178" s="5" t="e">
        <v>#DIV/0!</v>
      </c>
      <c r="C178" s="5"/>
      <c r="D178" s="4"/>
      <c r="E178" s="4"/>
      <c r="F178" s="4"/>
      <c r="G178" s="4"/>
      <c r="H178" s="4"/>
      <c r="I178" s="4"/>
      <c r="J178" s="4" t="e">
        <v>#DIV/0!</v>
      </c>
      <c r="K178" s="1"/>
      <c r="L178" s="1"/>
      <c r="M178" s="6"/>
    </row>
    <row r="179" spans="1:13" x14ac:dyDescent="0.35">
      <c r="B179" s="15" t="e">
        <v>#DIV/0!</v>
      </c>
      <c r="C179" s="16" t="e">
        <v>#DIV/0!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 t="e">
        <v>#DIV/0!</v>
      </c>
      <c r="K179" s="15">
        <v>0</v>
      </c>
      <c r="L179" s="15">
        <v>0</v>
      </c>
      <c r="M179" s="15"/>
    </row>
    <row r="182" spans="1:13" x14ac:dyDescent="0.35">
      <c r="A182" s="11"/>
      <c r="B182" s="12" t="s">
        <v>0</v>
      </c>
      <c r="C182" s="12" t="s">
        <v>1</v>
      </c>
      <c r="D182" s="12" t="s">
        <v>52</v>
      </c>
      <c r="E182" s="12" t="s">
        <v>53</v>
      </c>
      <c r="F182" s="12" t="s">
        <v>48</v>
      </c>
      <c r="G182" s="12" t="s">
        <v>21</v>
      </c>
      <c r="H182" s="12" t="s">
        <v>3</v>
      </c>
      <c r="I182" s="12" t="s">
        <v>54</v>
      </c>
      <c r="J182" s="12" t="s">
        <v>8</v>
      </c>
      <c r="K182" s="12" t="s">
        <v>2</v>
      </c>
      <c r="L182" s="12" t="s">
        <v>9</v>
      </c>
      <c r="M182" s="12" t="s">
        <v>55</v>
      </c>
    </row>
    <row r="183" spans="1:13" x14ac:dyDescent="0.35">
      <c r="A183" s="12" t="s">
        <v>49</v>
      </c>
      <c r="B183" s="5" t="e">
        <v>#DIV/0!</v>
      </c>
      <c r="C183" s="5"/>
      <c r="D183" s="4"/>
      <c r="E183" s="4"/>
      <c r="F183" s="4"/>
      <c r="G183" s="4"/>
      <c r="H183" s="4"/>
      <c r="I183" s="4"/>
      <c r="J183" s="4" t="e">
        <v>#DIV/0!</v>
      </c>
      <c r="K183" s="10"/>
      <c r="L183" s="10"/>
      <c r="M183" s="6"/>
    </row>
    <row r="184" spans="1:13" x14ac:dyDescent="0.35">
      <c r="A184" s="12" t="s">
        <v>14</v>
      </c>
      <c r="B184" s="5" t="e">
        <v>#DIV/0!</v>
      </c>
      <c r="C184" s="5"/>
      <c r="D184" s="4"/>
      <c r="E184" s="4"/>
      <c r="F184" s="4"/>
      <c r="G184" s="4"/>
      <c r="H184" s="4"/>
      <c r="I184" s="4"/>
      <c r="J184" s="4" t="e">
        <v>#DIV/0!</v>
      </c>
      <c r="K184" s="10"/>
      <c r="L184" s="10"/>
      <c r="M184" s="6"/>
    </row>
    <row r="185" spans="1:13" x14ac:dyDescent="0.35">
      <c r="A185" s="12" t="s">
        <v>10</v>
      </c>
      <c r="B185" s="5" t="e">
        <v>#DIV/0!</v>
      </c>
      <c r="C185" s="5"/>
      <c r="D185" s="4"/>
      <c r="E185" s="4"/>
      <c r="F185" s="4"/>
      <c r="G185" s="4"/>
      <c r="H185" s="4"/>
      <c r="I185" s="4"/>
      <c r="J185" s="4" t="e">
        <v>#DIV/0!</v>
      </c>
      <c r="K185" s="1"/>
      <c r="L185" s="1"/>
      <c r="M185" s="6"/>
    </row>
    <row r="186" spans="1:13" x14ac:dyDescent="0.35">
      <c r="A186" s="12" t="s">
        <v>11</v>
      </c>
      <c r="B186" s="5" t="e">
        <v>#DIV/0!</v>
      </c>
      <c r="C186" s="5"/>
      <c r="D186" s="4"/>
      <c r="E186" s="4"/>
      <c r="F186" s="4"/>
      <c r="G186" s="4"/>
      <c r="H186" s="4"/>
      <c r="I186" s="4"/>
      <c r="J186" s="4" t="e">
        <v>#DIV/0!</v>
      </c>
      <c r="K186" s="1"/>
      <c r="L186" s="1"/>
      <c r="M186" s="6"/>
    </row>
    <row r="187" spans="1:13" x14ac:dyDescent="0.35">
      <c r="A187" s="12" t="s">
        <v>12</v>
      </c>
      <c r="B187" s="5" t="e">
        <v>#DIV/0!</v>
      </c>
      <c r="C187" s="5"/>
      <c r="D187" s="4"/>
      <c r="E187" s="4"/>
      <c r="F187" s="4"/>
      <c r="G187" s="4"/>
      <c r="H187" s="4"/>
      <c r="I187" s="4"/>
      <c r="J187" s="4" t="e">
        <v>#DIV/0!</v>
      </c>
      <c r="K187" s="1"/>
      <c r="L187" s="1"/>
      <c r="M187" s="6"/>
    </row>
    <row r="188" spans="1:13" x14ac:dyDescent="0.35">
      <c r="A188" s="12" t="s">
        <v>13</v>
      </c>
      <c r="B188" s="5" t="e">
        <v>#DIV/0!</v>
      </c>
      <c r="C188" s="5"/>
      <c r="D188" s="4"/>
      <c r="E188" s="4"/>
      <c r="F188" s="4"/>
      <c r="G188" s="4"/>
      <c r="H188" s="4"/>
      <c r="I188" s="4"/>
      <c r="J188" s="4" t="e">
        <v>#DIV/0!</v>
      </c>
      <c r="K188" s="1"/>
      <c r="L188" s="1"/>
      <c r="M188" s="6"/>
    </row>
    <row r="189" spans="1:13" x14ac:dyDescent="0.35">
      <c r="B189" s="15" t="e">
        <v>#DIV/0!</v>
      </c>
      <c r="C189" s="16" t="e">
        <v>#DIV/0!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 t="e">
        <v>#DIV/0!</v>
      </c>
      <c r="K189" s="15">
        <v>0</v>
      </c>
      <c r="L189" s="15">
        <v>0</v>
      </c>
      <c r="M189" s="15"/>
    </row>
    <row r="192" spans="1:13" x14ac:dyDescent="0.35">
      <c r="A192" s="11"/>
      <c r="B192" s="12" t="s">
        <v>0</v>
      </c>
      <c r="C192" s="12" t="s">
        <v>1</v>
      </c>
      <c r="D192" s="12" t="s">
        <v>52</v>
      </c>
      <c r="E192" s="12" t="s">
        <v>53</v>
      </c>
      <c r="F192" s="12" t="s">
        <v>48</v>
      </c>
      <c r="G192" s="12" t="s">
        <v>21</v>
      </c>
      <c r="H192" s="12" t="s">
        <v>3</v>
      </c>
      <c r="I192" s="12" t="s">
        <v>54</v>
      </c>
      <c r="J192" s="12" t="s">
        <v>8</v>
      </c>
      <c r="K192" s="12" t="s">
        <v>2</v>
      </c>
      <c r="L192" s="12" t="s">
        <v>9</v>
      </c>
      <c r="M192" s="12" t="s">
        <v>55</v>
      </c>
    </row>
    <row r="193" spans="1:13" x14ac:dyDescent="0.35">
      <c r="A193" s="12" t="s">
        <v>49</v>
      </c>
      <c r="B193" s="5" t="e">
        <v>#DIV/0!</v>
      </c>
      <c r="C193" s="5"/>
      <c r="D193" s="4"/>
      <c r="E193" s="4"/>
      <c r="F193" s="4"/>
      <c r="G193" s="4"/>
      <c r="H193" s="4"/>
      <c r="I193" s="4"/>
      <c r="J193" s="4" t="e">
        <v>#DIV/0!</v>
      </c>
      <c r="K193" s="10"/>
      <c r="L193" s="10"/>
      <c r="M193" s="6"/>
    </row>
    <row r="194" spans="1:13" x14ac:dyDescent="0.35">
      <c r="A194" s="12" t="s">
        <v>14</v>
      </c>
      <c r="B194" s="5" t="e">
        <v>#DIV/0!</v>
      </c>
      <c r="C194" s="5"/>
      <c r="D194" s="4"/>
      <c r="E194" s="4"/>
      <c r="F194" s="4"/>
      <c r="G194" s="4"/>
      <c r="H194" s="4"/>
      <c r="I194" s="4"/>
      <c r="J194" s="4" t="e">
        <v>#DIV/0!</v>
      </c>
      <c r="K194" s="10"/>
      <c r="L194" s="10"/>
      <c r="M194" s="6"/>
    </row>
    <row r="195" spans="1:13" x14ac:dyDescent="0.35">
      <c r="A195" s="12" t="s">
        <v>10</v>
      </c>
      <c r="B195" s="30" t="e">
        <v>#DIV/0!</v>
      </c>
      <c r="C195" s="30"/>
      <c r="D195" s="4"/>
      <c r="E195" s="4"/>
      <c r="F195" s="4"/>
      <c r="G195" s="4"/>
      <c r="H195" s="4"/>
      <c r="I195" s="4"/>
      <c r="J195" s="4" t="e">
        <v>#DIV/0!</v>
      </c>
      <c r="K195" s="1"/>
      <c r="L195" s="1"/>
      <c r="M195" s="6"/>
    </row>
    <row r="196" spans="1:13" x14ac:dyDescent="0.35">
      <c r="A196" s="12" t="s">
        <v>11</v>
      </c>
      <c r="B196" s="5" t="e">
        <v>#DIV/0!</v>
      </c>
      <c r="C196" s="5"/>
      <c r="D196" s="4"/>
      <c r="E196" s="4"/>
      <c r="F196" s="4"/>
      <c r="G196" s="4"/>
      <c r="H196" s="4"/>
      <c r="I196" s="4"/>
      <c r="J196" s="4" t="e">
        <v>#DIV/0!</v>
      </c>
      <c r="K196" s="1"/>
      <c r="L196" s="1"/>
      <c r="M196" s="6"/>
    </row>
    <row r="197" spans="1:13" x14ac:dyDescent="0.35">
      <c r="A197" s="12" t="s">
        <v>12</v>
      </c>
      <c r="B197" s="5" t="e">
        <v>#DIV/0!</v>
      </c>
      <c r="C197" s="5"/>
      <c r="D197" s="4"/>
      <c r="E197" s="4"/>
      <c r="F197" s="4"/>
      <c r="G197" s="4"/>
      <c r="H197" s="4"/>
      <c r="I197" s="4"/>
      <c r="J197" s="4" t="e">
        <v>#DIV/0!</v>
      </c>
      <c r="K197" s="1"/>
      <c r="L197" s="1"/>
      <c r="M197" s="6"/>
    </row>
    <row r="198" spans="1:13" x14ac:dyDescent="0.35">
      <c r="A198" s="12" t="s">
        <v>13</v>
      </c>
      <c r="B198" s="5" t="e">
        <v>#DIV/0!</v>
      </c>
      <c r="C198" s="5"/>
      <c r="D198" s="4"/>
      <c r="E198" s="4"/>
      <c r="F198" s="4"/>
      <c r="G198" s="4"/>
      <c r="H198" s="4"/>
      <c r="I198" s="4"/>
      <c r="J198" s="4" t="e">
        <v>#DIV/0!</v>
      </c>
      <c r="K198" s="1"/>
      <c r="L198" s="1"/>
      <c r="M198" s="6"/>
    </row>
    <row r="199" spans="1:13" x14ac:dyDescent="0.35">
      <c r="B199" s="15" t="e">
        <v>#DIV/0!</v>
      </c>
      <c r="C199" s="16" t="e">
        <v>#DIV/0!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 t="e">
        <v>#DIV/0!</v>
      </c>
      <c r="K199" s="15">
        <v>0</v>
      </c>
      <c r="L199" s="15">
        <v>0</v>
      </c>
      <c r="M199" s="15"/>
    </row>
    <row r="202" spans="1:13" x14ac:dyDescent="0.35">
      <c r="A202" s="11"/>
      <c r="B202" s="12" t="s">
        <v>0</v>
      </c>
      <c r="C202" s="12" t="s">
        <v>1</v>
      </c>
      <c r="D202" s="12" t="s">
        <v>52</v>
      </c>
      <c r="E202" s="12" t="s">
        <v>53</v>
      </c>
      <c r="F202" s="12" t="s">
        <v>48</v>
      </c>
      <c r="G202" s="12" t="s">
        <v>21</v>
      </c>
      <c r="H202" s="12" t="s">
        <v>3</v>
      </c>
      <c r="I202" s="12" t="s">
        <v>54</v>
      </c>
      <c r="J202" s="12" t="s">
        <v>8</v>
      </c>
      <c r="K202" s="12" t="s">
        <v>2</v>
      </c>
      <c r="L202" s="12" t="s">
        <v>9</v>
      </c>
    </row>
    <row r="203" spans="1:13" x14ac:dyDescent="0.35">
      <c r="A203" s="12" t="s">
        <v>49</v>
      </c>
      <c r="B203" s="5" t="e">
        <v>#DIV/0!</v>
      </c>
      <c r="C203" s="5"/>
      <c r="D203" s="4"/>
      <c r="E203" s="4"/>
      <c r="F203" s="4"/>
      <c r="G203" s="4"/>
      <c r="H203" s="4"/>
      <c r="I203" s="4"/>
      <c r="J203" s="4" t="e">
        <v>#DIV/0!</v>
      </c>
      <c r="K203" s="10"/>
      <c r="L203" s="10"/>
    </row>
    <row r="204" spans="1:13" x14ac:dyDescent="0.35">
      <c r="A204" s="12" t="s">
        <v>14</v>
      </c>
      <c r="B204" s="5" t="e">
        <v>#DIV/0!</v>
      </c>
      <c r="C204" s="5"/>
      <c r="D204" s="4"/>
      <c r="E204" s="4"/>
      <c r="F204" s="4"/>
      <c r="G204" s="4"/>
      <c r="H204" s="4"/>
      <c r="I204" s="4"/>
      <c r="J204" s="4" t="e">
        <v>#DIV/0!</v>
      </c>
      <c r="K204" s="10"/>
      <c r="L204" s="10"/>
    </row>
    <row r="205" spans="1:13" x14ac:dyDescent="0.35">
      <c r="A205" s="12" t="s">
        <v>10</v>
      </c>
      <c r="B205" s="30" t="e">
        <v>#DIV/0!</v>
      </c>
      <c r="C205" s="30"/>
      <c r="D205" s="4"/>
      <c r="E205" s="4"/>
      <c r="F205" s="4"/>
      <c r="G205" s="4"/>
      <c r="H205" s="4"/>
      <c r="I205" s="4"/>
      <c r="J205" s="4" t="e">
        <v>#DIV/0!</v>
      </c>
      <c r="K205" s="1"/>
      <c r="L205" s="1"/>
    </row>
    <row r="206" spans="1:13" x14ac:dyDescent="0.35">
      <c r="A206" s="12" t="s">
        <v>11</v>
      </c>
      <c r="B206" s="5" t="e">
        <v>#DIV/0!</v>
      </c>
      <c r="C206" s="5"/>
      <c r="D206" s="4"/>
      <c r="E206" s="4"/>
      <c r="F206" s="4"/>
      <c r="G206" s="4"/>
      <c r="H206" s="4"/>
      <c r="I206" s="4"/>
      <c r="J206" s="4" t="e">
        <v>#DIV/0!</v>
      </c>
      <c r="K206" s="1"/>
      <c r="L206" s="1"/>
    </row>
    <row r="207" spans="1:13" x14ac:dyDescent="0.35">
      <c r="A207" s="12" t="s">
        <v>12</v>
      </c>
      <c r="B207" s="5" t="e">
        <v>#DIV/0!</v>
      </c>
      <c r="C207" s="5"/>
      <c r="D207" s="4"/>
      <c r="E207" s="4"/>
      <c r="F207" s="4"/>
      <c r="G207" s="4"/>
      <c r="H207" s="4"/>
      <c r="I207" s="4"/>
      <c r="J207" s="4" t="e">
        <v>#DIV/0!</v>
      </c>
      <c r="K207" s="1"/>
      <c r="L207" s="1"/>
    </row>
    <row r="208" spans="1:13" x14ac:dyDescent="0.35">
      <c r="A208" s="12" t="s">
        <v>13</v>
      </c>
      <c r="B208" s="5" t="e">
        <v>#DIV/0!</v>
      </c>
      <c r="C208" s="5"/>
      <c r="D208" s="4"/>
      <c r="E208" s="4"/>
      <c r="F208" s="4"/>
      <c r="G208" s="4"/>
      <c r="H208" s="4"/>
      <c r="I208" s="4"/>
      <c r="J208" s="4" t="e">
        <v>#DIV/0!</v>
      </c>
      <c r="K208" s="1"/>
      <c r="L208" s="1"/>
    </row>
    <row r="209" spans="2:12" x14ac:dyDescent="0.35">
      <c r="B209" s="15" t="e">
        <v>#DIV/0!</v>
      </c>
      <c r="C209" s="16" t="e">
        <v>#DIV/0!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 t="e">
        <v>#DIV/0!</v>
      </c>
      <c r="K209" s="15">
        <v>0</v>
      </c>
      <c r="L209" s="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7A7F-3976-4BB8-9446-A80732164C21}">
  <dimension ref="A1:L147"/>
  <sheetViews>
    <sheetView workbookViewId="0">
      <selection activeCell="N129" sqref="N129"/>
    </sheetView>
  </sheetViews>
  <sheetFormatPr defaultRowHeight="14.5" x14ac:dyDescent="0.35"/>
  <cols>
    <col min="1" max="2" width="18.81640625" customWidth="1"/>
  </cols>
  <sheetData>
    <row r="1" spans="1:11" x14ac:dyDescent="0.35">
      <c r="A1" s="87">
        <v>44763</v>
      </c>
      <c r="B1" s="11" t="s">
        <v>0</v>
      </c>
      <c r="C1" s="11" t="s">
        <v>1</v>
      </c>
      <c r="D1" s="26" t="s">
        <v>52</v>
      </c>
      <c r="E1" s="26" t="s">
        <v>53</v>
      </c>
      <c r="F1" s="26" t="s">
        <v>48</v>
      </c>
      <c r="G1" s="26" t="s">
        <v>21</v>
      </c>
      <c r="H1" s="26" t="s">
        <v>3</v>
      </c>
      <c r="I1" s="26" t="s">
        <v>54</v>
      </c>
      <c r="J1" s="17" t="s">
        <v>55</v>
      </c>
      <c r="K1" s="11" t="s">
        <v>56</v>
      </c>
    </row>
    <row r="2" spans="1:11" x14ac:dyDescent="0.35">
      <c r="A2" s="29" t="s">
        <v>22</v>
      </c>
      <c r="B2" s="25" t="e">
        <f>E2/D2</f>
        <v>#DIV/0!</v>
      </c>
      <c r="C2" s="31"/>
      <c r="D2" s="41"/>
      <c r="E2" s="36"/>
      <c r="F2" s="36"/>
      <c r="G2" s="36"/>
      <c r="H2" s="36"/>
      <c r="I2" s="36"/>
      <c r="J2" s="32">
        <v>0</v>
      </c>
      <c r="K2" s="4"/>
    </row>
    <row r="3" spans="1:11" x14ac:dyDescent="0.35">
      <c r="A3" s="29" t="s">
        <v>23</v>
      </c>
      <c r="B3" s="25" t="e">
        <f t="shared" ref="B3:B22" si="0">E3/D3</f>
        <v>#DIV/0!</v>
      </c>
      <c r="C3" s="31"/>
      <c r="D3" s="41"/>
      <c r="E3" s="36"/>
      <c r="F3" s="36"/>
      <c r="G3" s="36"/>
      <c r="H3" s="36"/>
      <c r="I3" s="36"/>
      <c r="J3" s="32">
        <v>0</v>
      </c>
      <c r="K3" s="4"/>
    </row>
    <row r="4" spans="1:11" x14ac:dyDescent="0.35">
      <c r="A4" s="29" t="s">
        <v>25</v>
      </c>
      <c r="B4" s="25">
        <f t="shared" si="0"/>
        <v>0.96</v>
      </c>
      <c r="C4" s="31"/>
      <c r="D4" s="40">
        <v>50</v>
      </c>
      <c r="E4" s="36">
        <v>48</v>
      </c>
      <c r="F4" s="36">
        <v>2</v>
      </c>
      <c r="G4" s="36"/>
      <c r="H4" s="36"/>
      <c r="I4" s="36"/>
      <c r="J4" s="32">
        <v>1</v>
      </c>
      <c r="K4" s="4"/>
    </row>
    <row r="5" spans="1:11" x14ac:dyDescent="0.35">
      <c r="A5" s="29" t="s">
        <v>27</v>
      </c>
      <c r="B5" s="25">
        <f t="shared" si="0"/>
        <v>0.92307692307692313</v>
      </c>
      <c r="C5" s="31"/>
      <c r="D5" s="36">
        <v>26</v>
      </c>
      <c r="E5" s="36">
        <v>24</v>
      </c>
      <c r="F5" s="36">
        <v>1</v>
      </c>
      <c r="G5" s="36">
        <v>1</v>
      </c>
      <c r="H5" s="36"/>
      <c r="I5" s="36"/>
      <c r="J5" s="32">
        <v>1</v>
      </c>
      <c r="K5" s="4"/>
    </row>
    <row r="6" spans="1:11" x14ac:dyDescent="0.35">
      <c r="A6" s="29" t="s">
        <v>29</v>
      </c>
      <c r="B6" s="25">
        <f t="shared" si="0"/>
        <v>0.91428571428571426</v>
      </c>
      <c r="C6" s="31"/>
      <c r="D6" s="36">
        <v>35</v>
      </c>
      <c r="E6" s="36">
        <v>32</v>
      </c>
      <c r="F6" s="36">
        <v>1</v>
      </c>
      <c r="G6" s="36">
        <v>1</v>
      </c>
      <c r="H6" s="36">
        <v>1</v>
      </c>
      <c r="I6" s="36"/>
      <c r="J6" s="32">
        <v>1</v>
      </c>
      <c r="K6" s="4"/>
    </row>
    <row r="7" spans="1:11" x14ac:dyDescent="0.35">
      <c r="A7" s="29" t="s">
        <v>30</v>
      </c>
      <c r="B7" s="25">
        <f t="shared" si="0"/>
        <v>0.89473684210526316</v>
      </c>
      <c r="C7" s="31"/>
      <c r="D7" s="36">
        <v>38</v>
      </c>
      <c r="E7" s="36">
        <v>34</v>
      </c>
      <c r="F7" s="36">
        <v>4</v>
      </c>
      <c r="G7" s="36"/>
      <c r="H7" s="36"/>
      <c r="I7" s="36"/>
      <c r="J7" s="32">
        <v>1</v>
      </c>
      <c r="K7" s="4"/>
    </row>
    <row r="8" spans="1:11" x14ac:dyDescent="0.35">
      <c r="A8" s="29" t="s">
        <v>31</v>
      </c>
      <c r="B8" s="25">
        <f t="shared" si="0"/>
        <v>0.87755102040816324</v>
      </c>
      <c r="C8" s="31"/>
      <c r="D8" s="36">
        <v>49</v>
      </c>
      <c r="E8" s="36">
        <v>43</v>
      </c>
      <c r="F8" s="36">
        <v>5</v>
      </c>
      <c r="G8" s="36">
        <v>1</v>
      </c>
      <c r="H8" s="36"/>
      <c r="I8" s="36"/>
      <c r="J8" s="32">
        <v>1</v>
      </c>
      <c r="K8" s="4"/>
    </row>
    <row r="9" spans="1:11" x14ac:dyDescent="0.35">
      <c r="A9" s="29" t="s">
        <v>33</v>
      </c>
      <c r="B9" s="25">
        <f t="shared" si="0"/>
        <v>0.84</v>
      </c>
      <c r="C9" s="31"/>
      <c r="D9" s="36">
        <v>25</v>
      </c>
      <c r="E9" s="36">
        <v>21</v>
      </c>
      <c r="F9" s="36">
        <v>2</v>
      </c>
      <c r="G9" s="36">
        <v>2</v>
      </c>
      <c r="H9" s="36"/>
      <c r="I9" s="36"/>
      <c r="J9" s="32">
        <v>1</v>
      </c>
      <c r="K9" s="4"/>
    </row>
    <row r="10" spans="1:11" x14ac:dyDescent="0.35">
      <c r="A10" s="29" t="s">
        <v>35</v>
      </c>
      <c r="B10" s="25">
        <f t="shared" si="0"/>
        <v>0.93023255813953487</v>
      </c>
      <c r="C10" s="31"/>
      <c r="D10" s="40">
        <v>43</v>
      </c>
      <c r="E10" s="36">
        <v>40</v>
      </c>
      <c r="F10" s="36"/>
      <c r="G10" s="36">
        <v>2</v>
      </c>
      <c r="H10" s="36">
        <v>1</v>
      </c>
      <c r="I10" s="36"/>
      <c r="J10" s="32">
        <v>1</v>
      </c>
      <c r="K10" s="4"/>
    </row>
    <row r="11" spans="1:11" x14ac:dyDescent="0.35">
      <c r="A11" s="29" t="s">
        <v>37</v>
      </c>
      <c r="B11" s="25">
        <f t="shared" si="0"/>
        <v>0.93103448275862066</v>
      </c>
      <c r="C11" s="31"/>
      <c r="D11" s="40">
        <v>29</v>
      </c>
      <c r="E11" s="36">
        <v>27</v>
      </c>
      <c r="F11" s="36">
        <v>1</v>
      </c>
      <c r="G11" s="36"/>
      <c r="H11" s="36">
        <v>1</v>
      </c>
      <c r="I11" s="36"/>
      <c r="J11" s="32">
        <v>1</v>
      </c>
      <c r="K11" s="4"/>
    </row>
    <row r="12" spans="1:11" x14ac:dyDescent="0.35">
      <c r="A12" s="29" t="s">
        <v>39</v>
      </c>
      <c r="B12" s="25" t="e">
        <f t="shared" si="0"/>
        <v>#DIV/0!</v>
      </c>
      <c r="C12" s="31"/>
      <c r="D12" s="41"/>
      <c r="E12" s="36"/>
      <c r="F12" s="36"/>
      <c r="G12" s="36"/>
      <c r="H12" s="36"/>
      <c r="I12" s="36"/>
      <c r="J12" s="32">
        <v>0</v>
      </c>
      <c r="K12" s="4"/>
    </row>
    <row r="13" spans="1:11" x14ac:dyDescent="0.35">
      <c r="A13" s="29" t="s">
        <v>41</v>
      </c>
      <c r="B13" s="25">
        <f t="shared" si="0"/>
        <v>0.7931034482758621</v>
      </c>
      <c r="C13" s="31"/>
      <c r="D13" s="36">
        <v>29</v>
      </c>
      <c r="E13" s="36">
        <v>23</v>
      </c>
      <c r="F13" s="36">
        <v>3</v>
      </c>
      <c r="G13" s="36"/>
      <c r="H13" s="36">
        <v>2</v>
      </c>
      <c r="I13" s="36">
        <v>1</v>
      </c>
      <c r="J13" s="32">
        <v>1</v>
      </c>
      <c r="K13" s="4"/>
    </row>
    <row r="14" spans="1:11" x14ac:dyDescent="0.35">
      <c r="A14" s="29" t="s">
        <v>43</v>
      </c>
      <c r="B14" s="25">
        <f t="shared" si="0"/>
        <v>0.92307692307692313</v>
      </c>
      <c r="C14" s="31"/>
      <c r="D14" s="40">
        <v>26</v>
      </c>
      <c r="E14" s="36">
        <v>24</v>
      </c>
      <c r="F14" s="36">
        <v>1</v>
      </c>
      <c r="G14" s="36"/>
      <c r="H14" s="36">
        <v>1</v>
      </c>
      <c r="I14" s="36"/>
      <c r="J14" s="32">
        <v>1</v>
      </c>
      <c r="K14" s="4"/>
    </row>
    <row r="15" spans="1:11" x14ac:dyDescent="0.35">
      <c r="A15" s="29" t="s">
        <v>45</v>
      </c>
      <c r="B15" s="25" t="e">
        <f t="shared" si="0"/>
        <v>#DIV/0!</v>
      </c>
      <c r="C15" s="31"/>
      <c r="D15" s="41"/>
      <c r="E15" s="36"/>
      <c r="F15" s="36"/>
      <c r="G15" s="36"/>
      <c r="H15" s="36"/>
      <c r="I15" s="36"/>
      <c r="J15" s="32">
        <v>0</v>
      </c>
      <c r="K15" s="4"/>
    </row>
    <row r="16" spans="1:11" x14ac:dyDescent="0.35">
      <c r="A16" s="29" t="s">
        <v>47</v>
      </c>
      <c r="B16" s="25">
        <f t="shared" si="0"/>
        <v>0.94871794871794868</v>
      </c>
      <c r="C16" s="31"/>
      <c r="D16" s="36">
        <v>39</v>
      </c>
      <c r="E16" s="36">
        <v>37</v>
      </c>
      <c r="F16" s="36"/>
      <c r="G16" s="36"/>
      <c r="H16" s="36">
        <v>1</v>
      </c>
      <c r="I16" s="36">
        <v>1</v>
      </c>
      <c r="J16" s="32">
        <v>1</v>
      </c>
      <c r="K16" s="4"/>
    </row>
    <row r="17" spans="1:12" x14ac:dyDescent="0.35">
      <c r="A17" s="28"/>
      <c r="B17" s="25" t="e">
        <f t="shared" si="0"/>
        <v>#DIV/0!</v>
      </c>
      <c r="C17" s="31"/>
      <c r="D17" s="4"/>
      <c r="E17" s="4"/>
      <c r="F17" s="36"/>
      <c r="G17" s="36"/>
      <c r="H17" s="43"/>
      <c r="I17" s="4"/>
      <c r="J17" s="32"/>
      <c r="K17" s="4"/>
    </row>
    <row r="18" spans="1:12" x14ac:dyDescent="0.35">
      <c r="A18" s="23"/>
      <c r="B18" s="25" t="e">
        <f t="shared" si="0"/>
        <v>#DIV/0!</v>
      </c>
      <c r="C18" s="31"/>
      <c r="D18" s="4"/>
      <c r="E18" s="4"/>
      <c r="F18" s="36"/>
      <c r="G18" s="36"/>
      <c r="H18" s="43"/>
      <c r="I18" s="4"/>
      <c r="J18" s="32"/>
      <c r="K18" s="4"/>
    </row>
    <row r="19" spans="1:12" x14ac:dyDescent="0.35">
      <c r="A19" s="23"/>
      <c r="B19" s="25" t="e">
        <f t="shared" si="0"/>
        <v>#DIV/0!</v>
      </c>
      <c r="C19" s="31"/>
      <c r="D19" s="4"/>
      <c r="E19" s="4"/>
      <c r="F19" s="36"/>
      <c r="G19" s="36"/>
      <c r="H19" s="43"/>
      <c r="I19" s="4"/>
      <c r="J19" s="32"/>
      <c r="K19" s="4"/>
    </row>
    <row r="20" spans="1:12" x14ac:dyDescent="0.35">
      <c r="A20" s="23"/>
      <c r="B20" s="25" t="e">
        <f t="shared" si="0"/>
        <v>#DIV/0!</v>
      </c>
      <c r="C20" s="31"/>
      <c r="D20" s="4"/>
      <c r="E20" s="4"/>
      <c r="F20" s="36"/>
      <c r="G20" s="36"/>
      <c r="H20" s="43"/>
      <c r="I20" s="4"/>
      <c r="J20" s="32"/>
      <c r="K20" s="4"/>
    </row>
    <row r="21" spans="1:12" x14ac:dyDescent="0.35">
      <c r="A21" s="24"/>
      <c r="B21" s="5" t="e">
        <f t="shared" si="0"/>
        <v>#DIV/0!</v>
      </c>
      <c r="C21" s="31"/>
      <c r="D21" s="4"/>
      <c r="E21" s="4"/>
      <c r="F21" s="4"/>
      <c r="G21" s="4"/>
      <c r="H21" s="4"/>
      <c r="I21" s="4"/>
      <c r="J21" s="32"/>
      <c r="K21" s="4"/>
    </row>
    <row r="22" spans="1:12" x14ac:dyDescent="0.35">
      <c r="B22" s="30">
        <f t="shared" si="0"/>
        <v>0.90745501285347041</v>
      </c>
      <c r="C22" s="25" t="e">
        <f>AVERAGE(C2:C21)</f>
        <v>#DIV/0!</v>
      </c>
      <c r="D22" s="4">
        <f>SUM(D2:D21)</f>
        <v>389</v>
      </c>
      <c r="E22" s="4">
        <f t="shared" ref="E22:I22" si="1">SUM(E2:E21)</f>
        <v>353</v>
      </c>
      <c r="F22" s="4">
        <f t="shared" si="1"/>
        <v>20</v>
      </c>
      <c r="G22" s="4">
        <f t="shared" si="1"/>
        <v>7</v>
      </c>
      <c r="H22" s="4">
        <f t="shared" si="1"/>
        <v>7</v>
      </c>
      <c r="I22" s="4">
        <f t="shared" si="1"/>
        <v>2</v>
      </c>
      <c r="J22" s="4">
        <f>SUM(J2:J21)</f>
        <v>11</v>
      </c>
      <c r="K22" s="4"/>
    </row>
    <row r="23" spans="1:12" x14ac:dyDescent="0.35">
      <c r="F23" s="19">
        <f>F22/D22</f>
        <v>5.1413881748071981E-2</v>
      </c>
      <c r="G23" s="19">
        <f>G22/D22</f>
        <v>1.7994858611825194E-2</v>
      </c>
      <c r="H23" s="19">
        <f>H22/D22</f>
        <v>1.7994858611825194E-2</v>
      </c>
      <c r="I23" s="19">
        <f>I22/D22</f>
        <v>5.1413881748071976E-3</v>
      </c>
    </row>
    <row r="24" spans="1:12" x14ac:dyDescent="0.35">
      <c r="F24" s="6"/>
      <c r="G24" s="6"/>
      <c r="H24" s="6"/>
      <c r="I24" s="6"/>
    </row>
    <row r="26" spans="1:12" ht="15" thickBot="1" x14ac:dyDescent="0.4">
      <c r="A26" s="87">
        <v>44765</v>
      </c>
      <c r="B26" s="26" t="s">
        <v>51</v>
      </c>
      <c r="C26" s="11" t="s">
        <v>0</v>
      </c>
      <c r="D26" s="11" t="s">
        <v>1</v>
      </c>
      <c r="E26" s="26" t="s">
        <v>52</v>
      </c>
      <c r="F26" s="26" t="s">
        <v>53</v>
      </c>
      <c r="G26" s="26" t="s">
        <v>48</v>
      </c>
      <c r="H26" s="26" t="s">
        <v>21</v>
      </c>
      <c r="I26" s="26" t="s">
        <v>3</v>
      </c>
      <c r="J26" s="26" t="s">
        <v>54</v>
      </c>
      <c r="K26" s="17" t="s">
        <v>55</v>
      </c>
      <c r="L26" s="11" t="s">
        <v>56</v>
      </c>
    </row>
    <row r="27" spans="1:12" ht="15" thickBot="1" x14ac:dyDescent="0.4">
      <c r="A27" s="29" t="s">
        <v>6</v>
      </c>
      <c r="B27" s="29" t="s">
        <v>22</v>
      </c>
      <c r="C27" s="25">
        <f>F27/E27</f>
        <v>0.9</v>
      </c>
      <c r="D27" s="31"/>
      <c r="E27" s="69">
        <v>50</v>
      </c>
      <c r="F27" s="70">
        <v>45</v>
      </c>
      <c r="G27" s="36"/>
      <c r="H27" s="34">
        <v>4</v>
      </c>
      <c r="I27" s="34">
        <v>1</v>
      </c>
      <c r="J27" s="36"/>
      <c r="K27" s="32">
        <v>1</v>
      </c>
      <c r="L27" s="4"/>
    </row>
    <row r="28" spans="1:12" ht="15" thickBot="1" x14ac:dyDescent="0.4">
      <c r="A28" s="29" t="s">
        <v>7</v>
      </c>
      <c r="B28" s="29" t="s">
        <v>23</v>
      </c>
      <c r="C28" s="25" t="e">
        <f t="shared" ref="C28:C47" si="2">F28/E28</f>
        <v>#DIV/0!</v>
      </c>
      <c r="D28" s="31"/>
      <c r="E28" s="55"/>
      <c r="F28" s="71"/>
      <c r="G28" s="36"/>
      <c r="H28" s="34"/>
      <c r="I28" s="34"/>
      <c r="J28" s="36"/>
      <c r="K28" s="32">
        <v>0</v>
      </c>
      <c r="L28" s="4"/>
    </row>
    <row r="29" spans="1:12" ht="15" thickBot="1" x14ac:dyDescent="0.4">
      <c r="A29" s="29" t="s">
        <v>24</v>
      </c>
      <c r="B29" s="29" t="s">
        <v>25</v>
      </c>
      <c r="C29" s="25">
        <f t="shared" si="2"/>
        <v>0.97222222222222221</v>
      </c>
      <c r="D29" s="31"/>
      <c r="E29" s="56">
        <v>36</v>
      </c>
      <c r="F29" s="71">
        <v>35</v>
      </c>
      <c r="G29" s="36">
        <v>1</v>
      </c>
      <c r="H29" s="43"/>
      <c r="I29" s="34"/>
      <c r="J29" s="36"/>
      <c r="K29" s="32">
        <v>1</v>
      </c>
      <c r="L29" s="4"/>
    </row>
    <row r="30" spans="1:12" ht="15" thickBot="1" x14ac:dyDescent="0.4">
      <c r="A30" s="29" t="s">
        <v>26</v>
      </c>
      <c r="B30" s="29" t="s">
        <v>27</v>
      </c>
      <c r="C30" s="25">
        <f t="shared" si="2"/>
        <v>0.8928571428571429</v>
      </c>
      <c r="D30" s="31"/>
      <c r="E30" s="57">
        <v>28</v>
      </c>
      <c r="F30" s="71">
        <v>25</v>
      </c>
      <c r="G30" s="36">
        <v>1</v>
      </c>
      <c r="H30" s="34">
        <v>1</v>
      </c>
      <c r="I30" s="34"/>
      <c r="J30" s="36">
        <v>1</v>
      </c>
      <c r="K30" s="32">
        <v>1</v>
      </c>
      <c r="L30" s="4"/>
    </row>
    <row r="31" spans="1:12" ht="15" thickBot="1" x14ac:dyDescent="0.4">
      <c r="A31" s="29" t="s">
        <v>28</v>
      </c>
      <c r="B31" s="29" t="s">
        <v>29</v>
      </c>
      <c r="C31" s="25">
        <f t="shared" si="2"/>
        <v>0.88888888888888884</v>
      </c>
      <c r="D31" s="31"/>
      <c r="E31" s="57">
        <v>27</v>
      </c>
      <c r="F31" s="71">
        <v>24</v>
      </c>
      <c r="G31" s="36">
        <v>1</v>
      </c>
      <c r="H31" s="34">
        <v>1</v>
      </c>
      <c r="I31" s="34">
        <v>1</v>
      </c>
      <c r="J31" s="36"/>
      <c r="K31" s="32">
        <v>1</v>
      </c>
      <c r="L31" s="4"/>
    </row>
    <row r="32" spans="1:12" ht="15" thickBot="1" x14ac:dyDescent="0.4">
      <c r="A32" s="29" t="s">
        <v>5</v>
      </c>
      <c r="B32" s="29" t="s">
        <v>30</v>
      </c>
      <c r="C32" s="25" t="e">
        <f t="shared" si="2"/>
        <v>#DIV/0!</v>
      </c>
      <c r="D32" s="31"/>
      <c r="E32" s="55"/>
      <c r="F32" s="71"/>
      <c r="G32" s="36"/>
      <c r="H32" s="34"/>
      <c r="I32" s="34"/>
      <c r="J32" s="36"/>
      <c r="K32" s="32">
        <v>0</v>
      </c>
      <c r="L32" s="4"/>
    </row>
    <row r="33" spans="1:12" ht="15" thickBot="1" x14ac:dyDescent="0.4">
      <c r="A33" s="29" t="s">
        <v>4</v>
      </c>
      <c r="B33" s="29" t="s">
        <v>31</v>
      </c>
      <c r="C33" s="25">
        <f t="shared" si="2"/>
        <v>0.87179487179487181</v>
      </c>
      <c r="D33" s="31"/>
      <c r="E33" s="57">
        <v>39</v>
      </c>
      <c r="F33" s="71">
        <v>34</v>
      </c>
      <c r="G33" s="36">
        <v>2</v>
      </c>
      <c r="H33" s="34">
        <v>1</v>
      </c>
      <c r="I33" s="34">
        <v>2</v>
      </c>
      <c r="J33" s="36"/>
      <c r="K33" s="32">
        <v>1</v>
      </c>
      <c r="L33" s="4"/>
    </row>
    <row r="34" spans="1:12" ht="15" thickBot="1" x14ac:dyDescent="0.4">
      <c r="A34" s="29" t="s">
        <v>32</v>
      </c>
      <c r="B34" s="29" t="s">
        <v>33</v>
      </c>
      <c r="C34" s="25">
        <f t="shared" si="2"/>
        <v>0.91666666666666663</v>
      </c>
      <c r="D34" s="31"/>
      <c r="E34" s="57">
        <v>24</v>
      </c>
      <c r="F34" s="71">
        <v>22</v>
      </c>
      <c r="G34" s="36">
        <v>1</v>
      </c>
      <c r="H34" s="34"/>
      <c r="I34" s="34">
        <v>1</v>
      </c>
      <c r="J34" s="36"/>
      <c r="K34" s="32">
        <v>1</v>
      </c>
      <c r="L34" s="4"/>
    </row>
    <row r="35" spans="1:12" ht="15" thickBot="1" x14ac:dyDescent="0.4">
      <c r="A35" s="29" t="s">
        <v>34</v>
      </c>
      <c r="B35" s="29" t="s">
        <v>35</v>
      </c>
      <c r="C35" s="25">
        <f t="shared" si="2"/>
        <v>0.91891891891891897</v>
      </c>
      <c r="D35" s="31"/>
      <c r="E35" s="56">
        <v>37</v>
      </c>
      <c r="F35" s="71">
        <v>34</v>
      </c>
      <c r="G35" s="36"/>
      <c r="H35" s="34"/>
      <c r="I35" s="34">
        <v>3</v>
      </c>
      <c r="J35" s="36"/>
      <c r="K35" s="32">
        <v>1</v>
      </c>
      <c r="L35" s="4"/>
    </row>
    <row r="36" spans="1:12" ht="15" thickBot="1" x14ac:dyDescent="0.4">
      <c r="A36" s="29" t="s">
        <v>36</v>
      </c>
      <c r="B36" s="29" t="s">
        <v>37</v>
      </c>
      <c r="C36" s="25">
        <f t="shared" si="2"/>
        <v>0.85185185185185186</v>
      </c>
      <c r="D36" s="31"/>
      <c r="E36" s="56">
        <v>27</v>
      </c>
      <c r="F36" s="71">
        <v>23</v>
      </c>
      <c r="G36" s="36">
        <v>1</v>
      </c>
      <c r="H36" s="34">
        <v>2</v>
      </c>
      <c r="I36" s="34">
        <v>1</v>
      </c>
      <c r="J36" s="36"/>
      <c r="K36" s="32">
        <v>1</v>
      </c>
      <c r="L36" s="4"/>
    </row>
    <row r="37" spans="1:12" ht="15" thickBot="1" x14ac:dyDescent="0.4">
      <c r="A37" s="29" t="s">
        <v>38</v>
      </c>
      <c r="B37" s="29" t="s">
        <v>39</v>
      </c>
      <c r="C37" s="25" t="e">
        <f t="shared" si="2"/>
        <v>#DIV/0!</v>
      </c>
      <c r="D37" s="31"/>
      <c r="E37" s="55"/>
      <c r="F37" s="71"/>
      <c r="G37" s="36"/>
      <c r="H37" s="34"/>
      <c r="I37" s="43"/>
      <c r="J37" s="36"/>
      <c r="K37" s="32">
        <v>0</v>
      </c>
      <c r="L37" s="4"/>
    </row>
    <row r="38" spans="1:12" ht="15" thickBot="1" x14ac:dyDescent="0.4">
      <c r="A38" s="29" t="s">
        <v>40</v>
      </c>
      <c r="B38" s="29" t="s">
        <v>41</v>
      </c>
      <c r="C38" s="25">
        <f t="shared" si="2"/>
        <v>0.90476190476190477</v>
      </c>
      <c r="D38" s="31"/>
      <c r="E38" s="57">
        <v>21</v>
      </c>
      <c r="F38" s="71">
        <v>19</v>
      </c>
      <c r="G38" s="36"/>
      <c r="H38" s="34">
        <v>2</v>
      </c>
      <c r="I38" s="34"/>
      <c r="J38" s="36"/>
      <c r="K38" s="32">
        <v>1</v>
      </c>
      <c r="L38" s="4"/>
    </row>
    <row r="39" spans="1:12" ht="15" thickBot="1" x14ac:dyDescent="0.4">
      <c r="A39" s="29" t="s">
        <v>42</v>
      </c>
      <c r="B39" s="29" t="s">
        <v>43</v>
      </c>
      <c r="C39" s="25">
        <f t="shared" si="2"/>
        <v>0.69230769230769229</v>
      </c>
      <c r="D39" s="31"/>
      <c r="E39" s="56">
        <v>26</v>
      </c>
      <c r="F39" s="71">
        <v>18</v>
      </c>
      <c r="G39" s="36">
        <v>3</v>
      </c>
      <c r="H39" s="34"/>
      <c r="I39" s="34">
        <v>5</v>
      </c>
      <c r="J39" s="36"/>
      <c r="K39" s="32">
        <v>1</v>
      </c>
      <c r="L39" s="4"/>
    </row>
    <row r="40" spans="1:12" ht="15" thickBot="1" x14ac:dyDescent="0.4">
      <c r="A40" s="29" t="s">
        <v>44</v>
      </c>
      <c r="B40" s="29" t="s">
        <v>45</v>
      </c>
      <c r="C40" s="25">
        <f t="shared" si="2"/>
        <v>0.93939393939393945</v>
      </c>
      <c r="D40" s="31"/>
      <c r="E40" s="56">
        <v>33</v>
      </c>
      <c r="F40" s="71">
        <v>31</v>
      </c>
      <c r="G40" s="36">
        <v>2</v>
      </c>
      <c r="H40" s="34"/>
      <c r="I40" s="43"/>
      <c r="J40" s="36"/>
      <c r="K40" s="32">
        <v>1</v>
      </c>
      <c r="L40" s="4"/>
    </row>
    <row r="41" spans="1:12" ht="15" thickBot="1" x14ac:dyDescent="0.4">
      <c r="A41" s="29" t="s">
        <v>46</v>
      </c>
      <c r="B41" s="29" t="s">
        <v>47</v>
      </c>
      <c r="C41" s="25" t="e">
        <f t="shared" si="2"/>
        <v>#DIV/0!</v>
      </c>
      <c r="D41" s="31"/>
      <c r="E41" s="55"/>
      <c r="F41" s="37"/>
      <c r="G41" s="36"/>
      <c r="H41" s="36"/>
      <c r="I41" s="36"/>
      <c r="J41" s="36"/>
      <c r="K41" s="32">
        <v>0</v>
      </c>
      <c r="L41" s="4"/>
    </row>
    <row r="42" spans="1:12" x14ac:dyDescent="0.35">
      <c r="A42" s="27"/>
      <c r="B42" s="28"/>
      <c r="C42" s="25" t="e">
        <f t="shared" si="2"/>
        <v>#DIV/0!</v>
      </c>
      <c r="D42" s="31"/>
      <c r="E42" s="36"/>
      <c r="F42" s="37"/>
      <c r="G42" s="36"/>
      <c r="H42" s="36"/>
      <c r="I42" s="36"/>
      <c r="J42" s="36"/>
      <c r="K42" s="32"/>
      <c r="L42" s="4"/>
    </row>
    <row r="43" spans="1:12" x14ac:dyDescent="0.35">
      <c r="A43" s="4"/>
      <c r="B43" s="23"/>
      <c r="C43" s="25" t="e">
        <f t="shared" si="2"/>
        <v>#DIV/0!</v>
      </c>
      <c r="D43" s="31"/>
      <c r="E43" s="36"/>
      <c r="F43" s="37"/>
      <c r="G43" s="36"/>
      <c r="H43" s="36"/>
      <c r="I43" s="36"/>
      <c r="J43" s="36"/>
      <c r="K43" s="32"/>
      <c r="L43" s="4"/>
    </row>
    <row r="44" spans="1:12" x14ac:dyDescent="0.35">
      <c r="A44" s="4"/>
      <c r="B44" s="23"/>
      <c r="C44" s="25" t="e">
        <f t="shared" si="2"/>
        <v>#DIV/0!</v>
      </c>
      <c r="D44" s="31"/>
      <c r="E44" s="36"/>
      <c r="F44" s="37"/>
      <c r="G44" s="36"/>
      <c r="H44" s="36"/>
      <c r="I44" s="36"/>
      <c r="J44" s="36"/>
      <c r="K44" s="32"/>
      <c r="L44" s="4"/>
    </row>
    <row r="45" spans="1:12" x14ac:dyDescent="0.35">
      <c r="A45" s="4"/>
      <c r="B45" s="23"/>
      <c r="C45" s="25" t="e">
        <f t="shared" si="2"/>
        <v>#DIV/0!</v>
      </c>
      <c r="D45" s="31"/>
      <c r="E45" s="36"/>
      <c r="F45" s="37"/>
      <c r="G45" s="36"/>
      <c r="H45" s="36"/>
      <c r="I45" s="36"/>
      <c r="J45" s="36"/>
      <c r="K45" s="32"/>
      <c r="L45" s="4"/>
    </row>
    <row r="46" spans="1:12" x14ac:dyDescent="0.35">
      <c r="A46" s="9"/>
      <c r="B46" s="24"/>
      <c r="C46" s="5" t="e">
        <f t="shared" si="2"/>
        <v>#DIV/0!</v>
      </c>
      <c r="D46" s="5"/>
      <c r="E46" s="27"/>
      <c r="F46" s="39"/>
      <c r="G46" s="4"/>
      <c r="H46" s="4"/>
      <c r="I46" s="4"/>
      <c r="J46" s="4"/>
      <c r="K46" s="32"/>
      <c r="L46" s="4"/>
    </row>
    <row r="47" spans="1:12" x14ac:dyDescent="0.35">
      <c r="C47" s="72">
        <f t="shared" si="2"/>
        <v>0.89080459770114939</v>
      </c>
      <c r="D47" s="25" t="e">
        <f>AVERAGE(D27:D46)</f>
        <v>#DIV/0!</v>
      </c>
      <c r="E47" s="4">
        <f>SUM(E27:E46)</f>
        <v>348</v>
      </c>
      <c r="F47" s="4">
        <f t="shared" ref="F47:J47" si="3">SUM(F27:F46)</f>
        <v>310</v>
      </c>
      <c r="G47" s="4">
        <f t="shared" si="3"/>
        <v>12</v>
      </c>
      <c r="H47" s="4">
        <f t="shared" si="3"/>
        <v>11</v>
      </c>
      <c r="I47" s="4">
        <f t="shared" si="3"/>
        <v>14</v>
      </c>
      <c r="J47" s="4">
        <f t="shared" si="3"/>
        <v>1</v>
      </c>
      <c r="K47" s="4">
        <f>SUM(K27:K46)</f>
        <v>11</v>
      </c>
      <c r="L47" s="4"/>
    </row>
    <row r="48" spans="1:12" x14ac:dyDescent="0.35">
      <c r="G48" s="73">
        <f>G47/E47</f>
        <v>3.4482758620689655E-2</v>
      </c>
      <c r="H48" s="73">
        <f>H47/E47</f>
        <v>3.1609195402298854E-2</v>
      </c>
      <c r="I48" s="73">
        <f>I47/E47</f>
        <v>4.0229885057471264E-2</v>
      </c>
      <c r="J48" s="73">
        <f>J47/E47</f>
        <v>2.8735632183908046E-3</v>
      </c>
    </row>
    <row r="49" spans="1:12" x14ac:dyDescent="0.35">
      <c r="G49" s="6"/>
      <c r="H49" s="6"/>
      <c r="I49" s="6"/>
      <c r="J49" s="6"/>
    </row>
    <row r="51" spans="1:12" x14ac:dyDescent="0.35">
      <c r="A51" s="87">
        <v>44766</v>
      </c>
      <c r="B51" s="26" t="s">
        <v>51</v>
      </c>
      <c r="C51" s="11" t="s">
        <v>0</v>
      </c>
      <c r="D51" s="26" t="s">
        <v>1</v>
      </c>
      <c r="E51" s="26" t="s">
        <v>52</v>
      </c>
      <c r="F51" s="26" t="s">
        <v>53</v>
      </c>
      <c r="G51" s="26" t="s">
        <v>48</v>
      </c>
      <c r="H51" s="26" t="s">
        <v>21</v>
      </c>
      <c r="I51" s="26" t="s">
        <v>3</v>
      </c>
      <c r="J51" s="26" t="s">
        <v>54</v>
      </c>
      <c r="K51" s="11" t="s">
        <v>55</v>
      </c>
      <c r="L51" s="11" t="s">
        <v>56</v>
      </c>
    </row>
    <row r="52" spans="1:12" x14ac:dyDescent="0.35">
      <c r="A52" s="29" t="s">
        <v>6</v>
      </c>
      <c r="B52" s="29" t="s">
        <v>22</v>
      </c>
      <c r="C52" s="42">
        <f>F52/E52</f>
        <v>0.95454545454545459</v>
      </c>
      <c r="D52" s="74"/>
      <c r="E52" s="40">
        <v>44</v>
      </c>
      <c r="F52" s="34">
        <v>42</v>
      </c>
      <c r="G52" s="34">
        <v>1</v>
      </c>
      <c r="H52" s="34">
        <v>1</v>
      </c>
      <c r="I52" s="37"/>
      <c r="J52" s="36"/>
      <c r="K52" s="32">
        <v>1</v>
      </c>
      <c r="L52" s="4"/>
    </row>
    <row r="53" spans="1:12" x14ac:dyDescent="0.35">
      <c r="A53" s="29" t="s">
        <v>7</v>
      </c>
      <c r="B53" s="29" t="s">
        <v>23</v>
      </c>
      <c r="C53" s="42" t="e">
        <f t="shared" ref="C53:C71" si="4">F53/E53</f>
        <v>#DIV/0!</v>
      </c>
      <c r="D53" s="75"/>
      <c r="E53" s="78"/>
      <c r="F53" s="34"/>
      <c r="G53" s="34"/>
      <c r="H53" s="34"/>
      <c r="I53" s="37"/>
      <c r="J53" s="36"/>
      <c r="K53" s="32">
        <v>0</v>
      </c>
      <c r="L53" s="4"/>
    </row>
    <row r="54" spans="1:12" x14ac:dyDescent="0.35">
      <c r="A54" s="29" t="s">
        <v>24</v>
      </c>
      <c r="B54" s="29" t="s">
        <v>25</v>
      </c>
      <c r="C54" s="42">
        <f t="shared" si="4"/>
        <v>0.967741935483871</v>
      </c>
      <c r="D54" s="75"/>
      <c r="E54" s="40">
        <v>31</v>
      </c>
      <c r="F54" s="34">
        <v>30</v>
      </c>
      <c r="G54" s="34">
        <v>1</v>
      </c>
      <c r="H54" s="36"/>
      <c r="I54" s="37"/>
      <c r="J54" s="36"/>
      <c r="K54" s="32">
        <v>1</v>
      </c>
      <c r="L54" s="4"/>
    </row>
    <row r="55" spans="1:12" x14ac:dyDescent="0.35">
      <c r="A55" s="29" t="s">
        <v>26</v>
      </c>
      <c r="B55" s="29" t="s">
        <v>27</v>
      </c>
      <c r="C55" s="42">
        <f t="shared" si="4"/>
        <v>0.88571428571428568</v>
      </c>
      <c r="D55" s="75"/>
      <c r="E55" s="34">
        <v>35</v>
      </c>
      <c r="F55" s="34">
        <v>31</v>
      </c>
      <c r="G55" s="34">
        <v>1</v>
      </c>
      <c r="H55" s="34">
        <v>2</v>
      </c>
      <c r="I55" s="37">
        <v>1</v>
      </c>
      <c r="J55" s="36"/>
      <c r="K55" s="32">
        <v>1</v>
      </c>
      <c r="L55" s="4"/>
    </row>
    <row r="56" spans="1:12" x14ac:dyDescent="0.35">
      <c r="A56" s="29" t="s">
        <v>28</v>
      </c>
      <c r="B56" s="29" t="s">
        <v>29</v>
      </c>
      <c r="C56" s="42">
        <f t="shared" si="4"/>
        <v>0.93023255813953487</v>
      </c>
      <c r="D56" s="75"/>
      <c r="E56" s="34">
        <v>43</v>
      </c>
      <c r="F56" s="34">
        <v>40</v>
      </c>
      <c r="G56" s="34">
        <v>1</v>
      </c>
      <c r="H56" s="34">
        <v>1</v>
      </c>
      <c r="I56" s="37">
        <v>1</v>
      </c>
      <c r="J56" s="36"/>
      <c r="K56" s="32">
        <v>1</v>
      </c>
      <c r="L56" s="4"/>
    </row>
    <row r="57" spans="1:12" x14ac:dyDescent="0.35">
      <c r="A57" s="29" t="s">
        <v>5</v>
      </c>
      <c r="B57" s="29" t="s">
        <v>30</v>
      </c>
      <c r="C57" s="42">
        <f t="shared" si="4"/>
        <v>0.93548387096774188</v>
      </c>
      <c r="D57" s="75"/>
      <c r="E57" s="40">
        <v>31</v>
      </c>
      <c r="F57" s="34">
        <v>29</v>
      </c>
      <c r="G57" s="34">
        <v>2</v>
      </c>
      <c r="H57" s="34"/>
      <c r="I57" s="37"/>
      <c r="J57" s="36"/>
      <c r="K57" s="32">
        <v>1</v>
      </c>
      <c r="L57" s="4"/>
    </row>
    <row r="58" spans="1:12" x14ac:dyDescent="0.35">
      <c r="A58" s="29" t="s">
        <v>4</v>
      </c>
      <c r="B58" s="29" t="s">
        <v>31</v>
      </c>
      <c r="C58" s="42">
        <f t="shared" si="4"/>
        <v>0.80769230769230771</v>
      </c>
      <c r="D58" s="75"/>
      <c r="E58" s="34">
        <v>26</v>
      </c>
      <c r="F58" s="34">
        <v>21</v>
      </c>
      <c r="G58" s="34">
        <v>2</v>
      </c>
      <c r="H58" s="34">
        <v>1</v>
      </c>
      <c r="I58" s="37">
        <v>1</v>
      </c>
      <c r="J58" s="36">
        <v>1</v>
      </c>
      <c r="K58" s="32">
        <v>1</v>
      </c>
      <c r="L58" s="4"/>
    </row>
    <row r="59" spans="1:12" x14ac:dyDescent="0.35">
      <c r="A59" s="29" t="s">
        <v>32</v>
      </c>
      <c r="B59" s="29" t="s">
        <v>33</v>
      </c>
      <c r="C59" s="42">
        <f t="shared" si="4"/>
        <v>0.92307692307692313</v>
      </c>
      <c r="D59" s="75"/>
      <c r="E59" s="34">
        <v>39</v>
      </c>
      <c r="F59" s="34">
        <v>36</v>
      </c>
      <c r="G59" s="34">
        <v>1</v>
      </c>
      <c r="H59" s="34">
        <v>1</v>
      </c>
      <c r="I59" s="37"/>
      <c r="J59" s="36">
        <v>1</v>
      </c>
      <c r="K59" s="32">
        <v>1</v>
      </c>
      <c r="L59" s="4"/>
    </row>
    <row r="60" spans="1:12" x14ac:dyDescent="0.35">
      <c r="A60" s="29" t="s">
        <v>34</v>
      </c>
      <c r="B60" s="29" t="s">
        <v>35</v>
      </c>
      <c r="C60" s="42">
        <f t="shared" si="4"/>
        <v>0.97826086956521741</v>
      </c>
      <c r="D60" s="75"/>
      <c r="E60" s="40">
        <v>46</v>
      </c>
      <c r="F60" s="34">
        <v>45</v>
      </c>
      <c r="G60" s="34">
        <v>1</v>
      </c>
      <c r="H60" s="34"/>
      <c r="I60" s="37"/>
      <c r="J60" s="36"/>
      <c r="K60" s="32">
        <v>1</v>
      </c>
      <c r="L60" s="4"/>
    </row>
    <row r="61" spans="1:12" x14ac:dyDescent="0.35">
      <c r="A61" s="29" t="s">
        <v>36</v>
      </c>
      <c r="B61" s="29" t="s">
        <v>37</v>
      </c>
      <c r="C61" s="42">
        <f t="shared" si="4"/>
        <v>0.84615384615384615</v>
      </c>
      <c r="D61" s="75"/>
      <c r="E61" s="40">
        <v>39</v>
      </c>
      <c r="F61" s="34">
        <v>33</v>
      </c>
      <c r="G61" s="34">
        <v>3</v>
      </c>
      <c r="H61" s="34">
        <v>1</v>
      </c>
      <c r="I61" s="36">
        <v>2</v>
      </c>
      <c r="J61" s="44"/>
      <c r="K61" s="4">
        <v>1</v>
      </c>
      <c r="L61" s="4"/>
    </row>
    <row r="62" spans="1:12" x14ac:dyDescent="0.35">
      <c r="A62" s="29" t="s">
        <v>38</v>
      </c>
      <c r="B62" s="29" t="s">
        <v>39</v>
      </c>
      <c r="C62" s="42" t="e">
        <f t="shared" si="4"/>
        <v>#DIV/0!</v>
      </c>
      <c r="D62" s="75"/>
      <c r="E62" s="78"/>
      <c r="F62" s="34"/>
      <c r="G62" s="34"/>
      <c r="H62" s="34"/>
      <c r="I62" s="36"/>
      <c r="J62" s="32"/>
      <c r="K62" s="4">
        <v>0</v>
      </c>
      <c r="L62" s="4"/>
    </row>
    <row r="63" spans="1:12" x14ac:dyDescent="0.35">
      <c r="A63" s="29" t="s">
        <v>40</v>
      </c>
      <c r="B63" s="29" t="s">
        <v>41</v>
      </c>
      <c r="C63" s="42">
        <f t="shared" si="4"/>
        <v>0.8571428571428571</v>
      </c>
      <c r="D63" s="75"/>
      <c r="E63" s="34">
        <v>35</v>
      </c>
      <c r="F63" s="34">
        <v>30</v>
      </c>
      <c r="G63" s="34">
        <v>3</v>
      </c>
      <c r="H63" s="34">
        <v>1</v>
      </c>
      <c r="I63" s="36">
        <v>1</v>
      </c>
      <c r="J63" s="32"/>
      <c r="K63" s="4">
        <v>1</v>
      </c>
      <c r="L63" s="4"/>
    </row>
    <row r="64" spans="1:12" x14ac:dyDescent="0.35">
      <c r="A64" s="29" t="s">
        <v>42</v>
      </c>
      <c r="B64" s="29" t="s">
        <v>43</v>
      </c>
      <c r="C64" s="42">
        <f t="shared" si="4"/>
        <v>0.95121951219512191</v>
      </c>
      <c r="D64" s="75"/>
      <c r="E64" s="40">
        <v>41</v>
      </c>
      <c r="F64" s="34">
        <v>39</v>
      </c>
      <c r="G64" s="34">
        <v>1</v>
      </c>
      <c r="H64" s="34"/>
      <c r="I64" s="36">
        <v>1</v>
      </c>
      <c r="J64" s="32"/>
      <c r="K64" s="4">
        <v>1</v>
      </c>
      <c r="L64" s="4"/>
    </row>
    <row r="65" spans="1:12" x14ac:dyDescent="0.35">
      <c r="A65" s="29" t="s">
        <v>44</v>
      </c>
      <c r="B65" s="29" t="s">
        <v>45</v>
      </c>
      <c r="C65" s="42">
        <f t="shared" si="4"/>
        <v>0.97499999999999998</v>
      </c>
      <c r="D65" s="75"/>
      <c r="E65" s="40">
        <v>40</v>
      </c>
      <c r="F65" s="34">
        <v>39</v>
      </c>
      <c r="G65" s="34">
        <v>1</v>
      </c>
      <c r="H65" s="34"/>
      <c r="I65" s="36"/>
      <c r="J65" s="32"/>
      <c r="K65" s="4">
        <v>1</v>
      </c>
      <c r="L65" s="4"/>
    </row>
    <row r="66" spans="1:12" x14ac:dyDescent="0.35">
      <c r="A66" s="29" t="s">
        <v>46</v>
      </c>
      <c r="B66" s="29" t="s">
        <v>47</v>
      </c>
      <c r="C66" s="42">
        <f t="shared" si="4"/>
        <v>0.95833333333333337</v>
      </c>
      <c r="D66" s="75"/>
      <c r="E66" s="40">
        <v>48</v>
      </c>
      <c r="F66" s="34">
        <v>46</v>
      </c>
      <c r="G66" s="34">
        <v>1</v>
      </c>
      <c r="H66" s="36"/>
      <c r="I66" s="36">
        <v>1</v>
      </c>
      <c r="J66" s="32"/>
      <c r="K66" s="4">
        <v>1</v>
      </c>
      <c r="L66" s="4"/>
    </row>
    <row r="67" spans="1:12" x14ac:dyDescent="0.35">
      <c r="A67" s="27"/>
      <c r="B67" s="28"/>
      <c r="C67" s="25" t="e">
        <f t="shared" si="4"/>
        <v>#DIV/0!</v>
      </c>
      <c r="D67" s="76"/>
      <c r="E67" s="36"/>
      <c r="F67" s="4"/>
      <c r="G67" s="4"/>
      <c r="H67" s="36"/>
      <c r="I67" s="4"/>
      <c r="J67" s="32"/>
      <c r="K67" s="4"/>
      <c r="L67" s="4"/>
    </row>
    <row r="68" spans="1:12" x14ac:dyDescent="0.35">
      <c r="A68" s="4"/>
      <c r="B68" s="23"/>
      <c r="C68" s="25" t="e">
        <f t="shared" si="4"/>
        <v>#DIV/0!</v>
      </c>
      <c r="D68" s="31"/>
      <c r="E68" s="36"/>
      <c r="F68" s="4"/>
      <c r="G68" s="4"/>
      <c r="H68" s="36"/>
      <c r="I68" s="4"/>
      <c r="J68" s="32"/>
      <c r="K68" s="4"/>
      <c r="L68" s="4"/>
    </row>
    <row r="69" spans="1:12" x14ac:dyDescent="0.35">
      <c r="A69" s="4"/>
      <c r="B69" s="23"/>
      <c r="C69" s="25" t="e">
        <f t="shared" si="4"/>
        <v>#DIV/0!</v>
      </c>
      <c r="D69" s="31"/>
      <c r="E69" s="36"/>
      <c r="F69" s="4"/>
      <c r="G69" s="4"/>
      <c r="H69" s="36"/>
      <c r="I69" s="4"/>
      <c r="J69" s="32"/>
      <c r="K69" s="4"/>
      <c r="L69" s="4"/>
    </row>
    <row r="70" spans="1:12" x14ac:dyDescent="0.35">
      <c r="A70" s="4"/>
      <c r="B70" s="23"/>
      <c r="C70" s="25" t="e">
        <f t="shared" si="4"/>
        <v>#DIV/0!</v>
      </c>
      <c r="D70" s="5"/>
      <c r="E70" s="27"/>
      <c r="F70" s="27"/>
      <c r="G70" s="39"/>
      <c r="H70" s="77"/>
      <c r="I70" s="44"/>
      <c r="J70" s="4"/>
      <c r="K70" s="4"/>
      <c r="L70" s="4"/>
    </row>
    <row r="71" spans="1:12" x14ac:dyDescent="0.35">
      <c r="A71" s="9"/>
      <c r="B71" s="24"/>
      <c r="C71" s="5" t="e">
        <f t="shared" si="4"/>
        <v>#DIV/0!</v>
      </c>
      <c r="D71" s="5"/>
      <c r="E71" s="4"/>
      <c r="F71" s="4"/>
      <c r="G71" s="4"/>
      <c r="H71" s="27"/>
      <c r="I71" s="4"/>
      <c r="J71" s="4"/>
      <c r="K71" s="4"/>
      <c r="L71" s="4"/>
    </row>
    <row r="72" spans="1:12" x14ac:dyDescent="0.35">
      <c r="C72" s="19">
        <f>F72/E72</f>
        <v>0.92570281124497988</v>
      </c>
      <c r="D72" s="30" t="e">
        <f>AVERAGE(D52:D71)</f>
        <v>#DIV/0!</v>
      </c>
      <c r="E72" s="4">
        <f>SUM(E52:E71)</f>
        <v>498</v>
      </c>
      <c r="F72" s="4">
        <f t="shared" ref="F72:J72" si="5">SUM(F52:F71)</f>
        <v>461</v>
      </c>
      <c r="G72" s="4">
        <f t="shared" si="5"/>
        <v>19</v>
      </c>
      <c r="H72" s="4">
        <f t="shared" si="5"/>
        <v>8</v>
      </c>
      <c r="I72" s="4">
        <f t="shared" si="5"/>
        <v>8</v>
      </c>
      <c r="J72" s="4">
        <f t="shared" si="5"/>
        <v>2</v>
      </c>
      <c r="K72" s="4">
        <f>SUM(K52:K71)</f>
        <v>13</v>
      </c>
      <c r="L72" s="4"/>
    </row>
    <row r="73" spans="1:12" x14ac:dyDescent="0.35">
      <c r="G73" s="19">
        <f>G72/E72</f>
        <v>3.8152610441767071E-2</v>
      </c>
      <c r="H73" s="19">
        <f t="shared" ref="H73" si="6">H72/F72</f>
        <v>1.735357917570499E-2</v>
      </c>
      <c r="I73" s="19">
        <f>I72/E72</f>
        <v>1.6064257028112448E-2</v>
      </c>
      <c r="J73" s="19">
        <f>J72/E72</f>
        <v>4.0160642570281121E-3</v>
      </c>
    </row>
    <row r="74" spans="1:12" x14ac:dyDescent="0.35">
      <c r="G74" s="6"/>
      <c r="H74" s="6"/>
      <c r="I74" s="6"/>
      <c r="J74" s="6"/>
    </row>
    <row r="76" spans="1:12" x14ac:dyDescent="0.35">
      <c r="A76" s="87">
        <v>44767</v>
      </c>
      <c r="B76" s="26" t="s">
        <v>51</v>
      </c>
      <c r="C76" s="11" t="s">
        <v>0</v>
      </c>
      <c r="D76" s="11" t="s">
        <v>1</v>
      </c>
      <c r="E76" s="26" t="s">
        <v>52</v>
      </c>
      <c r="F76" s="26" t="s">
        <v>53</v>
      </c>
      <c r="G76" s="26" t="s">
        <v>48</v>
      </c>
      <c r="H76" s="26" t="s">
        <v>21</v>
      </c>
      <c r="I76" s="26" t="s">
        <v>3</v>
      </c>
      <c r="J76" s="26" t="s">
        <v>54</v>
      </c>
      <c r="K76" s="11" t="s">
        <v>55</v>
      </c>
      <c r="L76" s="11" t="s">
        <v>56</v>
      </c>
    </row>
    <row r="77" spans="1:12" x14ac:dyDescent="0.35">
      <c r="A77" s="29" t="s">
        <v>6</v>
      </c>
      <c r="B77" s="29" t="s">
        <v>22</v>
      </c>
      <c r="C77" s="25">
        <f>F77/E77</f>
        <v>0.92452830188679247</v>
      </c>
      <c r="D77" s="31"/>
      <c r="E77" s="40">
        <v>53</v>
      </c>
      <c r="F77" s="34">
        <v>49</v>
      </c>
      <c r="G77" s="36"/>
      <c r="H77" s="34">
        <v>2</v>
      </c>
      <c r="I77" s="34">
        <v>2</v>
      </c>
      <c r="J77" s="80"/>
      <c r="K77" s="32">
        <v>1</v>
      </c>
      <c r="L77" s="4"/>
    </row>
    <row r="78" spans="1:12" x14ac:dyDescent="0.35">
      <c r="A78" s="29" t="s">
        <v>7</v>
      </c>
      <c r="B78" s="29" t="s">
        <v>23</v>
      </c>
      <c r="C78" s="25" t="e">
        <f t="shared" ref="C78:C97" si="7">F78/E78</f>
        <v>#DIV/0!</v>
      </c>
      <c r="D78" s="31"/>
      <c r="E78" s="78"/>
      <c r="F78" s="34"/>
      <c r="G78" s="36"/>
      <c r="H78" s="34"/>
      <c r="I78" s="34"/>
      <c r="J78" s="80"/>
      <c r="K78" s="32">
        <v>0</v>
      </c>
      <c r="L78" s="4"/>
    </row>
    <row r="79" spans="1:12" x14ac:dyDescent="0.35">
      <c r="A79" s="29" t="s">
        <v>24</v>
      </c>
      <c r="B79" s="29" t="s">
        <v>25</v>
      </c>
      <c r="C79" s="25">
        <f t="shared" si="7"/>
        <v>0.96</v>
      </c>
      <c r="D79" s="31"/>
      <c r="E79" s="40">
        <v>50</v>
      </c>
      <c r="F79" s="34">
        <v>48</v>
      </c>
      <c r="G79" s="36">
        <v>1</v>
      </c>
      <c r="H79" s="36"/>
      <c r="I79" s="34">
        <v>1</v>
      </c>
      <c r="J79" s="80"/>
      <c r="K79" s="32">
        <v>1</v>
      </c>
      <c r="L79" s="4"/>
    </row>
    <row r="80" spans="1:12" x14ac:dyDescent="0.35">
      <c r="A80" s="29" t="s">
        <v>26</v>
      </c>
      <c r="B80" s="29" t="s">
        <v>27</v>
      </c>
      <c r="C80" s="25">
        <f t="shared" si="7"/>
        <v>0.97222222222222221</v>
      </c>
      <c r="D80" s="31"/>
      <c r="E80" s="34">
        <v>36</v>
      </c>
      <c r="F80" s="34">
        <v>35</v>
      </c>
      <c r="G80" s="36">
        <v>1</v>
      </c>
      <c r="H80" s="34"/>
      <c r="I80" s="34"/>
      <c r="J80" s="80"/>
      <c r="K80" s="32">
        <v>1</v>
      </c>
      <c r="L80" s="4"/>
    </row>
    <row r="81" spans="1:12" x14ac:dyDescent="0.35">
      <c r="A81" s="29" t="s">
        <v>28</v>
      </c>
      <c r="B81" s="29" t="s">
        <v>29</v>
      </c>
      <c r="C81" s="25">
        <f t="shared" si="7"/>
        <v>0.97435897435897434</v>
      </c>
      <c r="D81" s="31"/>
      <c r="E81" s="34">
        <v>39</v>
      </c>
      <c r="F81" s="34">
        <v>38</v>
      </c>
      <c r="G81" s="36">
        <v>1</v>
      </c>
      <c r="H81" s="34"/>
      <c r="I81" s="34"/>
      <c r="J81" s="80"/>
      <c r="K81" s="32">
        <v>1</v>
      </c>
      <c r="L81" s="4"/>
    </row>
    <row r="82" spans="1:12" x14ac:dyDescent="0.35">
      <c r="A82" s="29" t="s">
        <v>5</v>
      </c>
      <c r="B82" s="29" t="s">
        <v>30</v>
      </c>
      <c r="C82" s="25">
        <f t="shared" si="7"/>
        <v>0.91489361702127658</v>
      </c>
      <c r="D82" s="31"/>
      <c r="E82" s="40">
        <v>47</v>
      </c>
      <c r="F82" s="34">
        <v>43</v>
      </c>
      <c r="G82" s="36">
        <v>4</v>
      </c>
      <c r="H82" s="34"/>
      <c r="I82" s="34"/>
      <c r="J82" s="80"/>
      <c r="K82" s="32">
        <v>1</v>
      </c>
      <c r="L82" s="4"/>
    </row>
    <row r="83" spans="1:12" x14ac:dyDescent="0.35">
      <c r="A83" s="29" t="s">
        <v>4</v>
      </c>
      <c r="B83" s="29" t="s">
        <v>31</v>
      </c>
      <c r="C83" s="25">
        <f t="shared" si="7"/>
        <v>0.82</v>
      </c>
      <c r="D83" s="31"/>
      <c r="E83" s="34">
        <v>50</v>
      </c>
      <c r="F83" s="34">
        <v>41</v>
      </c>
      <c r="G83" s="36">
        <v>3</v>
      </c>
      <c r="H83" s="34">
        <v>6</v>
      </c>
      <c r="I83" s="34"/>
      <c r="J83" s="80"/>
      <c r="K83" s="32">
        <v>1</v>
      </c>
      <c r="L83" s="4"/>
    </row>
    <row r="84" spans="1:12" x14ac:dyDescent="0.35">
      <c r="A84" s="29" t="s">
        <v>32</v>
      </c>
      <c r="B84" s="29" t="s">
        <v>33</v>
      </c>
      <c r="C84" s="25">
        <f t="shared" si="7"/>
        <v>0.90909090909090906</v>
      </c>
      <c r="D84" s="31"/>
      <c r="E84" s="34">
        <v>44</v>
      </c>
      <c r="F84" s="34">
        <v>40</v>
      </c>
      <c r="G84" s="36">
        <v>1</v>
      </c>
      <c r="H84" s="34"/>
      <c r="I84" s="34">
        <v>3</v>
      </c>
      <c r="J84" s="80"/>
      <c r="K84" s="32">
        <v>1</v>
      </c>
      <c r="L84" s="4"/>
    </row>
    <row r="85" spans="1:12" x14ac:dyDescent="0.35">
      <c r="A85" s="29" t="s">
        <v>34</v>
      </c>
      <c r="B85" s="29" t="s">
        <v>35</v>
      </c>
      <c r="C85" s="25">
        <f t="shared" si="7"/>
        <v>0.90909090909090906</v>
      </c>
      <c r="D85" s="31"/>
      <c r="E85" s="40">
        <v>44</v>
      </c>
      <c r="F85" s="34">
        <v>40</v>
      </c>
      <c r="G85" s="36">
        <v>1</v>
      </c>
      <c r="H85" s="34">
        <v>2</v>
      </c>
      <c r="I85" s="34">
        <v>1</v>
      </c>
      <c r="J85" s="80"/>
      <c r="K85" s="32">
        <v>1</v>
      </c>
      <c r="L85" s="4"/>
    </row>
    <row r="86" spans="1:12" x14ac:dyDescent="0.35">
      <c r="A86" s="29" t="s">
        <v>36</v>
      </c>
      <c r="B86" s="29" t="s">
        <v>37</v>
      </c>
      <c r="C86" s="25">
        <f t="shared" si="7"/>
        <v>0.95</v>
      </c>
      <c r="D86" s="31"/>
      <c r="E86" s="40">
        <v>40</v>
      </c>
      <c r="F86" s="34">
        <v>38</v>
      </c>
      <c r="G86" s="36"/>
      <c r="H86" s="34"/>
      <c r="I86" s="34">
        <v>2</v>
      </c>
      <c r="J86" s="80"/>
      <c r="K86" s="32">
        <v>1</v>
      </c>
      <c r="L86" s="4"/>
    </row>
    <row r="87" spans="1:12" x14ac:dyDescent="0.35">
      <c r="A87" s="29" t="s">
        <v>38</v>
      </c>
      <c r="B87" s="29" t="s">
        <v>39</v>
      </c>
      <c r="C87" s="25" t="e">
        <f t="shared" si="7"/>
        <v>#DIV/0!</v>
      </c>
      <c r="D87" s="31"/>
      <c r="E87" s="78"/>
      <c r="F87" s="34"/>
      <c r="G87" s="36"/>
      <c r="H87" s="34"/>
      <c r="I87" s="36"/>
      <c r="J87" s="80"/>
      <c r="K87" s="32">
        <v>0</v>
      </c>
      <c r="L87" s="4"/>
    </row>
    <row r="88" spans="1:12" x14ac:dyDescent="0.35">
      <c r="A88" s="29" t="s">
        <v>40</v>
      </c>
      <c r="B88" s="29" t="s">
        <v>41</v>
      </c>
      <c r="C88" s="25">
        <f t="shared" si="7"/>
        <v>0.89473684210526316</v>
      </c>
      <c r="D88" s="31"/>
      <c r="E88" s="34">
        <v>38</v>
      </c>
      <c r="F88" s="34">
        <v>34</v>
      </c>
      <c r="G88" s="36">
        <v>2</v>
      </c>
      <c r="H88" s="34">
        <v>1</v>
      </c>
      <c r="I88" s="34">
        <v>1</v>
      </c>
      <c r="J88" s="80"/>
      <c r="K88" s="32">
        <v>1</v>
      </c>
      <c r="L88" s="4"/>
    </row>
    <row r="89" spans="1:12" x14ac:dyDescent="0.35">
      <c r="A89" s="29" t="s">
        <v>42</v>
      </c>
      <c r="B89" s="29" t="s">
        <v>43</v>
      </c>
      <c r="C89" s="25">
        <f t="shared" si="7"/>
        <v>0.94594594594594594</v>
      </c>
      <c r="D89" s="31"/>
      <c r="E89" s="40">
        <v>37</v>
      </c>
      <c r="F89" s="34">
        <v>35</v>
      </c>
      <c r="G89" s="36"/>
      <c r="H89" s="34">
        <v>1</v>
      </c>
      <c r="I89" s="34">
        <v>1</v>
      </c>
      <c r="J89" s="80"/>
      <c r="K89" s="32">
        <v>1</v>
      </c>
      <c r="L89" s="4"/>
    </row>
    <row r="90" spans="1:12" x14ac:dyDescent="0.35">
      <c r="A90" s="29" t="s">
        <v>44</v>
      </c>
      <c r="B90" s="29" t="s">
        <v>45</v>
      </c>
      <c r="C90" s="25" t="e">
        <f t="shared" si="7"/>
        <v>#DIV/0!</v>
      </c>
      <c r="D90" s="31"/>
      <c r="E90" s="40"/>
      <c r="F90" s="34"/>
      <c r="G90" s="36"/>
      <c r="H90" s="36"/>
      <c r="I90" s="36"/>
      <c r="J90" s="80"/>
      <c r="K90" s="32">
        <v>0</v>
      </c>
      <c r="L90" s="4"/>
    </row>
    <row r="91" spans="1:12" x14ac:dyDescent="0.35">
      <c r="A91" s="29" t="s">
        <v>46</v>
      </c>
      <c r="B91" s="29" t="s">
        <v>47</v>
      </c>
      <c r="C91" s="25">
        <f t="shared" si="7"/>
        <v>0.97435897435897434</v>
      </c>
      <c r="D91" s="31"/>
      <c r="E91" s="40">
        <v>39</v>
      </c>
      <c r="F91" s="34">
        <v>38</v>
      </c>
      <c r="G91" s="36">
        <v>1</v>
      </c>
      <c r="H91" s="36"/>
      <c r="I91" s="36"/>
      <c r="J91" s="80"/>
      <c r="K91" s="32">
        <v>1</v>
      </c>
      <c r="L91" s="4"/>
    </row>
    <row r="92" spans="1:12" x14ac:dyDescent="0.35">
      <c r="A92" s="27"/>
      <c r="B92" s="28"/>
      <c r="C92" s="25" t="e">
        <f t="shared" si="7"/>
        <v>#DIV/0!</v>
      </c>
      <c r="D92" s="31"/>
      <c r="E92" s="36"/>
      <c r="F92" s="36"/>
      <c r="G92" s="36"/>
      <c r="H92" s="36"/>
      <c r="I92" s="36"/>
      <c r="J92" s="80"/>
      <c r="K92" s="32"/>
      <c r="L92" s="4"/>
    </row>
    <row r="93" spans="1:12" x14ac:dyDescent="0.35">
      <c r="A93" s="4"/>
      <c r="B93" s="23"/>
      <c r="C93" s="25" t="e">
        <f t="shared" si="7"/>
        <v>#DIV/0!</v>
      </c>
      <c r="D93" s="31"/>
      <c r="E93" s="77"/>
      <c r="F93" s="77"/>
      <c r="G93" s="81"/>
      <c r="H93" s="81"/>
      <c r="I93" s="81"/>
      <c r="J93" s="36"/>
      <c r="K93" s="32"/>
      <c r="L93" s="4"/>
    </row>
    <row r="94" spans="1:12" x14ac:dyDescent="0.35">
      <c r="A94" s="4"/>
      <c r="B94" s="23"/>
      <c r="C94" s="25" t="e">
        <f t="shared" si="7"/>
        <v>#DIV/0!</v>
      </c>
      <c r="D94" s="31"/>
      <c r="E94" s="43"/>
      <c r="F94" s="43"/>
      <c r="G94" s="36"/>
      <c r="H94" s="36"/>
      <c r="I94" s="36"/>
      <c r="J94" s="36"/>
      <c r="K94" s="32"/>
      <c r="L94" s="4"/>
    </row>
    <row r="95" spans="1:12" x14ac:dyDescent="0.35">
      <c r="A95" s="4"/>
      <c r="B95" s="23"/>
      <c r="C95" s="25" t="e">
        <f t="shared" si="7"/>
        <v>#DIV/0!</v>
      </c>
      <c r="D95" s="31"/>
      <c r="E95" s="43"/>
      <c r="F95" s="43"/>
      <c r="G95" s="36"/>
      <c r="H95" s="36"/>
      <c r="I95" s="36"/>
      <c r="J95" s="36"/>
      <c r="K95" s="32"/>
      <c r="L95" s="4"/>
    </row>
    <row r="96" spans="1:12" x14ac:dyDescent="0.35">
      <c r="A96" s="9"/>
      <c r="B96" s="24"/>
      <c r="C96" s="5" t="e">
        <f t="shared" si="7"/>
        <v>#DIV/0!</v>
      </c>
      <c r="D96" s="5"/>
      <c r="E96" s="27"/>
      <c r="F96" s="27"/>
      <c r="G96" s="27"/>
      <c r="H96" s="27"/>
      <c r="I96" s="27"/>
      <c r="J96" s="27"/>
      <c r="K96" s="4"/>
      <c r="L96" s="4"/>
    </row>
    <row r="97" spans="1:12" x14ac:dyDescent="0.35">
      <c r="C97" s="5">
        <f t="shared" si="7"/>
        <v>0.92649903288201163</v>
      </c>
      <c r="D97" s="25"/>
      <c r="E97" s="4">
        <f>SUM(E77:E96)</f>
        <v>517</v>
      </c>
      <c r="F97" s="4">
        <f t="shared" ref="F97:J97" si="8">SUM(F77:F96)</f>
        <v>479</v>
      </c>
      <c r="G97" s="4">
        <f t="shared" si="8"/>
        <v>15</v>
      </c>
      <c r="H97" s="4">
        <f t="shared" si="8"/>
        <v>12</v>
      </c>
      <c r="I97" s="4">
        <f t="shared" si="8"/>
        <v>11</v>
      </c>
      <c r="J97" s="4">
        <f t="shared" si="8"/>
        <v>0</v>
      </c>
      <c r="K97" s="4">
        <f>SUM(K77:K96)</f>
        <v>12</v>
      </c>
      <c r="L97" s="4"/>
    </row>
    <row r="98" spans="1:12" x14ac:dyDescent="0.35">
      <c r="G98" s="19">
        <f>G97/E97</f>
        <v>2.9013539651837523E-2</v>
      </c>
      <c r="H98" s="19">
        <f>H97/E97</f>
        <v>2.321083172147002E-2</v>
      </c>
      <c r="I98" s="19">
        <f>I97/E97</f>
        <v>2.1276595744680851E-2</v>
      </c>
      <c r="J98" s="19">
        <f>J97/E97</f>
        <v>0</v>
      </c>
    </row>
    <row r="99" spans="1:12" x14ac:dyDescent="0.35">
      <c r="G99" s="6"/>
      <c r="H99" s="6"/>
      <c r="I99" s="6"/>
      <c r="J99" s="6"/>
    </row>
    <row r="101" spans="1:12" x14ac:dyDescent="0.35">
      <c r="A101" s="87">
        <v>44768</v>
      </c>
      <c r="B101" s="26" t="s">
        <v>51</v>
      </c>
      <c r="C101" s="11" t="s">
        <v>0</v>
      </c>
      <c r="D101" s="11" t="s">
        <v>1</v>
      </c>
      <c r="E101" s="26" t="s">
        <v>52</v>
      </c>
      <c r="F101" s="26" t="s">
        <v>53</v>
      </c>
      <c r="G101" s="26" t="s">
        <v>48</v>
      </c>
      <c r="H101" s="26" t="s">
        <v>21</v>
      </c>
      <c r="I101" s="26" t="s">
        <v>3</v>
      </c>
      <c r="J101" s="26" t="s">
        <v>54</v>
      </c>
      <c r="K101" s="11" t="s">
        <v>55</v>
      </c>
      <c r="L101" s="11" t="s">
        <v>56</v>
      </c>
    </row>
    <row r="102" spans="1:12" x14ac:dyDescent="0.35">
      <c r="A102" s="29" t="s">
        <v>6</v>
      </c>
      <c r="B102" s="29" t="s">
        <v>22</v>
      </c>
      <c r="C102" s="25">
        <f>F102/E102</f>
        <v>0.86363636363636365</v>
      </c>
      <c r="D102" s="31"/>
      <c r="E102" s="29">
        <v>66</v>
      </c>
      <c r="F102" s="38">
        <v>57</v>
      </c>
      <c r="G102" s="34">
        <v>7</v>
      </c>
      <c r="H102" s="36"/>
      <c r="I102" s="34">
        <v>1</v>
      </c>
      <c r="J102" s="34">
        <v>1</v>
      </c>
      <c r="K102" s="32">
        <v>1</v>
      </c>
      <c r="L102" s="4"/>
    </row>
    <row r="103" spans="1:12" x14ac:dyDescent="0.35">
      <c r="A103" s="29" t="s">
        <v>7</v>
      </c>
      <c r="B103" s="29" t="s">
        <v>23</v>
      </c>
      <c r="C103" s="25" t="e">
        <f t="shared" ref="C103:C122" si="9">F103/E103</f>
        <v>#DIV/0!</v>
      </c>
      <c r="D103" s="31"/>
      <c r="E103" s="82"/>
      <c r="F103" s="38"/>
      <c r="G103" s="34"/>
      <c r="H103" s="36"/>
      <c r="I103" s="34"/>
      <c r="J103" s="34"/>
      <c r="K103" s="32">
        <v>0</v>
      </c>
      <c r="L103" s="4"/>
    </row>
    <row r="104" spans="1:12" x14ac:dyDescent="0.35">
      <c r="A104" s="29" t="s">
        <v>24</v>
      </c>
      <c r="B104" s="29" t="s">
        <v>25</v>
      </c>
      <c r="C104" s="25">
        <f t="shared" si="9"/>
        <v>1</v>
      </c>
      <c r="D104" s="31"/>
      <c r="E104" s="29">
        <v>41</v>
      </c>
      <c r="F104" s="38">
        <v>41</v>
      </c>
      <c r="G104" s="34"/>
      <c r="H104" s="36"/>
      <c r="I104" s="34"/>
      <c r="J104" s="34"/>
      <c r="K104" s="32">
        <v>1</v>
      </c>
      <c r="L104" s="4"/>
    </row>
    <row r="105" spans="1:12" x14ac:dyDescent="0.35">
      <c r="A105" s="29" t="s">
        <v>26</v>
      </c>
      <c r="B105" s="29" t="s">
        <v>27</v>
      </c>
      <c r="C105" s="25">
        <f t="shared" si="9"/>
        <v>0.87878787878787878</v>
      </c>
      <c r="D105" s="31"/>
      <c r="E105" s="83">
        <v>33</v>
      </c>
      <c r="F105" s="38">
        <v>29</v>
      </c>
      <c r="G105" s="34">
        <v>4</v>
      </c>
      <c r="H105" s="36"/>
      <c r="I105" s="34"/>
      <c r="J105" s="34"/>
      <c r="K105" s="32">
        <v>1</v>
      </c>
      <c r="L105" s="4"/>
    </row>
    <row r="106" spans="1:12" x14ac:dyDescent="0.35">
      <c r="A106" s="29" t="s">
        <v>28</v>
      </c>
      <c r="B106" s="29" t="s">
        <v>29</v>
      </c>
      <c r="C106" s="25">
        <f t="shared" si="9"/>
        <v>0.91304347826086951</v>
      </c>
      <c r="D106" s="31"/>
      <c r="E106" s="83">
        <v>46</v>
      </c>
      <c r="F106" s="38">
        <v>42</v>
      </c>
      <c r="G106" s="34">
        <v>4</v>
      </c>
      <c r="H106" s="36"/>
      <c r="I106" s="34"/>
      <c r="J106" s="34"/>
      <c r="K106" s="32">
        <v>1</v>
      </c>
      <c r="L106" s="4"/>
    </row>
    <row r="107" spans="1:12" x14ac:dyDescent="0.35">
      <c r="A107" s="29" t="s">
        <v>5</v>
      </c>
      <c r="B107" s="29" t="s">
        <v>30</v>
      </c>
      <c r="C107" s="25">
        <f t="shared" si="9"/>
        <v>0.96969696969696972</v>
      </c>
      <c r="D107" s="31"/>
      <c r="E107" s="29">
        <v>33</v>
      </c>
      <c r="F107" s="38">
        <v>32</v>
      </c>
      <c r="G107" s="34">
        <v>1</v>
      </c>
      <c r="H107" s="36"/>
      <c r="I107" s="34"/>
      <c r="J107" s="34"/>
      <c r="K107" s="32">
        <v>1</v>
      </c>
      <c r="L107" s="4"/>
    </row>
    <row r="108" spans="1:12" x14ac:dyDescent="0.35">
      <c r="A108" s="29" t="s">
        <v>4</v>
      </c>
      <c r="B108" s="29" t="s">
        <v>31</v>
      </c>
      <c r="C108" s="25">
        <f t="shared" si="9"/>
        <v>0.90909090909090906</v>
      </c>
      <c r="D108" s="31"/>
      <c r="E108" s="83">
        <v>33</v>
      </c>
      <c r="F108" s="38">
        <v>30</v>
      </c>
      <c r="G108" s="34">
        <v>2</v>
      </c>
      <c r="H108" s="36">
        <v>1</v>
      </c>
      <c r="I108" s="34"/>
      <c r="J108" s="34"/>
      <c r="K108" s="32">
        <v>1</v>
      </c>
      <c r="L108" s="4"/>
    </row>
    <row r="109" spans="1:12" x14ac:dyDescent="0.35">
      <c r="A109" s="29" t="s">
        <v>32</v>
      </c>
      <c r="B109" s="29" t="s">
        <v>33</v>
      </c>
      <c r="C109" s="25">
        <f t="shared" si="9"/>
        <v>0.82926829268292679</v>
      </c>
      <c r="D109" s="31"/>
      <c r="E109" s="83">
        <v>41</v>
      </c>
      <c r="F109" s="38">
        <v>34</v>
      </c>
      <c r="G109" s="34"/>
      <c r="H109" s="36">
        <v>7</v>
      </c>
      <c r="I109" s="34"/>
      <c r="J109" s="34"/>
      <c r="K109" s="32">
        <v>1</v>
      </c>
      <c r="L109" s="4"/>
    </row>
    <row r="110" spans="1:12" x14ac:dyDescent="0.35">
      <c r="A110" s="29" t="s">
        <v>34</v>
      </c>
      <c r="B110" s="29" t="s">
        <v>35</v>
      </c>
      <c r="C110" s="25">
        <f t="shared" si="9"/>
        <v>0.97727272727272729</v>
      </c>
      <c r="D110" s="31"/>
      <c r="E110" s="29">
        <v>44</v>
      </c>
      <c r="F110" s="38">
        <v>43</v>
      </c>
      <c r="G110" s="34">
        <v>1</v>
      </c>
      <c r="H110" s="36"/>
      <c r="I110" s="34"/>
      <c r="J110" s="34"/>
      <c r="K110" s="32">
        <v>1</v>
      </c>
      <c r="L110" s="4"/>
    </row>
    <row r="111" spans="1:12" x14ac:dyDescent="0.35">
      <c r="A111" s="29" t="s">
        <v>36</v>
      </c>
      <c r="B111" s="29" t="s">
        <v>37</v>
      </c>
      <c r="C111" s="25">
        <f t="shared" si="9"/>
        <v>0.89473684210526316</v>
      </c>
      <c r="D111" s="31"/>
      <c r="E111" s="29">
        <v>38</v>
      </c>
      <c r="F111" s="38">
        <v>34</v>
      </c>
      <c r="G111" s="34"/>
      <c r="H111" s="36">
        <v>1</v>
      </c>
      <c r="I111" s="34">
        <v>3</v>
      </c>
      <c r="J111" s="34"/>
      <c r="K111" s="32">
        <v>1</v>
      </c>
      <c r="L111" s="4"/>
    </row>
    <row r="112" spans="1:12" x14ac:dyDescent="0.35">
      <c r="A112" s="29" t="s">
        <v>38</v>
      </c>
      <c r="B112" s="29" t="s">
        <v>39</v>
      </c>
      <c r="C112" s="25" t="e">
        <f t="shared" si="9"/>
        <v>#DIV/0!</v>
      </c>
      <c r="D112" s="31"/>
      <c r="E112" s="82"/>
      <c r="F112" s="38"/>
      <c r="G112" s="34"/>
      <c r="H112" s="36"/>
      <c r="I112" s="43"/>
      <c r="J112" s="43"/>
      <c r="K112" s="32">
        <v>0</v>
      </c>
      <c r="L112" s="4"/>
    </row>
    <row r="113" spans="1:12" x14ac:dyDescent="0.35">
      <c r="A113" s="29" t="s">
        <v>40</v>
      </c>
      <c r="B113" s="29" t="s">
        <v>41</v>
      </c>
      <c r="C113" s="25">
        <f t="shared" si="9"/>
        <v>0.89473684210526316</v>
      </c>
      <c r="D113" s="31"/>
      <c r="E113" s="83">
        <v>38</v>
      </c>
      <c r="F113" s="38">
        <v>34</v>
      </c>
      <c r="G113" s="34">
        <v>2</v>
      </c>
      <c r="H113" s="36">
        <v>1</v>
      </c>
      <c r="I113" s="34">
        <v>2</v>
      </c>
      <c r="J113" s="34"/>
      <c r="K113" s="32">
        <v>1</v>
      </c>
      <c r="L113" s="4"/>
    </row>
    <row r="114" spans="1:12" x14ac:dyDescent="0.35">
      <c r="A114" s="29" t="s">
        <v>42</v>
      </c>
      <c r="B114" s="29" t="s">
        <v>43</v>
      </c>
      <c r="C114" s="25">
        <f t="shared" si="9"/>
        <v>0.93023255813953487</v>
      </c>
      <c r="D114" s="31"/>
      <c r="E114" s="29">
        <v>43</v>
      </c>
      <c r="F114" s="38">
        <v>40</v>
      </c>
      <c r="G114" s="34">
        <v>3</v>
      </c>
      <c r="H114" s="36"/>
      <c r="I114" s="34"/>
      <c r="J114" s="34"/>
      <c r="K114" s="32">
        <v>1</v>
      </c>
      <c r="L114" s="4"/>
    </row>
    <row r="115" spans="1:12" x14ac:dyDescent="0.35">
      <c r="A115" s="29" t="s">
        <v>44</v>
      </c>
      <c r="B115" s="29" t="s">
        <v>45</v>
      </c>
      <c r="C115" s="25" t="e">
        <f t="shared" si="9"/>
        <v>#DIV/0!</v>
      </c>
      <c r="D115" s="31"/>
      <c r="E115" s="82"/>
      <c r="F115" s="38"/>
      <c r="G115" s="34"/>
      <c r="H115" s="36"/>
      <c r="I115" s="43"/>
      <c r="J115" s="34"/>
      <c r="K115" s="32">
        <v>0</v>
      </c>
      <c r="L115" s="4"/>
    </row>
    <row r="116" spans="1:12" x14ac:dyDescent="0.35">
      <c r="A116" s="29" t="s">
        <v>46</v>
      </c>
      <c r="B116" s="29" t="s">
        <v>47</v>
      </c>
      <c r="C116" s="25">
        <f t="shared" si="9"/>
        <v>0.95744680851063835</v>
      </c>
      <c r="D116" s="31"/>
      <c r="E116" s="29">
        <v>47</v>
      </c>
      <c r="F116" s="38">
        <v>45</v>
      </c>
      <c r="G116" s="34">
        <v>1</v>
      </c>
      <c r="H116" s="36">
        <v>1</v>
      </c>
      <c r="I116" s="34"/>
      <c r="J116" s="34"/>
      <c r="K116" s="32">
        <v>1</v>
      </c>
      <c r="L116" s="4"/>
    </row>
    <row r="117" spans="1:12" x14ac:dyDescent="0.35">
      <c r="A117" s="27"/>
      <c r="B117" s="28"/>
      <c r="C117" s="25" t="e">
        <f t="shared" si="9"/>
        <v>#DIV/0!</v>
      </c>
      <c r="D117" s="5"/>
      <c r="E117" s="27"/>
      <c r="F117" s="39"/>
      <c r="G117" s="34"/>
      <c r="H117" s="36"/>
      <c r="I117" s="34"/>
      <c r="J117" s="43"/>
      <c r="K117" s="32"/>
      <c r="L117" s="4"/>
    </row>
    <row r="118" spans="1:12" x14ac:dyDescent="0.35">
      <c r="A118" s="4"/>
      <c r="B118" s="23"/>
      <c r="C118" s="25" t="e">
        <f t="shared" si="9"/>
        <v>#DIV/0!</v>
      </c>
      <c r="D118" s="5"/>
      <c r="E118" s="4"/>
      <c r="F118" s="35"/>
      <c r="G118" s="43"/>
      <c r="H118" s="36"/>
      <c r="I118" s="4"/>
      <c r="J118" s="43"/>
      <c r="K118" s="32"/>
      <c r="L118" s="4"/>
    </row>
    <row r="119" spans="1:12" x14ac:dyDescent="0.35">
      <c r="A119" s="4"/>
      <c r="B119" s="23"/>
      <c r="C119" s="25" t="e">
        <f t="shared" si="9"/>
        <v>#DIV/0!</v>
      </c>
      <c r="D119" s="5"/>
      <c r="E119" s="4"/>
      <c r="F119" s="35"/>
      <c r="G119" s="43"/>
      <c r="H119" s="36"/>
      <c r="I119" s="4"/>
      <c r="J119" s="43"/>
      <c r="K119" s="32"/>
      <c r="L119" s="4"/>
    </row>
    <row r="120" spans="1:12" x14ac:dyDescent="0.35">
      <c r="A120" s="4"/>
      <c r="B120" s="23"/>
      <c r="C120" s="25" t="e">
        <f t="shared" si="9"/>
        <v>#DIV/0!</v>
      </c>
      <c r="D120" s="5"/>
      <c r="E120" s="4"/>
      <c r="F120" s="35"/>
      <c r="G120" s="43"/>
      <c r="H120" s="4"/>
      <c r="I120" s="4"/>
      <c r="J120" s="43"/>
      <c r="K120" s="32"/>
      <c r="L120" s="4"/>
    </row>
    <row r="121" spans="1:12" x14ac:dyDescent="0.35">
      <c r="A121" s="9"/>
      <c r="B121" s="24"/>
      <c r="C121" s="5" t="e">
        <f t="shared" si="9"/>
        <v>#DIV/0!</v>
      </c>
      <c r="D121" s="5"/>
      <c r="E121" s="4"/>
      <c r="F121" s="35"/>
      <c r="G121" s="4"/>
      <c r="H121" s="4"/>
      <c r="I121" s="4"/>
      <c r="J121" s="4"/>
      <c r="K121" s="32"/>
      <c r="L121" s="4"/>
    </row>
    <row r="122" spans="1:12" x14ac:dyDescent="0.35">
      <c r="C122" s="5">
        <f t="shared" si="9"/>
        <v>0.91650099403578533</v>
      </c>
      <c r="D122" s="25"/>
      <c r="E122" s="4">
        <f>SUM(E102:E121)</f>
        <v>503</v>
      </c>
      <c r="F122" s="4">
        <f t="shared" ref="F122:J122" si="10">SUM(F102:F121)</f>
        <v>461</v>
      </c>
      <c r="G122" s="4">
        <f t="shared" si="10"/>
        <v>25</v>
      </c>
      <c r="H122" s="4">
        <f t="shared" si="10"/>
        <v>11</v>
      </c>
      <c r="I122" s="4">
        <f t="shared" si="10"/>
        <v>6</v>
      </c>
      <c r="J122" s="4">
        <f t="shared" si="10"/>
        <v>1</v>
      </c>
      <c r="K122" s="4">
        <f>SUM(K102:K121)</f>
        <v>12</v>
      </c>
      <c r="L122" s="4"/>
    </row>
    <row r="123" spans="1:12" x14ac:dyDescent="0.35">
      <c r="G123" s="19">
        <f>G122/E122</f>
        <v>4.9701789264413522E-2</v>
      </c>
      <c r="H123" s="19">
        <f>H122/E122</f>
        <v>2.186878727634195E-2</v>
      </c>
      <c r="I123" s="19">
        <f>I122/E122</f>
        <v>1.1928429423459244E-2</v>
      </c>
      <c r="J123" s="4">
        <f>J122/E122</f>
        <v>1.9880715705765406E-3</v>
      </c>
    </row>
    <row r="125" spans="1:12" x14ac:dyDescent="0.35">
      <c r="A125" s="87">
        <v>44769</v>
      </c>
      <c r="B125" s="26" t="s">
        <v>51</v>
      </c>
      <c r="C125" s="11" t="s">
        <v>0</v>
      </c>
      <c r="D125" s="11" t="s">
        <v>1</v>
      </c>
      <c r="E125" s="26" t="s">
        <v>52</v>
      </c>
      <c r="F125" s="26" t="s">
        <v>53</v>
      </c>
      <c r="G125" s="26" t="s">
        <v>48</v>
      </c>
      <c r="H125" s="26" t="s">
        <v>21</v>
      </c>
      <c r="I125" s="26" t="s">
        <v>3</v>
      </c>
      <c r="J125" s="26" t="s">
        <v>54</v>
      </c>
      <c r="K125" s="11" t="s">
        <v>55</v>
      </c>
      <c r="L125" s="11" t="s">
        <v>56</v>
      </c>
    </row>
    <row r="126" spans="1:12" x14ac:dyDescent="0.35">
      <c r="A126" s="29" t="s">
        <v>6</v>
      </c>
      <c r="B126" s="29" t="s">
        <v>22</v>
      </c>
      <c r="C126" s="25">
        <f>F126/E126</f>
        <v>0.90697674418604646</v>
      </c>
      <c r="D126" s="31"/>
      <c r="E126" s="29">
        <v>43</v>
      </c>
      <c r="F126" s="34">
        <v>39</v>
      </c>
      <c r="G126" s="34">
        <v>2</v>
      </c>
      <c r="H126" s="36"/>
      <c r="I126" s="34">
        <v>2</v>
      </c>
      <c r="J126" s="36"/>
      <c r="K126" s="32">
        <v>1</v>
      </c>
      <c r="L126" s="4"/>
    </row>
    <row r="127" spans="1:12" x14ac:dyDescent="0.35">
      <c r="A127" s="29" t="s">
        <v>7</v>
      </c>
      <c r="B127" s="29" t="s">
        <v>23</v>
      </c>
      <c r="C127" s="25" t="e">
        <f t="shared" ref="C127:C146" si="11">F127/E127</f>
        <v>#DIV/0!</v>
      </c>
      <c r="D127" s="31"/>
      <c r="E127" s="82"/>
      <c r="F127" s="34"/>
      <c r="G127" s="34"/>
      <c r="H127" s="36"/>
      <c r="I127" s="34"/>
      <c r="J127" s="36"/>
      <c r="K127" s="32">
        <v>0</v>
      </c>
      <c r="L127" s="4"/>
    </row>
    <row r="128" spans="1:12" x14ac:dyDescent="0.35">
      <c r="A128" s="29" t="s">
        <v>24</v>
      </c>
      <c r="B128" s="29" t="s">
        <v>25</v>
      </c>
      <c r="C128" s="25">
        <f t="shared" si="11"/>
        <v>0.96153846153846156</v>
      </c>
      <c r="D128" s="31"/>
      <c r="E128" s="29">
        <v>52</v>
      </c>
      <c r="F128" s="34">
        <v>50</v>
      </c>
      <c r="G128" s="34"/>
      <c r="H128" s="34">
        <v>2</v>
      </c>
      <c r="I128" s="34"/>
      <c r="J128" s="36"/>
      <c r="K128" s="32">
        <v>1</v>
      </c>
      <c r="L128" s="4"/>
    </row>
    <row r="129" spans="1:12" x14ac:dyDescent="0.35">
      <c r="A129" s="29" t="s">
        <v>26</v>
      </c>
      <c r="B129" s="29" t="s">
        <v>27</v>
      </c>
      <c r="C129" s="25">
        <f t="shared" si="11"/>
        <v>0.90322580645161288</v>
      </c>
      <c r="D129" s="31"/>
      <c r="E129" s="83">
        <v>31</v>
      </c>
      <c r="F129" s="34">
        <v>28</v>
      </c>
      <c r="G129" s="34">
        <v>2</v>
      </c>
      <c r="H129" s="36">
        <v>1</v>
      </c>
      <c r="I129" s="34"/>
      <c r="J129" s="36"/>
      <c r="K129" s="32">
        <v>1</v>
      </c>
      <c r="L129" s="4"/>
    </row>
    <row r="130" spans="1:12" x14ac:dyDescent="0.35">
      <c r="A130" s="29" t="s">
        <v>28</v>
      </c>
      <c r="B130" s="29" t="s">
        <v>29</v>
      </c>
      <c r="C130" s="25">
        <f t="shared" si="11"/>
        <v>0.95121951219512191</v>
      </c>
      <c r="D130" s="31"/>
      <c r="E130" s="83">
        <v>41</v>
      </c>
      <c r="F130" s="34">
        <v>39</v>
      </c>
      <c r="G130" s="34">
        <v>1</v>
      </c>
      <c r="H130" s="36">
        <v>1</v>
      </c>
      <c r="I130" s="34"/>
      <c r="J130" s="36"/>
      <c r="K130" s="32">
        <v>1</v>
      </c>
      <c r="L130" s="4"/>
    </row>
    <row r="131" spans="1:12" x14ac:dyDescent="0.35">
      <c r="A131" s="29" t="s">
        <v>5</v>
      </c>
      <c r="B131" s="29" t="s">
        <v>30</v>
      </c>
      <c r="C131" s="25">
        <f t="shared" si="11"/>
        <v>0.95121951219512191</v>
      </c>
      <c r="D131" s="31"/>
      <c r="E131" s="29">
        <v>41</v>
      </c>
      <c r="F131" s="34">
        <v>39</v>
      </c>
      <c r="G131" s="34">
        <v>1</v>
      </c>
      <c r="H131" s="36">
        <v>1</v>
      </c>
      <c r="I131" s="34"/>
      <c r="J131" s="36"/>
      <c r="K131" s="32">
        <v>1</v>
      </c>
      <c r="L131" s="4"/>
    </row>
    <row r="132" spans="1:12" x14ac:dyDescent="0.35">
      <c r="A132" s="29" t="s">
        <v>4</v>
      </c>
      <c r="B132" s="29" t="s">
        <v>31</v>
      </c>
      <c r="C132" s="25">
        <f t="shared" si="11"/>
        <v>0.84615384615384615</v>
      </c>
      <c r="D132" s="31"/>
      <c r="E132" s="83">
        <v>39</v>
      </c>
      <c r="F132" s="34">
        <v>33</v>
      </c>
      <c r="G132" s="34">
        <v>4</v>
      </c>
      <c r="H132" s="36">
        <v>2</v>
      </c>
      <c r="I132" s="34"/>
      <c r="J132" s="36"/>
      <c r="K132" s="32">
        <v>1</v>
      </c>
      <c r="L132" s="4"/>
    </row>
    <row r="133" spans="1:12" x14ac:dyDescent="0.35">
      <c r="A133" s="29" t="s">
        <v>32</v>
      </c>
      <c r="B133" s="29" t="s">
        <v>33</v>
      </c>
      <c r="C133" s="25">
        <f t="shared" si="11"/>
        <v>1</v>
      </c>
      <c r="D133" s="31"/>
      <c r="E133" s="83">
        <v>49</v>
      </c>
      <c r="F133" s="34">
        <v>49</v>
      </c>
      <c r="G133" s="34"/>
      <c r="H133" s="36"/>
      <c r="I133" s="34"/>
      <c r="J133" s="36"/>
      <c r="K133" s="32">
        <v>1</v>
      </c>
      <c r="L133" s="4"/>
    </row>
    <row r="134" spans="1:12" x14ac:dyDescent="0.35">
      <c r="A134" s="29" t="s">
        <v>34</v>
      </c>
      <c r="B134" s="29" t="s">
        <v>35</v>
      </c>
      <c r="C134" s="25">
        <f t="shared" si="11"/>
        <v>0.9</v>
      </c>
      <c r="D134" s="31"/>
      <c r="E134" s="29">
        <v>40</v>
      </c>
      <c r="F134" s="34">
        <v>36</v>
      </c>
      <c r="G134" s="34"/>
      <c r="H134" s="36"/>
      <c r="I134" s="34">
        <v>2</v>
      </c>
      <c r="J134" s="36">
        <v>2</v>
      </c>
      <c r="K134" s="32">
        <v>1</v>
      </c>
      <c r="L134" s="4"/>
    </row>
    <row r="135" spans="1:12" x14ac:dyDescent="0.35">
      <c r="A135" s="29" t="s">
        <v>36</v>
      </c>
      <c r="B135" s="29" t="s">
        <v>37</v>
      </c>
      <c r="C135" s="25">
        <f t="shared" si="11"/>
        <v>0.88372093023255816</v>
      </c>
      <c r="D135" s="31"/>
      <c r="E135" s="29">
        <v>43</v>
      </c>
      <c r="F135" s="34">
        <v>38</v>
      </c>
      <c r="G135" s="34">
        <v>4</v>
      </c>
      <c r="H135" s="36"/>
      <c r="I135" s="34">
        <v>1</v>
      </c>
      <c r="J135" s="36"/>
      <c r="K135" s="32">
        <v>1</v>
      </c>
      <c r="L135" s="4"/>
    </row>
    <row r="136" spans="1:12" x14ac:dyDescent="0.35">
      <c r="A136" s="29" t="s">
        <v>38</v>
      </c>
      <c r="B136" s="29" t="s">
        <v>39</v>
      </c>
      <c r="C136" s="25" t="e">
        <f t="shared" si="11"/>
        <v>#DIV/0!</v>
      </c>
      <c r="D136" s="31"/>
      <c r="E136" s="82"/>
      <c r="F136" s="34"/>
      <c r="G136" s="34"/>
      <c r="H136" s="36"/>
      <c r="I136" s="43"/>
      <c r="J136" s="36"/>
      <c r="K136" s="32">
        <v>0</v>
      </c>
      <c r="L136" s="4"/>
    </row>
    <row r="137" spans="1:12" x14ac:dyDescent="0.35">
      <c r="A137" s="29" t="s">
        <v>40</v>
      </c>
      <c r="B137" s="29" t="s">
        <v>41</v>
      </c>
      <c r="C137" s="25">
        <f t="shared" si="11"/>
        <v>0.875</v>
      </c>
      <c r="D137" s="31"/>
      <c r="E137" s="83">
        <v>32</v>
      </c>
      <c r="F137" s="34">
        <v>28</v>
      </c>
      <c r="G137" s="34">
        <v>2</v>
      </c>
      <c r="H137" s="36"/>
      <c r="I137" s="34">
        <v>2</v>
      </c>
      <c r="J137" s="36"/>
      <c r="K137" s="32">
        <v>1</v>
      </c>
      <c r="L137" s="4"/>
    </row>
    <row r="138" spans="1:12" x14ac:dyDescent="0.35">
      <c r="A138" s="29" t="s">
        <v>42</v>
      </c>
      <c r="B138" s="29" t="s">
        <v>43</v>
      </c>
      <c r="C138" s="25">
        <f t="shared" si="11"/>
        <v>0.97368421052631582</v>
      </c>
      <c r="D138" s="31"/>
      <c r="E138" s="29">
        <v>38</v>
      </c>
      <c r="F138" s="34">
        <v>37</v>
      </c>
      <c r="G138" s="34"/>
      <c r="H138" s="36"/>
      <c r="I138" s="34">
        <v>1</v>
      </c>
      <c r="J138" s="36"/>
      <c r="K138" s="32">
        <v>1</v>
      </c>
      <c r="L138" s="4"/>
    </row>
    <row r="139" spans="1:12" x14ac:dyDescent="0.35">
      <c r="A139" s="29" t="s">
        <v>44</v>
      </c>
      <c r="B139" s="29" t="s">
        <v>45</v>
      </c>
      <c r="C139" s="25">
        <f t="shared" si="11"/>
        <v>0.93333333333333335</v>
      </c>
      <c r="D139" s="31"/>
      <c r="E139" s="29">
        <v>30</v>
      </c>
      <c r="F139" s="34">
        <v>28</v>
      </c>
      <c r="G139" s="34">
        <v>2</v>
      </c>
      <c r="H139" s="36"/>
      <c r="I139" s="36"/>
      <c r="J139" s="36"/>
      <c r="K139" s="32">
        <v>1</v>
      </c>
      <c r="L139" s="4"/>
    </row>
    <row r="140" spans="1:12" x14ac:dyDescent="0.35">
      <c r="A140" s="29" t="s">
        <v>46</v>
      </c>
      <c r="B140" s="29" t="s">
        <v>47</v>
      </c>
      <c r="C140" s="25">
        <f t="shared" si="11"/>
        <v>1</v>
      </c>
      <c r="D140" s="31"/>
      <c r="E140" s="29">
        <v>30</v>
      </c>
      <c r="F140" s="34">
        <v>30</v>
      </c>
      <c r="G140" s="36"/>
      <c r="H140" s="36"/>
      <c r="I140" s="36"/>
      <c r="J140" s="36"/>
      <c r="K140" s="32">
        <v>1</v>
      </c>
      <c r="L140" s="4"/>
    </row>
    <row r="141" spans="1:12" ht="15" thickBot="1" x14ac:dyDescent="0.4">
      <c r="A141" s="27"/>
      <c r="B141" s="28"/>
      <c r="C141" s="25" t="e">
        <f t="shared" si="11"/>
        <v>#DIV/0!</v>
      </c>
      <c r="D141" s="5"/>
      <c r="E141" s="27"/>
      <c r="F141" s="39"/>
      <c r="G141" s="81"/>
      <c r="H141" s="47"/>
      <c r="I141" s="81"/>
      <c r="J141" s="85"/>
      <c r="K141" s="4"/>
      <c r="L141" s="4"/>
    </row>
    <row r="142" spans="1:12" ht="15" thickBot="1" x14ac:dyDescent="0.4">
      <c r="A142" s="4"/>
      <c r="B142" s="23"/>
      <c r="C142" s="25" t="e">
        <f t="shared" si="11"/>
        <v>#DIV/0!</v>
      </c>
      <c r="D142" s="5"/>
      <c r="E142" s="4"/>
      <c r="F142" s="35"/>
      <c r="G142" s="36"/>
      <c r="H142" s="45"/>
      <c r="I142" s="36"/>
      <c r="J142" s="84"/>
      <c r="K142" s="4"/>
      <c r="L142" s="4"/>
    </row>
    <row r="143" spans="1:12" ht="15" thickBot="1" x14ac:dyDescent="0.4">
      <c r="A143" s="4"/>
      <c r="B143" s="23"/>
      <c r="C143" s="25" t="e">
        <f t="shared" si="11"/>
        <v>#DIV/0!</v>
      </c>
      <c r="D143" s="5"/>
      <c r="E143" s="4"/>
      <c r="F143" s="35"/>
      <c r="G143" s="36"/>
      <c r="H143" s="45"/>
      <c r="I143" s="36"/>
      <c r="J143" s="84"/>
      <c r="K143" s="4"/>
      <c r="L143" s="4"/>
    </row>
    <row r="144" spans="1:12" ht="15" thickBot="1" x14ac:dyDescent="0.4">
      <c r="A144" s="4"/>
      <c r="B144" s="23"/>
      <c r="C144" s="25" t="e">
        <f t="shared" si="11"/>
        <v>#DIV/0!</v>
      </c>
      <c r="D144" s="5"/>
      <c r="E144" s="4"/>
      <c r="F144" s="35"/>
      <c r="G144" s="36"/>
      <c r="H144" s="45"/>
      <c r="I144" s="36"/>
      <c r="J144" s="84"/>
      <c r="K144" s="4"/>
      <c r="L144" s="4"/>
    </row>
    <row r="145" spans="1:12" x14ac:dyDescent="0.35">
      <c r="A145" s="9"/>
      <c r="B145" s="24"/>
      <c r="C145" s="5" t="e">
        <f t="shared" si="11"/>
        <v>#DIV/0!</v>
      </c>
      <c r="D145" s="5"/>
      <c r="E145" s="4"/>
      <c r="F145" s="4"/>
      <c r="G145" s="27"/>
      <c r="H145" s="4"/>
      <c r="I145" s="27"/>
      <c r="J145" s="4"/>
      <c r="K145" s="4"/>
      <c r="L145" s="4"/>
    </row>
    <row r="146" spans="1:12" x14ac:dyDescent="0.35">
      <c r="C146" s="5">
        <f t="shared" si="11"/>
        <v>0.93123772102161095</v>
      </c>
      <c r="D146" s="25"/>
      <c r="E146" s="4">
        <f>SUM(E126:E145)</f>
        <v>509</v>
      </c>
      <c r="F146" s="4">
        <f t="shared" ref="F146:J146" si="12">SUM(F126:F145)</f>
        <v>474</v>
      </c>
      <c r="G146" s="4">
        <f t="shared" si="12"/>
        <v>18</v>
      </c>
      <c r="H146" s="4">
        <f t="shared" si="12"/>
        <v>7</v>
      </c>
      <c r="I146" s="4">
        <f t="shared" si="12"/>
        <v>8</v>
      </c>
      <c r="J146" s="4">
        <f t="shared" si="12"/>
        <v>2</v>
      </c>
      <c r="K146" s="4"/>
      <c r="L146" s="4"/>
    </row>
    <row r="147" spans="1:12" x14ac:dyDescent="0.35">
      <c r="G147" s="19">
        <f>G146/E146</f>
        <v>3.536345776031434E-2</v>
      </c>
      <c r="H147" s="19">
        <f>H146/E146</f>
        <v>1.37524557956778E-2</v>
      </c>
      <c r="I147" s="19">
        <f>I146/E146</f>
        <v>1.5717092337917484E-2</v>
      </c>
      <c r="J147" s="19">
        <f>J146/E146</f>
        <v>3.929273084479371E-3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1"/>
  <sheetViews>
    <sheetView topLeftCell="B1" workbookViewId="0">
      <selection activeCell="J18" sqref="J18"/>
    </sheetView>
  </sheetViews>
  <sheetFormatPr defaultRowHeight="14.5" x14ac:dyDescent="0.35"/>
  <cols>
    <col min="1" max="1" width="22" customWidth="1"/>
    <col min="2" max="2" width="23.36328125" customWidth="1"/>
    <col min="5" max="5" width="10.36328125" customWidth="1"/>
    <col min="10" max="10" width="13.453125" customWidth="1"/>
    <col min="11" max="11" width="12.08984375" customWidth="1"/>
    <col min="12" max="12" width="12.81640625" customWidth="1"/>
    <col min="13" max="13" width="14.54296875" bestFit="1" customWidth="1"/>
  </cols>
  <sheetData>
    <row r="1" spans="1:15" ht="15" thickBot="1" x14ac:dyDescent="0.4">
      <c r="A1" s="26" t="s">
        <v>50</v>
      </c>
      <c r="B1" s="26" t="s">
        <v>51</v>
      </c>
      <c r="C1" s="11" t="s">
        <v>0</v>
      </c>
      <c r="D1" s="11" t="s">
        <v>1</v>
      </c>
      <c r="E1" s="26" t="s">
        <v>52</v>
      </c>
      <c r="F1" s="26" t="s">
        <v>53</v>
      </c>
      <c r="G1" s="26" t="s">
        <v>48</v>
      </c>
      <c r="H1" s="26" t="s">
        <v>21</v>
      </c>
      <c r="I1" s="26" t="s">
        <v>3</v>
      </c>
      <c r="J1" s="26" t="s">
        <v>54</v>
      </c>
      <c r="K1" s="17" t="s">
        <v>55</v>
      </c>
      <c r="L1" s="11" t="s">
        <v>56</v>
      </c>
      <c r="M1" s="26" t="s">
        <v>180</v>
      </c>
      <c r="N1" s="26" t="s">
        <v>9</v>
      </c>
      <c r="O1" s="26" t="s">
        <v>181</v>
      </c>
    </row>
    <row r="2" spans="1:15" ht="15" thickBot="1" x14ac:dyDescent="0.4">
      <c r="A2" s="180" t="s">
        <v>6</v>
      </c>
      <c r="B2" s="181" t="s">
        <v>22</v>
      </c>
      <c r="C2" s="25">
        <f>F2/E2</f>
        <v>0.80303030303030298</v>
      </c>
      <c r="D2" s="86">
        <v>0.83333333333333337</v>
      </c>
      <c r="E2" s="69">
        <v>66</v>
      </c>
      <c r="F2" s="223">
        <v>53</v>
      </c>
      <c r="G2" s="222">
        <v>6</v>
      </c>
      <c r="H2" s="218">
        <v>7</v>
      </c>
      <c r="I2" s="222"/>
      <c r="J2" s="222"/>
      <c r="K2" s="108">
        <v>1</v>
      </c>
      <c r="L2" s="35"/>
      <c r="M2" s="98"/>
      <c r="N2" s="98"/>
      <c r="O2" s="19" t="e">
        <f>N2/M2</f>
        <v>#DIV/0!</v>
      </c>
    </row>
    <row r="3" spans="1:15" ht="15" thickBot="1" x14ac:dyDescent="0.4">
      <c r="A3" s="190" t="s">
        <v>7</v>
      </c>
      <c r="B3" s="191" t="s">
        <v>23</v>
      </c>
      <c r="C3" s="25" t="e">
        <f t="shared" ref="C3:C40" si="0">F3/E3</f>
        <v>#DIV/0!</v>
      </c>
      <c r="D3" s="86" t="e">
        <v>#N/A</v>
      </c>
      <c r="E3" s="55"/>
      <c r="F3" s="217"/>
      <c r="G3" s="220"/>
      <c r="H3" s="221"/>
      <c r="I3" s="220"/>
      <c r="J3" s="220"/>
      <c r="K3" s="108">
        <v>0</v>
      </c>
      <c r="L3" s="35"/>
      <c r="M3" s="40"/>
      <c r="N3" s="40"/>
      <c r="O3" s="19" t="e">
        <f t="shared" ref="O3:O40" si="1">N3/M3</f>
        <v>#DIV/0!</v>
      </c>
    </row>
    <row r="4" spans="1:15" ht="15" thickBot="1" x14ac:dyDescent="0.4">
      <c r="A4" s="195" t="s">
        <v>164</v>
      </c>
      <c r="B4" s="196" t="s">
        <v>164</v>
      </c>
      <c r="C4" s="25" t="e">
        <f t="shared" si="0"/>
        <v>#DIV/0!</v>
      </c>
      <c r="D4" s="86" t="e">
        <v>#N/A</v>
      </c>
      <c r="E4" s="55"/>
      <c r="F4" s="217"/>
      <c r="G4" s="219"/>
      <c r="H4" s="221"/>
      <c r="I4" s="220"/>
      <c r="J4" s="220"/>
      <c r="K4" s="108">
        <v>0</v>
      </c>
      <c r="L4" s="35"/>
      <c r="M4" s="98"/>
      <c r="N4" s="98"/>
      <c r="O4" s="19" t="e">
        <f t="shared" si="1"/>
        <v>#DIV/0!</v>
      </c>
    </row>
    <row r="5" spans="1:15" ht="15" thickBot="1" x14ac:dyDescent="0.4">
      <c r="A5" s="190" t="s">
        <v>26</v>
      </c>
      <c r="B5" s="191" t="s">
        <v>230</v>
      </c>
      <c r="C5" s="25">
        <f t="shared" si="0"/>
        <v>0.88372093023255816</v>
      </c>
      <c r="D5" s="86">
        <v>0.92105263157894735</v>
      </c>
      <c r="E5" s="56">
        <v>43</v>
      </c>
      <c r="F5" s="224">
        <v>38</v>
      </c>
      <c r="G5" s="220"/>
      <c r="H5" s="220">
        <v>4</v>
      </c>
      <c r="I5" s="84"/>
      <c r="J5" s="220">
        <v>1</v>
      </c>
      <c r="K5" s="108">
        <v>1</v>
      </c>
      <c r="L5" s="35"/>
      <c r="M5" s="98"/>
      <c r="N5" s="98"/>
      <c r="O5" s="19" t="e">
        <f t="shared" si="1"/>
        <v>#DIV/0!</v>
      </c>
    </row>
    <row r="6" spans="1:15" ht="15" thickBot="1" x14ac:dyDescent="0.4">
      <c r="A6" s="190" t="s">
        <v>28</v>
      </c>
      <c r="B6" s="191" t="s">
        <v>29</v>
      </c>
      <c r="C6" s="25">
        <f t="shared" si="0"/>
        <v>0.88524590163934425</v>
      </c>
      <c r="D6" s="86">
        <v>0.9555555555555556</v>
      </c>
      <c r="E6" s="56">
        <v>61</v>
      </c>
      <c r="F6" s="224">
        <v>54</v>
      </c>
      <c r="G6" s="220">
        <v>6</v>
      </c>
      <c r="H6" s="220">
        <v>1</v>
      </c>
      <c r="I6" s="84"/>
      <c r="J6" s="220"/>
      <c r="K6" s="108">
        <v>1</v>
      </c>
      <c r="L6" s="35"/>
      <c r="M6" s="40"/>
      <c r="N6" s="40"/>
      <c r="O6" s="19" t="e">
        <f t="shared" si="1"/>
        <v>#DIV/0!</v>
      </c>
    </row>
    <row r="7" spans="1:15" ht="15" thickBot="1" x14ac:dyDescent="0.4">
      <c r="A7" s="190" t="s">
        <v>5</v>
      </c>
      <c r="B7" s="191" t="s">
        <v>30</v>
      </c>
      <c r="C7" s="25">
        <f t="shared" si="0"/>
        <v>0.91044776119402981</v>
      </c>
      <c r="D7" s="86">
        <v>0.90625</v>
      </c>
      <c r="E7" s="56">
        <v>67</v>
      </c>
      <c r="F7" s="224">
        <v>61</v>
      </c>
      <c r="G7" s="220">
        <v>3</v>
      </c>
      <c r="H7" s="220">
        <v>3</v>
      </c>
      <c r="I7" s="84"/>
      <c r="J7" s="220"/>
      <c r="K7" s="108">
        <v>1</v>
      </c>
      <c r="L7" s="35"/>
      <c r="M7" s="40"/>
      <c r="N7" s="40"/>
      <c r="O7" s="19" t="e">
        <f t="shared" si="1"/>
        <v>#DIV/0!</v>
      </c>
    </row>
    <row r="8" spans="1:15" ht="15" thickBot="1" x14ac:dyDescent="0.4">
      <c r="A8" s="190" t="s">
        <v>249</v>
      </c>
      <c r="B8" s="191" t="s">
        <v>250</v>
      </c>
      <c r="C8" s="25">
        <f t="shared" si="0"/>
        <v>0.95081967213114749</v>
      </c>
      <c r="D8" s="86">
        <v>0.96491228070175439</v>
      </c>
      <c r="E8" s="56">
        <v>61</v>
      </c>
      <c r="F8" s="224">
        <v>58</v>
      </c>
      <c r="G8" s="220">
        <v>1</v>
      </c>
      <c r="H8" s="220">
        <v>2</v>
      </c>
      <c r="I8" s="84"/>
      <c r="J8" s="220"/>
      <c r="K8" s="108">
        <v>1</v>
      </c>
      <c r="L8" s="35"/>
      <c r="M8" s="40"/>
      <c r="N8" s="40"/>
      <c r="O8" s="19" t="e">
        <f t="shared" si="1"/>
        <v>#DIV/0!</v>
      </c>
    </row>
    <row r="9" spans="1:15" ht="15" thickBot="1" x14ac:dyDescent="0.4">
      <c r="A9" s="190" t="s">
        <v>32</v>
      </c>
      <c r="B9" s="191" t="s">
        <v>33</v>
      </c>
      <c r="C9" s="25">
        <f t="shared" si="0"/>
        <v>0.76923076923076927</v>
      </c>
      <c r="D9" s="86">
        <v>0.61111111111111116</v>
      </c>
      <c r="E9" s="56">
        <v>26</v>
      </c>
      <c r="F9" s="224">
        <v>20</v>
      </c>
      <c r="G9" s="220">
        <v>2</v>
      </c>
      <c r="H9" s="220">
        <v>4</v>
      </c>
      <c r="I9" s="84"/>
      <c r="J9" s="220"/>
      <c r="K9" s="108">
        <v>1</v>
      </c>
      <c r="L9" s="35"/>
      <c r="M9" s="98"/>
      <c r="N9" s="98"/>
      <c r="O9" s="19" t="e">
        <f t="shared" si="1"/>
        <v>#DIV/0!</v>
      </c>
    </row>
    <row r="10" spans="1:15" ht="15" thickBot="1" x14ac:dyDescent="0.4">
      <c r="A10" s="190" t="s">
        <v>34</v>
      </c>
      <c r="B10" s="191" t="s">
        <v>35</v>
      </c>
      <c r="C10" s="25">
        <f t="shared" si="0"/>
        <v>0.91891891891891897</v>
      </c>
      <c r="D10" s="86">
        <v>0.96666666666666667</v>
      </c>
      <c r="E10" s="56">
        <v>37</v>
      </c>
      <c r="F10" s="224">
        <v>34</v>
      </c>
      <c r="G10" s="220"/>
      <c r="H10" s="220">
        <v>3</v>
      </c>
      <c r="I10" s="220"/>
      <c r="J10" s="220"/>
      <c r="K10" s="108">
        <v>1</v>
      </c>
      <c r="L10" s="35"/>
      <c r="M10" s="98"/>
      <c r="N10" s="98"/>
      <c r="O10" s="19" t="e">
        <f t="shared" si="1"/>
        <v>#DIV/0!</v>
      </c>
    </row>
    <row r="11" spans="1:15" ht="15" thickBot="1" x14ac:dyDescent="0.4">
      <c r="A11" s="190" t="s">
        <v>139</v>
      </c>
      <c r="B11" s="191" t="s">
        <v>148</v>
      </c>
      <c r="C11" s="25">
        <f t="shared" si="0"/>
        <v>0.94</v>
      </c>
      <c r="D11" s="86">
        <v>1</v>
      </c>
      <c r="E11" s="56">
        <v>50</v>
      </c>
      <c r="F11" s="224">
        <v>47</v>
      </c>
      <c r="G11" s="219"/>
      <c r="H11" s="56">
        <v>3</v>
      </c>
      <c r="I11" s="220"/>
      <c r="J11" s="220"/>
      <c r="K11" s="108">
        <v>1</v>
      </c>
      <c r="L11" s="35"/>
      <c r="M11" s="98"/>
      <c r="N11" s="98"/>
      <c r="O11" s="19" t="e">
        <f t="shared" si="1"/>
        <v>#DIV/0!</v>
      </c>
    </row>
    <row r="12" spans="1:15" ht="15" thickBot="1" x14ac:dyDescent="0.4">
      <c r="A12" s="195" t="s">
        <v>115</v>
      </c>
      <c r="B12" s="196" t="s">
        <v>114</v>
      </c>
      <c r="C12" s="25">
        <f t="shared" si="0"/>
        <v>0.90588235294117647</v>
      </c>
      <c r="D12" s="86">
        <v>0.93506493506493504</v>
      </c>
      <c r="E12" s="56">
        <v>85</v>
      </c>
      <c r="F12" s="224">
        <v>77</v>
      </c>
      <c r="G12" s="220">
        <v>4</v>
      </c>
      <c r="H12" s="220">
        <v>4</v>
      </c>
      <c r="I12" s="220"/>
      <c r="J12" s="220"/>
      <c r="K12" s="108">
        <v>1</v>
      </c>
      <c r="L12" s="35"/>
      <c r="M12" s="98"/>
      <c r="N12" s="98"/>
      <c r="O12" s="19" t="e">
        <f t="shared" si="1"/>
        <v>#DIV/0!</v>
      </c>
    </row>
    <row r="13" spans="1:15" ht="15" thickBot="1" x14ac:dyDescent="0.4">
      <c r="A13" s="190" t="s">
        <v>40</v>
      </c>
      <c r="B13" s="191" t="s">
        <v>41</v>
      </c>
      <c r="C13" s="25" t="e">
        <f t="shared" si="0"/>
        <v>#DIV/0!</v>
      </c>
      <c r="D13" s="86" t="e">
        <v>#N/A</v>
      </c>
      <c r="E13" s="55"/>
      <c r="F13" s="217"/>
      <c r="G13" s="220"/>
      <c r="H13" s="220"/>
      <c r="I13" s="220"/>
      <c r="J13" s="220"/>
      <c r="K13" s="108">
        <v>0</v>
      </c>
      <c r="L13" s="35"/>
      <c r="M13" s="98"/>
      <c r="N13" s="98"/>
      <c r="O13" s="19" t="e">
        <f t="shared" si="1"/>
        <v>#DIV/0!</v>
      </c>
    </row>
    <row r="14" spans="1:15" ht="15" thickBot="1" x14ac:dyDescent="0.4">
      <c r="A14" s="190" t="s">
        <v>42</v>
      </c>
      <c r="B14" s="191" t="s">
        <v>43</v>
      </c>
      <c r="C14" s="25">
        <f t="shared" si="0"/>
        <v>0.82978723404255317</v>
      </c>
      <c r="D14" s="86">
        <v>0.92682926829268297</v>
      </c>
      <c r="E14" s="56">
        <v>47</v>
      </c>
      <c r="F14" s="224">
        <v>39</v>
      </c>
      <c r="G14" s="220">
        <v>7</v>
      </c>
      <c r="H14" s="220">
        <v>1</v>
      </c>
      <c r="I14" s="220"/>
      <c r="J14" s="220"/>
      <c r="K14" s="108">
        <v>1</v>
      </c>
      <c r="L14" s="35"/>
      <c r="M14" s="98"/>
      <c r="N14" s="98"/>
      <c r="O14" s="19" t="e">
        <f t="shared" si="1"/>
        <v>#DIV/0!</v>
      </c>
    </row>
    <row r="15" spans="1:15" ht="15" thickBot="1" x14ac:dyDescent="0.4">
      <c r="A15" s="199" t="s">
        <v>223</v>
      </c>
      <c r="B15" s="200" t="s">
        <v>224</v>
      </c>
      <c r="C15" s="25">
        <f t="shared" si="0"/>
        <v>0.81159420289855078</v>
      </c>
      <c r="D15" s="86">
        <v>0.89090909090909087</v>
      </c>
      <c r="E15" s="56">
        <v>69</v>
      </c>
      <c r="F15" s="224">
        <v>56</v>
      </c>
      <c r="G15" s="220">
        <v>9</v>
      </c>
      <c r="H15" s="220">
        <v>1</v>
      </c>
      <c r="I15" s="220"/>
      <c r="J15" s="220">
        <v>3</v>
      </c>
      <c r="K15" s="108">
        <v>1</v>
      </c>
      <c r="L15" s="35"/>
      <c r="M15" s="98"/>
      <c r="N15" s="98"/>
      <c r="O15" s="19" t="e">
        <f t="shared" si="1"/>
        <v>#DIV/0!</v>
      </c>
    </row>
    <row r="16" spans="1:15" ht="15" thickBot="1" x14ac:dyDescent="0.4">
      <c r="A16" s="190" t="s">
        <v>46</v>
      </c>
      <c r="B16" s="191" t="s">
        <v>47</v>
      </c>
      <c r="C16" s="25">
        <f t="shared" si="0"/>
        <v>0.89795918367346939</v>
      </c>
      <c r="D16" s="86">
        <v>0.91111111111111109</v>
      </c>
      <c r="E16" s="56">
        <v>49</v>
      </c>
      <c r="F16" s="224">
        <v>44</v>
      </c>
      <c r="G16" s="220">
        <v>4</v>
      </c>
      <c r="H16" s="220">
        <v>1</v>
      </c>
      <c r="I16" s="220"/>
      <c r="J16" s="220"/>
      <c r="K16" s="108">
        <v>0</v>
      </c>
      <c r="L16" s="35"/>
      <c r="M16" s="98"/>
      <c r="N16" s="98"/>
      <c r="O16" s="19" t="e">
        <f t="shared" si="1"/>
        <v>#DIV/0!</v>
      </c>
    </row>
    <row r="17" spans="1:15" ht="15" thickBot="1" x14ac:dyDescent="0.4">
      <c r="A17" s="197" t="s">
        <v>103</v>
      </c>
      <c r="B17" s="198" t="s">
        <v>104</v>
      </c>
      <c r="C17" s="25">
        <f t="shared" si="0"/>
        <v>0.94117647058823528</v>
      </c>
      <c r="D17" s="86">
        <v>0.98245614035087714</v>
      </c>
      <c r="E17" s="56">
        <v>68</v>
      </c>
      <c r="F17" s="224">
        <v>64</v>
      </c>
      <c r="G17" s="220">
        <v>3</v>
      </c>
      <c r="H17" s="56">
        <v>1</v>
      </c>
      <c r="I17" s="220"/>
      <c r="J17" s="220"/>
      <c r="K17" s="108">
        <v>1</v>
      </c>
      <c r="L17" s="35"/>
      <c r="M17" s="98"/>
      <c r="N17" s="98"/>
      <c r="O17" s="19" t="e">
        <f t="shared" si="1"/>
        <v>#DIV/0!</v>
      </c>
    </row>
    <row r="18" spans="1:15" ht="15" thickBot="1" x14ac:dyDescent="0.4">
      <c r="A18" s="190" t="s">
        <v>105</v>
      </c>
      <c r="B18" s="191" t="s">
        <v>106</v>
      </c>
      <c r="C18" s="25">
        <f t="shared" si="0"/>
        <v>1</v>
      </c>
      <c r="D18" s="86" t="e">
        <v>#N/A</v>
      </c>
      <c r="E18" s="57">
        <v>3</v>
      </c>
      <c r="F18" s="225">
        <v>3</v>
      </c>
      <c r="G18" s="220"/>
      <c r="H18" s="220"/>
      <c r="I18" s="220"/>
      <c r="J18" s="220"/>
      <c r="K18" s="108">
        <v>1</v>
      </c>
      <c r="L18" s="35"/>
      <c r="M18" s="40"/>
      <c r="N18" s="40"/>
      <c r="O18" s="19" t="e">
        <f t="shared" si="1"/>
        <v>#DIV/0!</v>
      </c>
    </row>
    <row r="19" spans="1:15" ht="15" thickBot="1" x14ac:dyDescent="0.4">
      <c r="A19" s="195" t="s">
        <v>231</v>
      </c>
      <c r="B19" s="196" t="s">
        <v>235</v>
      </c>
      <c r="C19" s="25" t="e">
        <f t="shared" si="0"/>
        <v>#DIV/0!</v>
      </c>
      <c r="D19" s="86" t="e">
        <v>#N/A</v>
      </c>
      <c r="E19" s="55"/>
      <c r="F19" s="217"/>
      <c r="G19" s="220"/>
      <c r="H19" s="220"/>
      <c r="I19" s="220"/>
      <c r="J19" s="220"/>
      <c r="K19" s="108">
        <v>0</v>
      </c>
      <c r="L19" s="35"/>
      <c r="M19" s="40"/>
      <c r="N19" s="40"/>
      <c r="O19" s="19" t="e">
        <f t="shared" si="1"/>
        <v>#DIV/0!</v>
      </c>
    </row>
    <row r="20" spans="1:15" ht="15" thickBot="1" x14ac:dyDescent="0.4">
      <c r="A20" s="190" t="s">
        <v>217</v>
      </c>
      <c r="B20" s="191" t="s">
        <v>220</v>
      </c>
      <c r="C20" s="25" t="e">
        <f t="shared" si="0"/>
        <v>#DIV/0!</v>
      </c>
      <c r="D20" s="86" t="e">
        <v>#N/A</v>
      </c>
      <c r="E20" s="55"/>
      <c r="F20" s="217"/>
      <c r="G20" s="220"/>
      <c r="H20" s="220"/>
      <c r="I20" s="220"/>
      <c r="J20" s="220"/>
      <c r="K20" s="108">
        <v>0</v>
      </c>
      <c r="L20" s="35"/>
      <c r="M20" s="98"/>
      <c r="N20" s="98"/>
      <c r="O20" s="19" t="e">
        <f t="shared" si="1"/>
        <v>#DIV/0!</v>
      </c>
    </row>
    <row r="21" spans="1:15" ht="15" thickBot="1" x14ac:dyDescent="0.4">
      <c r="A21" s="190" t="s">
        <v>123</v>
      </c>
      <c r="B21" s="191" t="s">
        <v>123</v>
      </c>
      <c r="C21" s="25">
        <f t="shared" si="0"/>
        <v>0.91379310344827591</v>
      </c>
      <c r="D21" s="86">
        <v>0.97777777777777775</v>
      </c>
      <c r="E21" s="56">
        <v>58</v>
      </c>
      <c r="F21" s="226">
        <v>53</v>
      </c>
      <c r="G21" s="220">
        <v>4</v>
      </c>
      <c r="H21" s="220">
        <v>1</v>
      </c>
      <c r="I21" s="220"/>
      <c r="J21" s="220"/>
      <c r="K21" s="108">
        <v>1</v>
      </c>
      <c r="L21" s="35"/>
      <c r="M21" s="40"/>
      <c r="N21" s="40"/>
      <c r="O21" s="19" t="e">
        <f t="shared" si="1"/>
        <v>#DIV/0!</v>
      </c>
    </row>
    <row r="22" spans="1:15" ht="15" thickBot="1" x14ac:dyDescent="0.4">
      <c r="A22" s="190" t="s">
        <v>124</v>
      </c>
      <c r="B22" s="191" t="s">
        <v>125</v>
      </c>
      <c r="C22" s="25">
        <f t="shared" si="0"/>
        <v>0.90476190476190477</v>
      </c>
      <c r="D22" s="86">
        <v>0.94117647058823528</v>
      </c>
      <c r="E22" s="56">
        <v>42</v>
      </c>
      <c r="F22" s="224">
        <v>38</v>
      </c>
      <c r="G22" s="220">
        <v>2</v>
      </c>
      <c r="H22" s="220"/>
      <c r="I22" s="220">
        <v>2</v>
      </c>
      <c r="J22" s="220"/>
      <c r="K22" s="108">
        <v>1</v>
      </c>
      <c r="L22" s="35"/>
      <c r="M22" s="98"/>
      <c r="N22" s="98"/>
      <c r="O22" s="19" t="e">
        <f t="shared" si="1"/>
        <v>#DIV/0!</v>
      </c>
    </row>
    <row r="23" spans="1:15" ht="15" thickBot="1" x14ac:dyDescent="0.4">
      <c r="A23" s="190" t="s">
        <v>218</v>
      </c>
      <c r="B23" s="198" t="s">
        <v>219</v>
      </c>
      <c r="C23" s="25">
        <f t="shared" si="0"/>
        <v>0.98076923076923073</v>
      </c>
      <c r="D23" s="86">
        <v>0.98076923076923073</v>
      </c>
      <c r="E23" s="56">
        <v>52</v>
      </c>
      <c r="F23" s="224">
        <v>51</v>
      </c>
      <c r="G23" s="220">
        <v>1</v>
      </c>
      <c r="H23" s="56"/>
      <c r="I23" s="220"/>
      <c r="J23" s="220"/>
      <c r="K23" s="108">
        <v>1</v>
      </c>
      <c r="L23" s="35"/>
      <c r="M23" s="98"/>
      <c r="N23" s="98"/>
      <c r="O23" s="19" t="e">
        <f t="shared" si="1"/>
        <v>#DIV/0!</v>
      </c>
    </row>
    <row r="24" spans="1:15" ht="15" thickBot="1" x14ac:dyDescent="0.4">
      <c r="A24" s="190" t="s">
        <v>241</v>
      </c>
      <c r="B24" s="191" t="s">
        <v>240</v>
      </c>
      <c r="C24" s="25" t="e">
        <f t="shared" si="0"/>
        <v>#DIV/0!</v>
      </c>
      <c r="D24" s="86" t="e">
        <v>#N/A</v>
      </c>
      <c r="E24" s="55"/>
      <c r="F24" s="217"/>
      <c r="G24" s="220"/>
      <c r="H24" s="56"/>
      <c r="I24" s="220"/>
      <c r="J24" s="220"/>
      <c r="K24" s="108">
        <v>0</v>
      </c>
      <c r="L24" s="35"/>
      <c r="M24" s="98"/>
      <c r="N24" s="98"/>
      <c r="O24" s="19" t="e">
        <f t="shared" si="1"/>
        <v>#DIV/0!</v>
      </c>
    </row>
    <row r="25" spans="1:15" ht="15" thickBot="1" x14ac:dyDescent="0.4">
      <c r="A25" s="190" t="s">
        <v>251</v>
      </c>
      <c r="B25" s="191" t="s">
        <v>145</v>
      </c>
      <c r="C25" s="25">
        <f t="shared" si="0"/>
        <v>0.89090909090909087</v>
      </c>
      <c r="D25" s="86">
        <v>0.8571428571428571</v>
      </c>
      <c r="E25" s="56">
        <v>55</v>
      </c>
      <c r="F25" s="224">
        <v>49</v>
      </c>
      <c r="G25" s="220">
        <v>2</v>
      </c>
      <c r="H25" s="220">
        <v>4</v>
      </c>
      <c r="I25" s="220"/>
      <c r="J25" s="220"/>
      <c r="K25" s="108">
        <v>1</v>
      </c>
      <c r="L25" s="35"/>
      <c r="M25" s="40"/>
      <c r="N25" s="40"/>
      <c r="O25" s="19" t="e">
        <f t="shared" si="1"/>
        <v>#DIV/0!</v>
      </c>
    </row>
    <row r="26" spans="1:15" ht="15" thickBot="1" x14ac:dyDescent="0.4">
      <c r="A26" s="190" t="s">
        <v>232</v>
      </c>
      <c r="B26" s="191" t="s">
        <v>236</v>
      </c>
      <c r="C26" s="25">
        <f t="shared" si="0"/>
        <v>0.82539682539682535</v>
      </c>
      <c r="D26" s="86">
        <v>0.82352941176470584</v>
      </c>
      <c r="E26" s="56">
        <v>63</v>
      </c>
      <c r="F26" s="224">
        <v>52</v>
      </c>
      <c r="G26" s="220">
        <v>5</v>
      </c>
      <c r="H26" s="220">
        <v>6</v>
      </c>
      <c r="I26" s="220"/>
      <c r="J26" s="220"/>
      <c r="K26" s="108">
        <v>1</v>
      </c>
      <c r="L26" s="35"/>
      <c r="M26" s="98"/>
      <c r="N26" s="98"/>
      <c r="O26" s="19" t="e">
        <f t="shared" si="1"/>
        <v>#DIV/0!</v>
      </c>
    </row>
    <row r="27" spans="1:15" ht="15" thickBot="1" x14ac:dyDescent="0.4">
      <c r="A27" s="190" t="s">
        <v>252</v>
      </c>
      <c r="B27" s="191" t="s">
        <v>252</v>
      </c>
      <c r="C27" s="25">
        <f t="shared" si="0"/>
        <v>0.91666666666666663</v>
      </c>
      <c r="D27" s="86">
        <v>0.92452830188679247</v>
      </c>
      <c r="E27" s="56">
        <v>60</v>
      </c>
      <c r="F27" s="224">
        <v>55</v>
      </c>
      <c r="G27" s="220">
        <v>3</v>
      </c>
      <c r="H27" s="220">
        <v>2</v>
      </c>
      <c r="I27" s="220"/>
      <c r="J27" s="220"/>
      <c r="K27" s="108">
        <v>1</v>
      </c>
      <c r="L27" s="35"/>
      <c r="M27" s="98"/>
      <c r="N27" s="98"/>
      <c r="O27" s="19" t="e">
        <f t="shared" si="1"/>
        <v>#DIV/0!</v>
      </c>
    </row>
    <row r="28" spans="1:15" ht="15" thickBot="1" x14ac:dyDescent="0.4">
      <c r="A28" s="190" t="s">
        <v>143</v>
      </c>
      <c r="B28" s="191" t="s">
        <v>151</v>
      </c>
      <c r="C28" s="25">
        <f t="shared" si="0"/>
        <v>0.97499999999999998</v>
      </c>
      <c r="D28" s="86">
        <v>0.97435897435897434</v>
      </c>
      <c r="E28" s="56">
        <v>40</v>
      </c>
      <c r="F28" s="226">
        <v>39</v>
      </c>
      <c r="G28" s="220">
        <v>1</v>
      </c>
      <c r="H28" s="220"/>
      <c r="I28" s="220"/>
      <c r="J28" s="84"/>
      <c r="K28" s="108">
        <v>1</v>
      </c>
      <c r="L28" s="35"/>
      <c r="M28" s="98"/>
      <c r="N28" s="98"/>
      <c r="O28" s="19" t="e">
        <f t="shared" si="1"/>
        <v>#DIV/0!</v>
      </c>
    </row>
    <row r="29" spans="1:15" ht="15" thickBot="1" x14ac:dyDescent="0.4">
      <c r="A29" s="197" t="s">
        <v>221</v>
      </c>
      <c r="B29" s="198" t="s">
        <v>222</v>
      </c>
      <c r="C29" s="25">
        <f t="shared" si="0"/>
        <v>0.96</v>
      </c>
      <c r="D29" s="86">
        <v>0.93617021276595747</v>
      </c>
      <c r="E29" s="56">
        <v>50</v>
      </c>
      <c r="F29" s="224">
        <v>48</v>
      </c>
      <c r="G29" s="220">
        <v>1</v>
      </c>
      <c r="H29" s="220">
        <v>1</v>
      </c>
      <c r="I29" s="220"/>
      <c r="J29" s="220"/>
      <c r="K29" s="108">
        <v>1</v>
      </c>
      <c r="L29" s="35"/>
      <c r="M29" s="98"/>
      <c r="N29" s="98"/>
      <c r="O29" s="19" t="e">
        <f t="shared" si="1"/>
        <v>#DIV/0!</v>
      </c>
    </row>
    <row r="30" spans="1:15" ht="15" thickBot="1" x14ac:dyDescent="0.4">
      <c r="A30" s="190" t="s">
        <v>140</v>
      </c>
      <c r="B30" s="191" t="s">
        <v>149</v>
      </c>
      <c r="C30" s="25">
        <f t="shared" si="0"/>
        <v>0.8833333333333333</v>
      </c>
      <c r="D30" s="86">
        <v>0.89090909090909087</v>
      </c>
      <c r="E30" s="56">
        <v>60</v>
      </c>
      <c r="F30" s="224">
        <v>53</v>
      </c>
      <c r="G30" s="220">
        <v>2</v>
      </c>
      <c r="H30" s="220"/>
      <c r="I30" s="220">
        <v>5</v>
      </c>
      <c r="J30" s="220"/>
      <c r="K30" s="108">
        <v>1</v>
      </c>
      <c r="L30" s="35"/>
      <c r="M30" s="40"/>
      <c r="N30" s="98"/>
      <c r="O30" s="19" t="e">
        <f t="shared" si="1"/>
        <v>#DIV/0!</v>
      </c>
    </row>
    <row r="31" spans="1:15" ht="15" thickBot="1" x14ac:dyDescent="0.4">
      <c r="A31" s="190" t="s">
        <v>141</v>
      </c>
      <c r="B31" s="191" t="s">
        <v>150</v>
      </c>
      <c r="C31" s="25">
        <f t="shared" si="0"/>
        <v>0.91228070175438591</v>
      </c>
      <c r="D31" s="86">
        <v>0.92</v>
      </c>
      <c r="E31" s="56">
        <v>57</v>
      </c>
      <c r="F31" s="224">
        <v>52</v>
      </c>
      <c r="G31" s="220"/>
      <c r="H31" s="220"/>
      <c r="I31" s="220">
        <v>5</v>
      </c>
      <c r="J31" s="220"/>
      <c r="K31" s="108">
        <v>1</v>
      </c>
      <c r="L31" s="35"/>
      <c r="M31" s="40"/>
      <c r="N31" s="40"/>
      <c r="O31" s="19" t="e">
        <f t="shared" si="1"/>
        <v>#DIV/0!</v>
      </c>
    </row>
    <row r="32" spans="1:15" ht="15" thickBot="1" x14ac:dyDescent="0.4">
      <c r="A32" s="190" t="s">
        <v>142</v>
      </c>
      <c r="B32" s="191" t="s">
        <v>153</v>
      </c>
      <c r="C32" s="25">
        <f t="shared" si="0"/>
        <v>1</v>
      </c>
      <c r="D32" s="86">
        <v>1</v>
      </c>
      <c r="E32" s="56">
        <v>47</v>
      </c>
      <c r="F32" s="224">
        <v>47</v>
      </c>
      <c r="G32" s="220"/>
      <c r="H32" s="220"/>
      <c r="I32" s="220"/>
      <c r="J32" s="220"/>
      <c r="K32" s="108">
        <v>1</v>
      </c>
      <c r="L32" s="35"/>
      <c r="M32" s="98"/>
      <c r="N32" s="98"/>
      <c r="O32" s="19" t="e">
        <f t="shared" si="1"/>
        <v>#DIV/0!</v>
      </c>
    </row>
    <row r="33" spans="1:15" ht="15" thickBot="1" x14ac:dyDescent="0.4">
      <c r="A33" s="190" t="s">
        <v>234</v>
      </c>
      <c r="B33" s="191" t="s">
        <v>234</v>
      </c>
      <c r="C33" s="25">
        <f t="shared" si="0"/>
        <v>1</v>
      </c>
      <c r="D33" s="86">
        <v>1</v>
      </c>
      <c r="E33" s="56">
        <v>2</v>
      </c>
      <c r="F33" s="224">
        <v>2</v>
      </c>
      <c r="G33" s="220"/>
      <c r="H33" s="220"/>
      <c r="I33" s="220"/>
      <c r="J33" s="220"/>
      <c r="K33" s="108">
        <v>1</v>
      </c>
      <c r="L33" s="35"/>
      <c r="M33" s="98"/>
      <c r="N33" s="98"/>
      <c r="O33" s="19" t="e">
        <f t="shared" si="1"/>
        <v>#DIV/0!</v>
      </c>
    </row>
    <row r="34" spans="1:15" ht="15" thickBot="1" x14ac:dyDescent="0.4">
      <c r="A34" s="136" t="s">
        <v>165</v>
      </c>
      <c r="B34" s="136" t="s">
        <v>25</v>
      </c>
      <c r="C34" s="25" t="e">
        <f t="shared" si="0"/>
        <v>#DIV/0!</v>
      </c>
      <c r="D34" s="31"/>
      <c r="E34" s="186"/>
      <c r="F34" s="187"/>
      <c r="G34" s="103"/>
      <c r="H34" s="103"/>
      <c r="I34" s="103"/>
      <c r="J34" s="103"/>
      <c r="K34" s="108">
        <v>0</v>
      </c>
      <c r="L34" s="35"/>
      <c r="M34" s="98"/>
      <c r="N34" s="98"/>
      <c r="O34" s="19" t="e">
        <f t="shared" si="1"/>
        <v>#DIV/0!</v>
      </c>
    </row>
    <row r="35" spans="1:15" x14ac:dyDescent="0.35">
      <c r="A35" s="189" t="s">
        <v>156</v>
      </c>
      <c r="B35" s="137" t="s">
        <v>157</v>
      </c>
      <c r="C35" s="25" t="e">
        <f t="shared" si="0"/>
        <v>#DIV/0!</v>
      </c>
      <c r="D35" s="31"/>
      <c r="E35" s="78"/>
      <c r="F35" s="78"/>
      <c r="G35" s="98"/>
      <c r="H35" s="98"/>
      <c r="I35" s="98"/>
      <c r="J35" s="98"/>
      <c r="K35" s="108">
        <v>0</v>
      </c>
      <c r="L35" s="35"/>
      <c r="M35" s="98"/>
      <c r="N35" s="98"/>
      <c r="O35" s="19" t="e">
        <f t="shared" si="1"/>
        <v>#DIV/0!</v>
      </c>
    </row>
    <row r="36" spans="1:15" x14ac:dyDescent="0.35">
      <c r="A36" s="189" t="s">
        <v>158</v>
      </c>
      <c r="B36" s="137" t="s">
        <v>159</v>
      </c>
      <c r="C36" s="25" t="e">
        <f t="shared" si="0"/>
        <v>#DIV/0!</v>
      </c>
      <c r="D36" s="31"/>
      <c r="E36" s="78"/>
      <c r="F36" s="78"/>
      <c r="G36" s="98"/>
      <c r="H36" s="98"/>
      <c r="I36" s="98"/>
      <c r="J36" s="98"/>
      <c r="K36" s="108">
        <v>0</v>
      </c>
      <c r="L36" s="35"/>
      <c r="M36" s="98"/>
      <c r="N36" s="98"/>
      <c r="O36" s="19" t="e">
        <f t="shared" si="1"/>
        <v>#DIV/0!</v>
      </c>
    </row>
    <row r="37" spans="1:15" x14ac:dyDescent="0.35">
      <c r="A37" s="189" t="s">
        <v>160</v>
      </c>
      <c r="B37" s="137" t="s">
        <v>161</v>
      </c>
      <c r="C37" s="25" t="e">
        <f t="shared" si="0"/>
        <v>#DIV/0!</v>
      </c>
      <c r="D37" s="31"/>
      <c r="E37" s="78"/>
      <c r="F37" s="78"/>
      <c r="G37" s="98"/>
      <c r="H37" s="98"/>
      <c r="I37" s="98"/>
      <c r="J37" s="98"/>
      <c r="K37" s="108">
        <v>0</v>
      </c>
      <c r="L37" s="35"/>
      <c r="M37" s="98"/>
      <c r="N37" s="98"/>
      <c r="O37" s="19" t="e">
        <f t="shared" si="1"/>
        <v>#DIV/0!</v>
      </c>
    </row>
    <row r="38" spans="1:15" x14ac:dyDescent="0.35">
      <c r="A38" s="189" t="s">
        <v>162</v>
      </c>
      <c r="B38" s="137" t="s">
        <v>163</v>
      </c>
      <c r="C38" s="25" t="e">
        <f t="shared" si="0"/>
        <v>#DIV/0!</v>
      </c>
      <c r="D38" s="31"/>
      <c r="E38" s="78"/>
      <c r="F38" s="78"/>
      <c r="G38" s="98"/>
      <c r="H38" s="98"/>
      <c r="I38" s="98"/>
      <c r="J38" s="98"/>
      <c r="K38" s="108">
        <v>0</v>
      </c>
      <c r="L38" s="35"/>
      <c r="M38" s="98"/>
      <c r="N38" s="98"/>
      <c r="O38" s="19" t="e">
        <f t="shared" si="1"/>
        <v>#DIV/0!</v>
      </c>
    </row>
    <row r="39" spans="1:15" x14ac:dyDescent="0.35">
      <c r="A39" s="10"/>
      <c r="B39" s="142"/>
      <c r="C39" s="25"/>
      <c r="D39" s="5"/>
      <c r="E39" s="99"/>
      <c r="F39" s="99"/>
      <c r="G39" s="99"/>
      <c r="H39" s="99"/>
      <c r="I39" s="99"/>
      <c r="J39" s="99"/>
      <c r="K39" s="4"/>
      <c r="L39" s="35"/>
      <c r="M39" s="10"/>
      <c r="N39" s="10"/>
      <c r="O39" s="19" t="e">
        <f t="shared" si="1"/>
        <v>#DIV/0!</v>
      </c>
    </row>
    <row r="40" spans="1:15" x14ac:dyDescent="0.35">
      <c r="C40" s="130">
        <f t="shared" si="0"/>
        <v>0.90060698027314112</v>
      </c>
      <c r="D40" s="131" t="e">
        <f>AVERAGE(D2:D39)</f>
        <v>#N/A</v>
      </c>
      <c r="E40" s="27">
        <f>SUM(E2:E39)</f>
        <v>1318</v>
      </c>
      <c r="F40" s="27">
        <f t="shared" ref="F40:K40" si="2">SUM(F2:F39)</f>
        <v>1187</v>
      </c>
      <c r="G40" s="27">
        <f t="shared" si="2"/>
        <v>66</v>
      </c>
      <c r="H40" s="27">
        <f t="shared" si="2"/>
        <v>49</v>
      </c>
      <c r="I40" s="27">
        <f t="shared" si="2"/>
        <v>12</v>
      </c>
      <c r="J40" s="27">
        <f t="shared" si="2"/>
        <v>4</v>
      </c>
      <c r="K40" s="27">
        <f t="shared" si="2"/>
        <v>25</v>
      </c>
      <c r="L40" s="39"/>
      <c r="M40" s="10">
        <f>SUM(M2:M39)</f>
        <v>0</v>
      </c>
      <c r="N40" s="10">
        <f>SUM(N2:N39)</f>
        <v>0</v>
      </c>
      <c r="O40" s="19" t="e">
        <f t="shared" si="1"/>
        <v>#DIV/0!</v>
      </c>
    </row>
    <row r="41" spans="1:15" x14ac:dyDescent="0.35">
      <c r="G41" s="73">
        <f>G40/E40</f>
        <v>5.007587253414264E-2</v>
      </c>
      <c r="H41" s="73">
        <f>H40/E40</f>
        <v>3.7177541729893779E-2</v>
      </c>
      <c r="I41" s="73">
        <f>I40/E40</f>
        <v>9.104704097116844E-3</v>
      </c>
      <c r="J41" s="73">
        <f>J40/E40</f>
        <v>3.0349013657056147E-3</v>
      </c>
    </row>
    <row r="42" spans="1:15" x14ac:dyDescent="0.35">
      <c r="G42" s="6"/>
      <c r="H42" s="6"/>
      <c r="I42" s="6"/>
      <c r="J42" s="6"/>
    </row>
    <row r="45" spans="1:15" x14ac:dyDescent="0.35">
      <c r="H45" s="127"/>
    </row>
    <row r="46" spans="1:15" x14ac:dyDescent="0.35">
      <c r="C46" s="46">
        <f>F46/E46</f>
        <v>0.90060698027314112</v>
      </c>
      <c r="E46">
        <f>E40-E4</f>
        <v>1318</v>
      </c>
      <c r="F46">
        <f>F40-F4</f>
        <v>1187</v>
      </c>
    </row>
    <row r="48" spans="1:15" x14ac:dyDescent="0.35">
      <c r="I48" s="127"/>
    </row>
    <row r="51" spans="4:6" x14ac:dyDescent="0.35">
      <c r="D51">
        <v>84</v>
      </c>
      <c r="E51">
        <v>10</v>
      </c>
      <c r="F51" s="46">
        <f>E51/D51</f>
        <v>0.11904761904761904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workbookViewId="0">
      <selection activeCell="E2" sqref="E2:J33"/>
    </sheetView>
  </sheetViews>
  <sheetFormatPr defaultRowHeight="14.5" x14ac:dyDescent="0.35"/>
  <cols>
    <col min="1" max="2" width="20.90625" customWidth="1"/>
    <col min="3" max="3" width="9.6328125" customWidth="1"/>
    <col min="5" max="6" width="10.26953125" customWidth="1"/>
    <col min="10" max="10" width="11.90625" customWidth="1"/>
    <col min="11" max="11" width="12.26953125" customWidth="1"/>
    <col min="12" max="12" width="12.08984375" customWidth="1"/>
    <col min="13" max="13" width="14.54296875" bestFit="1" customWidth="1"/>
  </cols>
  <sheetData>
    <row r="1" spans="1:15" ht="15" thickBot="1" x14ac:dyDescent="0.4">
      <c r="A1" s="26" t="s">
        <v>50</v>
      </c>
      <c r="B1" s="26" t="s">
        <v>51</v>
      </c>
      <c r="C1" s="11" t="s">
        <v>0</v>
      </c>
      <c r="D1" s="26" t="s">
        <v>1</v>
      </c>
      <c r="E1" s="26" t="s">
        <v>52</v>
      </c>
      <c r="F1" s="26" t="s">
        <v>53</v>
      </c>
      <c r="G1" s="26" t="s">
        <v>48</v>
      </c>
      <c r="H1" s="26" t="s">
        <v>21</v>
      </c>
      <c r="I1" s="26" t="s">
        <v>3</v>
      </c>
      <c r="J1" s="26" t="s">
        <v>54</v>
      </c>
      <c r="K1" s="26" t="s">
        <v>55</v>
      </c>
      <c r="L1" s="11" t="s">
        <v>56</v>
      </c>
      <c r="M1" s="26" t="s">
        <v>180</v>
      </c>
      <c r="N1" s="26" t="s">
        <v>9</v>
      </c>
      <c r="O1" s="11" t="s">
        <v>181</v>
      </c>
    </row>
    <row r="2" spans="1:15" ht="15" thickBot="1" x14ac:dyDescent="0.4">
      <c r="A2" s="180" t="s">
        <v>6</v>
      </c>
      <c r="B2" s="181" t="s">
        <v>22</v>
      </c>
      <c r="C2" s="42" t="e">
        <f>F2/E2</f>
        <v>#DIV/0!</v>
      </c>
      <c r="D2" s="74"/>
      <c r="E2" s="40"/>
      <c r="F2" s="40"/>
      <c r="G2" s="98"/>
      <c r="H2" s="36"/>
      <c r="I2" s="98"/>
      <c r="J2" s="125"/>
      <c r="K2" s="125">
        <v>1</v>
      </c>
      <c r="L2" s="35"/>
      <c r="M2" s="151"/>
      <c r="N2" s="151"/>
      <c r="O2" s="156" t="e">
        <f>N2/M2</f>
        <v>#DIV/0!</v>
      </c>
    </row>
    <row r="3" spans="1:15" ht="15" thickBot="1" x14ac:dyDescent="0.4">
      <c r="A3" s="190" t="s">
        <v>7</v>
      </c>
      <c r="B3" s="191" t="s">
        <v>23</v>
      </c>
      <c r="C3" s="42" t="e">
        <f t="shared" ref="C3:C40" si="0">F3/E3</f>
        <v>#DIV/0!</v>
      </c>
      <c r="D3" s="75"/>
      <c r="E3" s="40"/>
      <c r="F3" s="40"/>
      <c r="G3" s="98"/>
      <c r="H3" s="36"/>
      <c r="I3" s="98"/>
      <c r="J3" s="125"/>
      <c r="K3" s="125">
        <v>1</v>
      </c>
      <c r="L3" s="35"/>
      <c r="M3" s="40"/>
      <c r="N3" s="40"/>
      <c r="O3" s="156" t="e">
        <f t="shared" ref="O3:O40" si="1">N3/M3</f>
        <v>#DIV/0!</v>
      </c>
    </row>
    <row r="4" spans="1:15" ht="14.5" customHeight="1" thickBot="1" x14ac:dyDescent="0.4">
      <c r="A4" s="195" t="s">
        <v>164</v>
      </c>
      <c r="B4" s="196" t="s">
        <v>164</v>
      </c>
      <c r="C4" s="42" t="e">
        <f t="shared" si="0"/>
        <v>#DIV/0!</v>
      </c>
      <c r="D4" s="75"/>
      <c r="E4" s="82"/>
      <c r="F4" s="82"/>
      <c r="G4" s="98"/>
      <c r="H4" s="36"/>
      <c r="I4" s="98"/>
      <c r="J4" s="125"/>
      <c r="K4" s="125">
        <v>0</v>
      </c>
      <c r="L4" s="35"/>
      <c r="M4" s="151"/>
      <c r="N4" s="151"/>
      <c r="O4" s="156" t="e">
        <f t="shared" si="1"/>
        <v>#DIV/0!</v>
      </c>
    </row>
    <row r="5" spans="1:15" ht="15" thickBot="1" x14ac:dyDescent="0.4">
      <c r="A5" s="190" t="s">
        <v>26</v>
      </c>
      <c r="B5" s="191" t="s">
        <v>230</v>
      </c>
      <c r="C5" s="42" t="e">
        <f t="shared" si="0"/>
        <v>#DIV/0!</v>
      </c>
      <c r="D5" s="75"/>
      <c r="E5" s="40"/>
      <c r="F5" s="40"/>
      <c r="G5" s="98"/>
      <c r="H5" s="98"/>
      <c r="I5" s="36"/>
      <c r="J5" s="125"/>
      <c r="K5" s="125">
        <v>1</v>
      </c>
      <c r="L5" s="35"/>
      <c r="M5" s="40"/>
      <c r="N5" s="40"/>
      <c r="O5" s="156" t="e">
        <f t="shared" si="1"/>
        <v>#DIV/0!</v>
      </c>
    </row>
    <row r="6" spans="1:15" ht="15" thickBot="1" x14ac:dyDescent="0.4">
      <c r="A6" s="190" t="s">
        <v>28</v>
      </c>
      <c r="B6" s="191" t="s">
        <v>29</v>
      </c>
      <c r="C6" s="42" t="e">
        <f t="shared" si="0"/>
        <v>#DIV/0!</v>
      </c>
      <c r="D6" s="75"/>
      <c r="E6" s="40"/>
      <c r="F6" s="40"/>
      <c r="G6" s="98"/>
      <c r="H6" s="98"/>
      <c r="I6" s="36"/>
      <c r="J6" s="125"/>
      <c r="K6" s="125">
        <v>1</v>
      </c>
      <c r="L6" s="35"/>
      <c r="M6" s="40"/>
      <c r="N6" s="40"/>
      <c r="O6" s="156" t="e">
        <f t="shared" si="1"/>
        <v>#DIV/0!</v>
      </c>
    </row>
    <row r="7" spans="1:15" ht="15" thickBot="1" x14ac:dyDescent="0.4">
      <c r="A7" s="190" t="s">
        <v>5</v>
      </c>
      <c r="B7" s="191" t="s">
        <v>30</v>
      </c>
      <c r="C7" s="42" t="e">
        <f t="shared" si="0"/>
        <v>#DIV/0!</v>
      </c>
      <c r="D7" s="75"/>
      <c r="E7" s="40"/>
      <c r="F7" s="40"/>
      <c r="G7" s="98"/>
      <c r="H7" s="98"/>
      <c r="I7" s="36"/>
      <c r="J7" s="125"/>
      <c r="K7" s="125">
        <v>1</v>
      </c>
      <c r="L7" s="35"/>
      <c r="M7" s="40"/>
      <c r="N7" s="40"/>
      <c r="O7" s="156" t="e">
        <f t="shared" si="1"/>
        <v>#DIV/0!</v>
      </c>
    </row>
    <row r="8" spans="1:15" ht="15" thickBot="1" x14ac:dyDescent="0.4">
      <c r="A8" s="190" t="s">
        <v>249</v>
      </c>
      <c r="B8" s="191" t="s">
        <v>250</v>
      </c>
      <c r="C8" s="42" t="e">
        <f t="shared" si="0"/>
        <v>#DIV/0!</v>
      </c>
      <c r="D8" s="75"/>
      <c r="E8" s="40"/>
      <c r="F8" s="40"/>
      <c r="G8" s="98"/>
      <c r="H8" s="98"/>
      <c r="I8" s="36"/>
      <c r="J8" s="125"/>
      <c r="K8" s="125">
        <v>1</v>
      </c>
      <c r="L8" s="35"/>
      <c r="M8" s="40"/>
      <c r="N8" s="40"/>
      <c r="O8" s="156" t="e">
        <f t="shared" si="1"/>
        <v>#DIV/0!</v>
      </c>
    </row>
    <row r="9" spans="1:15" ht="15" thickBot="1" x14ac:dyDescent="0.4">
      <c r="A9" s="190" t="s">
        <v>32</v>
      </c>
      <c r="B9" s="191" t="s">
        <v>33</v>
      </c>
      <c r="C9" s="42" t="e">
        <f t="shared" si="0"/>
        <v>#DIV/0!</v>
      </c>
      <c r="D9" s="75"/>
      <c r="E9" s="40"/>
      <c r="F9" s="40"/>
      <c r="G9" s="98"/>
      <c r="H9" s="98"/>
      <c r="I9" s="36"/>
      <c r="J9" s="125"/>
      <c r="K9" s="125">
        <v>1</v>
      </c>
      <c r="L9" s="35"/>
      <c r="M9" s="40"/>
      <c r="N9" s="40"/>
      <c r="O9" s="156" t="e">
        <f t="shared" si="1"/>
        <v>#DIV/0!</v>
      </c>
    </row>
    <row r="10" spans="1:15" ht="15" thickBot="1" x14ac:dyDescent="0.4">
      <c r="A10" s="190" t="s">
        <v>34</v>
      </c>
      <c r="B10" s="191" t="s">
        <v>35</v>
      </c>
      <c r="C10" s="42" t="e">
        <f t="shared" si="0"/>
        <v>#DIV/0!</v>
      </c>
      <c r="D10" s="75"/>
      <c r="E10" s="40"/>
      <c r="F10" s="40"/>
      <c r="G10" s="98"/>
      <c r="H10" s="98"/>
      <c r="I10" s="98"/>
      <c r="J10" s="125"/>
      <c r="K10" s="125">
        <v>1</v>
      </c>
      <c r="L10" s="35"/>
      <c r="M10" s="151"/>
      <c r="N10" s="151"/>
      <c r="O10" s="156" t="e">
        <f t="shared" si="1"/>
        <v>#DIV/0!</v>
      </c>
    </row>
    <row r="11" spans="1:15" ht="15" thickBot="1" x14ac:dyDescent="0.4">
      <c r="A11" s="190" t="s">
        <v>139</v>
      </c>
      <c r="B11" s="191" t="s">
        <v>148</v>
      </c>
      <c r="C11" s="42" t="e">
        <f t="shared" si="0"/>
        <v>#DIV/0!</v>
      </c>
      <c r="D11" s="75"/>
      <c r="E11" s="40"/>
      <c r="F11" s="40"/>
      <c r="G11" s="40"/>
      <c r="H11" s="40"/>
      <c r="I11" s="98"/>
      <c r="J11" s="125"/>
      <c r="K11" s="125">
        <v>1</v>
      </c>
      <c r="L11" s="35"/>
      <c r="M11" s="151"/>
      <c r="N11" s="151"/>
      <c r="O11" s="156" t="e">
        <f t="shared" si="1"/>
        <v>#DIV/0!</v>
      </c>
    </row>
    <row r="12" spans="1:15" ht="15" thickBot="1" x14ac:dyDescent="0.4">
      <c r="A12" s="195" t="s">
        <v>115</v>
      </c>
      <c r="B12" s="196" t="s">
        <v>114</v>
      </c>
      <c r="C12" s="42" t="e">
        <f t="shared" si="0"/>
        <v>#DIV/0!</v>
      </c>
      <c r="D12" s="75"/>
      <c r="E12" s="40"/>
      <c r="F12" s="40"/>
      <c r="G12" s="98"/>
      <c r="H12" s="98"/>
      <c r="I12" s="98"/>
      <c r="J12" s="125"/>
      <c r="K12" s="125">
        <v>1</v>
      </c>
      <c r="L12" s="35"/>
      <c r="M12" s="151"/>
      <c r="N12" s="151"/>
      <c r="O12" s="156" t="e">
        <f t="shared" si="1"/>
        <v>#DIV/0!</v>
      </c>
    </row>
    <row r="13" spans="1:15" ht="15" thickBot="1" x14ac:dyDescent="0.4">
      <c r="A13" s="190" t="s">
        <v>40</v>
      </c>
      <c r="B13" s="191" t="s">
        <v>41</v>
      </c>
      <c r="C13" s="42" t="e">
        <f t="shared" si="0"/>
        <v>#DIV/0!</v>
      </c>
      <c r="D13" s="75"/>
      <c r="E13" s="40"/>
      <c r="F13" s="40"/>
      <c r="G13" s="98"/>
      <c r="H13" s="98"/>
      <c r="I13" s="98"/>
      <c r="J13" s="125"/>
      <c r="K13" s="125">
        <v>1</v>
      </c>
      <c r="L13" s="35"/>
      <c r="M13" s="151"/>
      <c r="N13" s="151"/>
      <c r="O13" s="156" t="e">
        <f t="shared" si="1"/>
        <v>#DIV/0!</v>
      </c>
    </row>
    <row r="14" spans="1:15" ht="15" thickBot="1" x14ac:dyDescent="0.4">
      <c r="A14" s="190" t="s">
        <v>42</v>
      </c>
      <c r="B14" s="191" t="s">
        <v>43</v>
      </c>
      <c r="C14" s="42" t="e">
        <f t="shared" si="0"/>
        <v>#DIV/0!</v>
      </c>
      <c r="D14" s="75"/>
      <c r="E14" s="40"/>
      <c r="F14" s="40"/>
      <c r="G14" s="98"/>
      <c r="H14" s="98"/>
      <c r="I14" s="98"/>
      <c r="J14" s="125"/>
      <c r="K14" s="125">
        <v>1</v>
      </c>
      <c r="L14" s="35"/>
      <c r="M14" s="40"/>
      <c r="N14" s="40"/>
      <c r="O14" s="156" t="e">
        <f t="shared" si="1"/>
        <v>#DIV/0!</v>
      </c>
    </row>
    <row r="15" spans="1:15" ht="15" thickBot="1" x14ac:dyDescent="0.4">
      <c r="A15" s="229" t="s">
        <v>223</v>
      </c>
      <c r="B15" s="230" t="s">
        <v>224</v>
      </c>
      <c r="C15" s="42" t="e">
        <f t="shared" si="0"/>
        <v>#DIV/0!</v>
      </c>
      <c r="D15" s="75"/>
      <c r="E15" s="40"/>
      <c r="F15" s="40"/>
      <c r="G15" s="98"/>
      <c r="H15" s="98"/>
      <c r="I15" s="98"/>
      <c r="J15" s="125"/>
      <c r="K15" s="125">
        <v>1</v>
      </c>
      <c r="L15" s="35"/>
      <c r="M15" s="151"/>
      <c r="N15" s="151"/>
      <c r="O15" s="156" t="e">
        <f t="shared" si="1"/>
        <v>#DIV/0!</v>
      </c>
    </row>
    <row r="16" spans="1:15" ht="15" thickBot="1" x14ac:dyDescent="0.4">
      <c r="A16" s="190" t="s">
        <v>46</v>
      </c>
      <c r="B16" s="191" t="s">
        <v>47</v>
      </c>
      <c r="C16" s="42" t="e">
        <f t="shared" si="0"/>
        <v>#DIV/0!</v>
      </c>
      <c r="D16" s="75"/>
      <c r="E16" s="82"/>
      <c r="F16" s="82"/>
      <c r="G16" s="98"/>
      <c r="H16" s="98"/>
      <c r="I16" s="98"/>
      <c r="J16" s="125"/>
      <c r="K16" s="125">
        <v>0</v>
      </c>
      <c r="L16" s="35"/>
      <c r="M16" s="151"/>
      <c r="N16" s="151"/>
      <c r="O16" s="156" t="e">
        <f t="shared" si="1"/>
        <v>#DIV/0!</v>
      </c>
    </row>
    <row r="17" spans="1:15" ht="15" thickBot="1" x14ac:dyDescent="0.4">
      <c r="A17" s="197" t="s">
        <v>103</v>
      </c>
      <c r="B17" s="198" t="s">
        <v>104</v>
      </c>
      <c r="C17" s="25" t="e">
        <f t="shared" si="0"/>
        <v>#DIV/0!</v>
      </c>
      <c r="D17" s="76"/>
      <c r="E17" s="40"/>
      <c r="F17" s="40"/>
      <c r="G17" s="98"/>
      <c r="H17" s="40"/>
      <c r="I17" s="98"/>
      <c r="J17" s="125"/>
      <c r="K17" s="125">
        <v>1</v>
      </c>
      <c r="L17" s="35"/>
      <c r="M17" s="151"/>
      <c r="N17" s="151"/>
      <c r="O17" s="156" t="e">
        <f t="shared" si="1"/>
        <v>#DIV/0!</v>
      </c>
    </row>
    <row r="18" spans="1:15" ht="15" thickBot="1" x14ac:dyDescent="0.4">
      <c r="A18" s="190" t="s">
        <v>105</v>
      </c>
      <c r="B18" s="191" t="s">
        <v>106</v>
      </c>
      <c r="C18" s="25" t="e">
        <f t="shared" si="0"/>
        <v>#DIV/0!</v>
      </c>
      <c r="D18" s="31"/>
      <c r="E18" s="34"/>
      <c r="F18" s="36"/>
      <c r="G18" s="98"/>
      <c r="H18" s="98"/>
      <c r="I18" s="98"/>
      <c r="J18" s="125"/>
      <c r="K18" s="125">
        <v>1</v>
      </c>
      <c r="L18" s="35"/>
      <c r="M18" s="40"/>
      <c r="N18" s="40"/>
      <c r="O18" s="156" t="e">
        <f t="shared" si="1"/>
        <v>#DIV/0!</v>
      </c>
    </row>
    <row r="19" spans="1:15" ht="15" thickBot="1" x14ac:dyDescent="0.4">
      <c r="A19" s="195" t="s">
        <v>231</v>
      </c>
      <c r="B19" s="196" t="s">
        <v>235</v>
      </c>
      <c r="C19" s="25" t="e">
        <f t="shared" si="0"/>
        <v>#DIV/0!</v>
      </c>
      <c r="D19" s="31"/>
      <c r="E19" s="82"/>
      <c r="F19" s="82"/>
      <c r="G19" s="98"/>
      <c r="H19" s="98"/>
      <c r="I19" s="98"/>
      <c r="J19" s="125"/>
      <c r="K19" s="125">
        <v>0</v>
      </c>
      <c r="L19" s="35"/>
      <c r="M19" s="40"/>
      <c r="N19" s="40"/>
      <c r="O19" s="156" t="e">
        <f t="shared" si="1"/>
        <v>#DIV/0!</v>
      </c>
    </row>
    <row r="20" spans="1:15" ht="15" thickBot="1" x14ac:dyDescent="0.4">
      <c r="A20" s="190" t="s">
        <v>217</v>
      </c>
      <c r="B20" s="191" t="s">
        <v>220</v>
      </c>
      <c r="C20" s="25" t="e">
        <f t="shared" si="0"/>
        <v>#DIV/0!</v>
      </c>
      <c r="D20" s="31"/>
      <c r="E20" s="82"/>
      <c r="F20" s="82"/>
      <c r="G20" s="98"/>
      <c r="H20" s="98"/>
      <c r="I20" s="98"/>
      <c r="J20" s="125"/>
      <c r="K20" s="125">
        <v>0</v>
      </c>
      <c r="L20" s="35"/>
      <c r="M20" s="151"/>
      <c r="N20" s="151"/>
      <c r="O20" s="156" t="e">
        <f t="shared" si="1"/>
        <v>#DIV/0!</v>
      </c>
    </row>
    <row r="21" spans="1:15" ht="15" thickBot="1" x14ac:dyDescent="0.4">
      <c r="A21" s="190" t="s">
        <v>123</v>
      </c>
      <c r="B21" s="191" t="s">
        <v>123</v>
      </c>
      <c r="C21" s="25" t="e">
        <f t="shared" si="0"/>
        <v>#DIV/0!</v>
      </c>
      <c r="D21" s="31"/>
      <c r="E21" s="40"/>
      <c r="F21" s="98"/>
      <c r="G21" s="98"/>
      <c r="H21" s="98"/>
      <c r="I21" s="98"/>
      <c r="J21" s="125"/>
      <c r="K21" s="125">
        <v>1</v>
      </c>
      <c r="L21" s="35"/>
      <c r="M21" s="40"/>
      <c r="N21" s="40"/>
      <c r="O21" s="156" t="e">
        <f t="shared" si="1"/>
        <v>#DIV/0!</v>
      </c>
    </row>
    <row r="22" spans="1:15" ht="15" thickBot="1" x14ac:dyDescent="0.4">
      <c r="A22" s="190" t="s">
        <v>124</v>
      </c>
      <c r="B22" s="191" t="s">
        <v>125</v>
      </c>
      <c r="C22" s="25" t="e">
        <f t="shared" si="0"/>
        <v>#DIV/0!</v>
      </c>
      <c r="D22" s="31"/>
      <c r="E22" s="82"/>
      <c r="F22" s="82"/>
      <c r="G22" s="98"/>
      <c r="H22" s="98"/>
      <c r="I22" s="98"/>
      <c r="J22" s="125"/>
      <c r="K22" s="125">
        <v>1</v>
      </c>
      <c r="L22" s="35"/>
      <c r="M22" s="40"/>
      <c r="N22" s="151"/>
      <c r="O22" s="156" t="e">
        <f t="shared" si="1"/>
        <v>#DIV/0!</v>
      </c>
    </row>
    <row r="23" spans="1:15" ht="15" thickBot="1" x14ac:dyDescent="0.4">
      <c r="A23" s="190" t="s">
        <v>218</v>
      </c>
      <c r="B23" s="198" t="s">
        <v>219</v>
      </c>
      <c r="C23" s="25" t="e">
        <f t="shared" si="0"/>
        <v>#DIV/0!</v>
      </c>
      <c r="D23" s="31"/>
      <c r="E23" s="40"/>
      <c r="F23" s="40"/>
      <c r="G23" s="98"/>
      <c r="H23" s="40"/>
      <c r="I23" s="98"/>
      <c r="J23" s="125"/>
      <c r="K23" s="125">
        <v>1</v>
      </c>
      <c r="L23" s="35"/>
      <c r="M23" s="151"/>
      <c r="N23" s="151"/>
      <c r="O23" s="156" t="e">
        <f t="shared" si="1"/>
        <v>#DIV/0!</v>
      </c>
    </row>
    <row r="24" spans="1:15" ht="15" thickBot="1" x14ac:dyDescent="0.4">
      <c r="A24" s="190" t="s">
        <v>241</v>
      </c>
      <c r="B24" s="191" t="s">
        <v>240</v>
      </c>
      <c r="C24" s="25" t="e">
        <f t="shared" si="0"/>
        <v>#DIV/0!</v>
      </c>
      <c r="D24" s="31"/>
      <c r="E24" s="82"/>
      <c r="F24" s="82"/>
      <c r="G24" s="98"/>
      <c r="H24" s="40"/>
      <c r="I24" s="98"/>
      <c r="J24" s="125"/>
      <c r="K24" s="125">
        <v>0</v>
      </c>
      <c r="L24" s="35"/>
      <c r="M24" s="151"/>
      <c r="N24" s="151"/>
      <c r="O24" s="156" t="e">
        <f t="shared" si="1"/>
        <v>#DIV/0!</v>
      </c>
    </row>
    <row r="25" spans="1:15" ht="15" thickBot="1" x14ac:dyDescent="0.4">
      <c r="A25" s="199" t="s">
        <v>251</v>
      </c>
      <c r="B25" s="200" t="s">
        <v>145</v>
      </c>
      <c r="C25" s="25" t="e">
        <f t="shared" si="0"/>
        <v>#DIV/0!</v>
      </c>
      <c r="D25" s="31"/>
      <c r="E25" s="40"/>
      <c r="F25" s="227"/>
      <c r="G25" s="98"/>
      <c r="H25" s="98"/>
      <c r="I25" s="98"/>
      <c r="J25" s="125"/>
      <c r="K25" s="125">
        <v>1</v>
      </c>
      <c r="L25" s="35"/>
      <c r="M25" s="40"/>
      <c r="N25" s="40"/>
      <c r="O25" s="156" t="e">
        <f t="shared" si="1"/>
        <v>#DIV/0!</v>
      </c>
    </row>
    <row r="26" spans="1:15" ht="15" thickBot="1" x14ac:dyDescent="0.4">
      <c r="A26" s="190" t="s">
        <v>232</v>
      </c>
      <c r="B26" s="191" t="s">
        <v>236</v>
      </c>
      <c r="C26" s="25" t="e">
        <f t="shared" si="0"/>
        <v>#DIV/0!</v>
      </c>
      <c r="D26" s="31"/>
      <c r="E26" s="40"/>
      <c r="F26" s="40"/>
      <c r="G26" s="98"/>
      <c r="H26" s="98"/>
      <c r="I26" s="98"/>
      <c r="J26" s="125"/>
      <c r="K26" s="125">
        <v>1</v>
      </c>
      <c r="L26" s="35"/>
      <c r="M26" s="151"/>
      <c r="N26" s="151"/>
      <c r="O26" s="156" t="e">
        <f t="shared" si="1"/>
        <v>#DIV/0!</v>
      </c>
    </row>
    <row r="27" spans="1:15" ht="15" thickBot="1" x14ac:dyDescent="0.4">
      <c r="A27" s="190" t="s">
        <v>252</v>
      </c>
      <c r="B27" s="191" t="s">
        <v>252</v>
      </c>
      <c r="C27" s="25" t="e">
        <f t="shared" si="0"/>
        <v>#DIV/0!</v>
      </c>
      <c r="D27" s="31"/>
      <c r="E27" s="40"/>
      <c r="F27" s="40"/>
      <c r="G27" s="98"/>
      <c r="H27" s="98"/>
      <c r="I27" s="98"/>
      <c r="J27" s="125"/>
      <c r="K27" s="125">
        <v>1</v>
      </c>
      <c r="L27" s="35"/>
      <c r="M27" s="151"/>
      <c r="N27" s="151"/>
      <c r="O27" s="156" t="e">
        <f t="shared" si="1"/>
        <v>#DIV/0!</v>
      </c>
    </row>
    <row r="28" spans="1:15" ht="15" thickBot="1" x14ac:dyDescent="0.4">
      <c r="A28" s="190" t="s">
        <v>143</v>
      </c>
      <c r="B28" s="191" t="s">
        <v>151</v>
      </c>
      <c r="C28" s="25" t="e">
        <f t="shared" si="0"/>
        <v>#DIV/0!</v>
      </c>
      <c r="D28" s="31"/>
      <c r="E28" s="40"/>
      <c r="F28" s="98"/>
      <c r="G28" s="98"/>
      <c r="H28" s="98"/>
      <c r="I28" s="98"/>
      <c r="J28" s="80"/>
      <c r="K28" s="125">
        <v>1</v>
      </c>
      <c r="L28" s="35"/>
      <c r="M28" s="151"/>
      <c r="N28" s="151"/>
      <c r="O28" s="156" t="e">
        <f t="shared" si="1"/>
        <v>#DIV/0!</v>
      </c>
    </row>
    <row r="29" spans="1:15" ht="15" thickBot="1" x14ac:dyDescent="0.4">
      <c r="A29" s="197" t="s">
        <v>221</v>
      </c>
      <c r="B29" s="198" t="s">
        <v>222</v>
      </c>
      <c r="C29" s="25" t="e">
        <f t="shared" si="0"/>
        <v>#DIV/0!</v>
      </c>
      <c r="D29" s="31"/>
      <c r="E29" s="40"/>
      <c r="F29" s="40"/>
      <c r="G29" s="98"/>
      <c r="H29" s="98"/>
      <c r="I29" s="98"/>
      <c r="J29" s="125"/>
      <c r="K29" s="125">
        <v>1</v>
      </c>
      <c r="L29" s="35"/>
      <c r="M29" s="151"/>
      <c r="N29" s="151"/>
      <c r="O29" s="156" t="e">
        <f t="shared" si="1"/>
        <v>#DIV/0!</v>
      </c>
    </row>
    <row r="30" spans="1:15" ht="15" thickBot="1" x14ac:dyDescent="0.4">
      <c r="A30" s="190" t="s">
        <v>140</v>
      </c>
      <c r="B30" s="191" t="s">
        <v>149</v>
      </c>
      <c r="C30" s="25" t="e">
        <f t="shared" si="0"/>
        <v>#DIV/0!</v>
      </c>
      <c r="D30" s="31"/>
      <c r="E30" s="82"/>
      <c r="F30" s="82"/>
      <c r="G30" s="98"/>
      <c r="H30" s="98"/>
      <c r="I30" s="98"/>
      <c r="J30" s="125"/>
      <c r="K30" s="125">
        <v>0</v>
      </c>
      <c r="L30" s="35"/>
      <c r="M30" s="40"/>
      <c r="N30" s="40"/>
      <c r="O30" s="156" t="e">
        <f t="shared" si="1"/>
        <v>#DIV/0!</v>
      </c>
    </row>
    <row r="31" spans="1:15" ht="15" thickBot="1" x14ac:dyDescent="0.4">
      <c r="A31" s="190" t="s">
        <v>141</v>
      </c>
      <c r="B31" s="191" t="s">
        <v>150</v>
      </c>
      <c r="C31" s="25" t="e">
        <f t="shared" si="0"/>
        <v>#DIV/0!</v>
      </c>
      <c r="D31" s="31"/>
      <c r="E31" s="82"/>
      <c r="F31" s="82"/>
      <c r="G31" s="98"/>
      <c r="H31" s="98"/>
      <c r="I31" s="98"/>
      <c r="J31" s="125"/>
      <c r="K31" s="125">
        <v>0</v>
      </c>
      <c r="L31" s="35"/>
      <c r="M31" s="40"/>
      <c r="N31" s="40"/>
      <c r="O31" s="156" t="e">
        <f t="shared" si="1"/>
        <v>#DIV/0!</v>
      </c>
    </row>
    <row r="32" spans="1:15" ht="15" thickBot="1" x14ac:dyDescent="0.4">
      <c r="A32" s="190" t="s">
        <v>142</v>
      </c>
      <c r="B32" s="191" t="s">
        <v>153</v>
      </c>
      <c r="C32" s="25" t="e">
        <f t="shared" si="0"/>
        <v>#DIV/0!</v>
      </c>
      <c r="D32" s="31"/>
      <c r="E32" s="82"/>
      <c r="F32" s="82"/>
      <c r="G32" s="98"/>
      <c r="H32" s="98"/>
      <c r="I32" s="98"/>
      <c r="J32" s="125"/>
      <c r="K32" s="125">
        <v>0</v>
      </c>
      <c r="L32" s="35"/>
      <c r="M32" s="40"/>
      <c r="N32" s="40"/>
      <c r="O32" s="156" t="e">
        <f t="shared" si="1"/>
        <v>#DIV/0!</v>
      </c>
    </row>
    <row r="33" spans="1:15" ht="15" thickBot="1" x14ac:dyDescent="0.4">
      <c r="A33" s="190" t="s">
        <v>234</v>
      </c>
      <c r="B33" s="191" t="s">
        <v>234</v>
      </c>
      <c r="C33" s="25" t="e">
        <f t="shared" si="0"/>
        <v>#DIV/0!</v>
      </c>
      <c r="D33" s="31"/>
      <c r="E33" s="40"/>
      <c r="F33" s="40"/>
      <c r="G33" s="98"/>
      <c r="H33" s="98"/>
      <c r="I33" s="98"/>
      <c r="J33" s="125"/>
      <c r="K33" s="125">
        <v>1</v>
      </c>
      <c r="L33" s="4"/>
      <c r="M33" s="157"/>
      <c r="N33" s="157"/>
      <c r="O33" s="19" t="e">
        <f t="shared" si="1"/>
        <v>#DIV/0!</v>
      </c>
    </row>
    <row r="34" spans="1:15" ht="13" customHeight="1" x14ac:dyDescent="0.35">
      <c r="A34" s="136" t="s">
        <v>165</v>
      </c>
      <c r="B34" s="136" t="s">
        <v>25</v>
      </c>
      <c r="C34" s="25" t="e">
        <f t="shared" si="0"/>
        <v>#DIV/0!</v>
      </c>
      <c r="D34" s="31"/>
      <c r="E34" s="147"/>
      <c r="F34" s="147"/>
      <c r="G34" s="104"/>
      <c r="H34" s="103"/>
      <c r="I34" s="103"/>
      <c r="J34" s="129"/>
      <c r="K34" s="108">
        <v>0</v>
      </c>
      <c r="L34" s="4"/>
      <c r="M34" s="158"/>
      <c r="N34" s="158"/>
      <c r="O34" s="19" t="e">
        <f t="shared" si="1"/>
        <v>#DIV/0!</v>
      </c>
    </row>
    <row r="35" spans="1:15" x14ac:dyDescent="0.35">
      <c r="A35" s="189" t="s">
        <v>156</v>
      </c>
      <c r="B35" s="137" t="s">
        <v>157</v>
      </c>
      <c r="C35" s="25" t="e">
        <f t="shared" si="0"/>
        <v>#DIV/0!</v>
      </c>
      <c r="D35" s="31"/>
      <c r="E35" s="78"/>
      <c r="F35" s="78"/>
      <c r="G35" s="40"/>
      <c r="H35" s="98"/>
      <c r="I35" s="98"/>
      <c r="J35" s="125"/>
      <c r="K35" s="108">
        <v>0</v>
      </c>
      <c r="L35" s="4"/>
      <c r="M35" s="158"/>
      <c r="N35" s="158"/>
      <c r="O35" s="19" t="e">
        <f t="shared" si="1"/>
        <v>#DIV/0!</v>
      </c>
    </row>
    <row r="36" spans="1:15" x14ac:dyDescent="0.35">
      <c r="A36" s="189" t="s">
        <v>158</v>
      </c>
      <c r="B36" s="137" t="s">
        <v>159</v>
      </c>
      <c r="C36" s="25" t="e">
        <f t="shared" si="0"/>
        <v>#DIV/0!</v>
      </c>
      <c r="D36" s="31"/>
      <c r="E36" s="78"/>
      <c r="F36" s="78"/>
      <c r="G36" s="40"/>
      <c r="H36" s="98"/>
      <c r="I36" s="98"/>
      <c r="J36" s="125"/>
      <c r="K36" s="108">
        <v>0</v>
      </c>
      <c r="L36" s="4"/>
      <c r="M36" s="158"/>
      <c r="N36" s="158"/>
      <c r="O36" s="19" t="e">
        <f t="shared" si="1"/>
        <v>#DIV/0!</v>
      </c>
    </row>
    <row r="37" spans="1:15" x14ac:dyDescent="0.35">
      <c r="A37" s="189" t="s">
        <v>160</v>
      </c>
      <c r="B37" s="137" t="s">
        <v>161</v>
      </c>
      <c r="C37" s="25" t="e">
        <f t="shared" si="0"/>
        <v>#DIV/0!</v>
      </c>
      <c r="D37" s="31"/>
      <c r="E37" s="78"/>
      <c r="F37" s="78"/>
      <c r="G37" s="40"/>
      <c r="H37" s="98"/>
      <c r="I37" s="98"/>
      <c r="J37" s="125"/>
      <c r="K37" s="108">
        <v>0</v>
      </c>
      <c r="L37" s="4"/>
      <c r="M37" s="158"/>
      <c r="N37" s="158"/>
      <c r="O37" s="19" t="e">
        <f t="shared" si="1"/>
        <v>#DIV/0!</v>
      </c>
    </row>
    <row r="38" spans="1:15" x14ac:dyDescent="0.35">
      <c r="A38" s="189" t="s">
        <v>162</v>
      </c>
      <c r="B38" s="137" t="s">
        <v>163</v>
      </c>
      <c r="C38" s="25" t="e">
        <f t="shared" si="0"/>
        <v>#DIV/0!</v>
      </c>
      <c r="D38" s="31"/>
      <c r="E38" s="78"/>
      <c r="F38" s="78"/>
      <c r="G38" s="40"/>
      <c r="H38" s="98"/>
      <c r="I38" s="98"/>
      <c r="J38" s="125"/>
      <c r="K38" s="108">
        <v>0</v>
      </c>
      <c r="L38" s="4"/>
      <c r="M38" s="158"/>
      <c r="N38" s="158"/>
      <c r="O38" s="19" t="e">
        <f t="shared" si="1"/>
        <v>#DIV/0!</v>
      </c>
    </row>
    <row r="39" spans="1:15" x14ac:dyDescent="0.35">
      <c r="A39" s="10"/>
      <c r="B39" s="142"/>
      <c r="C39" s="25"/>
      <c r="D39" s="5"/>
      <c r="E39" s="104"/>
      <c r="F39" s="104"/>
      <c r="G39" s="104"/>
      <c r="H39" s="104"/>
      <c r="I39" s="103"/>
      <c r="J39" s="36"/>
      <c r="K39" s="4"/>
      <c r="L39" s="4"/>
      <c r="M39" s="158"/>
      <c r="N39" s="158"/>
      <c r="O39" s="19" t="e">
        <f t="shared" si="1"/>
        <v>#DIV/0!</v>
      </c>
    </row>
    <row r="40" spans="1:15" x14ac:dyDescent="0.35">
      <c r="C40" s="5" t="e">
        <f t="shared" si="0"/>
        <v>#DIV/0!</v>
      </c>
      <c r="D40" s="132" t="e">
        <f>AVERAGE(D2:D39)</f>
        <v>#DIV/0!</v>
      </c>
      <c r="E40" s="27">
        <f>SUM(E2:E39)</f>
        <v>0</v>
      </c>
      <c r="F40" s="27">
        <f t="shared" ref="F40:K40" si="2">SUM(F2:F39)</f>
        <v>0</v>
      </c>
      <c r="G40" s="27">
        <f t="shared" si="2"/>
        <v>0</v>
      </c>
      <c r="H40" s="27">
        <f t="shared" si="2"/>
        <v>0</v>
      </c>
      <c r="I40" s="27">
        <f t="shared" si="2"/>
        <v>0</v>
      </c>
      <c r="J40" s="27">
        <f t="shared" si="2"/>
        <v>0</v>
      </c>
      <c r="K40" s="27">
        <f t="shared" si="2"/>
        <v>24</v>
      </c>
      <c r="L40" s="27"/>
      <c r="M40" s="159">
        <f>SUM(M2:M39)</f>
        <v>0</v>
      </c>
      <c r="N40" s="159">
        <f t="shared" ref="N40" si="3">SUM(N2:N39)</f>
        <v>0</v>
      </c>
      <c r="O40" s="19" t="e">
        <f t="shared" si="1"/>
        <v>#DIV/0!</v>
      </c>
    </row>
    <row r="41" spans="1:15" x14ac:dyDescent="0.35">
      <c r="G41" s="73" t="e">
        <f>G40/E40</f>
        <v>#DIV/0!</v>
      </c>
      <c r="H41" s="73" t="e">
        <f t="shared" ref="H41" si="4">H40/F40</f>
        <v>#DIV/0!</v>
      </c>
      <c r="I41" s="73" t="e">
        <f>I40/E40</f>
        <v>#DIV/0!</v>
      </c>
      <c r="J41" s="73" t="e">
        <f>J40/E40</f>
        <v>#DIV/0!</v>
      </c>
    </row>
    <row r="42" spans="1:15" x14ac:dyDescent="0.35">
      <c r="G42" s="6"/>
      <c r="H42" s="6"/>
      <c r="I42" s="6"/>
      <c r="J42" s="6"/>
    </row>
    <row r="44" spans="1:15" x14ac:dyDescent="0.35">
      <c r="C44" s="46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workbookViewId="0">
      <selection activeCell="E2" sqref="E2:J33"/>
    </sheetView>
  </sheetViews>
  <sheetFormatPr defaultRowHeight="14.5" x14ac:dyDescent="0.35"/>
  <cols>
    <col min="1" max="1" width="22.08984375" customWidth="1"/>
    <col min="2" max="2" width="18.6328125" customWidth="1"/>
    <col min="3" max="3" width="9.6328125" customWidth="1"/>
    <col min="5" max="6" width="10.26953125" customWidth="1"/>
    <col min="10" max="10" width="12" customWidth="1"/>
    <col min="11" max="11" width="13.1796875" customWidth="1"/>
    <col min="12" max="12" width="11.08984375" customWidth="1"/>
    <col min="13" max="13" width="15.08984375" customWidth="1"/>
  </cols>
  <sheetData>
    <row r="1" spans="1:16" ht="15" thickBot="1" x14ac:dyDescent="0.4">
      <c r="A1" s="26" t="s">
        <v>50</v>
      </c>
      <c r="B1" s="26" t="s">
        <v>51</v>
      </c>
      <c r="C1" s="11" t="s">
        <v>0</v>
      </c>
      <c r="D1" s="26" t="s">
        <v>1</v>
      </c>
      <c r="E1" s="26" t="s">
        <v>52</v>
      </c>
      <c r="F1" s="26" t="s">
        <v>53</v>
      </c>
      <c r="G1" s="26" t="s">
        <v>48</v>
      </c>
      <c r="H1" s="26" t="s">
        <v>21</v>
      </c>
      <c r="I1" s="26" t="s">
        <v>3</v>
      </c>
      <c r="J1" s="26" t="s">
        <v>54</v>
      </c>
      <c r="K1" s="11" t="s">
        <v>55</v>
      </c>
      <c r="L1" s="11" t="s">
        <v>56</v>
      </c>
      <c r="M1" s="26" t="s">
        <v>180</v>
      </c>
      <c r="N1" s="26" t="s">
        <v>9</v>
      </c>
      <c r="O1" s="11" t="s">
        <v>181</v>
      </c>
    </row>
    <row r="2" spans="1:16" ht="15" thickBot="1" x14ac:dyDescent="0.4">
      <c r="A2" s="180" t="s">
        <v>6</v>
      </c>
      <c r="B2" s="181" t="s">
        <v>22</v>
      </c>
      <c r="C2" s="42" t="e">
        <v>#DIV/0!</v>
      </c>
      <c r="D2" s="74"/>
      <c r="E2" s="40"/>
      <c r="F2" s="40"/>
      <c r="G2" s="98"/>
      <c r="H2" s="34"/>
      <c r="I2" s="98"/>
      <c r="J2" s="125"/>
      <c r="K2" s="32">
        <v>1</v>
      </c>
      <c r="L2" s="35"/>
      <c r="M2" s="40"/>
      <c r="N2" s="40"/>
      <c r="O2" s="156" t="e">
        <f>N2/M2</f>
        <v>#DIV/0!</v>
      </c>
    </row>
    <row r="3" spans="1:16" ht="15" thickBot="1" x14ac:dyDescent="0.4">
      <c r="A3" s="190" t="s">
        <v>7</v>
      </c>
      <c r="B3" s="191" t="s">
        <v>23</v>
      </c>
      <c r="C3" s="42" t="e">
        <f>F3/E3</f>
        <v>#DIV/0!</v>
      </c>
      <c r="D3" s="75"/>
      <c r="E3" s="40"/>
      <c r="F3" s="40"/>
      <c r="G3" s="98"/>
      <c r="H3" s="43"/>
      <c r="I3" s="98"/>
      <c r="J3" s="125"/>
      <c r="K3" s="32">
        <v>1</v>
      </c>
      <c r="L3" s="35"/>
      <c r="M3" s="40"/>
      <c r="N3" s="40"/>
      <c r="O3" s="156" t="e">
        <f t="shared" ref="O3:O40" si="0">N3/M3</f>
        <v>#DIV/0!</v>
      </c>
    </row>
    <row r="4" spans="1:16" ht="14.5" customHeight="1" thickBot="1" x14ac:dyDescent="0.4">
      <c r="A4" s="195" t="s">
        <v>164</v>
      </c>
      <c r="B4" s="196" t="s">
        <v>164</v>
      </c>
      <c r="C4" s="42" t="e">
        <f t="shared" ref="C4:C40" si="1">F4/E4</f>
        <v>#DIV/0!</v>
      </c>
      <c r="D4" s="75"/>
      <c r="E4" s="82"/>
      <c r="F4" s="82"/>
      <c r="G4" s="151"/>
      <c r="H4" s="43"/>
      <c r="I4" s="98"/>
      <c r="J4" s="125"/>
      <c r="K4" s="32">
        <v>0</v>
      </c>
      <c r="L4" s="35"/>
      <c r="M4" s="151"/>
      <c r="N4" s="98"/>
      <c r="O4" s="156" t="e">
        <f t="shared" si="0"/>
        <v>#DIV/0!</v>
      </c>
    </row>
    <row r="5" spans="1:16" ht="15" thickBot="1" x14ac:dyDescent="0.4">
      <c r="A5" s="190" t="s">
        <v>26</v>
      </c>
      <c r="B5" s="191" t="s">
        <v>230</v>
      </c>
      <c r="C5" s="42" t="e">
        <f t="shared" si="1"/>
        <v>#DIV/0!</v>
      </c>
      <c r="D5" s="75"/>
      <c r="E5" s="40"/>
      <c r="F5" s="40"/>
      <c r="G5" s="98"/>
      <c r="H5" s="151"/>
      <c r="I5" s="36"/>
      <c r="J5" s="125"/>
      <c r="K5" s="32">
        <v>1</v>
      </c>
      <c r="L5" s="35"/>
      <c r="M5" s="40"/>
      <c r="N5" s="40"/>
      <c r="O5" s="156" t="e">
        <f t="shared" si="0"/>
        <v>#DIV/0!</v>
      </c>
    </row>
    <row r="6" spans="1:16" ht="15" thickBot="1" x14ac:dyDescent="0.4">
      <c r="A6" s="190" t="s">
        <v>28</v>
      </c>
      <c r="B6" s="191" t="s">
        <v>29</v>
      </c>
      <c r="C6" s="42" t="e">
        <f t="shared" si="1"/>
        <v>#DIV/0!</v>
      </c>
      <c r="D6" s="75"/>
      <c r="E6" s="40"/>
      <c r="F6" s="40"/>
      <c r="G6" s="98"/>
      <c r="H6" s="98"/>
      <c r="I6" s="36"/>
      <c r="J6" s="125"/>
      <c r="K6" s="32">
        <v>1</v>
      </c>
      <c r="L6" s="35"/>
      <c r="M6" s="40"/>
      <c r="N6" s="40"/>
      <c r="O6" s="156" t="e">
        <f t="shared" si="0"/>
        <v>#DIV/0!</v>
      </c>
      <c r="P6" s="46"/>
    </row>
    <row r="7" spans="1:16" ht="15" thickBot="1" x14ac:dyDescent="0.4">
      <c r="A7" s="190" t="s">
        <v>5</v>
      </c>
      <c r="B7" s="191" t="s">
        <v>30</v>
      </c>
      <c r="C7" s="42" t="e">
        <f t="shared" si="1"/>
        <v>#DIV/0!</v>
      </c>
      <c r="D7" s="75"/>
      <c r="E7" s="40"/>
      <c r="F7" s="40"/>
      <c r="G7" s="98"/>
      <c r="H7" s="98"/>
      <c r="I7" s="36"/>
      <c r="J7" s="125"/>
      <c r="K7" s="32">
        <v>1</v>
      </c>
      <c r="L7" s="35"/>
      <c r="M7" s="40"/>
      <c r="N7" s="40"/>
      <c r="O7" s="156" t="e">
        <f t="shared" si="0"/>
        <v>#DIV/0!</v>
      </c>
      <c r="P7" s="46"/>
    </row>
    <row r="8" spans="1:16" ht="15" thickBot="1" x14ac:dyDescent="0.4">
      <c r="A8" s="190" t="s">
        <v>249</v>
      </c>
      <c r="B8" s="191" t="s">
        <v>250</v>
      </c>
      <c r="C8" s="42" t="e">
        <f t="shared" si="1"/>
        <v>#DIV/0!</v>
      </c>
      <c r="D8" s="75"/>
      <c r="E8" s="40"/>
      <c r="F8" s="40"/>
      <c r="G8" s="98"/>
      <c r="H8" s="98"/>
      <c r="I8" s="36"/>
      <c r="J8" s="146"/>
      <c r="K8" s="32">
        <v>1</v>
      </c>
      <c r="L8" s="35"/>
      <c r="M8" s="40"/>
      <c r="N8" s="40"/>
      <c r="O8" s="156" t="e">
        <f t="shared" si="0"/>
        <v>#DIV/0!</v>
      </c>
    </row>
    <row r="9" spans="1:16" ht="15" thickBot="1" x14ac:dyDescent="0.4">
      <c r="A9" s="190" t="s">
        <v>32</v>
      </c>
      <c r="B9" s="191" t="s">
        <v>33</v>
      </c>
      <c r="C9" s="42" t="e">
        <f t="shared" si="1"/>
        <v>#DIV/0!</v>
      </c>
      <c r="D9" s="75"/>
      <c r="E9" s="40"/>
      <c r="F9" s="40"/>
      <c r="G9" s="98"/>
      <c r="H9" s="98"/>
      <c r="I9" s="36"/>
      <c r="J9" s="125"/>
      <c r="K9" s="32">
        <v>1</v>
      </c>
      <c r="L9" s="35"/>
      <c r="M9" s="40"/>
      <c r="N9" s="40"/>
      <c r="O9" s="156" t="e">
        <f t="shared" si="0"/>
        <v>#DIV/0!</v>
      </c>
    </row>
    <row r="10" spans="1:16" ht="15" thickBot="1" x14ac:dyDescent="0.4">
      <c r="A10" s="190" t="s">
        <v>34</v>
      </c>
      <c r="B10" s="191" t="s">
        <v>35</v>
      </c>
      <c r="C10" s="42" t="e">
        <f t="shared" si="1"/>
        <v>#DIV/0!</v>
      </c>
      <c r="D10" s="75"/>
      <c r="E10" s="40"/>
      <c r="F10" s="40"/>
      <c r="G10" s="98"/>
      <c r="H10" s="98"/>
      <c r="I10" s="98"/>
      <c r="J10" s="125"/>
      <c r="K10" s="32">
        <v>1</v>
      </c>
      <c r="L10" s="35"/>
      <c r="M10" s="151"/>
      <c r="N10" s="98"/>
      <c r="O10" s="156" t="e">
        <f t="shared" si="0"/>
        <v>#DIV/0!</v>
      </c>
    </row>
    <row r="11" spans="1:16" ht="15" thickBot="1" x14ac:dyDescent="0.4">
      <c r="A11" s="190" t="s">
        <v>139</v>
      </c>
      <c r="B11" s="191" t="s">
        <v>148</v>
      </c>
      <c r="C11" s="42" t="e">
        <f t="shared" si="1"/>
        <v>#DIV/0!</v>
      </c>
      <c r="D11" s="75"/>
      <c r="E11" s="40"/>
      <c r="F11" s="40"/>
      <c r="G11" s="40"/>
      <c r="H11" s="151"/>
      <c r="I11" s="98"/>
      <c r="J11" s="125"/>
      <c r="K11" s="32">
        <v>1</v>
      </c>
      <c r="L11" s="35"/>
      <c r="M11" s="151"/>
      <c r="N11" s="98"/>
      <c r="O11" s="156" t="e">
        <f t="shared" si="0"/>
        <v>#DIV/0!</v>
      </c>
    </row>
    <row r="12" spans="1:16" ht="15" thickBot="1" x14ac:dyDescent="0.4">
      <c r="A12" s="195" t="s">
        <v>115</v>
      </c>
      <c r="B12" s="196" t="s">
        <v>114</v>
      </c>
      <c r="C12" s="42" t="e">
        <f t="shared" si="1"/>
        <v>#DIV/0!</v>
      </c>
      <c r="D12" s="75"/>
      <c r="E12" s="40"/>
      <c r="F12" s="40"/>
      <c r="G12" s="98"/>
      <c r="H12" s="98"/>
      <c r="I12" s="98"/>
      <c r="J12" s="125"/>
      <c r="K12" s="32">
        <v>1</v>
      </c>
      <c r="L12" s="35"/>
      <c r="M12" s="151"/>
      <c r="N12" s="98"/>
      <c r="O12" s="156" t="e">
        <f t="shared" si="0"/>
        <v>#DIV/0!</v>
      </c>
    </row>
    <row r="13" spans="1:16" ht="15" thickBot="1" x14ac:dyDescent="0.4">
      <c r="A13" s="190" t="s">
        <v>40</v>
      </c>
      <c r="B13" s="191" t="s">
        <v>41</v>
      </c>
      <c r="C13" s="42" t="e">
        <f t="shared" si="1"/>
        <v>#DIV/0!</v>
      </c>
      <c r="D13" s="75"/>
      <c r="E13" s="40"/>
      <c r="F13" s="40"/>
      <c r="G13" s="98"/>
      <c r="H13" s="98"/>
      <c r="I13" s="98"/>
      <c r="J13" s="125"/>
      <c r="K13" s="32">
        <v>1</v>
      </c>
      <c r="L13" s="35"/>
      <c r="M13" s="151"/>
      <c r="N13" s="98"/>
      <c r="O13" s="156" t="e">
        <f t="shared" si="0"/>
        <v>#DIV/0!</v>
      </c>
    </row>
    <row r="14" spans="1:16" ht="15" thickBot="1" x14ac:dyDescent="0.4">
      <c r="A14" s="190" t="s">
        <v>42</v>
      </c>
      <c r="B14" s="191" t="s">
        <v>43</v>
      </c>
      <c r="C14" s="42" t="e">
        <f t="shared" si="1"/>
        <v>#DIV/0!</v>
      </c>
      <c r="D14" s="75"/>
      <c r="E14" s="40"/>
      <c r="F14" s="40"/>
      <c r="G14" s="98"/>
      <c r="H14" s="98"/>
      <c r="I14" s="98"/>
      <c r="J14" s="125"/>
      <c r="K14" s="32">
        <v>1</v>
      </c>
      <c r="L14" s="35"/>
      <c r="M14" s="40"/>
      <c r="N14" s="40"/>
      <c r="O14" s="156" t="e">
        <f t="shared" si="0"/>
        <v>#DIV/0!</v>
      </c>
    </row>
    <row r="15" spans="1:16" ht="15" thickBot="1" x14ac:dyDescent="0.4">
      <c r="A15" s="195" t="s">
        <v>223</v>
      </c>
      <c r="B15" s="196" t="s">
        <v>224</v>
      </c>
      <c r="C15" s="42" t="e">
        <f t="shared" si="1"/>
        <v>#DIV/0!</v>
      </c>
      <c r="D15" s="75"/>
      <c r="E15" s="40"/>
      <c r="F15" s="40"/>
      <c r="G15" s="98"/>
      <c r="H15" s="98"/>
      <c r="I15" s="98"/>
      <c r="J15" s="125"/>
      <c r="K15" s="32">
        <v>1</v>
      </c>
      <c r="L15" s="35"/>
      <c r="M15" s="151"/>
      <c r="N15" s="98"/>
      <c r="O15" s="156" t="e">
        <f t="shared" si="0"/>
        <v>#DIV/0!</v>
      </c>
    </row>
    <row r="16" spans="1:16" ht="15" thickBot="1" x14ac:dyDescent="0.4">
      <c r="A16" s="190" t="s">
        <v>46</v>
      </c>
      <c r="B16" s="191" t="s">
        <v>47</v>
      </c>
      <c r="C16" s="42" t="e">
        <f t="shared" si="1"/>
        <v>#DIV/0!</v>
      </c>
      <c r="D16" s="75"/>
      <c r="E16" s="82"/>
      <c r="F16" s="82"/>
      <c r="G16" s="98"/>
      <c r="H16" s="98"/>
      <c r="I16" s="98"/>
      <c r="J16" s="125"/>
      <c r="K16" s="32">
        <v>0</v>
      </c>
      <c r="L16" s="35"/>
      <c r="M16" s="151"/>
      <c r="N16" s="98"/>
      <c r="O16" s="156" t="e">
        <f t="shared" si="0"/>
        <v>#DIV/0!</v>
      </c>
    </row>
    <row r="17" spans="1:15" ht="15" thickBot="1" x14ac:dyDescent="0.4">
      <c r="A17" s="197" t="s">
        <v>103</v>
      </c>
      <c r="B17" s="198" t="s">
        <v>104</v>
      </c>
      <c r="C17" s="42" t="e">
        <f t="shared" si="1"/>
        <v>#DIV/0!</v>
      </c>
      <c r="D17" s="76"/>
      <c r="E17" s="40"/>
      <c r="F17" s="40"/>
      <c r="G17" s="98"/>
      <c r="H17" s="151"/>
      <c r="I17" s="98"/>
      <c r="J17" s="125"/>
      <c r="K17" s="32">
        <v>1</v>
      </c>
      <c r="L17" s="35"/>
      <c r="M17" s="151"/>
      <c r="N17" s="98"/>
      <c r="O17" s="156" t="e">
        <f t="shared" si="0"/>
        <v>#DIV/0!</v>
      </c>
    </row>
    <row r="18" spans="1:15" ht="15" thickBot="1" x14ac:dyDescent="0.4">
      <c r="A18" s="190" t="s">
        <v>105</v>
      </c>
      <c r="B18" s="191" t="s">
        <v>106</v>
      </c>
      <c r="C18" s="42" t="e">
        <f t="shared" si="1"/>
        <v>#DIV/0!</v>
      </c>
      <c r="D18" s="31"/>
      <c r="E18" s="34"/>
      <c r="F18" s="36"/>
      <c r="G18" s="98"/>
      <c r="H18" s="98"/>
      <c r="I18" s="98"/>
      <c r="J18" s="125"/>
      <c r="K18" s="32">
        <v>1</v>
      </c>
      <c r="L18" s="35"/>
      <c r="M18" s="40"/>
      <c r="N18" s="40"/>
      <c r="O18" s="156" t="e">
        <f t="shared" si="0"/>
        <v>#DIV/0!</v>
      </c>
    </row>
    <row r="19" spans="1:15" ht="15" thickBot="1" x14ac:dyDescent="0.4">
      <c r="A19" s="195" t="s">
        <v>231</v>
      </c>
      <c r="B19" s="196" t="s">
        <v>235</v>
      </c>
      <c r="C19" s="42" t="e">
        <f t="shared" si="1"/>
        <v>#DIV/0!</v>
      </c>
      <c r="D19" s="31"/>
      <c r="E19" s="82"/>
      <c r="F19" s="82"/>
      <c r="G19" s="98"/>
      <c r="H19" s="98"/>
      <c r="I19" s="98"/>
      <c r="J19" s="125"/>
      <c r="K19" s="32">
        <v>0</v>
      </c>
      <c r="L19" s="35"/>
      <c r="M19" s="40"/>
      <c r="N19" s="40"/>
      <c r="O19" s="156" t="e">
        <f t="shared" si="0"/>
        <v>#DIV/0!</v>
      </c>
    </row>
    <row r="20" spans="1:15" ht="15" thickBot="1" x14ac:dyDescent="0.4">
      <c r="A20" s="190" t="s">
        <v>217</v>
      </c>
      <c r="B20" s="191" t="s">
        <v>220</v>
      </c>
      <c r="C20" s="42" t="e">
        <f t="shared" si="1"/>
        <v>#DIV/0!</v>
      </c>
      <c r="D20" s="31"/>
      <c r="E20" s="82"/>
      <c r="F20" s="82"/>
      <c r="G20" s="98"/>
      <c r="H20" s="98"/>
      <c r="I20" s="98"/>
      <c r="J20" s="125"/>
      <c r="K20" s="32">
        <v>0</v>
      </c>
      <c r="L20" s="35"/>
      <c r="M20" s="151"/>
      <c r="N20" s="98"/>
      <c r="O20" s="156" t="e">
        <f t="shared" si="0"/>
        <v>#DIV/0!</v>
      </c>
    </row>
    <row r="21" spans="1:15" ht="15" thickBot="1" x14ac:dyDescent="0.4">
      <c r="A21" s="190" t="s">
        <v>123</v>
      </c>
      <c r="B21" s="191" t="s">
        <v>123</v>
      </c>
      <c r="C21" s="42" t="e">
        <f t="shared" si="1"/>
        <v>#DIV/0!</v>
      </c>
      <c r="D21" s="31"/>
      <c r="E21" s="40"/>
      <c r="F21" s="98"/>
      <c r="G21" s="98"/>
      <c r="H21" s="98"/>
      <c r="I21" s="98"/>
      <c r="J21" s="125"/>
      <c r="K21" s="32">
        <v>1</v>
      </c>
      <c r="L21" s="35"/>
      <c r="M21" s="40"/>
      <c r="N21" s="40"/>
      <c r="O21" s="156" t="e">
        <f t="shared" si="0"/>
        <v>#DIV/0!</v>
      </c>
    </row>
    <row r="22" spans="1:15" ht="15" thickBot="1" x14ac:dyDescent="0.4">
      <c r="A22" s="190" t="s">
        <v>124</v>
      </c>
      <c r="B22" s="191" t="s">
        <v>125</v>
      </c>
      <c r="C22" s="42" t="e">
        <f t="shared" si="1"/>
        <v>#DIV/0!</v>
      </c>
      <c r="D22" s="31"/>
      <c r="E22" s="82"/>
      <c r="F22" s="82"/>
      <c r="G22" s="98"/>
      <c r="H22" s="98"/>
      <c r="I22" s="98"/>
      <c r="J22" s="125"/>
      <c r="K22" s="32">
        <v>0</v>
      </c>
      <c r="L22" s="35"/>
      <c r="M22" s="40"/>
      <c r="N22" s="40"/>
      <c r="O22" s="156" t="e">
        <f t="shared" si="0"/>
        <v>#DIV/0!</v>
      </c>
    </row>
    <row r="23" spans="1:15" ht="15" thickBot="1" x14ac:dyDescent="0.4">
      <c r="A23" s="190" t="s">
        <v>218</v>
      </c>
      <c r="B23" s="198" t="s">
        <v>219</v>
      </c>
      <c r="C23" s="42" t="e">
        <f t="shared" si="1"/>
        <v>#DIV/0!</v>
      </c>
      <c r="D23" s="31"/>
      <c r="E23" s="40"/>
      <c r="F23" s="40"/>
      <c r="G23" s="98"/>
      <c r="H23" s="151"/>
      <c r="I23" s="98"/>
      <c r="J23" s="125"/>
      <c r="K23" s="32">
        <v>1</v>
      </c>
      <c r="L23" s="35"/>
      <c r="M23" s="151"/>
      <c r="N23" s="98"/>
      <c r="O23" s="156" t="e">
        <f t="shared" si="0"/>
        <v>#DIV/0!</v>
      </c>
    </row>
    <row r="24" spans="1:15" ht="15" thickBot="1" x14ac:dyDescent="0.4">
      <c r="A24" s="190" t="s">
        <v>241</v>
      </c>
      <c r="B24" s="191" t="s">
        <v>240</v>
      </c>
      <c r="C24" s="42" t="e">
        <f t="shared" si="1"/>
        <v>#DIV/0!</v>
      </c>
      <c r="D24" s="31"/>
      <c r="E24" s="82"/>
      <c r="F24" s="82"/>
      <c r="G24" s="98"/>
      <c r="H24" s="151"/>
      <c r="I24" s="98"/>
      <c r="J24" s="125"/>
      <c r="K24" s="32">
        <v>0</v>
      </c>
      <c r="L24" s="35"/>
      <c r="M24" s="151"/>
      <c r="N24" s="98"/>
      <c r="O24" s="156" t="e">
        <f t="shared" si="0"/>
        <v>#DIV/0!</v>
      </c>
    </row>
    <row r="25" spans="1:15" ht="15" thickBot="1" x14ac:dyDescent="0.4">
      <c r="A25" s="190" t="s">
        <v>251</v>
      </c>
      <c r="B25" s="191" t="s">
        <v>145</v>
      </c>
      <c r="C25" s="42" t="e">
        <f t="shared" si="1"/>
        <v>#DIV/0!</v>
      </c>
      <c r="D25" s="31"/>
      <c r="E25" s="40"/>
      <c r="F25" s="227"/>
      <c r="G25" s="98"/>
      <c r="H25" s="98"/>
      <c r="I25" s="98"/>
      <c r="J25" s="125"/>
      <c r="K25" s="32">
        <v>1</v>
      </c>
      <c r="L25" s="35"/>
      <c r="M25" s="40"/>
      <c r="N25" s="40"/>
      <c r="O25" s="156" t="e">
        <f t="shared" si="0"/>
        <v>#DIV/0!</v>
      </c>
    </row>
    <row r="26" spans="1:15" ht="15" thickBot="1" x14ac:dyDescent="0.4">
      <c r="A26" s="190" t="s">
        <v>232</v>
      </c>
      <c r="B26" s="191" t="s">
        <v>236</v>
      </c>
      <c r="C26" s="42" t="e">
        <f t="shared" si="1"/>
        <v>#DIV/0!</v>
      </c>
      <c r="D26" s="31"/>
      <c r="E26" s="40"/>
      <c r="F26" s="40"/>
      <c r="G26" s="98"/>
      <c r="H26" s="98"/>
      <c r="I26" s="98"/>
      <c r="J26" s="125"/>
      <c r="K26" s="32">
        <v>1</v>
      </c>
      <c r="L26" s="35"/>
      <c r="M26" s="98"/>
      <c r="N26" s="98"/>
      <c r="O26" s="156" t="e">
        <f t="shared" si="0"/>
        <v>#DIV/0!</v>
      </c>
    </row>
    <row r="27" spans="1:15" ht="15" thickBot="1" x14ac:dyDescent="0.4">
      <c r="A27" s="190" t="s">
        <v>252</v>
      </c>
      <c r="B27" s="191" t="s">
        <v>252</v>
      </c>
      <c r="C27" s="42" t="e">
        <f t="shared" si="1"/>
        <v>#DIV/0!</v>
      </c>
      <c r="D27" s="31"/>
      <c r="E27" s="40"/>
      <c r="F27" s="40"/>
      <c r="G27" s="98"/>
      <c r="H27" s="98"/>
      <c r="I27" s="98"/>
      <c r="J27" s="125"/>
      <c r="K27" s="32">
        <v>1</v>
      </c>
      <c r="L27" s="35"/>
      <c r="M27" s="151"/>
      <c r="N27" s="98"/>
      <c r="O27" s="156" t="e">
        <f t="shared" si="0"/>
        <v>#DIV/0!</v>
      </c>
    </row>
    <row r="28" spans="1:15" ht="15" thickBot="1" x14ac:dyDescent="0.4">
      <c r="A28" s="190" t="s">
        <v>143</v>
      </c>
      <c r="B28" s="191" t="s">
        <v>151</v>
      </c>
      <c r="C28" s="42" t="e">
        <f t="shared" si="1"/>
        <v>#DIV/0!</v>
      </c>
      <c r="D28" s="31"/>
      <c r="E28" s="40"/>
      <c r="F28" s="98"/>
      <c r="G28" s="98"/>
      <c r="H28" s="98"/>
      <c r="I28" s="98"/>
      <c r="J28" s="125"/>
      <c r="K28" s="32">
        <v>1</v>
      </c>
      <c r="L28" s="35"/>
      <c r="M28" s="151"/>
      <c r="N28" s="98"/>
      <c r="O28" s="156" t="e">
        <f t="shared" si="0"/>
        <v>#DIV/0!</v>
      </c>
    </row>
    <row r="29" spans="1:15" ht="15" thickBot="1" x14ac:dyDescent="0.4">
      <c r="A29" s="197" t="s">
        <v>221</v>
      </c>
      <c r="B29" s="198" t="s">
        <v>222</v>
      </c>
      <c r="C29" s="42" t="e">
        <f t="shared" si="1"/>
        <v>#DIV/0!</v>
      </c>
      <c r="D29" s="31"/>
      <c r="E29" s="40"/>
      <c r="F29" s="40"/>
      <c r="G29" s="98"/>
      <c r="H29" s="98"/>
      <c r="I29" s="98"/>
      <c r="J29" s="125"/>
      <c r="K29" s="32">
        <v>1</v>
      </c>
      <c r="L29" s="35"/>
      <c r="M29" s="151"/>
      <c r="N29" s="98"/>
      <c r="O29" s="156" t="e">
        <f t="shared" si="0"/>
        <v>#DIV/0!</v>
      </c>
    </row>
    <row r="30" spans="1:15" ht="15" thickBot="1" x14ac:dyDescent="0.4">
      <c r="A30" s="190" t="s">
        <v>140</v>
      </c>
      <c r="B30" s="191" t="s">
        <v>149</v>
      </c>
      <c r="C30" s="42" t="e">
        <f t="shared" si="1"/>
        <v>#DIV/0!</v>
      </c>
      <c r="D30" s="31"/>
      <c r="E30" s="82"/>
      <c r="F30" s="82"/>
      <c r="G30" s="98"/>
      <c r="H30" s="98"/>
      <c r="I30" s="98"/>
      <c r="J30" s="125"/>
      <c r="K30" s="32">
        <v>0</v>
      </c>
      <c r="L30" s="35"/>
      <c r="M30" s="40"/>
      <c r="N30" s="40"/>
      <c r="O30" s="156" t="e">
        <f t="shared" si="0"/>
        <v>#DIV/0!</v>
      </c>
    </row>
    <row r="31" spans="1:15" ht="15" thickBot="1" x14ac:dyDescent="0.4">
      <c r="A31" s="190" t="s">
        <v>141</v>
      </c>
      <c r="B31" s="191" t="s">
        <v>150</v>
      </c>
      <c r="C31" s="42" t="e">
        <f t="shared" si="1"/>
        <v>#DIV/0!</v>
      </c>
      <c r="D31" s="31"/>
      <c r="E31" s="82"/>
      <c r="F31" s="82"/>
      <c r="G31" s="98"/>
      <c r="H31" s="98"/>
      <c r="I31" s="98"/>
      <c r="J31" s="125"/>
      <c r="K31" s="32">
        <v>0</v>
      </c>
      <c r="L31" s="35"/>
      <c r="M31" s="40"/>
      <c r="N31" s="40"/>
      <c r="O31" s="156" t="e">
        <f t="shared" si="0"/>
        <v>#DIV/0!</v>
      </c>
    </row>
    <row r="32" spans="1:15" ht="15" thickBot="1" x14ac:dyDescent="0.4">
      <c r="A32" s="190" t="s">
        <v>142</v>
      </c>
      <c r="B32" s="191" t="s">
        <v>153</v>
      </c>
      <c r="C32" s="42" t="e">
        <f t="shared" si="1"/>
        <v>#DIV/0!</v>
      </c>
      <c r="D32" s="31"/>
      <c r="E32" s="82"/>
      <c r="F32" s="82"/>
      <c r="G32" s="98"/>
      <c r="H32" s="98"/>
      <c r="I32" s="98"/>
      <c r="J32" s="125"/>
      <c r="K32" s="32">
        <v>0</v>
      </c>
      <c r="L32" s="35"/>
      <c r="M32" s="40"/>
      <c r="N32" s="40"/>
      <c r="O32" s="156" t="e">
        <f t="shared" si="0"/>
        <v>#DIV/0!</v>
      </c>
    </row>
    <row r="33" spans="1:15" ht="15" thickBot="1" x14ac:dyDescent="0.4">
      <c r="A33" s="190" t="s">
        <v>234</v>
      </c>
      <c r="B33" s="191" t="s">
        <v>234</v>
      </c>
      <c r="C33" s="42" t="e">
        <f t="shared" si="1"/>
        <v>#DIV/0!</v>
      </c>
      <c r="D33" s="31"/>
      <c r="E33" s="40"/>
      <c r="F33" s="40"/>
      <c r="G33" s="98"/>
      <c r="H33" s="98"/>
      <c r="I33" s="98"/>
      <c r="J33" s="125"/>
      <c r="K33" s="32">
        <v>1</v>
      </c>
      <c r="L33" s="4"/>
      <c r="M33" s="152"/>
      <c r="N33" s="27"/>
      <c r="O33" s="6" t="e">
        <f t="shared" si="0"/>
        <v>#DIV/0!</v>
      </c>
    </row>
    <row r="34" spans="1:15" ht="17" customHeight="1" x14ac:dyDescent="0.35">
      <c r="A34" s="136" t="s">
        <v>165</v>
      </c>
      <c r="B34" s="136" t="s">
        <v>25</v>
      </c>
      <c r="C34" s="42" t="e">
        <f t="shared" si="1"/>
        <v>#DIV/0!</v>
      </c>
      <c r="D34" s="31"/>
      <c r="E34" s="147"/>
      <c r="F34" s="147"/>
      <c r="G34" s="103"/>
      <c r="H34" s="103"/>
      <c r="I34" s="103"/>
      <c r="J34" s="98"/>
      <c r="K34" s="32">
        <v>0</v>
      </c>
      <c r="L34" s="4"/>
      <c r="M34" s="6"/>
      <c r="N34" s="4"/>
      <c r="O34" s="6" t="e">
        <f t="shared" si="0"/>
        <v>#DIV/0!</v>
      </c>
    </row>
    <row r="35" spans="1:15" x14ac:dyDescent="0.35">
      <c r="A35" s="189" t="s">
        <v>156</v>
      </c>
      <c r="B35" s="137" t="s">
        <v>157</v>
      </c>
      <c r="C35" s="42" t="e">
        <f t="shared" si="1"/>
        <v>#DIV/0!</v>
      </c>
      <c r="D35" s="31"/>
      <c r="E35" s="148"/>
      <c r="F35" s="148"/>
      <c r="G35" s="98"/>
      <c r="H35" s="98"/>
      <c r="I35" s="98"/>
      <c r="J35" s="98"/>
      <c r="K35" s="32">
        <v>0</v>
      </c>
      <c r="L35" s="4"/>
      <c r="M35" s="6"/>
      <c r="N35" s="4"/>
      <c r="O35" s="6" t="e">
        <f t="shared" si="0"/>
        <v>#DIV/0!</v>
      </c>
    </row>
    <row r="36" spans="1:15" x14ac:dyDescent="0.35">
      <c r="A36" s="189" t="s">
        <v>158</v>
      </c>
      <c r="B36" s="137" t="s">
        <v>159</v>
      </c>
      <c r="C36" s="42" t="e">
        <f t="shared" si="1"/>
        <v>#DIV/0!</v>
      </c>
      <c r="D36" s="31"/>
      <c r="E36" s="150"/>
      <c r="F36" s="150"/>
      <c r="G36" s="125"/>
      <c r="H36" s="98"/>
      <c r="I36" s="98"/>
      <c r="J36" s="98"/>
      <c r="K36" s="32">
        <v>0</v>
      </c>
      <c r="L36" s="4"/>
      <c r="M36" s="6"/>
      <c r="N36" s="4"/>
      <c r="O36" s="6" t="e">
        <f t="shared" si="0"/>
        <v>#DIV/0!</v>
      </c>
    </row>
    <row r="37" spans="1:15" x14ac:dyDescent="0.35">
      <c r="A37" s="189" t="s">
        <v>160</v>
      </c>
      <c r="B37" s="137" t="s">
        <v>161</v>
      </c>
      <c r="C37" s="42" t="e">
        <f t="shared" si="1"/>
        <v>#DIV/0!</v>
      </c>
      <c r="D37" s="31"/>
      <c r="E37" s="150"/>
      <c r="F37" s="150"/>
      <c r="G37" s="125"/>
      <c r="H37" s="98"/>
      <c r="I37" s="98"/>
      <c r="J37" s="98"/>
      <c r="K37" s="32">
        <v>0</v>
      </c>
      <c r="L37" s="4"/>
      <c r="M37" s="6"/>
      <c r="N37" s="4"/>
      <c r="O37" s="6" t="e">
        <f t="shared" si="0"/>
        <v>#DIV/0!</v>
      </c>
    </row>
    <row r="38" spans="1:15" x14ac:dyDescent="0.35">
      <c r="A38" s="189" t="s">
        <v>162</v>
      </c>
      <c r="B38" s="137" t="s">
        <v>163</v>
      </c>
      <c r="C38" s="42" t="e">
        <f t="shared" si="1"/>
        <v>#DIV/0!</v>
      </c>
      <c r="D38" s="31"/>
      <c r="E38" s="149"/>
      <c r="F38" s="149"/>
      <c r="G38" s="98"/>
      <c r="H38" s="98"/>
      <c r="I38" s="98"/>
      <c r="J38" s="98"/>
      <c r="K38" s="32">
        <v>0</v>
      </c>
      <c r="L38" s="4"/>
      <c r="M38" s="6"/>
      <c r="N38" s="4"/>
      <c r="O38" s="6" t="e">
        <f t="shared" si="0"/>
        <v>#DIV/0!</v>
      </c>
    </row>
    <row r="39" spans="1:15" x14ac:dyDescent="0.35">
      <c r="A39" s="10"/>
      <c r="B39" s="142"/>
      <c r="C39" s="25"/>
      <c r="D39" s="5"/>
      <c r="E39" s="104"/>
      <c r="F39" s="104"/>
      <c r="G39" s="104"/>
      <c r="H39" s="104"/>
      <c r="I39" s="103"/>
      <c r="J39" s="105"/>
      <c r="K39" s="32"/>
      <c r="L39" s="4"/>
      <c r="M39" s="6"/>
      <c r="N39" s="4"/>
      <c r="O39" s="6" t="e">
        <f t="shared" si="0"/>
        <v>#DIV/0!</v>
      </c>
    </row>
    <row r="40" spans="1:15" x14ac:dyDescent="0.35">
      <c r="C40" s="133" t="e">
        <f t="shared" si="1"/>
        <v>#DIV/0!</v>
      </c>
      <c r="D40" s="132" t="e">
        <v>#DIV/0!</v>
      </c>
      <c r="E40" s="4">
        <f>SUM(E2:E39)</f>
        <v>0</v>
      </c>
      <c r="F40" s="4">
        <f t="shared" ref="F40:K40" si="2">SUM(F2:F39)</f>
        <v>0</v>
      </c>
      <c r="G40" s="4">
        <f t="shared" si="2"/>
        <v>0</v>
      </c>
      <c r="H40" s="4">
        <f t="shared" si="2"/>
        <v>0</v>
      </c>
      <c r="I40" s="4">
        <f t="shared" si="2"/>
        <v>0</v>
      </c>
      <c r="J40" s="4">
        <f t="shared" si="2"/>
        <v>0</v>
      </c>
      <c r="K40" s="4">
        <f t="shared" si="2"/>
        <v>23</v>
      </c>
      <c r="L40" s="4"/>
      <c r="M40" s="4">
        <f>SUM(M2:M39)</f>
        <v>0</v>
      </c>
      <c r="N40" s="4">
        <f>SUM(N2:N39)</f>
        <v>0</v>
      </c>
      <c r="O40" s="19" t="e">
        <f t="shared" si="0"/>
        <v>#DIV/0!</v>
      </c>
    </row>
    <row r="41" spans="1:15" x14ac:dyDescent="0.35">
      <c r="E41">
        <f>E40-E34</f>
        <v>0</v>
      </c>
      <c r="F41">
        <f>F40-F34</f>
        <v>0</v>
      </c>
      <c r="G41" s="73" t="e">
        <f>G40/E41</f>
        <v>#DIV/0!</v>
      </c>
      <c r="H41" s="73" t="e">
        <f>H40/E40</f>
        <v>#DIV/0!</v>
      </c>
      <c r="I41" s="73" t="e">
        <f>I40/E40</f>
        <v>#DIV/0!</v>
      </c>
      <c r="J41" s="73" t="e">
        <f>J40/E40</f>
        <v>#DIV/0!</v>
      </c>
    </row>
    <row r="42" spans="1:15" x14ac:dyDescent="0.35">
      <c r="G42" s="6"/>
      <c r="H42" s="6"/>
      <c r="I42" s="6"/>
      <c r="J42" s="6"/>
    </row>
    <row r="45" spans="1:15" x14ac:dyDescent="0.35">
      <c r="C45" s="46" t="e">
        <f>F45/E45</f>
        <v>#DIV/0!</v>
      </c>
      <c r="E45">
        <f>E40-E4</f>
        <v>0</v>
      </c>
      <c r="F45">
        <f>F40-F4</f>
        <v>0</v>
      </c>
    </row>
    <row r="48" spans="1:15" x14ac:dyDescent="0.35">
      <c r="E48">
        <f>35/42</f>
        <v>0.83333333333333337</v>
      </c>
    </row>
    <row r="58" spans="2:3" x14ac:dyDescent="0.35">
      <c r="B58" s="194">
        <f ca="1">TODAY()</f>
        <v>45244</v>
      </c>
      <c r="C58">
        <f ca="1">WEEKNUM(B58)</f>
        <v>46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4"/>
  <sheetViews>
    <sheetView workbookViewId="0">
      <selection activeCell="E2" sqref="E2:J33"/>
    </sheetView>
  </sheetViews>
  <sheetFormatPr defaultRowHeight="14.5" x14ac:dyDescent="0.35"/>
  <cols>
    <col min="1" max="1" width="24.1796875" customWidth="1"/>
    <col min="2" max="2" width="18.6328125" customWidth="1"/>
    <col min="3" max="3" width="9.6328125" customWidth="1"/>
    <col min="5" max="6" width="10.26953125" customWidth="1"/>
    <col min="10" max="10" width="12.08984375" customWidth="1"/>
    <col min="11" max="11" width="14.36328125" customWidth="1"/>
    <col min="12" max="12" width="12.1796875" customWidth="1"/>
    <col min="13" max="13" width="14.54296875" bestFit="1" customWidth="1"/>
  </cols>
  <sheetData>
    <row r="1" spans="1:15" ht="15" thickBot="1" x14ac:dyDescent="0.4">
      <c r="A1" s="26" t="s">
        <v>50</v>
      </c>
      <c r="B1" s="26" t="s">
        <v>51</v>
      </c>
      <c r="C1" s="11" t="s">
        <v>0</v>
      </c>
      <c r="D1" s="26" t="s">
        <v>1</v>
      </c>
      <c r="E1" s="26" t="s">
        <v>52</v>
      </c>
      <c r="F1" s="26" t="s">
        <v>53</v>
      </c>
      <c r="G1" s="26" t="s">
        <v>48</v>
      </c>
      <c r="H1" s="26" t="s">
        <v>21</v>
      </c>
      <c r="I1" s="26" t="s">
        <v>3</v>
      </c>
      <c r="J1" s="26" t="s">
        <v>54</v>
      </c>
      <c r="K1" s="11" t="s">
        <v>55</v>
      </c>
      <c r="L1" s="11" t="s">
        <v>56</v>
      </c>
      <c r="M1" s="11" t="s">
        <v>180</v>
      </c>
      <c r="N1" s="11" t="s">
        <v>9</v>
      </c>
      <c r="O1" s="11" t="s">
        <v>181</v>
      </c>
    </row>
    <row r="2" spans="1:15" ht="15" thickBot="1" x14ac:dyDescent="0.4">
      <c r="A2" s="180" t="s">
        <v>6</v>
      </c>
      <c r="B2" s="181" t="s">
        <v>22</v>
      </c>
      <c r="C2" s="42" t="e">
        <f>F2/E2</f>
        <v>#DIV/0!</v>
      </c>
      <c r="D2" s="74"/>
      <c r="E2" s="29"/>
      <c r="F2" s="29"/>
      <c r="G2" s="98"/>
      <c r="H2" s="36"/>
      <c r="I2" s="98"/>
      <c r="J2" s="125"/>
      <c r="K2" s="32">
        <v>1</v>
      </c>
      <c r="L2" s="4"/>
      <c r="M2" s="6"/>
      <c r="N2" s="6"/>
      <c r="O2" s="6" t="e">
        <f>N2/M2</f>
        <v>#DIV/0!</v>
      </c>
    </row>
    <row r="3" spans="1:15" ht="15" thickBot="1" x14ac:dyDescent="0.4">
      <c r="A3" s="190" t="s">
        <v>7</v>
      </c>
      <c r="B3" s="191" t="s">
        <v>23</v>
      </c>
      <c r="C3" s="42" t="e">
        <f t="shared" ref="C3:C40" si="0">F3/E3</f>
        <v>#DIV/0!</v>
      </c>
      <c r="D3" s="75"/>
      <c r="E3" s="29"/>
      <c r="F3" s="29"/>
      <c r="G3" s="98"/>
      <c r="H3" s="36"/>
      <c r="I3" s="98"/>
      <c r="J3" s="125"/>
      <c r="K3" s="32">
        <v>1</v>
      </c>
      <c r="L3" s="4"/>
      <c r="M3" s="6"/>
      <c r="N3" s="6"/>
      <c r="O3" s="6" t="e">
        <f t="shared" ref="O3:O40" si="1">N3/M3</f>
        <v>#DIV/0!</v>
      </c>
    </row>
    <row r="4" spans="1:15" ht="14.5" customHeight="1" thickBot="1" x14ac:dyDescent="0.4">
      <c r="A4" s="195" t="s">
        <v>164</v>
      </c>
      <c r="B4" s="196" t="s">
        <v>164</v>
      </c>
      <c r="C4" s="42" t="e">
        <f t="shared" si="0"/>
        <v>#DIV/0!</v>
      </c>
      <c r="D4" s="75"/>
      <c r="E4" s="82"/>
      <c r="F4" s="82"/>
      <c r="G4" s="151"/>
      <c r="H4" s="36"/>
      <c r="I4" s="98"/>
      <c r="J4" s="125"/>
      <c r="K4" s="32">
        <v>0</v>
      </c>
      <c r="L4" s="4"/>
      <c r="M4" s="6"/>
      <c r="N4" s="6"/>
      <c r="O4" s="6" t="e">
        <f t="shared" si="1"/>
        <v>#DIV/0!</v>
      </c>
    </row>
    <row r="5" spans="1:15" ht="15" thickBot="1" x14ac:dyDescent="0.4">
      <c r="A5" s="190" t="s">
        <v>26</v>
      </c>
      <c r="B5" s="191" t="s">
        <v>230</v>
      </c>
      <c r="C5" s="42" t="e">
        <f t="shared" si="0"/>
        <v>#DIV/0!</v>
      </c>
      <c r="D5" s="75"/>
      <c r="E5" s="29"/>
      <c r="F5" s="29"/>
      <c r="G5" s="98"/>
      <c r="H5" s="98"/>
      <c r="I5" s="36"/>
      <c r="J5" s="125"/>
      <c r="K5" s="32">
        <v>1</v>
      </c>
      <c r="L5" s="4"/>
      <c r="M5" s="6"/>
      <c r="N5" s="6"/>
      <c r="O5" s="6" t="e">
        <f t="shared" si="1"/>
        <v>#DIV/0!</v>
      </c>
    </row>
    <row r="6" spans="1:15" ht="15" thickBot="1" x14ac:dyDescent="0.4">
      <c r="A6" s="190" t="s">
        <v>28</v>
      </c>
      <c r="B6" s="191" t="s">
        <v>29</v>
      </c>
      <c r="C6" s="42" t="e">
        <f t="shared" si="0"/>
        <v>#DIV/0!</v>
      </c>
      <c r="D6" s="75"/>
      <c r="E6" s="29"/>
      <c r="F6" s="29"/>
      <c r="G6" s="98"/>
      <c r="H6" s="98"/>
      <c r="I6" s="36"/>
      <c r="J6" s="125"/>
      <c r="K6" s="32">
        <v>1</v>
      </c>
      <c r="L6" s="4"/>
      <c r="M6" s="6"/>
      <c r="N6" s="6"/>
      <c r="O6" s="6" t="e">
        <f t="shared" si="1"/>
        <v>#DIV/0!</v>
      </c>
    </row>
    <row r="7" spans="1:15" ht="15" thickBot="1" x14ac:dyDescent="0.4">
      <c r="A7" s="190" t="s">
        <v>5</v>
      </c>
      <c r="B7" s="191" t="s">
        <v>30</v>
      </c>
      <c r="C7" s="42" t="e">
        <f t="shared" si="0"/>
        <v>#DIV/0!</v>
      </c>
      <c r="D7" s="75"/>
      <c r="E7" s="29"/>
      <c r="F7" s="29"/>
      <c r="G7" s="98"/>
      <c r="H7" s="98"/>
      <c r="I7" s="36"/>
      <c r="J7" s="125"/>
      <c r="K7" s="32">
        <v>1</v>
      </c>
      <c r="L7" s="4"/>
      <c r="M7" s="6"/>
      <c r="N7" s="6"/>
      <c r="O7" s="6" t="e">
        <f t="shared" si="1"/>
        <v>#DIV/0!</v>
      </c>
    </row>
    <row r="8" spans="1:15" ht="15" thickBot="1" x14ac:dyDescent="0.4">
      <c r="A8" s="190" t="s">
        <v>249</v>
      </c>
      <c r="B8" s="191" t="s">
        <v>250</v>
      </c>
      <c r="C8" s="42" t="e">
        <f t="shared" si="0"/>
        <v>#DIV/0!</v>
      </c>
      <c r="D8" s="75"/>
      <c r="E8" s="29"/>
      <c r="F8" s="29"/>
      <c r="G8" s="98"/>
      <c r="H8" s="98"/>
      <c r="I8" s="36"/>
      <c r="J8" s="125"/>
      <c r="K8" s="32">
        <v>1</v>
      </c>
      <c r="L8" s="4"/>
      <c r="M8" s="6"/>
      <c r="N8" s="6"/>
      <c r="O8" s="6" t="e">
        <f t="shared" si="1"/>
        <v>#DIV/0!</v>
      </c>
    </row>
    <row r="9" spans="1:15" ht="15" thickBot="1" x14ac:dyDescent="0.4">
      <c r="A9" s="190" t="s">
        <v>32</v>
      </c>
      <c r="B9" s="191" t="s">
        <v>33</v>
      </c>
      <c r="C9" s="42" t="e">
        <f t="shared" si="0"/>
        <v>#DIV/0!</v>
      </c>
      <c r="D9" s="75"/>
      <c r="E9" s="29"/>
      <c r="F9" s="29"/>
      <c r="G9" s="98"/>
      <c r="H9" s="98"/>
      <c r="I9" s="36"/>
      <c r="J9" s="125"/>
      <c r="K9" s="32">
        <v>1</v>
      </c>
      <c r="L9" s="4"/>
      <c r="M9" s="6"/>
      <c r="N9" s="6"/>
      <c r="O9" s="6" t="e">
        <f t="shared" si="1"/>
        <v>#DIV/0!</v>
      </c>
    </row>
    <row r="10" spans="1:15" ht="15" thickBot="1" x14ac:dyDescent="0.4">
      <c r="A10" s="190" t="s">
        <v>34</v>
      </c>
      <c r="B10" s="191" t="s">
        <v>35</v>
      </c>
      <c r="C10" s="42" t="e">
        <f t="shared" si="0"/>
        <v>#DIV/0!</v>
      </c>
      <c r="D10" s="75"/>
      <c r="E10" s="29"/>
      <c r="F10" s="29"/>
      <c r="G10" s="98"/>
      <c r="H10" s="98"/>
      <c r="I10" s="98"/>
      <c r="J10" s="125"/>
      <c r="K10" s="32">
        <v>1</v>
      </c>
      <c r="L10" s="4"/>
      <c r="M10" s="6"/>
      <c r="N10" s="6"/>
      <c r="O10" s="6" t="e">
        <f t="shared" si="1"/>
        <v>#DIV/0!</v>
      </c>
    </row>
    <row r="11" spans="1:15" ht="15" thickBot="1" x14ac:dyDescent="0.4">
      <c r="A11" s="190" t="s">
        <v>139</v>
      </c>
      <c r="B11" s="191" t="s">
        <v>148</v>
      </c>
      <c r="C11" s="42" t="e">
        <f t="shared" si="0"/>
        <v>#DIV/0!</v>
      </c>
      <c r="D11" s="75"/>
      <c r="E11" s="29"/>
      <c r="F11" s="29"/>
      <c r="G11" s="40"/>
      <c r="H11" s="40"/>
      <c r="I11" s="98"/>
      <c r="J11" s="125"/>
      <c r="K11" s="32">
        <v>1</v>
      </c>
      <c r="L11" s="4"/>
      <c r="M11" s="6"/>
      <c r="N11" s="6"/>
      <c r="O11" s="6" t="e">
        <f t="shared" si="1"/>
        <v>#DIV/0!</v>
      </c>
    </row>
    <row r="12" spans="1:15" ht="15" thickBot="1" x14ac:dyDescent="0.4">
      <c r="A12" s="199" t="s">
        <v>115</v>
      </c>
      <c r="B12" s="200" t="s">
        <v>114</v>
      </c>
      <c r="C12" s="42" t="e">
        <f t="shared" si="0"/>
        <v>#DIV/0!</v>
      </c>
      <c r="D12" s="75"/>
      <c r="E12" s="29"/>
      <c r="F12" s="29"/>
      <c r="G12" s="98"/>
      <c r="H12" s="98"/>
      <c r="I12" s="98"/>
      <c r="J12" s="125"/>
      <c r="K12" s="32">
        <v>1</v>
      </c>
      <c r="L12" s="4"/>
      <c r="M12" s="6"/>
      <c r="N12" s="6"/>
      <c r="O12" s="6" t="e">
        <f t="shared" si="1"/>
        <v>#DIV/0!</v>
      </c>
    </row>
    <row r="13" spans="1:15" ht="15" thickBot="1" x14ac:dyDescent="0.4">
      <c r="A13" s="190" t="s">
        <v>40</v>
      </c>
      <c r="B13" s="191" t="s">
        <v>41</v>
      </c>
      <c r="C13" s="42" t="e">
        <f t="shared" si="0"/>
        <v>#DIV/0!</v>
      </c>
      <c r="D13" s="75"/>
      <c r="E13" s="82"/>
      <c r="F13" s="82"/>
      <c r="G13" s="98"/>
      <c r="H13" s="98"/>
      <c r="I13" s="98"/>
      <c r="J13" s="125"/>
      <c r="K13" s="32">
        <v>0</v>
      </c>
      <c r="L13" s="4"/>
      <c r="M13" s="6"/>
      <c r="N13" s="6"/>
      <c r="O13" s="6" t="e">
        <f t="shared" si="1"/>
        <v>#DIV/0!</v>
      </c>
    </row>
    <row r="14" spans="1:15" ht="15" thickBot="1" x14ac:dyDescent="0.4">
      <c r="A14" s="190" t="s">
        <v>42</v>
      </c>
      <c r="B14" s="191" t="s">
        <v>43</v>
      </c>
      <c r="C14" s="42" t="e">
        <f t="shared" si="0"/>
        <v>#DIV/0!</v>
      </c>
      <c r="D14" s="75"/>
      <c r="E14" s="29"/>
      <c r="F14" s="29"/>
      <c r="G14" s="98"/>
      <c r="H14" s="98"/>
      <c r="I14" s="98"/>
      <c r="J14" s="125"/>
      <c r="K14" s="32">
        <v>1</v>
      </c>
      <c r="L14" s="4"/>
      <c r="M14" s="6"/>
      <c r="N14" s="6"/>
      <c r="O14" s="6" t="e">
        <f t="shared" si="1"/>
        <v>#DIV/0!</v>
      </c>
    </row>
    <row r="15" spans="1:15" ht="15" thickBot="1" x14ac:dyDescent="0.4">
      <c r="A15" s="199" t="s">
        <v>223</v>
      </c>
      <c r="B15" s="200" t="s">
        <v>224</v>
      </c>
      <c r="C15" s="42" t="e">
        <f t="shared" si="0"/>
        <v>#DIV/0!</v>
      </c>
      <c r="D15" s="75"/>
      <c r="E15" s="29"/>
      <c r="F15" s="29"/>
      <c r="G15" s="98"/>
      <c r="H15" s="98"/>
      <c r="I15" s="98"/>
      <c r="J15" s="125"/>
      <c r="K15" s="32">
        <v>1</v>
      </c>
      <c r="L15" s="4"/>
      <c r="M15" s="6"/>
      <c r="N15" s="6"/>
      <c r="O15" s="6" t="e">
        <f t="shared" si="1"/>
        <v>#DIV/0!</v>
      </c>
    </row>
    <row r="16" spans="1:15" ht="15" thickBot="1" x14ac:dyDescent="0.4">
      <c r="A16" s="190" t="s">
        <v>46</v>
      </c>
      <c r="B16" s="191" t="s">
        <v>47</v>
      </c>
      <c r="C16" s="42" t="e">
        <f t="shared" si="0"/>
        <v>#DIV/0!</v>
      </c>
      <c r="D16" s="75"/>
      <c r="E16" s="29"/>
      <c r="F16" s="29"/>
      <c r="G16" s="98"/>
      <c r="H16" s="98"/>
      <c r="I16" s="98"/>
      <c r="J16" s="125"/>
      <c r="K16" s="32">
        <v>1</v>
      </c>
      <c r="L16" s="4"/>
      <c r="M16" s="6"/>
      <c r="N16" s="6"/>
      <c r="O16" s="6" t="e">
        <f t="shared" si="1"/>
        <v>#DIV/0!</v>
      </c>
    </row>
    <row r="17" spans="1:15" ht="15" thickBot="1" x14ac:dyDescent="0.4">
      <c r="A17" s="197" t="s">
        <v>103</v>
      </c>
      <c r="B17" s="198" t="s">
        <v>104</v>
      </c>
      <c r="C17" s="42" t="e">
        <f t="shared" si="0"/>
        <v>#DIV/0!</v>
      </c>
      <c r="D17" s="76"/>
      <c r="E17" s="29"/>
      <c r="F17" s="29"/>
      <c r="G17" s="98"/>
      <c r="H17" s="40"/>
      <c r="I17" s="98"/>
      <c r="J17" s="125"/>
      <c r="K17" s="32">
        <v>1</v>
      </c>
      <c r="L17" s="4"/>
      <c r="M17" s="6"/>
      <c r="N17" s="6"/>
      <c r="O17" s="6" t="e">
        <f t="shared" si="1"/>
        <v>#DIV/0!</v>
      </c>
    </row>
    <row r="18" spans="1:15" ht="15" thickBot="1" x14ac:dyDescent="0.4">
      <c r="A18" s="190" t="s">
        <v>105</v>
      </c>
      <c r="B18" s="191" t="s">
        <v>106</v>
      </c>
      <c r="C18" s="42" t="e">
        <f t="shared" si="0"/>
        <v>#DIV/0!</v>
      </c>
      <c r="D18" s="31"/>
      <c r="E18" s="83"/>
      <c r="F18" s="214"/>
      <c r="G18" s="98"/>
      <c r="H18" s="98"/>
      <c r="I18" s="98"/>
      <c r="J18" s="125"/>
      <c r="K18" s="32">
        <v>1</v>
      </c>
      <c r="L18" s="4"/>
      <c r="M18" s="6"/>
      <c r="N18" s="6"/>
      <c r="O18" s="6" t="e">
        <f t="shared" si="1"/>
        <v>#DIV/0!</v>
      </c>
    </row>
    <row r="19" spans="1:15" ht="15" thickBot="1" x14ac:dyDescent="0.4">
      <c r="A19" s="195" t="s">
        <v>231</v>
      </c>
      <c r="B19" s="196" t="s">
        <v>235</v>
      </c>
      <c r="C19" s="42" t="e">
        <f t="shared" si="0"/>
        <v>#DIV/0!</v>
      </c>
      <c r="D19" s="31"/>
      <c r="E19" s="82"/>
      <c r="F19" s="82"/>
      <c r="G19" s="98"/>
      <c r="H19" s="98"/>
      <c r="I19" s="98"/>
      <c r="J19" s="125"/>
      <c r="K19" s="32">
        <v>0</v>
      </c>
      <c r="L19" s="4"/>
      <c r="M19" s="6"/>
      <c r="N19" s="6"/>
      <c r="O19" s="6" t="e">
        <f t="shared" si="1"/>
        <v>#DIV/0!</v>
      </c>
    </row>
    <row r="20" spans="1:15" ht="15" thickBot="1" x14ac:dyDescent="0.4">
      <c r="A20" s="190" t="s">
        <v>217</v>
      </c>
      <c r="B20" s="191" t="s">
        <v>220</v>
      </c>
      <c r="C20" s="42" t="e">
        <f t="shared" si="0"/>
        <v>#DIV/0!</v>
      </c>
      <c r="D20" s="31"/>
      <c r="E20" s="82"/>
      <c r="F20" s="82"/>
      <c r="G20" s="98"/>
      <c r="H20" s="98"/>
      <c r="I20" s="98"/>
      <c r="J20" s="125"/>
      <c r="K20" s="32">
        <v>0</v>
      </c>
      <c r="L20" s="4"/>
      <c r="M20" s="6"/>
      <c r="N20" s="6"/>
      <c r="O20" s="6" t="e">
        <f t="shared" si="1"/>
        <v>#DIV/0!</v>
      </c>
    </row>
    <row r="21" spans="1:15" ht="15" thickBot="1" x14ac:dyDescent="0.4">
      <c r="A21" s="190" t="s">
        <v>123</v>
      </c>
      <c r="B21" s="191" t="s">
        <v>123</v>
      </c>
      <c r="C21" s="42" t="e">
        <f t="shared" si="0"/>
        <v>#DIV/0!</v>
      </c>
      <c r="D21" s="31"/>
      <c r="E21" s="29"/>
      <c r="F21" s="213"/>
      <c r="G21" s="98"/>
      <c r="H21" s="98"/>
      <c r="I21" s="98"/>
      <c r="J21" s="125"/>
      <c r="K21" s="32">
        <v>1</v>
      </c>
      <c r="L21" s="4"/>
      <c r="M21" s="6"/>
      <c r="N21" s="6"/>
      <c r="O21" s="6" t="e">
        <f t="shared" si="1"/>
        <v>#DIV/0!</v>
      </c>
    </row>
    <row r="22" spans="1:15" ht="15" thickBot="1" x14ac:dyDescent="0.4">
      <c r="A22" s="190" t="s">
        <v>124</v>
      </c>
      <c r="B22" s="191" t="s">
        <v>125</v>
      </c>
      <c r="C22" s="42" t="e">
        <f t="shared" si="0"/>
        <v>#DIV/0!</v>
      </c>
      <c r="D22" s="31"/>
      <c r="E22" s="29"/>
      <c r="F22" s="29"/>
      <c r="G22" s="98"/>
      <c r="H22" s="98"/>
      <c r="I22" s="98"/>
      <c r="J22" s="125"/>
      <c r="K22" s="32">
        <v>1</v>
      </c>
      <c r="L22" s="4"/>
      <c r="M22" s="6"/>
      <c r="N22" s="6"/>
      <c r="O22" s="6" t="e">
        <f t="shared" si="1"/>
        <v>#DIV/0!</v>
      </c>
    </row>
    <row r="23" spans="1:15" ht="15" thickBot="1" x14ac:dyDescent="0.4">
      <c r="A23" s="190" t="s">
        <v>218</v>
      </c>
      <c r="B23" s="198" t="s">
        <v>219</v>
      </c>
      <c r="C23" s="42" t="e">
        <f t="shared" si="0"/>
        <v>#DIV/0!</v>
      </c>
      <c r="D23" s="31"/>
      <c r="E23" s="29"/>
      <c r="F23" s="29"/>
      <c r="G23" s="98"/>
      <c r="H23" s="40"/>
      <c r="I23" s="98"/>
      <c r="J23" s="125"/>
      <c r="K23" s="32">
        <v>1</v>
      </c>
      <c r="L23" s="4"/>
      <c r="M23" s="6"/>
      <c r="N23" s="6"/>
      <c r="O23" s="6" t="e">
        <f t="shared" si="1"/>
        <v>#DIV/0!</v>
      </c>
    </row>
    <row r="24" spans="1:15" ht="15" thickBot="1" x14ac:dyDescent="0.4">
      <c r="A24" s="190" t="s">
        <v>241</v>
      </c>
      <c r="B24" s="191" t="s">
        <v>240</v>
      </c>
      <c r="C24" s="42" t="e">
        <f t="shared" si="0"/>
        <v>#DIV/0!</v>
      </c>
      <c r="D24" s="31"/>
      <c r="E24" s="82"/>
      <c r="F24" s="82"/>
      <c r="G24" s="98"/>
      <c r="H24" s="40"/>
      <c r="I24" s="98"/>
      <c r="J24" s="125"/>
      <c r="K24" s="32">
        <v>0</v>
      </c>
      <c r="L24" s="4"/>
      <c r="M24" s="6"/>
      <c r="N24" s="6"/>
      <c r="O24" s="6" t="e">
        <f t="shared" si="1"/>
        <v>#DIV/0!</v>
      </c>
    </row>
    <row r="25" spans="1:15" ht="15" thickBot="1" x14ac:dyDescent="0.4">
      <c r="A25" s="190" t="s">
        <v>251</v>
      </c>
      <c r="B25" s="191" t="s">
        <v>145</v>
      </c>
      <c r="C25" s="42" t="e">
        <f t="shared" si="0"/>
        <v>#DIV/0!</v>
      </c>
      <c r="D25" s="31"/>
      <c r="E25" s="29"/>
      <c r="F25" s="228"/>
      <c r="G25" s="98"/>
      <c r="H25" s="98"/>
      <c r="I25" s="98"/>
      <c r="J25" s="125"/>
      <c r="K25" s="32">
        <v>1</v>
      </c>
      <c r="L25" s="4"/>
      <c r="M25" s="6"/>
      <c r="N25" s="6"/>
      <c r="O25" s="6" t="e">
        <f t="shared" si="1"/>
        <v>#DIV/0!</v>
      </c>
    </row>
    <row r="26" spans="1:15" ht="15" thickBot="1" x14ac:dyDescent="0.4">
      <c r="A26" s="190" t="s">
        <v>232</v>
      </c>
      <c r="B26" s="191" t="s">
        <v>236</v>
      </c>
      <c r="C26" s="42" t="e">
        <f t="shared" si="0"/>
        <v>#DIV/0!</v>
      </c>
      <c r="D26" s="31"/>
      <c r="E26" s="29"/>
      <c r="F26" s="29"/>
      <c r="G26" s="98"/>
      <c r="H26" s="98"/>
      <c r="I26" s="98"/>
      <c r="J26" s="125"/>
      <c r="K26" s="32">
        <v>1</v>
      </c>
      <c r="L26" s="4"/>
      <c r="M26" s="6"/>
      <c r="N26" s="6"/>
      <c r="O26" s="6" t="e">
        <f t="shared" si="1"/>
        <v>#DIV/0!</v>
      </c>
    </row>
    <row r="27" spans="1:15" ht="15" thickBot="1" x14ac:dyDescent="0.4">
      <c r="A27" s="190" t="s">
        <v>252</v>
      </c>
      <c r="B27" s="191" t="s">
        <v>252</v>
      </c>
      <c r="C27" s="42" t="e">
        <f t="shared" si="0"/>
        <v>#DIV/0!</v>
      </c>
      <c r="D27" s="31"/>
      <c r="E27" s="29"/>
      <c r="F27" s="29"/>
      <c r="G27" s="98"/>
      <c r="H27" s="98"/>
      <c r="I27" s="98"/>
      <c r="J27" s="125"/>
      <c r="K27" s="32">
        <v>1</v>
      </c>
      <c r="L27" s="4"/>
      <c r="M27" s="6"/>
      <c r="N27" s="6"/>
      <c r="O27" s="6" t="e">
        <f t="shared" si="1"/>
        <v>#DIV/0!</v>
      </c>
    </row>
    <row r="28" spans="1:15" ht="15" thickBot="1" x14ac:dyDescent="0.4">
      <c r="A28" s="190" t="s">
        <v>143</v>
      </c>
      <c r="B28" s="191" t="s">
        <v>151</v>
      </c>
      <c r="C28" s="42" t="e">
        <f t="shared" si="0"/>
        <v>#DIV/0!</v>
      </c>
      <c r="D28" s="31"/>
      <c r="E28" s="29"/>
      <c r="F28" s="213"/>
      <c r="G28" s="98"/>
      <c r="H28" s="98"/>
      <c r="I28" s="98"/>
      <c r="J28" s="125"/>
      <c r="K28" s="32">
        <v>1</v>
      </c>
      <c r="L28" s="4"/>
      <c r="M28" s="6"/>
      <c r="N28" s="6"/>
      <c r="O28" s="6" t="e">
        <f t="shared" si="1"/>
        <v>#DIV/0!</v>
      </c>
    </row>
    <row r="29" spans="1:15" ht="15" thickBot="1" x14ac:dyDescent="0.4">
      <c r="A29" s="197" t="s">
        <v>221</v>
      </c>
      <c r="B29" s="198" t="s">
        <v>222</v>
      </c>
      <c r="C29" s="42" t="e">
        <f t="shared" si="0"/>
        <v>#DIV/0!</v>
      </c>
      <c r="D29" s="31"/>
      <c r="E29" s="29"/>
      <c r="F29" s="29"/>
      <c r="G29" s="98"/>
      <c r="H29" s="98"/>
      <c r="I29" s="98"/>
      <c r="J29" s="125"/>
      <c r="K29" s="32">
        <v>1</v>
      </c>
      <c r="L29" s="4"/>
      <c r="M29" s="6"/>
      <c r="N29" s="6"/>
      <c r="O29" s="6" t="e">
        <f t="shared" si="1"/>
        <v>#DIV/0!</v>
      </c>
    </row>
    <row r="30" spans="1:15" ht="15" thickBot="1" x14ac:dyDescent="0.4">
      <c r="A30" s="190" t="s">
        <v>140</v>
      </c>
      <c r="B30" s="191" t="s">
        <v>149</v>
      </c>
      <c r="C30" s="42" t="e">
        <f t="shared" si="0"/>
        <v>#DIV/0!</v>
      </c>
      <c r="D30" s="31"/>
      <c r="E30" s="29"/>
      <c r="F30" s="29"/>
      <c r="G30" s="98"/>
      <c r="H30" s="98"/>
      <c r="I30" s="98"/>
      <c r="J30" s="125"/>
      <c r="K30" s="32">
        <v>1</v>
      </c>
      <c r="L30" s="4"/>
      <c r="M30" s="6"/>
      <c r="N30" s="6"/>
      <c r="O30" s="6" t="e">
        <f t="shared" si="1"/>
        <v>#DIV/0!</v>
      </c>
    </row>
    <row r="31" spans="1:15" ht="15" thickBot="1" x14ac:dyDescent="0.4">
      <c r="A31" s="190" t="s">
        <v>141</v>
      </c>
      <c r="B31" s="191" t="s">
        <v>150</v>
      </c>
      <c r="C31" s="42" t="e">
        <f t="shared" si="0"/>
        <v>#DIV/0!</v>
      </c>
      <c r="D31" s="31"/>
      <c r="E31" s="29"/>
      <c r="F31" s="29"/>
      <c r="G31" s="98"/>
      <c r="H31" s="98"/>
      <c r="I31" s="98"/>
      <c r="J31" s="125"/>
      <c r="K31" s="32">
        <v>1</v>
      </c>
      <c r="L31" s="4"/>
      <c r="M31" s="6"/>
      <c r="N31" s="6"/>
      <c r="O31" s="6" t="e">
        <f t="shared" si="1"/>
        <v>#DIV/0!</v>
      </c>
    </row>
    <row r="32" spans="1:15" ht="15" thickBot="1" x14ac:dyDescent="0.4">
      <c r="A32" s="190" t="s">
        <v>142</v>
      </c>
      <c r="B32" s="191" t="s">
        <v>153</v>
      </c>
      <c r="C32" s="42" t="e">
        <f t="shared" si="0"/>
        <v>#DIV/0!</v>
      </c>
      <c r="D32" s="31"/>
      <c r="E32" s="29"/>
      <c r="F32" s="29"/>
      <c r="G32" s="98"/>
      <c r="H32" s="98"/>
      <c r="I32" s="98"/>
      <c r="J32" s="125"/>
      <c r="K32" s="32">
        <v>1</v>
      </c>
      <c r="L32" s="4"/>
      <c r="M32" s="6"/>
      <c r="N32" s="6"/>
      <c r="O32" s="6" t="e">
        <f t="shared" si="1"/>
        <v>#DIV/0!</v>
      </c>
    </row>
    <row r="33" spans="1:15" ht="15" thickBot="1" x14ac:dyDescent="0.4">
      <c r="A33" s="190" t="s">
        <v>234</v>
      </c>
      <c r="B33" s="191" t="s">
        <v>234</v>
      </c>
      <c r="C33" s="42" t="e">
        <f t="shared" si="0"/>
        <v>#DIV/0!</v>
      </c>
      <c r="D33" s="31"/>
      <c r="E33" s="29"/>
      <c r="F33" s="29"/>
      <c r="G33" s="98"/>
      <c r="H33" s="98"/>
      <c r="I33" s="98"/>
      <c r="J33" s="125"/>
      <c r="K33" s="32">
        <v>1</v>
      </c>
      <c r="L33" s="4"/>
      <c r="M33" s="6"/>
      <c r="N33" s="6"/>
      <c r="O33" s="6" t="e">
        <f t="shared" si="1"/>
        <v>#DIV/0!</v>
      </c>
    </row>
    <row r="34" spans="1:15" ht="13" customHeight="1" x14ac:dyDescent="0.35">
      <c r="A34" s="201" t="s">
        <v>165</v>
      </c>
      <c r="B34" s="201" t="s">
        <v>25</v>
      </c>
      <c r="C34" s="42" t="e">
        <f t="shared" si="0"/>
        <v>#DIV/0!</v>
      </c>
      <c r="D34" s="31"/>
      <c r="E34" s="147"/>
      <c r="F34" s="147"/>
      <c r="G34" s="104"/>
      <c r="H34" s="103"/>
      <c r="I34" s="103"/>
      <c r="J34" s="98"/>
      <c r="K34" s="32">
        <v>0</v>
      </c>
      <c r="L34" s="4"/>
      <c r="M34" s="6"/>
      <c r="N34" s="6"/>
      <c r="O34" s="6" t="e">
        <f t="shared" si="1"/>
        <v>#DIV/0!</v>
      </c>
    </row>
    <row r="35" spans="1:15" x14ac:dyDescent="0.35">
      <c r="A35" s="189" t="s">
        <v>156</v>
      </c>
      <c r="B35" s="137" t="s">
        <v>157</v>
      </c>
      <c r="C35" s="42" t="e">
        <f t="shared" si="0"/>
        <v>#DIV/0!</v>
      </c>
      <c r="D35" s="31"/>
      <c r="E35" s="78"/>
      <c r="F35" s="78"/>
      <c r="G35" s="40"/>
      <c r="H35" s="98"/>
      <c r="I35" s="98"/>
      <c r="J35" s="98"/>
      <c r="K35" s="32">
        <v>0</v>
      </c>
      <c r="L35" s="4"/>
      <c r="M35" s="6"/>
      <c r="N35" s="6"/>
      <c r="O35" s="6" t="e">
        <f t="shared" si="1"/>
        <v>#DIV/0!</v>
      </c>
    </row>
    <row r="36" spans="1:15" x14ac:dyDescent="0.35">
      <c r="A36" s="189" t="s">
        <v>158</v>
      </c>
      <c r="B36" s="137" t="s">
        <v>159</v>
      </c>
      <c r="C36" s="42" t="e">
        <f t="shared" si="0"/>
        <v>#DIV/0!</v>
      </c>
      <c r="D36" s="31"/>
      <c r="E36" s="78"/>
      <c r="F36" s="78"/>
      <c r="G36" s="40"/>
      <c r="H36" s="98"/>
      <c r="I36" s="98"/>
      <c r="J36" s="98"/>
      <c r="K36" s="32">
        <v>0</v>
      </c>
      <c r="L36" s="4"/>
      <c r="M36" s="6"/>
      <c r="N36" s="6"/>
      <c r="O36" s="6" t="e">
        <f t="shared" si="1"/>
        <v>#DIV/0!</v>
      </c>
    </row>
    <row r="37" spans="1:15" x14ac:dyDescent="0.35">
      <c r="A37" s="189" t="s">
        <v>160</v>
      </c>
      <c r="B37" s="137" t="s">
        <v>161</v>
      </c>
      <c r="C37" s="42" t="e">
        <f t="shared" si="0"/>
        <v>#DIV/0!</v>
      </c>
      <c r="D37" s="31"/>
      <c r="E37" s="78"/>
      <c r="F37" s="78"/>
      <c r="G37" s="40"/>
      <c r="H37" s="98"/>
      <c r="I37" s="98"/>
      <c r="J37" s="98"/>
      <c r="K37" s="32">
        <v>0</v>
      </c>
      <c r="L37" s="4"/>
      <c r="M37" s="6"/>
      <c r="N37" s="6"/>
      <c r="O37" s="6" t="e">
        <f t="shared" si="1"/>
        <v>#DIV/0!</v>
      </c>
    </row>
    <row r="38" spans="1:15" x14ac:dyDescent="0.35">
      <c r="A38" s="189" t="s">
        <v>162</v>
      </c>
      <c r="B38" s="137" t="s">
        <v>163</v>
      </c>
      <c r="C38" s="42" t="e">
        <f t="shared" si="0"/>
        <v>#DIV/0!</v>
      </c>
      <c r="D38" s="31"/>
      <c r="E38" s="78"/>
      <c r="F38" s="78"/>
      <c r="G38" s="40"/>
      <c r="H38" s="98"/>
      <c r="I38" s="98"/>
      <c r="J38" s="98"/>
      <c r="K38" s="32">
        <v>0</v>
      </c>
      <c r="L38" s="4"/>
      <c r="M38" s="6"/>
      <c r="N38" s="6"/>
      <c r="O38" s="6" t="e">
        <f t="shared" si="1"/>
        <v>#DIV/0!</v>
      </c>
    </row>
    <row r="39" spans="1:15" x14ac:dyDescent="0.35">
      <c r="A39" s="4"/>
      <c r="B39" s="23"/>
      <c r="C39" s="42"/>
      <c r="D39" s="5"/>
      <c r="E39" s="104"/>
      <c r="F39" s="104"/>
      <c r="G39" s="104"/>
      <c r="H39" s="104"/>
      <c r="I39" s="103"/>
      <c r="J39" s="105"/>
      <c r="K39" s="32"/>
      <c r="L39" s="4"/>
      <c r="M39" s="6"/>
      <c r="N39" s="6"/>
      <c r="O39" s="6" t="e">
        <f t="shared" si="1"/>
        <v>#DIV/0!</v>
      </c>
    </row>
    <row r="40" spans="1:15" x14ac:dyDescent="0.35">
      <c r="C40" s="5" t="e">
        <f t="shared" si="0"/>
        <v>#DIV/0!</v>
      </c>
      <c r="D40" s="30" t="e">
        <v>#DIV/0!</v>
      </c>
      <c r="E40" s="4">
        <f>SUM(E2:E39)</f>
        <v>0</v>
      </c>
      <c r="F40" s="4">
        <f t="shared" ref="F40:K40" si="2">SUM(F2:F39)</f>
        <v>0</v>
      </c>
      <c r="G40" s="4">
        <f t="shared" si="2"/>
        <v>0</v>
      </c>
      <c r="H40" s="4">
        <f t="shared" si="2"/>
        <v>0</v>
      </c>
      <c r="I40" s="4">
        <f t="shared" si="2"/>
        <v>0</v>
      </c>
      <c r="J40" s="4">
        <f t="shared" si="2"/>
        <v>0</v>
      </c>
      <c r="K40" s="4">
        <f t="shared" si="2"/>
        <v>27</v>
      </c>
      <c r="L40" s="4"/>
      <c r="M40" s="6"/>
      <c r="N40" s="6"/>
      <c r="O40" s="6" t="e">
        <f t="shared" si="1"/>
        <v>#DIV/0!</v>
      </c>
    </row>
    <row r="41" spans="1:15" x14ac:dyDescent="0.35">
      <c r="G41" s="73" t="e">
        <f>G40/E40</f>
        <v>#DIV/0!</v>
      </c>
      <c r="H41" s="73" t="e">
        <f>H40/E40</f>
        <v>#DIV/0!</v>
      </c>
      <c r="I41" s="73" t="e">
        <f>I40/E40</f>
        <v>#DIV/0!</v>
      </c>
      <c r="J41" s="19" t="e">
        <f>J40/E40</f>
        <v>#DIV/0!</v>
      </c>
    </row>
    <row r="42" spans="1:15" x14ac:dyDescent="0.35">
      <c r="G42" s="6"/>
      <c r="H42" s="6"/>
      <c r="I42" s="6"/>
      <c r="J42" s="6"/>
    </row>
    <row r="45" spans="1:15" x14ac:dyDescent="0.35">
      <c r="C45" s="46"/>
    </row>
    <row r="54" spans="6:6" x14ac:dyDescent="0.35">
      <c r="F54" s="101">
        <f>20/983</f>
        <v>2.0345879959308241E-2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workbookViewId="0">
      <selection activeCell="E2" sqref="E2:I33"/>
    </sheetView>
  </sheetViews>
  <sheetFormatPr defaultRowHeight="14.5" x14ac:dyDescent="0.35"/>
  <cols>
    <col min="1" max="1" width="20.7265625" customWidth="1"/>
    <col min="2" max="2" width="18.6328125" customWidth="1"/>
    <col min="3" max="3" width="9.6328125" customWidth="1"/>
    <col min="5" max="6" width="10.26953125" customWidth="1"/>
    <col min="10" max="10" width="11.54296875" customWidth="1"/>
    <col min="11" max="11" width="12.81640625" customWidth="1"/>
    <col min="12" max="12" width="11.1796875" customWidth="1"/>
    <col min="13" max="13" width="14.54296875" bestFit="1" customWidth="1"/>
  </cols>
  <sheetData>
    <row r="1" spans="1:15" ht="15" thickBot="1" x14ac:dyDescent="0.4">
      <c r="A1" s="26" t="s">
        <v>50</v>
      </c>
      <c r="B1" s="26" t="s">
        <v>51</v>
      </c>
      <c r="C1" s="11" t="s">
        <v>0</v>
      </c>
      <c r="D1" s="26" t="s">
        <v>1</v>
      </c>
      <c r="E1" s="26" t="s">
        <v>52</v>
      </c>
      <c r="F1" s="26" t="s">
        <v>53</v>
      </c>
      <c r="G1" s="26" t="s">
        <v>48</v>
      </c>
      <c r="H1" s="26" t="s">
        <v>21</v>
      </c>
      <c r="I1" s="26" t="s">
        <v>3</v>
      </c>
      <c r="J1" s="26" t="s">
        <v>54</v>
      </c>
      <c r="K1" s="11" t="s">
        <v>55</v>
      </c>
      <c r="L1" s="11" t="s">
        <v>56</v>
      </c>
      <c r="M1" s="11" t="s">
        <v>180</v>
      </c>
      <c r="N1" s="11" t="s">
        <v>9</v>
      </c>
      <c r="O1" s="11" t="s">
        <v>181</v>
      </c>
    </row>
    <row r="2" spans="1:15" ht="15" thickBot="1" x14ac:dyDescent="0.4">
      <c r="A2" s="180" t="s">
        <v>6</v>
      </c>
      <c r="B2" s="181" t="s">
        <v>22</v>
      </c>
      <c r="C2" s="42" t="e">
        <f>F2/E2</f>
        <v>#DIV/0!</v>
      </c>
      <c r="D2" s="74"/>
      <c r="E2" s="40"/>
      <c r="F2" s="40"/>
      <c r="G2" s="98"/>
      <c r="H2" s="36"/>
      <c r="I2" s="234"/>
      <c r="J2" s="235"/>
      <c r="K2" s="32">
        <v>1</v>
      </c>
      <c r="L2" s="4"/>
      <c r="M2" s="6"/>
      <c r="N2" s="6"/>
      <c r="O2" s="6" t="e">
        <f>N2/M2</f>
        <v>#DIV/0!</v>
      </c>
    </row>
    <row r="3" spans="1:15" ht="15" thickBot="1" x14ac:dyDescent="0.4">
      <c r="A3" s="190" t="s">
        <v>7</v>
      </c>
      <c r="B3" s="191" t="s">
        <v>23</v>
      </c>
      <c r="C3" s="42" t="e">
        <f t="shared" ref="C3:C40" si="0">F3/E3</f>
        <v>#DIV/0!</v>
      </c>
      <c r="D3" s="75"/>
      <c r="E3" s="40"/>
      <c r="F3" s="40"/>
      <c r="G3" s="98"/>
      <c r="H3" s="36"/>
      <c r="I3" s="234"/>
      <c r="J3" s="235"/>
      <c r="K3" s="32">
        <v>1</v>
      </c>
      <c r="L3" s="4"/>
      <c r="M3" s="6"/>
      <c r="N3" s="6"/>
      <c r="O3" s="6" t="e">
        <f t="shared" ref="O3:O40" si="1">N3/M3</f>
        <v>#DIV/0!</v>
      </c>
    </row>
    <row r="4" spans="1:15" ht="14.5" customHeight="1" thickBot="1" x14ac:dyDescent="0.4">
      <c r="A4" s="195" t="s">
        <v>164</v>
      </c>
      <c r="B4" s="196" t="s">
        <v>164</v>
      </c>
      <c r="C4" s="42" t="e">
        <f t="shared" si="0"/>
        <v>#DIV/0!</v>
      </c>
      <c r="D4" s="75"/>
      <c r="E4" s="82"/>
      <c r="F4" s="82"/>
      <c r="G4" s="151"/>
      <c r="H4" s="36"/>
      <c r="I4" s="234"/>
      <c r="J4" s="235"/>
      <c r="K4" s="32">
        <v>0</v>
      </c>
      <c r="L4" s="4"/>
      <c r="M4" s="6"/>
      <c r="N4" s="6"/>
      <c r="O4" s="6" t="e">
        <f t="shared" si="1"/>
        <v>#DIV/0!</v>
      </c>
    </row>
    <row r="5" spans="1:15" ht="15" thickBot="1" x14ac:dyDescent="0.4">
      <c r="A5" s="190" t="s">
        <v>26</v>
      </c>
      <c r="B5" s="191" t="s">
        <v>230</v>
      </c>
      <c r="C5" s="42" t="e">
        <f t="shared" si="0"/>
        <v>#DIV/0!</v>
      </c>
      <c r="D5" s="75"/>
      <c r="E5" s="40"/>
      <c r="F5" s="40"/>
      <c r="G5" s="98"/>
      <c r="H5" s="98"/>
      <c r="I5" s="37"/>
      <c r="J5" s="235"/>
      <c r="K5" s="32">
        <v>1</v>
      </c>
      <c r="L5" s="4"/>
      <c r="M5" s="6"/>
      <c r="N5" s="6"/>
      <c r="O5" s="6" t="e">
        <f t="shared" si="1"/>
        <v>#DIV/0!</v>
      </c>
    </row>
    <row r="6" spans="1:15" ht="15" thickBot="1" x14ac:dyDescent="0.4">
      <c r="A6" s="190" t="s">
        <v>28</v>
      </c>
      <c r="B6" s="191" t="s">
        <v>29</v>
      </c>
      <c r="C6" s="42" t="e">
        <f t="shared" si="0"/>
        <v>#DIV/0!</v>
      </c>
      <c r="D6" s="75"/>
      <c r="E6" s="40"/>
      <c r="F6" s="40"/>
      <c r="G6" s="98"/>
      <c r="H6" s="98"/>
      <c r="I6" s="37"/>
      <c r="J6" s="235"/>
      <c r="K6" s="32">
        <v>1</v>
      </c>
      <c r="L6" s="4"/>
      <c r="M6" s="6"/>
      <c r="N6" s="6"/>
      <c r="O6" s="6" t="e">
        <f t="shared" si="1"/>
        <v>#DIV/0!</v>
      </c>
    </row>
    <row r="7" spans="1:15" ht="15" thickBot="1" x14ac:dyDescent="0.4">
      <c r="A7" s="190" t="s">
        <v>5</v>
      </c>
      <c r="B7" s="191" t="s">
        <v>30</v>
      </c>
      <c r="C7" s="42" t="e">
        <f t="shared" si="0"/>
        <v>#DIV/0!</v>
      </c>
      <c r="D7" s="75"/>
      <c r="E7" s="40"/>
      <c r="F7" s="40"/>
      <c r="G7" s="98"/>
      <c r="H7" s="98"/>
      <c r="I7" s="37"/>
      <c r="J7" s="235"/>
      <c r="K7" s="32">
        <v>1</v>
      </c>
      <c r="L7" s="4"/>
      <c r="M7" s="6"/>
      <c r="N7" s="6"/>
      <c r="O7" s="6" t="e">
        <f t="shared" si="1"/>
        <v>#DIV/0!</v>
      </c>
    </row>
    <row r="8" spans="1:15" ht="15" thickBot="1" x14ac:dyDescent="0.4">
      <c r="A8" s="190" t="s">
        <v>249</v>
      </c>
      <c r="B8" s="191" t="s">
        <v>250</v>
      </c>
      <c r="C8" s="42" t="e">
        <f t="shared" si="0"/>
        <v>#DIV/0!</v>
      </c>
      <c r="D8" s="75"/>
      <c r="E8" s="40"/>
      <c r="F8" s="40"/>
      <c r="G8" s="98"/>
      <c r="H8" s="98"/>
      <c r="I8" s="37"/>
      <c r="J8" s="235"/>
      <c r="K8" s="32">
        <v>1</v>
      </c>
      <c r="L8" s="4"/>
      <c r="M8" s="6"/>
      <c r="N8" s="6"/>
      <c r="O8" s="6" t="e">
        <f t="shared" si="1"/>
        <v>#DIV/0!</v>
      </c>
    </row>
    <row r="9" spans="1:15" ht="15" thickBot="1" x14ac:dyDescent="0.4">
      <c r="A9" s="190" t="s">
        <v>32</v>
      </c>
      <c r="B9" s="191" t="s">
        <v>33</v>
      </c>
      <c r="C9" s="42" t="e">
        <f t="shared" si="0"/>
        <v>#DIV/0!</v>
      </c>
      <c r="D9" s="75"/>
      <c r="E9" s="40"/>
      <c r="F9" s="40"/>
      <c r="G9" s="98"/>
      <c r="H9" s="98"/>
      <c r="I9" s="37"/>
      <c r="J9" s="235"/>
      <c r="K9" s="32">
        <v>1</v>
      </c>
      <c r="L9" s="4"/>
      <c r="M9" s="6"/>
      <c r="N9" s="6"/>
      <c r="O9" s="6" t="e">
        <f t="shared" si="1"/>
        <v>#DIV/0!</v>
      </c>
    </row>
    <row r="10" spans="1:15" ht="15" thickBot="1" x14ac:dyDescent="0.4">
      <c r="A10" s="190" t="s">
        <v>34</v>
      </c>
      <c r="B10" s="191" t="s">
        <v>35</v>
      </c>
      <c r="C10" s="42" t="e">
        <f t="shared" si="0"/>
        <v>#DIV/0!</v>
      </c>
      <c r="D10" s="75"/>
      <c r="E10" s="40"/>
      <c r="F10" s="40"/>
      <c r="G10" s="98"/>
      <c r="H10" s="98"/>
      <c r="I10" s="234"/>
      <c r="J10" s="235"/>
      <c r="K10" s="32">
        <v>1</v>
      </c>
      <c r="L10" s="4"/>
      <c r="M10" s="6"/>
      <c r="N10" s="6"/>
      <c r="O10" s="6" t="e">
        <f t="shared" si="1"/>
        <v>#DIV/0!</v>
      </c>
    </row>
    <row r="11" spans="1:15" ht="15" thickBot="1" x14ac:dyDescent="0.4">
      <c r="A11" s="190" t="s">
        <v>139</v>
      </c>
      <c r="B11" s="191" t="s">
        <v>148</v>
      </c>
      <c r="C11" s="42" t="e">
        <f t="shared" si="0"/>
        <v>#DIV/0!</v>
      </c>
      <c r="D11" s="75"/>
      <c r="E11" s="40"/>
      <c r="F11" s="40"/>
      <c r="G11" s="151"/>
      <c r="H11" s="40"/>
      <c r="I11" s="234"/>
      <c r="J11" s="235"/>
      <c r="K11" s="32">
        <v>1</v>
      </c>
      <c r="L11" s="4"/>
      <c r="M11" s="6"/>
      <c r="N11" s="6"/>
      <c r="O11" s="6" t="e">
        <f t="shared" si="1"/>
        <v>#DIV/0!</v>
      </c>
    </row>
    <row r="12" spans="1:15" ht="15" thickBot="1" x14ac:dyDescent="0.4">
      <c r="A12" s="229" t="s">
        <v>115</v>
      </c>
      <c r="B12" s="230" t="s">
        <v>114</v>
      </c>
      <c r="C12" s="42" t="e">
        <f t="shared" si="0"/>
        <v>#DIV/0!</v>
      </c>
      <c r="D12" s="75"/>
      <c r="E12" s="40"/>
      <c r="F12" s="40"/>
      <c r="G12" s="98"/>
      <c r="H12" s="98"/>
      <c r="I12" s="234"/>
      <c r="J12" s="235"/>
      <c r="K12" s="32">
        <v>1</v>
      </c>
      <c r="L12" s="4"/>
      <c r="M12" s="6"/>
      <c r="N12" s="6"/>
      <c r="O12" s="6" t="e">
        <f t="shared" si="1"/>
        <v>#DIV/0!</v>
      </c>
    </row>
    <row r="13" spans="1:15" ht="15" thickBot="1" x14ac:dyDescent="0.4">
      <c r="A13" s="190" t="s">
        <v>40</v>
      </c>
      <c r="B13" s="191" t="s">
        <v>41</v>
      </c>
      <c r="C13" s="42" t="e">
        <f t="shared" si="0"/>
        <v>#DIV/0!</v>
      </c>
      <c r="D13" s="75"/>
      <c r="E13" s="82"/>
      <c r="F13" s="82"/>
      <c r="G13" s="98"/>
      <c r="H13" s="98"/>
      <c r="I13" s="234"/>
      <c r="J13" s="235"/>
      <c r="K13" s="32">
        <v>0</v>
      </c>
      <c r="L13" s="4"/>
      <c r="M13" s="6"/>
      <c r="N13" s="6"/>
      <c r="O13" s="6" t="e">
        <f t="shared" si="1"/>
        <v>#DIV/0!</v>
      </c>
    </row>
    <row r="14" spans="1:15" ht="15" thickBot="1" x14ac:dyDescent="0.4">
      <c r="A14" s="190" t="s">
        <v>42</v>
      </c>
      <c r="B14" s="191" t="s">
        <v>43</v>
      </c>
      <c r="C14" s="42" t="e">
        <f t="shared" si="0"/>
        <v>#DIV/0!</v>
      </c>
      <c r="D14" s="75"/>
      <c r="E14" s="40"/>
      <c r="F14" s="40"/>
      <c r="G14" s="98"/>
      <c r="H14" s="98"/>
      <c r="I14" s="234"/>
      <c r="J14" s="235"/>
      <c r="K14" s="32">
        <v>1</v>
      </c>
      <c r="L14" s="4"/>
      <c r="M14" s="6"/>
      <c r="N14" s="6"/>
      <c r="O14" s="6" t="e">
        <f t="shared" si="1"/>
        <v>#DIV/0!</v>
      </c>
    </row>
    <row r="15" spans="1:15" ht="15" thickBot="1" x14ac:dyDescent="0.4">
      <c r="A15" s="199" t="s">
        <v>223</v>
      </c>
      <c r="B15" s="200" t="s">
        <v>224</v>
      </c>
      <c r="C15" s="42" t="e">
        <f t="shared" si="0"/>
        <v>#DIV/0!</v>
      </c>
      <c r="D15" s="75"/>
      <c r="E15" s="40"/>
      <c r="F15" s="40"/>
      <c r="G15" s="98"/>
      <c r="H15" s="98"/>
      <c r="I15" s="234"/>
      <c r="J15" s="235"/>
      <c r="K15" s="32">
        <v>1</v>
      </c>
      <c r="L15" s="4"/>
      <c r="M15" s="6"/>
      <c r="N15" s="6"/>
      <c r="O15" s="6" t="e">
        <f t="shared" si="1"/>
        <v>#DIV/0!</v>
      </c>
    </row>
    <row r="16" spans="1:15" ht="15" thickBot="1" x14ac:dyDescent="0.4">
      <c r="A16" s="190" t="s">
        <v>46</v>
      </c>
      <c r="B16" s="191" t="s">
        <v>47</v>
      </c>
      <c r="C16" s="42" t="e">
        <f t="shared" si="0"/>
        <v>#DIV/0!</v>
      </c>
      <c r="D16" s="75"/>
      <c r="E16" s="40"/>
      <c r="F16" s="40"/>
      <c r="G16" s="98"/>
      <c r="H16" s="98"/>
      <c r="I16" s="234"/>
      <c r="J16" s="235"/>
      <c r="K16" s="32">
        <v>1</v>
      </c>
      <c r="L16" s="4"/>
      <c r="M16" s="6"/>
      <c r="N16" s="6"/>
      <c r="O16" s="6" t="e">
        <f t="shared" si="1"/>
        <v>#DIV/0!</v>
      </c>
    </row>
    <row r="17" spans="1:15" ht="15" thickBot="1" x14ac:dyDescent="0.4">
      <c r="A17" s="197" t="s">
        <v>103</v>
      </c>
      <c r="B17" s="198" t="s">
        <v>104</v>
      </c>
      <c r="C17" s="42" t="e">
        <f t="shared" si="0"/>
        <v>#DIV/0!</v>
      </c>
      <c r="D17" s="76"/>
      <c r="E17" s="40"/>
      <c r="F17" s="40"/>
      <c r="G17" s="98"/>
      <c r="H17" s="40"/>
      <c r="I17" s="234"/>
      <c r="J17" s="235"/>
      <c r="K17" s="32">
        <v>1</v>
      </c>
      <c r="L17" s="4"/>
      <c r="M17" s="6"/>
      <c r="N17" s="6"/>
      <c r="O17" s="6" t="e">
        <f t="shared" si="1"/>
        <v>#DIV/0!</v>
      </c>
    </row>
    <row r="18" spans="1:15" ht="15" thickBot="1" x14ac:dyDescent="0.4">
      <c r="A18" s="190" t="s">
        <v>105</v>
      </c>
      <c r="B18" s="191" t="s">
        <v>106</v>
      </c>
      <c r="C18" s="42" t="e">
        <f t="shared" si="0"/>
        <v>#DIV/0!</v>
      </c>
      <c r="D18" s="31"/>
      <c r="E18" s="34"/>
      <c r="F18" s="36"/>
      <c r="G18" s="98"/>
      <c r="H18" s="98"/>
      <c r="I18" s="234"/>
      <c r="J18" s="235"/>
      <c r="K18" s="32">
        <v>1</v>
      </c>
      <c r="L18" s="4"/>
      <c r="M18" s="6"/>
      <c r="N18" s="6"/>
      <c r="O18" s="6" t="e">
        <f t="shared" si="1"/>
        <v>#DIV/0!</v>
      </c>
    </row>
    <row r="19" spans="1:15" ht="15" thickBot="1" x14ac:dyDescent="0.4">
      <c r="A19" s="195" t="s">
        <v>231</v>
      </c>
      <c r="B19" s="196" t="s">
        <v>235</v>
      </c>
      <c r="C19" s="42" t="e">
        <f t="shared" si="0"/>
        <v>#DIV/0!</v>
      </c>
      <c r="D19" s="31"/>
      <c r="E19" s="82"/>
      <c r="F19" s="82"/>
      <c r="G19" s="98"/>
      <c r="H19" s="98"/>
      <c r="I19" s="234"/>
      <c r="J19" s="235"/>
      <c r="K19" s="32">
        <v>0</v>
      </c>
      <c r="L19" s="4"/>
      <c r="M19" s="6"/>
      <c r="N19" s="6"/>
      <c r="O19" s="6" t="e">
        <f t="shared" si="1"/>
        <v>#DIV/0!</v>
      </c>
    </row>
    <row r="20" spans="1:15" ht="15" thickBot="1" x14ac:dyDescent="0.4">
      <c r="A20" s="190" t="s">
        <v>217</v>
      </c>
      <c r="B20" s="191" t="s">
        <v>220</v>
      </c>
      <c r="C20" s="42" t="e">
        <f t="shared" si="0"/>
        <v>#DIV/0!</v>
      </c>
      <c r="D20" s="31"/>
      <c r="E20" s="82"/>
      <c r="F20" s="82"/>
      <c r="G20" s="98"/>
      <c r="H20" s="98"/>
      <c r="I20" s="234"/>
      <c r="J20" s="235"/>
      <c r="K20" s="32">
        <v>0</v>
      </c>
      <c r="L20" s="4"/>
      <c r="M20" s="6"/>
      <c r="N20" s="6"/>
      <c r="O20" s="6" t="e">
        <f t="shared" si="1"/>
        <v>#DIV/0!</v>
      </c>
    </row>
    <row r="21" spans="1:15" ht="15" thickBot="1" x14ac:dyDescent="0.4">
      <c r="A21" s="190" t="s">
        <v>123</v>
      </c>
      <c r="B21" s="191" t="s">
        <v>123</v>
      </c>
      <c r="C21" s="42" t="e">
        <f t="shared" si="0"/>
        <v>#DIV/0!</v>
      </c>
      <c r="D21" s="31"/>
      <c r="E21" s="40"/>
      <c r="F21" s="98"/>
      <c r="G21" s="98"/>
      <c r="H21" s="98"/>
      <c r="I21" s="234"/>
      <c r="J21" s="235"/>
      <c r="K21" s="32">
        <v>1</v>
      </c>
      <c r="L21" s="4"/>
      <c r="M21" s="6"/>
      <c r="N21" s="6"/>
      <c r="O21" s="6" t="e">
        <f t="shared" si="1"/>
        <v>#DIV/0!</v>
      </c>
    </row>
    <row r="22" spans="1:15" ht="15" thickBot="1" x14ac:dyDescent="0.4">
      <c r="A22" s="190" t="s">
        <v>124</v>
      </c>
      <c r="B22" s="191" t="s">
        <v>125</v>
      </c>
      <c r="C22" s="42" t="e">
        <f t="shared" si="0"/>
        <v>#DIV/0!</v>
      </c>
      <c r="D22" s="31"/>
      <c r="E22" s="40"/>
      <c r="F22" s="40"/>
      <c r="G22" s="98"/>
      <c r="H22" s="98"/>
      <c r="I22" s="234"/>
      <c r="J22" s="235"/>
      <c r="K22" s="32">
        <v>1</v>
      </c>
      <c r="L22" s="4"/>
      <c r="M22" s="6"/>
      <c r="N22" s="6"/>
      <c r="O22" s="6" t="e">
        <f t="shared" si="1"/>
        <v>#DIV/0!</v>
      </c>
    </row>
    <row r="23" spans="1:15" ht="15" thickBot="1" x14ac:dyDescent="0.4">
      <c r="A23" s="190" t="s">
        <v>218</v>
      </c>
      <c r="B23" s="198" t="s">
        <v>219</v>
      </c>
      <c r="C23" s="42" t="e">
        <f t="shared" si="0"/>
        <v>#DIV/0!</v>
      </c>
      <c r="D23" s="31"/>
      <c r="E23" s="40"/>
      <c r="F23" s="40"/>
      <c r="G23" s="98"/>
      <c r="H23" s="40"/>
      <c r="I23" s="234"/>
      <c r="J23" s="235"/>
      <c r="K23" s="32">
        <v>1</v>
      </c>
      <c r="L23" s="4"/>
      <c r="M23" s="6"/>
      <c r="N23" s="6"/>
      <c r="O23" s="6" t="e">
        <f t="shared" si="1"/>
        <v>#DIV/0!</v>
      </c>
    </row>
    <row r="24" spans="1:15" ht="15" thickBot="1" x14ac:dyDescent="0.4">
      <c r="A24" s="190" t="s">
        <v>241</v>
      </c>
      <c r="B24" s="191" t="s">
        <v>240</v>
      </c>
      <c r="C24" s="42" t="e">
        <f t="shared" si="0"/>
        <v>#DIV/0!</v>
      </c>
      <c r="D24" s="31"/>
      <c r="E24" s="82"/>
      <c r="F24" s="82"/>
      <c r="G24" s="98"/>
      <c r="H24" s="40"/>
      <c r="I24" s="234"/>
      <c r="J24" s="235"/>
      <c r="K24" s="32">
        <v>0</v>
      </c>
      <c r="L24" s="4"/>
      <c r="M24" s="6"/>
      <c r="N24" s="6"/>
      <c r="O24" s="6" t="e">
        <f t="shared" si="1"/>
        <v>#DIV/0!</v>
      </c>
    </row>
    <row r="25" spans="1:15" ht="15" thickBot="1" x14ac:dyDescent="0.4">
      <c r="A25" s="190" t="s">
        <v>251</v>
      </c>
      <c r="B25" s="191" t="s">
        <v>145</v>
      </c>
      <c r="C25" s="42" t="e">
        <f t="shared" si="0"/>
        <v>#DIV/0!</v>
      </c>
      <c r="D25" s="31"/>
      <c r="E25" s="40"/>
      <c r="F25" s="227"/>
      <c r="G25" s="98"/>
      <c r="H25" s="98"/>
      <c r="I25" s="234"/>
      <c r="J25" s="235"/>
      <c r="K25" s="32">
        <v>1</v>
      </c>
      <c r="L25" s="4"/>
      <c r="M25" s="6"/>
      <c r="N25" s="6"/>
      <c r="O25" s="6" t="e">
        <f t="shared" si="1"/>
        <v>#DIV/0!</v>
      </c>
    </row>
    <row r="26" spans="1:15" ht="15" thickBot="1" x14ac:dyDescent="0.4">
      <c r="A26" s="190" t="s">
        <v>232</v>
      </c>
      <c r="B26" s="191" t="s">
        <v>236</v>
      </c>
      <c r="C26" s="42" t="e">
        <f t="shared" si="0"/>
        <v>#DIV/0!</v>
      </c>
      <c r="D26" s="31"/>
      <c r="E26" s="40"/>
      <c r="F26" s="40"/>
      <c r="G26" s="98"/>
      <c r="H26" s="98"/>
      <c r="I26" s="234"/>
      <c r="J26" s="235"/>
      <c r="K26" s="32">
        <v>1</v>
      </c>
      <c r="L26" s="4"/>
      <c r="M26" s="6"/>
      <c r="N26" s="6"/>
      <c r="O26" s="6" t="e">
        <f t="shared" si="1"/>
        <v>#DIV/0!</v>
      </c>
    </row>
    <row r="27" spans="1:15" ht="15" thickBot="1" x14ac:dyDescent="0.4">
      <c r="A27" s="190" t="s">
        <v>252</v>
      </c>
      <c r="B27" s="191" t="s">
        <v>252</v>
      </c>
      <c r="C27" s="42" t="e">
        <f t="shared" si="0"/>
        <v>#DIV/0!</v>
      </c>
      <c r="D27" s="31"/>
      <c r="E27" s="40"/>
      <c r="F27" s="40"/>
      <c r="G27" s="98"/>
      <c r="H27" s="98"/>
      <c r="I27" s="234"/>
      <c r="J27" s="235"/>
      <c r="K27" s="32">
        <v>1</v>
      </c>
      <c r="L27" s="4"/>
      <c r="M27" s="6"/>
      <c r="N27" s="6"/>
      <c r="O27" s="6" t="e">
        <f t="shared" si="1"/>
        <v>#DIV/0!</v>
      </c>
    </row>
    <row r="28" spans="1:15" ht="15" thickBot="1" x14ac:dyDescent="0.4">
      <c r="A28" s="190" t="s">
        <v>143</v>
      </c>
      <c r="B28" s="191" t="s">
        <v>151</v>
      </c>
      <c r="C28" s="42" t="e">
        <f t="shared" si="0"/>
        <v>#DIV/0!</v>
      </c>
      <c r="D28" s="31"/>
      <c r="E28" s="40"/>
      <c r="F28" s="98"/>
      <c r="G28" s="98"/>
      <c r="H28" s="98"/>
      <c r="I28" s="234"/>
      <c r="J28" s="236"/>
      <c r="K28" s="32">
        <v>1</v>
      </c>
      <c r="L28" s="4"/>
      <c r="M28" s="6"/>
      <c r="N28" s="6"/>
      <c r="O28" s="6" t="e">
        <f t="shared" si="1"/>
        <v>#DIV/0!</v>
      </c>
    </row>
    <row r="29" spans="1:15" ht="15" thickBot="1" x14ac:dyDescent="0.4">
      <c r="A29" s="197" t="s">
        <v>221</v>
      </c>
      <c r="B29" s="198" t="s">
        <v>222</v>
      </c>
      <c r="C29" s="42" t="e">
        <f t="shared" si="0"/>
        <v>#DIV/0!</v>
      </c>
      <c r="D29" s="31"/>
      <c r="E29" s="40"/>
      <c r="F29" s="40"/>
      <c r="G29" s="98"/>
      <c r="H29" s="98"/>
      <c r="I29" s="234"/>
      <c r="J29" s="98">
        <v>1</v>
      </c>
      <c r="K29" s="32">
        <v>1</v>
      </c>
      <c r="L29" s="4"/>
      <c r="M29" s="6"/>
      <c r="N29" s="6"/>
      <c r="O29" s="6" t="e">
        <f t="shared" si="1"/>
        <v>#DIV/0!</v>
      </c>
    </row>
    <row r="30" spans="1:15" ht="15" thickBot="1" x14ac:dyDescent="0.4">
      <c r="A30" s="190" t="s">
        <v>140</v>
      </c>
      <c r="B30" s="191" t="s">
        <v>149</v>
      </c>
      <c r="C30" s="42" t="e">
        <f t="shared" si="0"/>
        <v>#DIV/0!</v>
      </c>
      <c r="D30" s="31"/>
      <c r="E30" s="40"/>
      <c r="F30" s="40"/>
      <c r="G30" s="98"/>
      <c r="H30" s="98"/>
      <c r="I30" s="234"/>
      <c r="J30" s="235"/>
      <c r="K30" s="32">
        <v>1</v>
      </c>
      <c r="L30" s="4"/>
      <c r="M30" s="6"/>
      <c r="N30" s="6"/>
      <c r="O30" s="6" t="e">
        <f t="shared" si="1"/>
        <v>#DIV/0!</v>
      </c>
    </row>
    <row r="31" spans="1:15" ht="15" thickBot="1" x14ac:dyDescent="0.4">
      <c r="A31" s="190" t="s">
        <v>141</v>
      </c>
      <c r="B31" s="191" t="s">
        <v>150</v>
      </c>
      <c r="C31" s="42" t="e">
        <f t="shared" si="0"/>
        <v>#DIV/0!</v>
      </c>
      <c r="D31" s="31"/>
      <c r="E31" s="40"/>
      <c r="F31" s="40"/>
      <c r="G31" s="98"/>
      <c r="H31" s="98"/>
      <c r="I31" s="234"/>
      <c r="J31" s="235"/>
      <c r="K31" s="32">
        <v>1</v>
      </c>
      <c r="L31" s="4"/>
      <c r="M31" s="6"/>
      <c r="N31" s="6"/>
      <c r="O31" s="6" t="e">
        <f t="shared" si="1"/>
        <v>#DIV/0!</v>
      </c>
    </row>
    <row r="32" spans="1:15" ht="15" thickBot="1" x14ac:dyDescent="0.4">
      <c r="A32" s="190" t="s">
        <v>142</v>
      </c>
      <c r="B32" s="191" t="s">
        <v>153</v>
      </c>
      <c r="C32" s="42" t="e">
        <f t="shared" si="0"/>
        <v>#DIV/0!</v>
      </c>
      <c r="D32" s="31"/>
      <c r="E32" s="40"/>
      <c r="F32" s="40"/>
      <c r="G32" s="98"/>
      <c r="H32" s="98"/>
      <c r="I32" s="234"/>
      <c r="J32" s="235"/>
      <c r="K32" s="32">
        <v>1</v>
      </c>
      <c r="L32" s="4"/>
      <c r="M32" s="6"/>
      <c r="N32" s="6"/>
      <c r="O32" s="6" t="e">
        <f t="shared" si="1"/>
        <v>#DIV/0!</v>
      </c>
    </row>
    <row r="33" spans="1:15" ht="15" thickBot="1" x14ac:dyDescent="0.4">
      <c r="A33" s="190" t="s">
        <v>234</v>
      </c>
      <c r="B33" s="191" t="s">
        <v>234</v>
      </c>
      <c r="C33" s="42" t="e">
        <f t="shared" si="0"/>
        <v>#DIV/0!</v>
      </c>
      <c r="D33" s="31"/>
      <c r="E33" s="40"/>
      <c r="F33" s="40"/>
      <c r="G33" s="98"/>
      <c r="H33" s="98"/>
      <c r="I33" s="234"/>
      <c r="J33" s="235"/>
      <c r="K33" s="32">
        <v>1</v>
      </c>
      <c r="L33" s="4"/>
      <c r="M33" s="6"/>
      <c r="N33" s="6"/>
      <c r="O33" s="6" t="e">
        <f t="shared" si="1"/>
        <v>#DIV/0!</v>
      </c>
    </row>
    <row r="34" spans="1:15" ht="14" customHeight="1" x14ac:dyDescent="0.35">
      <c r="A34" s="136" t="s">
        <v>165</v>
      </c>
      <c r="B34" s="136" t="s">
        <v>25</v>
      </c>
      <c r="C34" s="42" t="e">
        <f t="shared" si="0"/>
        <v>#DIV/0!</v>
      </c>
      <c r="D34" s="31"/>
      <c r="E34" s="149"/>
      <c r="F34" s="149"/>
      <c r="G34" s="104"/>
      <c r="H34" s="103"/>
      <c r="I34" s="103"/>
      <c r="J34" s="129"/>
      <c r="K34" s="32">
        <v>0</v>
      </c>
      <c r="L34" s="4"/>
      <c r="M34" s="6"/>
      <c r="N34" s="6"/>
      <c r="O34" s="6" t="e">
        <f t="shared" si="1"/>
        <v>#DIV/0!</v>
      </c>
    </row>
    <row r="35" spans="1:15" x14ac:dyDescent="0.35">
      <c r="A35" s="189" t="s">
        <v>156</v>
      </c>
      <c r="B35" s="137" t="s">
        <v>157</v>
      </c>
      <c r="C35" s="42" t="e">
        <f t="shared" si="0"/>
        <v>#DIV/0!</v>
      </c>
      <c r="D35" s="31"/>
      <c r="E35" s="78"/>
      <c r="F35" s="78"/>
      <c r="G35" s="40"/>
      <c r="H35" s="98"/>
      <c r="I35" s="98"/>
      <c r="J35" s="125"/>
      <c r="K35" s="32">
        <v>0</v>
      </c>
      <c r="L35" s="4"/>
      <c r="M35" s="6"/>
      <c r="N35" s="6"/>
      <c r="O35" s="6" t="e">
        <f t="shared" si="1"/>
        <v>#DIV/0!</v>
      </c>
    </row>
    <row r="36" spans="1:15" x14ac:dyDescent="0.35">
      <c r="A36" s="189" t="s">
        <v>158</v>
      </c>
      <c r="B36" s="137" t="s">
        <v>159</v>
      </c>
      <c r="C36" s="42" t="e">
        <f t="shared" si="0"/>
        <v>#DIV/0!</v>
      </c>
      <c r="D36" s="31"/>
      <c r="E36" s="78"/>
      <c r="F36" s="78"/>
      <c r="G36" s="40"/>
      <c r="H36" s="98"/>
      <c r="I36" s="98"/>
      <c r="J36" s="125"/>
      <c r="K36" s="32">
        <v>0</v>
      </c>
      <c r="L36" s="4"/>
      <c r="M36" s="6"/>
      <c r="N36" s="6"/>
      <c r="O36" s="6" t="e">
        <f t="shared" si="1"/>
        <v>#DIV/0!</v>
      </c>
    </row>
    <row r="37" spans="1:15" x14ac:dyDescent="0.35">
      <c r="A37" s="189" t="s">
        <v>160</v>
      </c>
      <c r="B37" s="137" t="s">
        <v>161</v>
      </c>
      <c r="C37" s="42" t="e">
        <f t="shared" si="0"/>
        <v>#DIV/0!</v>
      </c>
      <c r="D37" s="31"/>
      <c r="E37" s="78"/>
      <c r="F37" s="78"/>
      <c r="G37" s="40"/>
      <c r="H37" s="98"/>
      <c r="I37" s="98"/>
      <c r="J37" s="125"/>
      <c r="K37" s="32">
        <v>0</v>
      </c>
      <c r="L37" s="4"/>
      <c r="M37" s="6"/>
      <c r="N37" s="6"/>
      <c r="O37" s="6" t="e">
        <f t="shared" si="1"/>
        <v>#DIV/0!</v>
      </c>
    </row>
    <row r="38" spans="1:15" x14ac:dyDescent="0.35">
      <c r="A38" s="189" t="s">
        <v>162</v>
      </c>
      <c r="B38" s="137" t="s">
        <v>163</v>
      </c>
      <c r="C38" s="42" t="e">
        <f t="shared" si="0"/>
        <v>#DIV/0!</v>
      </c>
      <c r="D38" s="31"/>
      <c r="E38" s="78"/>
      <c r="F38" s="78"/>
      <c r="G38" s="40"/>
      <c r="H38" s="98"/>
      <c r="I38" s="98"/>
      <c r="J38" s="125"/>
      <c r="K38" s="32">
        <v>0</v>
      </c>
      <c r="L38" s="4"/>
      <c r="M38" s="6"/>
      <c r="N38" s="6"/>
      <c r="O38" s="6" t="e">
        <f t="shared" si="1"/>
        <v>#DIV/0!</v>
      </c>
    </row>
    <row r="39" spans="1:15" x14ac:dyDescent="0.35">
      <c r="A39" s="10"/>
      <c r="B39" s="142"/>
      <c r="C39" s="25" t="e">
        <f t="shared" si="0"/>
        <v>#DIV/0!</v>
      </c>
      <c r="D39" s="5"/>
      <c r="E39" s="104"/>
      <c r="F39" s="104"/>
      <c r="G39" s="104"/>
      <c r="H39" s="104"/>
      <c r="I39" s="103"/>
      <c r="J39" s="105"/>
      <c r="K39" s="32"/>
      <c r="L39" s="4"/>
      <c r="M39" s="6"/>
      <c r="N39" s="6"/>
      <c r="O39" s="6" t="e">
        <f t="shared" si="1"/>
        <v>#DIV/0!</v>
      </c>
    </row>
    <row r="40" spans="1:15" x14ac:dyDescent="0.35">
      <c r="C40" s="133" t="e">
        <f t="shared" si="0"/>
        <v>#DIV/0!</v>
      </c>
      <c r="D40" s="30" t="e">
        <v>#DIV/0!</v>
      </c>
      <c r="E40" s="4">
        <f>SUM(E2:E39)</f>
        <v>0</v>
      </c>
      <c r="F40" s="4">
        <f t="shared" ref="F40:K40" si="2">SUM(F2:F39)</f>
        <v>0</v>
      </c>
      <c r="G40" s="4">
        <f t="shared" si="2"/>
        <v>0</v>
      </c>
      <c r="H40" s="4">
        <f t="shared" si="2"/>
        <v>0</v>
      </c>
      <c r="I40" s="4">
        <f t="shared" si="2"/>
        <v>0</v>
      </c>
      <c r="J40" s="4">
        <f t="shared" si="2"/>
        <v>1</v>
      </c>
      <c r="K40" s="4">
        <f t="shared" si="2"/>
        <v>27</v>
      </c>
      <c r="L40" s="4"/>
      <c r="M40" s="6"/>
      <c r="N40" s="6"/>
      <c r="O40" s="6" t="e">
        <f t="shared" si="1"/>
        <v>#DIV/0!</v>
      </c>
    </row>
    <row r="41" spans="1:15" x14ac:dyDescent="0.35">
      <c r="G41" s="73" t="e">
        <f>G40/E40</f>
        <v>#DIV/0!</v>
      </c>
      <c r="H41" s="73" t="e">
        <f>H40/E40</f>
        <v>#DIV/0!</v>
      </c>
      <c r="I41" s="73" t="e">
        <f>I40/E40</f>
        <v>#DIV/0!</v>
      </c>
      <c r="J41" s="73" t="e">
        <f>J40/E40</f>
        <v>#DIV/0!</v>
      </c>
    </row>
    <row r="42" spans="1:15" x14ac:dyDescent="0.35">
      <c r="G42" s="6"/>
      <c r="H42" s="6"/>
      <c r="I42" s="6"/>
      <c r="J42" s="6"/>
    </row>
    <row r="45" spans="1:15" x14ac:dyDescent="0.35">
      <c r="C45" s="46"/>
      <c r="G45" s="73">
        <v>1.9981834695731154E-2</v>
      </c>
      <c r="H45" s="205">
        <v>2.9064486830154404E-2</v>
      </c>
      <c r="I45" s="73">
        <v>4.5413260672116255E-2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79"/>
  <sheetViews>
    <sheetView topLeftCell="A157" workbookViewId="0">
      <selection activeCell="G92" sqref="G92"/>
    </sheetView>
  </sheetViews>
  <sheetFormatPr defaultRowHeight="14.5" x14ac:dyDescent="0.35"/>
  <cols>
    <col min="1" max="1" width="23.36328125" customWidth="1"/>
    <col min="4" max="5" width="9.6328125" customWidth="1"/>
    <col min="9" max="9" width="11" customWidth="1"/>
    <col min="13" max="13" width="13.54296875" customWidth="1"/>
  </cols>
  <sheetData>
    <row r="1" spans="1:13" x14ac:dyDescent="0.35">
      <c r="A1" s="29" t="s">
        <v>22</v>
      </c>
      <c r="B1" s="12" t="s">
        <v>0</v>
      </c>
      <c r="C1" s="12" t="s">
        <v>1</v>
      </c>
      <c r="D1" s="12" t="s">
        <v>52</v>
      </c>
      <c r="E1" s="12" t="s">
        <v>53</v>
      </c>
      <c r="F1" s="12" t="s">
        <v>48</v>
      </c>
      <c r="G1" s="12" t="s">
        <v>21</v>
      </c>
      <c r="H1" s="12" t="s">
        <v>3</v>
      </c>
      <c r="I1" s="12" t="s">
        <v>54</v>
      </c>
      <c r="J1" s="12" t="s">
        <v>8</v>
      </c>
      <c r="K1" s="12" t="s">
        <v>2</v>
      </c>
      <c r="L1" s="12" t="s">
        <v>9</v>
      </c>
      <c r="M1" s="12" t="s">
        <v>55</v>
      </c>
    </row>
    <row r="2" spans="1:13" x14ac:dyDescent="0.35">
      <c r="A2" s="12" t="s">
        <v>49</v>
      </c>
      <c r="B2" s="5">
        <f>E2/D2</f>
        <v>0.96341463414634143</v>
      </c>
      <c r="C2" s="5"/>
      <c r="D2" s="4">
        <f>Thu!E2</f>
        <v>82</v>
      </c>
      <c r="E2" s="4">
        <f>Thu!F2</f>
        <v>79</v>
      </c>
      <c r="F2" s="4">
        <f>Thu!G2</f>
        <v>1</v>
      </c>
      <c r="G2" s="4">
        <f>Thu!H2</f>
        <v>2</v>
      </c>
      <c r="H2" s="4">
        <f>Thu!I2</f>
        <v>0</v>
      </c>
      <c r="I2" s="4">
        <f>Thu!J2</f>
        <v>0</v>
      </c>
      <c r="J2" s="19" t="e">
        <f>L2/K2</f>
        <v>#DIV/0!</v>
      </c>
      <c r="K2" s="1">
        <f>Thu!M2</f>
        <v>0</v>
      </c>
      <c r="L2" s="1">
        <f>Thu!N2</f>
        <v>0</v>
      </c>
      <c r="M2" s="155">
        <f>Thu!K2</f>
        <v>1</v>
      </c>
    </row>
    <row r="3" spans="1:13" x14ac:dyDescent="0.35">
      <c r="A3" s="12" t="s">
        <v>14</v>
      </c>
      <c r="B3" s="5">
        <f t="shared" ref="B3:C8" si="0">E3/D3</f>
        <v>0.80303030303030298</v>
      </c>
      <c r="C3" s="5"/>
      <c r="D3" s="4">
        <f>Sat!E2</f>
        <v>66</v>
      </c>
      <c r="E3" s="4">
        <f>Sat!F2</f>
        <v>53</v>
      </c>
      <c r="F3" s="4">
        <f>Sat!G2</f>
        <v>6</v>
      </c>
      <c r="G3" s="4">
        <f>Sat!H2</f>
        <v>7</v>
      </c>
      <c r="H3" s="4">
        <f>Sat!I2</f>
        <v>0</v>
      </c>
      <c r="I3" s="4">
        <f>Sat!J2</f>
        <v>0</v>
      </c>
      <c r="J3" s="19" t="e">
        <f>L3/K3</f>
        <v>#DIV/0!</v>
      </c>
      <c r="K3" s="1">
        <f>Sat!M3</f>
        <v>0</v>
      </c>
      <c r="L3" s="1">
        <f>Sat!N3</f>
        <v>0</v>
      </c>
      <c r="M3" s="155">
        <f>Sat!K2</f>
        <v>1</v>
      </c>
    </row>
    <row r="4" spans="1:13" x14ac:dyDescent="0.35">
      <c r="A4" s="12" t="s">
        <v>10</v>
      </c>
      <c r="B4" s="5" t="e">
        <f t="shared" si="0"/>
        <v>#DIV/0!</v>
      </c>
      <c r="C4" s="5"/>
      <c r="D4" s="4">
        <f>Sun.!E2</f>
        <v>0</v>
      </c>
      <c r="E4" s="4">
        <f>Sun.!F2</f>
        <v>0</v>
      </c>
      <c r="F4" s="4">
        <f>Sun.!G2</f>
        <v>0</v>
      </c>
      <c r="G4" s="4">
        <f>Sun.!H2</f>
        <v>0</v>
      </c>
      <c r="H4" s="4">
        <f>Sun.!I2</f>
        <v>0</v>
      </c>
      <c r="I4" s="4">
        <f>Sun.!J2</f>
        <v>0</v>
      </c>
      <c r="J4" s="19" t="e">
        <f t="shared" ref="J4:J7" si="1">L4/K4</f>
        <v>#DIV/0!</v>
      </c>
      <c r="K4" s="1">
        <f>Sun.!M2</f>
        <v>0</v>
      </c>
      <c r="L4" s="1">
        <f>Sun.!N2</f>
        <v>0</v>
      </c>
      <c r="M4" s="155">
        <f>Sun.!K2</f>
        <v>1</v>
      </c>
    </row>
    <row r="5" spans="1:13" x14ac:dyDescent="0.35">
      <c r="A5" s="12" t="s">
        <v>11</v>
      </c>
      <c r="B5" s="5" t="e">
        <f t="shared" si="0"/>
        <v>#DIV/0!</v>
      </c>
      <c r="C5" s="5"/>
      <c r="D5" s="4">
        <f>Mon!E2</f>
        <v>0</v>
      </c>
      <c r="E5" s="4">
        <f>Mon!F2</f>
        <v>0</v>
      </c>
      <c r="F5" s="4">
        <f>Mon!G2</f>
        <v>0</v>
      </c>
      <c r="G5" s="4">
        <f>Mon!H2</f>
        <v>0</v>
      </c>
      <c r="H5" s="4">
        <f>Mon!I2</f>
        <v>0</v>
      </c>
      <c r="I5" s="4">
        <f>Mon!J2</f>
        <v>0</v>
      </c>
      <c r="J5" s="19" t="e">
        <f t="shared" si="1"/>
        <v>#DIV/0!</v>
      </c>
      <c r="K5" s="1">
        <f>Mon!M2</f>
        <v>0</v>
      </c>
      <c r="L5" s="1">
        <f>Mon!N2</f>
        <v>0</v>
      </c>
      <c r="M5" s="155">
        <f>Mon!K2</f>
        <v>1</v>
      </c>
    </row>
    <row r="6" spans="1:13" x14ac:dyDescent="0.35">
      <c r="A6" s="12" t="s">
        <v>12</v>
      </c>
      <c r="B6" s="5" t="e">
        <f t="shared" si="0"/>
        <v>#DIV/0!</v>
      </c>
      <c r="C6" s="5"/>
      <c r="D6" s="4">
        <f>Tue!E2</f>
        <v>0</v>
      </c>
      <c r="E6" s="4">
        <f>Tue!F2</f>
        <v>0</v>
      </c>
      <c r="F6" s="4">
        <f>Tue!G2</f>
        <v>0</v>
      </c>
      <c r="G6" s="4">
        <f>Tue!H2</f>
        <v>0</v>
      </c>
      <c r="H6" s="4">
        <f>Tue!I2</f>
        <v>0</v>
      </c>
      <c r="I6" s="4">
        <f>Tue!J2</f>
        <v>0</v>
      </c>
      <c r="J6" s="19" t="e">
        <f t="shared" si="1"/>
        <v>#DIV/0!</v>
      </c>
      <c r="K6" s="1">
        <f>Tue!M2</f>
        <v>0</v>
      </c>
      <c r="L6" s="1">
        <f>Tue!N2</f>
        <v>0</v>
      </c>
      <c r="M6" s="155">
        <f>Tue!K2</f>
        <v>1</v>
      </c>
    </row>
    <row r="7" spans="1:13" x14ac:dyDescent="0.35">
      <c r="A7" s="12" t="s">
        <v>13</v>
      </c>
      <c r="B7" s="5" t="e">
        <f t="shared" si="0"/>
        <v>#DIV/0!</v>
      </c>
      <c r="C7" s="5"/>
      <c r="D7" s="4">
        <f>Wed!E2</f>
        <v>0</v>
      </c>
      <c r="E7" s="4">
        <f>Wed!F2</f>
        <v>0</v>
      </c>
      <c r="F7" s="4">
        <f>Wed!G2</f>
        <v>0</v>
      </c>
      <c r="G7" s="4">
        <f>Wed!H2</f>
        <v>0</v>
      </c>
      <c r="H7" s="4">
        <f>Wed!I2</f>
        <v>0</v>
      </c>
      <c r="I7" s="4">
        <f>Wed!J2</f>
        <v>0</v>
      </c>
      <c r="J7" s="19" t="e">
        <f t="shared" si="1"/>
        <v>#DIV/0!</v>
      </c>
      <c r="K7" s="1">
        <f>Wed!M2</f>
        <v>0</v>
      </c>
      <c r="L7" s="1">
        <f>Wed!N2</f>
        <v>0</v>
      </c>
      <c r="M7" s="155">
        <f>Wed!K2</f>
        <v>1</v>
      </c>
    </row>
    <row r="8" spans="1:13" x14ac:dyDescent="0.35">
      <c r="A8" s="7"/>
      <c r="B8" s="16">
        <f t="shared" si="0"/>
        <v>0.89189189189189189</v>
      </c>
      <c r="C8" s="16">
        <f t="shared" si="0"/>
        <v>5.3030303030303032E-2</v>
      </c>
      <c r="D8" s="15">
        <f>SUM(D2:D7)</f>
        <v>148</v>
      </c>
      <c r="E8" s="15">
        <f t="shared" ref="E8:I8" si="2">SUM(E2:E7)</f>
        <v>132</v>
      </c>
      <c r="F8" s="15">
        <f t="shared" si="2"/>
        <v>7</v>
      </c>
      <c r="G8" s="15">
        <f t="shared" si="2"/>
        <v>9</v>
      </c>
      <c r="H8" s="15">
        <f t="shared" si="2"/>
        <v>0</v>
      </c>
      <c r="I8" s="15">
        <f t="shared" si="2"/>
        <v>0</v>
      </c>
      <c r="J8" s="154" t="e">
        <f>L8/K8</f>
        <v>#DIV/0!</v>
      </c>
      <c r="K8" s="15">
        <f t="shared" ref="K8" si="3">K2+K3+K4+K5+K6+K7</f>
        <v>0</v>
      </c>
      <c r="L8" s="15">
        <f t="shared" ref="L8" si="4">L2+L3+L4+L5+L6+L7</f>
        <v>0</v>
      </c>
      <c r="M8" s="15">
        <f>SUM(M2:M7)</f>
        <v>6</v>
      </c>
    </row>
    <row r="12" spans="1:13" x14ac:dyDescent="0.35">
      <c r="A12" s="29" t="s">
        <v>23</v>
      </c>
      <c r="B12" s="12" t="s">
        <v>0</v>
      </c>
      <c r="C12" s="12" t="s">
        <v>1</v>
      </c>
      <c r="D12" s="12" t="s">
        <v>52</v>
      </c>
      <c r="E12" s="12" t="s">
        <v>53</v>
      </c>
      <c r="F12" s="12" t="s">
        <v>48</v>
      </c>
      <c r="G12" s="12" t="s">
        <v>21</v>
      </c>
      <c r="H12" s="12" t="s">
        <v>3</v>
      </c>
      <c r="I12" s="12" t="s">
        <v>54</v>
      </c>
      <c r="J12" s="12" t="s">
        <v>8</v>
      </c>
      <c r="K12" s="12" t="s">
        <v>2</v>
      </c>
      <c r="L12" s="12" t="s">
        <v>9</v>
      </c>
      <c r="M12" s="12" t="s">
        <v>55</v>
      </c>
    </row>
    <row r="13" spans="1:13" x14ac:dyDescent="0.35">
      <c r="A13" s="12" t="s">
        <v>49</v>
      </c>
      <c r="B13" s="5" t="e">
        <f>E13/D13</f>
        <v>#DIV/0!</v>
      </c>
      <c r="C13" s="5"/>
      <c r="D13" s="4">
        <f>Thu!E3</f>
        <v>0</v>
      </c>
      <c r="E13" s="4">
        <f>Thu!F3</f>
        <v>0</v>
      </c>
      <c r="F13" s="4">
        <f>Thu!G3</f>
        <v>0</v>
      </c>
      <c r="G13" s="4">
        <f>Thu!H3</f>
        <v>0</v>
      </c>
      <c r="H13" s="4">
        <f>Thu!I3</f>
        <v>0</v>
      </c>
      <c r="I13" s="4">
        <f>Thu!J3</f>
        <v>0</v>
      </c>
      <c r="J13" s="19" t="e">
        <f t="shared" ref="J13:J18" si="5">L13/K13</f>
        <v>#DIV/0!</v>
      </c>
      <c r="K13" s="1">
        <f>Thu!M3</f>
        <v>0</v>
      </c>
      <c r="L13" s="1">
        <f>Thu!N3</f>
        <v>0</v>
      </c>
      <c r="M13" s="4">
        <f>Thu!K3</f>
        <v>0</v>
      </c>
    </row>
    <row r="14" spans="1:13" x14ac:dyDescent="0.35">
      <c r="A14" s="12" t="s">
        <v>14</v>
      </c>
      <c r="B14" s="5" t="e">
        <f t="shared" ref="B14:B19" si="6">E14/D14</f>
        <v>#DIV/0!</v>
      </c>
      <c r="C14" s="5"/>
      <c r="D14" s="4">
        <f>Sat!E3</f>
        <v>0</v>
      </c>
      <c r="E14" s="4">
        <f>Sat!F3</f>
        <v>0</v>
      </c>
      <c r="F14" s="4">
        <f>Sat!G3</f>
        <v>0</v>
      </c>
      <c r="G14" s="4">
        <f>Sat!H3</f>
        <v>0</v>
      </c>
      <c r="H14" s="4">
        <f>Sat!I3</f>
        <v>0</v>
      </c>
      <c r="I14" s="4">
        <f>Sat!J3</f>
        <v>0</v>
      </c>
      <c r="J14" s="19" t="e">
        <f t="shared" si="5"/>
        <v>#DIV/0!</v>
      </c>
      <c r="K14" s="1">
        <f>Sat!M3</f>
        <v>0</v>
      </c>
      <c r="L14" s="1">
        <f>Sat!N3</f>
        <v>0</v>
      </c>
      <c r="M14" s="4">
        <f>Sat!K3</f>
        <v>0</v>
      </c>
    </row>
    <row r="15" spans="1:13" x14ac:dyDescent="0.35">
      <c r="A15" s="12" t="s">
        <v>10</v>
      </c>
      <c r="B15" s="5" t="e">
        <f t="shared" si="6"/>
        <v>#DIV/0!</v>
      </c>
      <c r="C15" s="5"/>
      <c r="D15" s="4">
        <f>Sun.!E3</f>
        <v>0</v>
      </c>
      <c r="E15" s="4">
        <f>Sun.!F3</f>
        <v>0</v>
      </c>
      <c r="F15" s="4">
        <f>Sun.!G3</f>
        <v>0</v>
      </c>
      <c r="G15" s="4">
        <f>Sun.!H3</f>
        <v>0</v>
      </c>
      <c r="H15" s="4">
        <f>Sun.!I3</f>
        <v>0</v>
      </c>
      <c r="I15" s="4">
        <f>Sun.!J3</f>
        <v>0</v>
      </c>
      <c r="J15" s="19" t="e">
        <f t="shared" si="5"/>
        <v>#DIV/0!</v>
      </c>
      <c r="K15" s="1">
        <f>Sun.!M3</f>
        <v>0</v>
      </c>
      <c r="L15" s="1">
        <f>Sun.!N3</f>
        <v>0</v>
      </c>
      <c r="M15" s="4">
        <f>Sun.!K3</f>
        <v>1</v>
      </c>
    </row>
    <row r="16" spans="1:13" x14ac:dyDescent="0.35">
      <c r="A16" s="12" t="s">
        <v>11</v>
      </c>
      <c r="B16" s="5" t="e">
        <f t="shared" si="6"/>
        <v>#DIV/0!</v>
      </c>
      <c r="C16" s="5"/>
      <c r="D16" s="4">
        <f>Mon!E3</f>
        <v>0</v>
      </c>
      <c r="E16" s="4">
        <f>Mon!F3</f>
        <v>0</v>
      </c>
      <c r="F16" s="4">
        <f>Mon!G3</f>
        <v>0</v>
      </c>
      <c r="G16" s="4">
        <f>Mon!H3</f>
        <v>0</v>
      </c>
      <c r="H16" s="4">
        <f>Mon!I3</f>
        <v>0</v>
      </c>
      <c r="I16" s="4">
        <f>Mon!J3</f>
        <v>0</v>
      </c>
      <c r="J16" s="19" t="e">
        <f t="shared" si="5"/>
        <v>#DIV/0!</v>
      </c>
      <c r="K16" s="1">
        <f>Mon!M3</f>
        <v>0</v>
      </c>
      <c r="L16" s="1">
        <f>Mon!N3</f>
        <v>0</v>
      </c>
      <c r="M16" s="4">
        <f>Mon!K3</f>
        <v>1</v>
      </c>
    </row>
    <row r="17" spans="1:13" x14ac:dyDescent="0.35">
      <c r="A17" s="12" t="s">
        <v>12</v>
      </c>
      <c r="B17" s="5" t="e">
        <f t="shared" si="6"/>
        <v>#DIV/0!</v>
      </c>
      <c r="C17" s="5"/>
      <c r="D17" s="4">
        <f>Tue!E3</f>
        <v>0</v>
      </c>
      <c r="E17" s="4">
        <f>Tue!F3</f>
        <v>0</v>
      </c>
      <c r="F17" s="4">
        <f>Tue!G3</f>
        <v>0</v>
      </c>
      <c r="G17" s="4">
        <f>Tue!H3</f>
        <v>0</v>
      </c>
      <c r="H17" s="4">
        <f>Tue!I3</f>
        <v>0</v>
      </c>
      <c r="I17" s="4">
        <f>Tue!J3</f>
        <v>0</v>
      </c>
      <c r="J17" s="19" t="e">
        <f t="shared" si="5"/>
        <v>#DIV/0!</v>
      </c>
      <c r="K17" s="1">
        <f>Tue!M3</f>
        <v>0</v>
      </c>
      <c r="L17" s="1">
        <f>Tue!N3</f>
        <v>0</v>
      </c>
      <c r="M17" s="4">
        <f>Tue!K11</f>
        <v>1</v>
      </c>
    </row>
    <row r="18" spans="1:13" x14ac:dyDescent="0.35">
      <c r="A18" s="12" t="s">
        <v>13</v>
      </c>
      <c r="B18" s="5" t="e">
        <f t="shared" si="6"/>
        <v>#DIV/0!</v>
      </c>
      <c r="C18" s="5"/>
      <c r="D18" s="4">
        <f>Wed!E3</f>
        <v>0</v>
      </c>
      <c r="E18" s="4">
        <f>Wed!F3</f>
        <v>0</v>
      </c>
      <c r="F18" s="4">
        <f>Wed!G3</f>
        <v>0</v>
      </c>
      <c r="G18" s="4">
        <f>Wed!H3</f>
        <v>0</v>
      </c>
      <c r="H18" s="4">
        <f>Wed!I3</f>
        <v>0</v>
      </c>
      <c r="I18" s="4">
        <f>Wed!J3</f>
        <v>0</v>
      </c>
      <c r="J18" s="19" t="e">
        <f t="shared" si="5"/>
        <v>#DIV/0!</v>
      </c>
      <c r="K18" s="1">
        <f>Wed!M3</f>
        <v>0</v>
      </c>
      <c r="L18" s="1">
        <f>Wed!N3</f>
        <v>0</v>
      </c>
      <c r="M18" s="4">
        <f>Wed!K3</f>
        <v>1</v>
      </c>
    </row>
    <row r="19" spans="1:13" x14ac:dyDescent="0.35">
      <c r="B19" s="5" t="e">
        <f t="shared" si="6"/>
        <v>#DIV/0!</v>
      </c>
      <c r="C19" s="16" t="e">
        <f>AVERAGE(C13:C18)</f>
        <v>#DIV/0!</v>
      </c>
      <c r="D19" s="15">
        <f>SUM(D13:D18)</f>
        <v>0</v>
      </c>
      <c r="E19" s="15">
        <f>SUM(E13:E18)</f>
        <v>0</v>
      </c>
      <c r="F19" s="15">
        <f>F13+F14+F15+F16+F17+F18</f>
        <v>0</v>
      </c>
      <c r="G19" s="15">
        <f t="shared" ref="G19:I19" si="7">G13+G14+G15+G16+G17+G18</f>
        <v>0</v>
      </c>
      <c r="H19" s="15">
        <f t="shared" si="7"/>
        <v>0</v>
      </c>
      <c r="I19" s="15">
        <f t="shared" si="7"/>
        <v>0</v>
      </c>
      <c r="J19" s="154" t="e">
        <f>L19/K19</f>
        <v>#DIV/0!</v>
      </c>
      <c r="K19" s="15">
        <f t="shared" ref="K19" si="8">K13+K14+K15+K16+K17+K18</f>
        <v>0</v>
      </c>
      <c r="L19" s="15">
        <f t="shared" ref="L19" si="9">L13+L14+L15+L16+L17+L18</f>
        <v>0</v>
      </c>
      <c r="M19" s="15">
        <f>SUM(M13:M18)</f>
        <v>4</v>
      </c>
    </row>
    <row r="23" spans="1:13" x14ac:dyDescent="0.35">
      <c r="A23" s="29" t="s">
        <v>164</v>
      </c>
      <c r="B23" s="12" t="s">
        <v>0</v>
      </c>
      <c r="C23" s="12" t="s">
        <v>1</v>
      </c>
      <c r="D23" s="12" t="s">
        <v>52</v>
      </c>
      <c r="E23" s="12" t="s">
        <v>53</v>
      </c>
      <c r="F23" s="12" t="s">
        <v>48</v>
      </c>
      <c r="G23" s="12" t="s">
        <v>21</v>
      </c>
      <c r="H23" s="12" t="s">
        <v>3</v>
      </c>
      <c r="I23" s="12" t="s">
        <v>54</v>
      </c>
      <c r="J23" s="12" t="s">
        <v>8</v>
      </c>
      <c r="K23" s="12" t="s">
        <v>2</v>
      </c>
      <c r="L23" s="12" t="s">
        <v>9</v>
      </c>
      <c r="M23" s="12" t="s">
        <v>55</v>
      </c>
    </row>
    <row r="24" spans="1:13" x14ac:dyDescent="0.35">
      <c r="A24" s="12" t="s">
        <v>49</v>
      </c>
      <c r="B24" s="5" t="e">
        <f>E24/D24</f>
        <v>#DIV/0!</v>
      </c>
      <c r="C24" s="5"/>
      <c r="D24" s="4">
        <f>Thu!E4</f>
        <v>0</v>
      </c>
      <c r="E24" s="4">
        <f>Thu!F4</f>
        <v>0</v>
      </c>
      <c r="F24" s="4">
        <f>Thu!G4</f>
        <v>0</v>
      </c>
      <c r="G24" s="4">
        <f>Thu!H4</f>
        <v>0</v>
      </c>
      <c r="H24" s="4">
        <f>Thu!I4</f>
        <v>0</v>
      </c>
      <c r="I24" s="4">
        <f>Thu!J4</f>
        <v>0</v>
      </c>
      <c r="J24" s="19" t="e">
        <f>L24/K24</f>
        <v>#DIV/0!</v>
      </c>
      <c r="K24" s="4">
        <f>Thu!M4</f>
        <v>0</v>
      </c>
      <c r="L24" s="4">
        <f>Thu!N4</f>
        <v>0</v>
      </c>
      <c r="M24" s="4">
        <f>Thu!K4</f>
        <v>0</v>
      </c>
    </row>
    <row r="25" spans="1:13" x14ac:dyDescent="0.35">
      <c r="A25" s="12" t="s">
        <v>14</v>
      </c>
      <c r="B25" s="5" t="e">
        <f t="shared" ref="B25:C30" si="10">E25/D25</f>
        <v>#DIV/0!</v>
      </c>
      <c r="C25" s="5"/>
      <c r="D25" s="4">
        <f>Sat!E4</f>
        <v>0</v>
      </c>
      <c r="E25" s="4">
        <f>Sat!F4</f>
        <v>0</v>
      </c>
      <c r="F25" s="4">
        <f>Sat!G4</f>
        <v>0</v>
      </c>
      <c r="G25" s="4">
        <f>Sat!H4</f>
        <v>0</v>
      </c>
      <c r="H25" s="4">
        <f>Sat!I4</f>
        <v>0</v>
      </c>
      <c r="I25" s="4">
        <f>Sat!J4</f>
        <v>0</v>
      </c>
      <c r="J25" s="19" t="e">
        <f t="shared" ref="J25:J30" si="11">L25/K25</f>
        <v>#DIV/0!</v>
      </c>
      <c r="K25" s="10">
        <f>Sat!M4</f>
        <v>0</v>
      </c>
      <c r="L25" s="10">
        <f>Sat!N4</f>
        <v>0</v>
      </c>
      <c r="M25" s="4">
        <f>Sat!K4</f>
        <v>0</v>
      </c>
    </row>
    <row r="26" spans="1:13" x14ac:dyDescent="0.35">
      <c r="A26" s="12" t="s">
        <v>10</v>
      </c>
      <c r="B26" s="5" t="e">
        <f t="shared" si="10"/>
        <v>#DIV/0!</v>
      </c>
      <c r="C26" s="5"/>
      <c r="D26" s="4">
        <f>Sun.!E4</f>
        <v>0</v>
      </c>
      <c r="E26" s="4">
        <f>Sun.!F4</f>
        <v>0</v>
      </c>
      <c r="F26" s="4">
        <f>Sun.!G4</f>
        <v>0</v>
      </c>
      <c r="G26" s="4">
        <f>Sun.!H4</f>
        <v>0</v>
      </c>
      <c r="H26" s="4">
        <f>Sun.!I4</f>
        <v>0</v>
      </c>
      <c r="I26" s="4">
        <f>Sun.!J4</f>
        <v>0</v>
      </c>
      <c r="J26" s="19" t="e">
        <f t="shared" si="11"/>
        <v>#DIV/0!</v>
      </c>
      <c r="K26" s="1">
        <f>Sun.!M4</f>
        <v>0</v>
      </c>
      <c r="L26" s="1">
        <f>Sun.!N4</f>
        <v>0</v>
      </c>
      <c r="M26" s="4">
        <f>Sun.!K4</f>
        <v>0</v>
      </c>
    </row>
    <row r="27" spans="1:13" x14ac:dyDescent="0.35">
      <c r="A27" s="12" t="s">
        <v>11</v>
      </c>
      <c r="B27" s="5" t="e">
        <f t="shared" si="10"/>
        <v>#DIV/0!</v>
      </c>
      <c r="C27" s="5"/>
      <c r="D27" s="4">
        <f>Mon!E4</f>
        <v>0</v>
      </c>
      <c r="E27" s="4">
        <f>Mon!F4</f>
        <v>0</v>
      </c>
      <c r="F27" s="4">
        <f>Mon!G4</f>
        <v>0</v>
      </c>
      <c r="G27" s="4">
        <f>Mon!H4</f>
        <v>0</v>
      </c>
      <c r="H27" s="4">
        <f>Mon!I4</f>
        <v>0</v>
      </c>
      <c r="I27" s="4">
        <f>Mon!J4</f>
        <v>0</v>
      </c>
      <c r="J27" s="19" t="e">
        <f t="shared" si="11"/>
        <v>#DIV/0!</v>
      </c>
      <c r="K27" s="1">
        <f>Mon!M4</f>
        <v>0</v>
      </c>
      <c r="L27" s="1">
        <f>Mon!N4</f>
        <v>0</v>
      </c>
      <c r="M27" s="4">
        <f>Mon!K4</f>
        <v>0</v>
      </c>
    </row>
    <row r="28" spans="1:13" x14ac:dyDescent="0.35">
      <c r="A28" s="12" t="s">
        <v>12</v>
      </c>
      <c r="B28" s="5" t="e">
        <f t="shared" si="10"/>
        <v>#DIV/0!</v>
      </c>
      <c r="C28" s="5"/>
      <c r="D28" s="4">
        <f>Tue!E4</f>
        <v>0</v>
      </c>
      <c r="E28" s="4">
        <f>Tue!F4</f>
        <v>0</v>
      </c>
      <c r="F28" s="4">
        <f>Tue!G4</f>
        <v>0</v>
      </c>
      <c r="G28" s="4">
        <f>Tue!H4</f>
        <v>0</v>
      </c>
      <c r="H28" s="4">
        <f>Tue!I4</f>
        <v>0</v>
      </c>
      <c r="I28" s="4">
        <f>Tue!J4</f>
        <v>0</v>
      </c>
      <c r="J28" s="19" t="e">
        <f t="shared" si="11"/>
        <v>#DIV/0!</v>
      </c>
      <c r="K28" s="1">
        <f>Tue!M4</f>
        <v>0</v>
      </c>
      <c r="L28" s="1">
        <f>Tue!N4</f>
        <v>0</v>
      </c>
      <c r="M28" s="4">
        <f>Tue!K4</f>
        <v>0</v>
      </c>
    </row>
    <row r="29" spans="1:13" x14ac:dyDescent="0.35">
      <c r="A29" s="12" t="s">
        <v>13</v>
      </c>
      <c r="B29" s="5" t="e">
        <f t="shared" si="10"/>
        <v>#DIV/0!</v>
      </c>
      <c r="C29" s="6"/>
      <c r="D29" s="4">
        <f>Wed!E4</f>
        <v>0</v>
      </c>
      <c r="E29" s="4">
        <f>Wed!F4</f>
        <v>0</v>
      </c>
      <c r="F29" s="4">
        <f>Wed!G4</f>
        <v>0</v>
      </c>
      <c r="G29" s="4">
        <f>Wed!H4</f>
        <v>0</v>
      </c>
      <c r="H29" s="4">
        <f>Wed!I4</f>
        <v>0</v>
      </c>
      <c r="I29" s="4">
        <f>Wed!J4</f>
        <v>0</v>
      </c>
      <c r="J29" s="19" t="e">
        <f t="shared" si="11"/>
        <v>#DIV/0!</v>
      </c>
      <c r="K29" s="1">
        <f>Wed!M4</f>
        <v>0</v>
      </c>
      <c r="L29" s="1">
        <f>Wed!N4</f>
        <v>0</v>
      </c>
      <c r="M29" s="4">
        <f>Wed!K4</f>
        <v>0</v>
      </c>
    </row>
    <row r="30" spans="1:13" x14ac:dyDescent="0.35">
      <c r="B30" s="16" t="e">
        <f t="shared" si="10"/>
        <v>#DIV/0!</v>
      </c>
      <c r="C30" s="16" t="e">
        <f t="shared" si="10"/>
        <v>#DIV/0!</v>
      </c>
      <c r="D30" s="15">
        <f>SUM(D24:D29)</f>
        <v>0</v>
      </c>
      <c r="E30" s="15">
        <f t="shared" ref="E30:I30" si="12">SUM(E24:E29)</f>
        <v>0</v>
      </c>
      <c r="F30" s="15">
        <f t="shared" si="12"/>
        <v>0</v>
      </c>
      <c r="G30" s="15">
        <f t="shared" si="12"/>
        <v>0</v>
      </c>
      <c r="H30" s="15">
        <f t="shared" si="12"/>
        <v>0</v>
      </c>
      <c r="I30" s="15">
        <f t="shared" si="12"/>
        <v>0</v>
      </c>
      <c r="J30" s="154" t="e">
        <f t="shared" si="11"/>
        <v>#DIV/0!</v>
      </c>
      <c r="K30" s="15">
        <f t="shared" ref="K30" si="13">K24+K25+K26+K27+K28+K29</f>
        <v>0</v>
      </c>
      <c r="L30" s="15">
        <f t="shared" ref="L30" si="14">L24+L25+L26+L27+L28+L29</f>
        <v>0</v>
      </c>
      <c r="M30" s="15">
        <f>SUM(M24:M29)</f>
        <v>0</v>
      </c>
    </row>
    <row r="34" spans="1:13" x14ac:dyDescent="0.35">
      <c r="A34" s="29" t="s">
        <v>27</v>
      </c>
      <c r="B34" s="12" t="s">
        <v>0</v>
      </c>
      <c r="C34" s="12" t="s">
        <v>1</v>
      </c>
      <c r="D34" s="12" t="s">
        <v>52</v>
      </c>
      <c r="E34" s="12" t="s">
        <v>53</v>
      </c>
      <c r="F34" s="12" t="s">
        <v>48</v>
      </c>
      <c r="G34" s="12" t="s">
        <v>21</v>
      </c>
      <c r="H34" s="12" t="s">
        <v>3</v>
      </c>
      <c r="I34" s="12" t="s">
        <v>54</v>
      </c>
      <c r="J34" s="12" t="s">
        <v>8</v>
      </c>
      <c r="K34" s="12" t="s">
        <v>2</v>
      </c>
      <c r="L34" s="12" t="s">
        <v>9</v>
      </c>
      <c r="M34" s="12" t="s">
        <v>55</v>
      </c>
    </row>
    <row r="35" spans="1:13" x14ac:dyDescent="0.35">
      <c r="A35" s="12" t="s">
        <v>49</v>
      </c>
      <c r="B35" s="5">
        <f>E35/D35</f>
        <v>1</v>
      </c>
      <c r="C35" s="5"/>
      <c r="D35" s="4">
        <f>Thu!E5</f>
        <v>29</v>
      </c>
      <c r="E35" s="4">
        <f>Thu!F5</f>
        <v>29</v>
      </c>
      <c r="F35" s="4">
        <f>Thu!G5</f>
        <v>0</v>
      </c>
      <c r="G35" s="4">
        <f>Thu!H5</f>
        <v>0</v>
      </c>
      <c r="H35" s="4">
        <f>Thu!I5</f>
        <v>0</v>
      </c>
      <c r="I35" s="4">
        <f>Thu!J5</f>
        <v>0</v>
      </c>
      <c r="J35" s="4" t="e">
        <f>L35/K35</f>
        <v>#DIV/0!</v>
      </c>
      <c r="K35" s="1">
        <f>Thu!M5</f>
        <v>0</v>
      </c>
      <c r="L35" s="1">
        <f>Thu!N5</f>
        <v>0</v>
      </c>
      <c r="M35" s="4">
        <f>Thu!K5</f>
        <v>1</v>
      </c>
    </row>
    <row r="36" spans="1:13" x14ac:dyDescent="0.35">
      <c r="A36" s="12" t="s">
        <v>14</v>
      </c>
      <c r="B36" s="5">
        <f t="shared" ref="B36:C41" si="15">E36/D36</f>
        <v>0.88372093023255816</v>
      </c>
      <c r="C36" s="5"/>
      <c r="D36" s="4">
        <f>Sat!E5</f>
        <v>43</v>
      </c>
      <c r="E36" s="4">
        <f>Sat!F5</f>
        <v>38</v>
      </c>
      <c r="F36" s="4">
        <f>Sat!G5</f>
        <v>0</v>
      </c>
      <c r="G36" s="4">
        <f>Sat!H5</f>
        <v>4</v>
      </c>
      <c r="H36" s="4">
        <f>Sat!I5</f>
        <v>0</v>
      </c>
      <c r="I36" s="4">
        <f>Sat!J5</f>
        <v>1</v>
      </c>
      <c r="J36" s="4" t="e">
        <f t="shared" ref="J36:J40" si="16">L36/K36</f>
        <v>#DIV/0!</v>
      </c>
      <c r="K36" s="13">
        <f>Sat!M5</f>
        <v>0</v>
      </c>
      <c r="L36" s="13">
        <f>Sat!N5</f>
        <v>0</v>
      </c>
      <c r="M36" s="4">
        <f>Sat!K5</f>
        <v>1</v>
      </c>
    </row>
    <row r="37" spans="1:13" x14ac:dyDescent="0.35">
      <c r="A37" s="12" t="s">
        <v>10</v>
      </c>
      <c r="B37" s="5" t="e">
        <f t="shared" si="15"/>
        <v>#DIV/0!</v>
      </c>
      <c r="C37" s="5"/>
      <c r="D37" s="4">
        <f>Sun.!E5</f>
        <v>0</v>
      </c>
      <c r="E37" s="4">
        <f>Sun.!F5</f>
        <v>0</v>
      </c>
      <c r="F37" s="4">
        <f>Sun.!G5</f>
        <v>0</v>
      </c>
      <c r="G37" s="4">
        <f>Sun.!H5</f>
        <v>0</v>
      </c>
      <c r="H37" s="4">
        <f>Sun.!I5</f>
        <v>0</v>
      </c>
      <c r="I37" s="4">
        <f>Sun.!J5</f>
        <v>0</v>
      </c>
      <c r="J37" s="4" t="e">
        <f t="shared" si="16"/>
        <v>#DIV/0!</v>
      </c>
      <c r="K37" s="1">
        <f>Sun.!M5</f>
        <v>0</v>
      </c>
      <c r="L37" s="1">
        <f>Sun.!N5</f>
        <v>0</v>
      </c>
      <c r="M37" s="4">
        <f>Sun.!K5</f>
        <v>1</v>
      </c>
    </row>
    <row r="38" spans="1:13" x14ac:dyDescent="0.35">
      <c r="A38" s="12" t="s">
        <v>11</v>
      </c>
      <c r="B38" s="5" t="e">
        <f t="shared" si="15"/>
        <v>#DIV/0!</v>
      </c>
      <c r="C38" s="5"/>
      <c r="D38" s="4">
        <f>Mon!E5</f>
        <v>0</v>
      </c>
      <c r="E38" s="4">
        <f>Mon!F5</f>
        <v>0</v>
      </c>
      <c r="F38" s="4">
        <f>Mon!G5</f>
        <v>0</v>
      </c>
      <c r="G38" s="4">
        <f>Mon!H5</f>
        <v>0</v>
      </c>
      <c r="H38" s="4">
        <f>Mon!I5</f>
        <v>0</v>
      </c>
      <c r="I38" s="4">
        <f>Mon!J5</f>
        <v>0</v>
      </c>
      <c r="J38" s="4" t="e">
        <f t="shared" si="16"/>
        <v>#DIV/0!</v>
      </c>
      <c r="K38" s="1">
        <f>Mon!M5</f>
        <v>0</v>
      </c>
      <c r="L38" s="1">
        <f>Mon!N5</f>
        <v>0</v>
      </c>
      <c r="M38" s="4">
        <f>Mon!K5</f>
        <v>1</v>
      </c>
    </row>
    <row r="39" spans="1:13" x14ac:dyDescent="0.35">
      <c r="A39" s="12" t="s">
        <v>12</v>
      </c>
      <c r="B39" s="5" t="e">
        <f t="shared" si="15"/>
        <v>#DIV/0!</v>
      </c>
      <c r="C39" s="5"/>
      <c r="D39" s="4">
        <f>Tue!E5</f>
        <v>0</v>
      </c>
      <c r="E39" s="4">
        <f>Tue!F5</f>
        <v>0</v>
      </c>
      <c r="F39" s="4">
        <f>Tue!G5</f>
        <v>0</v>
      </c>
      <c r="G39" s="4">
        <f>Tue!H5</f>
        <v>0</v>
      </c>
      <c r="H39" s="4">
        <f>Tue!I5</f>
        <v>0</v>
      </c>
      <c r="I39" s="4">
        <f>Tue!J5</f>
        <v>0</v>
      </c>
      <c r="J39" s="4" t="e">
        <f t="shared" si="16"/>
        <v>#DIV/0!</v>
      </c>
      <c r="K39" s="1">
        <f>Tue!M5</f>
        <v>0</v>
      </c>
      <c r="L39" s="1">
        <f>Tue!N5</f>
        <v>0</v>
      </c>
      <c r="M39" s="4">
        <f>Tue!K5</f>
        <v>1</v>
      </c>
    </row>
    <row r="40" spans="1:13" x14ac:dyDescent="0.35">
      <c r="A40" s="12" t="s">
        <v>13</v>
      </c>
      <c r="B40" s="5" t="e">
        <f t="shared" si="15"/>
        <v>#DIV/0!</v>
      </c>
      <c r="C40" s="5"/>
      <c r="D40" s="4">
        <f>Wed!E5</f>
        <v>0</v>
      </c>
      <c r="E40" s="4">
        <f>Wed!F5</f>
        <v>0</v>
      </c>
      <c r="F40" s="4">
        <f>Wed!G5</f>
        <v>0</v>
      </c>
      <c r="G40" s="4">
        <f>Wed!H5</f>
        <v>0</v>
      </c>
      <c r="H40" s="4">
        <f>Wed!I5</f>
        <v>0</v>
      </c>
      <c r="I40" s="4">
        <f>Wed!J5</f>
        <v>0</v>
      </c>
      <c r="J40" s="4" t="e">
        <f t="shared" si="16"/>
        <v>#DIV/0!</v>
      </c>
      <c r="K40" s="1">
        <f>Wed!M5</f>
        <v>0</v>
      </c>
      <c r="L40" s="1">
        <f>Wed!N5</f>
        <v>0</v>
      </c>
      <c r="M40" s="4">
        <f>Wed!K5</f>
        <v>1</v>
      </c>
    </row>
    <row r="41" spans="1:13" x14ac:dyDescent="0.35">
      <c r="B41" s="16">
        <f t="shared" si="15"/>
        <v>0.93055555555555558</v>
      </c>
      <c r="C41" s="16">
        <f t="shared" si="15"/>
        <v>0</v>
      </c>
      <c r="D41" s="15">
        <f>SUM(D35:D40)</f>
        <v>72</v>
      </c>
      <c r="E41" s="15">
        <f t="shared" ref="E41:I41" si="17">SUM(E35:E40)</f>
        <v>67</v>
      </c>
      <c r="F41" s="15">
        <f t="shared" si="17"/>
        <v>0</v>
      </c>
      <c r="G41" s="15">
        <f t="shared" si="17"/>
        <v>4</v>
      </c>
      <c r="H41" s="15">
        <f t="shared" si="17"/>
        <v>0</v>
      </c>
      <c r="I41" s="15">
        <f t="shared" si="17"/>
        <v>1</v>
      </c>
      <c r="J41" s="15" t="e">
        <f>L41/K41</f>
        <v>#DIV/0!</v>
      </c>
      <c r="K41" s="15">
        <f>SUM(K35:K40)</f>
        <v>0</v>
      </c>
      <c r="L41" s="15">
        <f>SUM(L35:L40)</f>
        <v>0</v>
      </c>
      <c r="M41" s="15">
        <f>SUM(M35:M40)</f>
        <v>6</v>
      </c>
    </row>
    <row r="45" spans="1:13" x14ac:dyDescent="0.35">
      <c r="A45" s="29" t="s">
        <v>29</v>
      </c>
      <c r="B45" s="12" t="s">
        <v>0</v>
      </c>
      <c r="C45" s="12" t="s">
        <v>1</v>
      </c>
      <c r="D45" s="12" t="s">
        <v>52</v>
      </c>
      <c r="E45" s="12" t="s">
        <v>53</v>
      </c>
      <c r="F45" s="12" t="s">
        <v>48</v>
      </c>
      <c r="G45" s="12" t="s">
        <v>21</v>
      </c>
      <c r="H45" s="12" t="s">
        <v>3</v>
      </c>
      <c r="I45" s="12" t="s">
        <v>54</v>
      </c>
      <c r="J45" s="12" t="s">
        <v>8</v>
      </c>
      <c r="K45" s="12" t="s">
        <v>2</v>
      </c>
      <c r="L45" s="12" t="s">
        <v>9</v>
      </c>
      <c r="M45" s="12" t="s">
        <v>55</v>
      </c>
    </row>
    <row r="46" spans="1:13" x14ac:dyDescent="0.35">
      <c r="A46" s="12" t="s">
        <v>49</v>
      </c>
      <c r="B46" s="5">
        <f>E46/D46</f>
        <v>1</v>
      </c>
      <c r="C46" s="5"/>
      <c r="D46" s="4">
        <f>Thu!E6</f>
        <v>58</v>
      </c>
      <c r="E46" s="4">
        <f>Thu!F6</f>
        <v>58</v>
      </c>
      <c r="F46" s="4">
        <f>Thu!G6</f>
        <v>0</v>
      </c>
      <c r="G46" s="4">
        <f>Thu!H6</f>
        <v>0</v>
      </c>
      <c r="H46" s="4">
        <f>Thu!I6</f>
        <v>0</v>
      </c>
      <c r="I46" s="4">
        <f>Thu!J6</f>
        <v>0</v>
      </c>
      <c r="J46" s="19" t="e">
        <f>L46/K46</f>
        <v>#DIV/0!</v>
      </c>
      <c r="K46" s="10">
        <f>Thu!M6</f>
        <v>0</v>
      </c>
      <c r="L46" s="10">
        <f>Thu!N6</f>
        <v>0</v>
      </c>
      <c r="M46" s="4">
        <f>Thu!K6</f>
        <v>1</v>
      </c>
    </row>
    <row r="47" spans="1:13" x14ac:dyDescent="0.35">
      <c r="A47" s="12" t="s">
        <v>14</v>
      </c>
      <c r="B47" s="5">
        <f t="shared" ref="B47:B52" si="18">E47/D47</f>
        <v>0.88524590163934425</v>
      </c>
      <c r="C47" s="5"/>
      <c r="D47" s="4">
        <f>Sat!E6</f>
        <v>61</v>
      </c>
      <c r="E47" s="4">
        <f>Sat!F6</f>
        <v>54</v>
      </c>
      <c r="F47" s="4">
        <f>Sat!G6</f>
        <v>6</v>
      </c>
      <c r="G47" s="4">
        <f>Sat!H6</f>
        <v>1</v>
      </c>
      <c r="H47" s="4">
        <f>Sat!I6</f>
        <v>0</v>
      </c>
      <c r="I47" s="4">
        <f>Sat!J6</f>
        <v>0</v>
      </c>
      <c r="J47" s="19" t="e">
        <f t="shared" ref="J47:J51" si="19">L47/K47</f>
        <v>#DIV/0!</v>
      </c>
      <c r="K47" s="10">
        <f>Sat!M6</f>
        <v>0</v>
      </c>
      <c r="L47" s="10">
        <f>Sat!N6</f>
        <v>0</v>
      </c>
      <c r="M47" s="4">
        <f>Sat!K6</f>
        <v>1</v>
      </c>
    </row>
    <row r="48" spans="1:13" x14ac:dyDescent="0.35">
      <c r="A48" s="12" t="s">
        <v>10</v>
      </c>
      <c r="B48" s="5" t="e">
        <f t="shared" si="18"/>
        <v>#DIV/0!</v>
      </c>
      <c r="C48" s="5"/>
      <c r="D48" s="4">
        <f>Sun.!E6</f>
        <v>0</v>
      </c>
      <c r="E48" s="4">
        <f>Sun.!F6</f>
        <v>0</v>
      </c>
      <c r="F48" s="4">
        <f>Sun.!G6</f>
        <v>0</v>
      </c>
      <c r="G48" s="4">
        <f>Sun.!H6</f>
        <v>0</v>
      </c>
      <c r="H48" s="4">
        <f>Sun.!I6</f>
        <v>0</v>
      </c>
      <c r="I48" s="4">
        <f>Sun.!J6</f>
        <v>0</v>
      </c>
      <c r="J48" s="19" t="e">
        <f t="shared" si="19"/>
        <v>#DIV/0!</v>
      </c>
      <c r="K48" s="1">
        <f>Sun.!M6</f>
        <v>0</v>
      </c>
      <c r="L48" s="1">
        <f>Sun.!N6</f>
        <v>0</v>
      </c>
      <c r="M48" s="4">
        <f>Sun.!K6</f>
        <v>1</v>
      </c>
    </row>
    <row r="49" spans="1:13" x14ac:dyDescent="0.35">
      <c r="A49" s="12" t="s">
        <v>11</v>
      </c>
      <c r="B49" s="5" t="e">
        <f t="shared" si="18"/>
        <v>#DIV/0!</v>
      </c>
      <c r="C49" s="5"/>
      <c r="D49" s="4">
        <f>Mon!E6</f>
        <v>0</v>
      </c>
      <c r="E49" s="4">
        <f>Mon!F6</f>
        <v>0</v>
      </c>
      <c r="F49" s="4">
        <f>Mon!G6</f>
        <v>0</v>
      </c>
      <c r="G49" s="4">
        <f>Mon!H6</f>
        <v>0</v>
      </c>
      <c r="H49" s="4">
        <f>Mon!I6</f>
        <v>0</v>
      </c>
      <c r="I49" s="4">
        <f>Mon!J6</f>
        <v>0</v>
      </c>
      <c r="J49" s="19" t="e">
        <f t="shared" si="19"/>
        <v>#DIV/0!</v>
      </c>
      <c r="K49" s="1">
        <f>Mon!M6</f>
        <v>0</v>
      </c>
      <c r="L49" s="1">
        <f>Mon!N6</f>
        <v>0</v>
      </c>
      <c r="M49" s="4">
        <f>Mon!K6</f>
        <v>1</v>
      </c>
    </row>
    <row r="50" spans="1:13" x14ac:dyDescent="0.35">
      <c r="A50" s="12" t="s">
        <v>12</v>
      </c>
      <c r="B50" s="5" t="e">
        <f t="shared" si="18"/>
        <v>#DIV/0!</v>
      </c>
      <c r="C50" s="5"/>
      <c r="D50" s="4">
        <f>Tue!E6</f>
        <v>0</v>
      </c>
      <c r="E50" s="4">
        <f>Tue!F6</f>
        <v>0</v>
      </c>
      <c r="F50" s="4">
        <f>Tue!G6</f>
        <v>0</v>
      </c>
      <c r="G50" s="4">
        <f>Tue!H6</f>
        <v>0</v>
      </c>
      <c r="H50" s="4">
        <f>Tue!I6</f>
        <v>0</v>
      </c>
      <c r="I50" s="4">
        <f>Tue!J6</f>
        <v>0</v>
      </c>
      <c r="J50" s="19" t="e">
        <f t="shared" si="19"/>
        <v>#DIV/0!</v>
      </c>
      <c r="K50" s="1">
        <f>Tue!M6</f>
        <v>0</v>
      </c>
      <c r="L50" s="1">
        <f>Tue!N6</f>
        <v>0</v>
      </c>
      <c r="M50" s="4">
        <f>Tue!K6</f>
        <v>1</v>
      </c>
    </row>
    <row r="51" spans="1:13" x14ac:dyDescent="0.35">
      <c r="A51" s="12" t="s">
        <v>13</v>
      </c>
      <c r="B51" s="5" t="e">
        <f t="shared" si="18"/>
        <v>#DIV/0!</v>
      </c>
      <c r="C51" s="5"/>
      <c r="D51" s="4">
        <f>Wed!E6</f>
        <v>0</v>
      </c>
      <c r="E51" s="4">
        <f>Wed!F6</f>
        <v>0</v>
      </c>
      <c r="F51" s="4">
        <f>Wed!G6</f>
        <v>0</v>
      </c>
      <c r="G51" s="4">
        <f>Wed!H6</f>
        <v>0</v>
      </c>
      <c r="H51" s="4">
        <f>Wed!I6</f>
        <v>0</v>
      </c>
      <c r="I51" s="4">
        <f>Wed!J6</f>
        <v>0</v>
      </c>
      <c r="J51" s="19" t="e">
        <f t="shared" si="19"/>
        <v>#DIV/0!</v>
      </c>
      <c r="K51" s="1">
        <f>Wed!M6</f>
        <v>0</v>
      </c>
      <c r="L51" s="1">
        <f>Wed!N6</f>
        <v>0</v>
      </c>
      <c r="M51" s="4">
        <f>Wed!K6</f>
        <v>1</v>
      </c>
    </row>
    <row r="52" spans="1:13" x14ac:dyDescent="0.35">
      <c r="B52" s="16">
        <f t="shared" si="18"/>
        <v>0.94117647058823528</v>
      </c>
      <c r="C52" s="16"/>
      <c r="D52" s="15">
        <f>SUM(D46:D51)</f>
        <v>119</v>
      </c>
      <c r="E52" s="15">
        <f t="shared" ref="E52:I52" si="20">SUM(E46:E51)</f>
        <v>112</v>
      </c>
      <c r="F52" s="15">
        <f t="shared" si="20"/>
        <v>6</v>
      </c>
      <c r="G52" s="15">
        <f t="shared" si="20"/>
        <v>1</v>
      </c>
      <c r="H52" s="15">
        <f t="shared" si="20"/>
        <v>0</v>
      </c>
      <c r="I52" s="15">
        <f t="shared" si="20"/>
        <v>0</v>
      </c>
      <c r="J52" s="154" t="e">
        <f>L52/K52</f>
        <v>#DIV/0!</v>
      </c>
      <c r="K52" s="15">
        <f t="shared" ref="K52" si="21">K46+K47+K48+K49+K50+K51</f>
        <v>0</v>
      </c>
      <c r="L52" s="15">
        <f t="shared" ref="L52" si="22">L46+L47+L48+L49+L50+L51</f>
        <v>0</v>
      </c>
      <c r="M52" s="15">
        <f>SUM(M46:M51)</f>
        <v>6</v>
      </c>
    </row>
    <row r="56" spans="1:13" x14ac:dyDescent="0.35">
      <c r="A56" s="29" t="s">
        <v>30</v>
      </c>
      <c r="B56" s="12" t="s">
        <v>0</v>
      </c>
      <c r="C56" s="12" t="s">
        <v>1</v>
      </c>
      <c r="D56" s="12" t="s">
        <v>52</v>
      </c>
      <c r="E56" s="12" t="s">
        <v>53</v>
      </c>
      <c r="F56" s="12" t="s">
        <v>48</v>
      </c>
      <c r="G56" s="12" t="s">
        <v>21</v>
      </c>
      <c r="H56" s="12" t="s">
        <v>3</v>
      </c>
      <c r="I56" s="12" t="s">
        <v>54</v>
      </c>
      <c r="J56" s="12" t="s">
        <v>8</v>
      </c>
      <c r="K56" s="12" t="s">
        <v>2</v>
      </c>
      <c r="L56" s="12" t="s">
        <v>9</v>
      </c>
      <c r="M56" s="12" t="s">
        <v>55</v>
      </c>
    </row>
    <row r="57" spans="1:13" x14ac:dyDescent="0.35">
      <c r="A57" s="12" t="s">
        <v>49</v>
      </c>
      <c r="B57" s="5">
        <f>E57/D57</f>
        <v>0.95652173913043481</v>
      </c>
      <c r="C57" s="5"/>
      <c r="D57" s="4">
        <f>Thu!E7</f>
        <v>69</v>
      </c>
      <c r="E57" s="4">
        <f>Thu!F7</f>
        <v>66</v>
      </c>
      <c r="F57" s="4">
        <f>Thu!G7</f>
        <v>3</v>
      </c>
      <c r="G57" s="4">
        <f>Thu!H7</f>
        <v>0</v>
      </c>
      <c r="H57" s="4">
        <f>Thu!I7</f>
        <v>0</v>
      </c>
      <c r="I57" s="4">
        <f>Thu!J7</f>
        <v>0</v>
      </c>
      <c r="J57" s="19" t="e">
        <f>L57/K57</f>
        <v>#DIV/0!</v>
      </c>
      <c r="K57" s="10">
        <f>Thu!M7</f>
        <v>0</v>
      </c>
      <c r="L57" s="10">
        <f>Thu!N7</f>
        <v>0</v>
      </c>
      <c r="M57" s="4">
        <f>Thu!K7</f>
        <v>1</v>
      </c>
    </row>
    <row r="58" spans="1:13" x14ac:dyDescent="0.35">
      <c r="A58" s="12" t="s">
        <v>14</v>
      </c>
      <c r="B58" s="5">
        <f t="shared" ref="B58:B62" si="23">E58/D58</f>
        <v>0.91044776119402981</v>
      </c>
      <c r="C58" s="5"/>
      <c r="D58" s="4">
        <f>Sat!E7</f>
        <v>67</v>
      </c>
      <c r="E58" s="4">
        <f>Sat!F7</f>
        <v>61</v>
      </c>
      <c r="F58" s="4">
        <f>Sat!G7</f>
        <v>3</v>
      </c>
      <c r="G58" s="4">
        <f>Sat!H7</f>
        <v>3</v>
      </c>
      <c r="H58" s="4">
        <f>Sat!I7</f>
        <v>0</v>
      </c>
      <c r="I58" s="4">
        <f>Sat!J7</f>
        <v>0</v>
      </c>
      <c r="J58" s="19" t="e">
        <f t="shared" ref="J58:J62" si="24">L58/K58</f>
        <v>#DIV/0!</v>
      </c>
      <c r="K58" s="10">
        <f>Sat!M7</f>
        <v>0</v>
      </c>
      <c r="L58" s="10">
        <f>Sat!N7</f>
        <v>0</v>
      </c>
      <c r="M58" s="4">
        <f>Sat!K7</f>
        <v>1</v>
      </c>
    </row>
    <row r="59" spans="1:13" x14ac:dyDescent="0.35">
      <c r="A59" s="12" t="s">
        <v>10</v>
      </c>
      <c r="B59" s="5" t="e">
        <f t="shared" si="23"/>
        <v>#DIV/0!</v>
      </c>
      <c r="C59" s="5"/>
      <c r="D59" s="4">
        <f>Sun.!E7</f>
        <v>0</v>
      </c>
      <c r="E59" s="4">
        <f>Sun.!F7</f>
        <v>0</v>
      </c>
      <c r="F59" s="4">
        <f>Sun.!G7</f>
        <v>0</v>
      </c>
      <c r="G59" s="4">
        <f>Sun.!H7</f>
        <v>0</v>
      </c>
      <c r="H59" s="4">
        <f>Sun.!I7</f>
        <v>0</v>
      </c>
      <c r="I59" s="4">
        <f>Sun.!J7</f>
        <v>0</v>
      </c>
      <c r="J59" s="19" t="e">
        <f t="shared" si="24"/>
        <v>#DIV/0!</v>
      </c>
      <c r="K59" s="1">
        <f>Sun.!M7</f>
        <v>0</v>
      </c>
      <c r="L59" s="1">
        <f>Sun.!N7</f>
        <v>0</v>
      </c>
      <c r="M59" s="4">
        <f>Sun.!K7</f>
        <v>1</v>
      </c>
    </row>
    <row r="60" spans="1:13" x14ac:dyDescent="0.35">
      <c r="A60" s="12" t="s">
        <v>11</v>
      </c>
      <c r="B60" s="5" t="e">
        <f t="shared" si="23"/>
        <v>#DIV/0!</v>
      </c>
      <c r="C60" s="5"/>
      <c r="D60" s="4">
        <f>Mon!E7</f>
        <v>0</v>
      </c>
      <c r="E60" s="4">
        <f>Mon!F7</f>
        <v>0</v>
      </c>
      <c r="F60" s="4">
        <f>Mon!G7</f>
        <v>0</v>
      </c>
      <c r="G60" s="4">
        <f>Mon!H7</f>
        <v>0</v>
      </c>
      <c r="H60" s="4">
        <f>Mon!I7</f>
        <v>0</v>
      </c>
      <c r="I60" s="4">
        <f>Mon!J7</f>
        <v>0</v>
      </c>
      <c r="J60" s="19" t="e">
        <f t="shared" si="24"/>
        <v>#DIV/0!</v>
      </c>
      <c r="K60" s="1">
        <f>Mon!M7</f>
        <v>0</v>
      </c>
      <c r="L60" s="1">
        <f>Mon!N7</f>
        <v>0</v>
      </c>
      <c r="M60" s="4">
        <f>Mon!K7</f>
        <v>1</v>
      </c>
    </row>
    <row r="61" spans="1:13" x14ac:dyDescent="0.35">
      <c r="A61" s="12" t="s">
        <v>12</v>
      </c>
      <c r="B61" s="5" t="e">
        <f t="shared" si="23"/>
        <v>#DIV/0!</v>
      </c>
      <c r="C61" s="5"/>
      <c r="D61" s="4">
        <f>Tue!E7</f>
        <v>0</v>
      </c>
      <c r="E61" s="4">
        <f>Tue!F7</f>
        <v>0</v>
      </c>
      <c r="F61" s="4">
        <f>Tue!G7</f>
        <v>0</v>
      </c>
      <c r="G61" s="4">
        <f>Tue!H7</f>
        <v>0</v>
      </c>
      <c r="H61" s="4">
        <f>Tue!I7</f>
        <v>0</v>
      </c>
      <c r="I61" s="4">
        <f>Tue!J7</f>
        <v>0</v>
      </c>
      <c r="J61" s="19" t="e">
        <f t="shared" si="24"/>
        <v>#DIV/0!</v>
      </c>
      <c r="K61" s="1">
        <f>Tue!M7</f>
        <v>0</v>
      </c>
      <c r="L61" s="1">
        <f>Tue!N7</f>
        <v>0</v>
      </c>
      <c r="M61" s="4">
        <f>Tue!K7</f>
        <v>1</v>
      </c>
    </row>
    <row r="62" spans="1:13" x14ac:dyDescent="0.35">
      <c r="A62" s="12" t="s">
        <v>13</v>
      </c>
      <c r="B62" s="5" t="e">
        <f t="shared" si="23"/>
        <v>#DIV/0!</v>
      </c>
      <c r="C62" s="5"/>
      <c r="D62" s="4">
        <f>Wed!E7</f>
        <v>0</v>
      </c>
      <c r="E62" s="4">
        <f>Wed!F7</f>
        <v>0</v>
      </c>
      <c r="F62" s="4">
        <f>Wed!G7</f>
        <v>0</v>
      </c>
      <c r="G62" s="4">
        <f>Wed!H7</f>
        <v>0</v>
      </c>
      <c r="H62" s="4">
        <f>Wed!I7</f>
        <v>0</v>
      </c>
      <c r="I62" s="4">
        <f>Wed!J7</f>
        <v>0</v>
      </c>
      <c r="J62" s="19" t="e">
        <f t="shared" si="24"/>
        <v>#DIV/0!</v>
      </c>
      <c r="K62" s="1">
        <f>Wed!M7</f>
        <v>0</v>
      </c>
      <c r="L62" s="1">
        <f>Wed!M7</f>
        <v>0</v>
      </c>
      <c r="M62" s="4">
        <f>Wed!K7</f>
        <v>1</v>
      </c>
    </row>
    <row r="63" spans="1:13" x14ac:dyDescent="0.35">
      <c r="B63" s="16">
        <f>E63/D63</f>
        <v>0.93382352941176472</v>
      </c>
      <c r="C63" s="16"/>
      <c r="D63" s="15">
        <f>SUM(D57:D62)</f>
        <v>136</v>
      </c>
      <c r="E63" s="15">
        <f t="shared" ref="E63:I63" si="25">SUM(E57:E62)</f>
        <v>127</v>
      </c>
      <c r="F63" s="15">
        <f t="shared" si="25"/>
        <v>6</v>
      </c>
      <c r="G63" s="15">
        <f t="shared" si="25"/>
        <v>3</v>
      </c>
      <c r="H63" s="15">
        <f t="shared" si="25"/>
        <v>0</v>
      </c>
      <c r="I63" s="15">
        <f t="shared" si="25"/>
        <v>0</v>
      </c>
      <c r="J63" s="154" t="e">
        <f>L63/K63</f>
        <v>#DIV/0!</v>
      </c>
      <c r="K63" s="15">
        <f t="shared" ref="K63" si="26">K57+K58+K59+K60+K61+K62</f>
        <v>0</v>
      </c>
      <c r="L63" s="15">
        <f t="shared" ref="L63" si="27">L57+L58+L59+L60+L61+L62</f>
        <v>0</v>
      </c>
      <c r="M63" s="15">
        <f>SUM(M57:M62)</f>
        <v>6</v>
      </c>
    </row>
    <row r="66" spans="1:13" ht="15" thickBot="1" x14ac:dyDescent="0.4"/>
    <row r="67" spans="1:13" ht="15" thickBot="1" x14ac:dyDescent="0.4">
      <c r="A67" s="191" t="s">
        <v>250</v>
      </c>
      <c r="B67" s="12" t="s">
        <v>0</v>
      </c>
      <c r="C67" s="12" t="s">
        <v>1</v>
      </c>
      <c r="D67" s="12" t="s">
        <v>52</v>
      </c>
      <c r="E67" s="12" t="s">
        <v>53</v>
      </c>
      <c r="F67" s="12" t="s">
        <v>48</v>
      </c>
      <c r="G67" s="12" t="s">
        <v>21</v>
      </c>
      <c r="H67" s="12" t="s">
        <v>3</v>
      </c>
      <c r="I67" s="12" t="s">
        <v>54</v>
      </c>
      <c r="J67" s="12" t="s">
        <v>8</v>
      </c>
      <c r="K67" s="12" t="s">
        <v>2</v>
      </c>
      <c r="L67" s="12" t="s">
        <v>9</v>
      </c>
      <c r="M67" s="12" t="s">
        <v>55</v>
      </c>
    </row>
    <row r="68" spans="1:13" x14ac:dyDescent="0.35">
      <c r="A68" s="12" t="s">
        <v>49</v>
      </c>
      <c r="B68" s="5">
        <f>E68/D68</f>
        <v>0.93333333333333335</v>
      </c>
      <c r="C68" s="5"/>
      <c r="D68" s="4">
        <f>Thu!E8</f>
        <v>45</v>
      </c>
      <c r="E68" s="4">
        <f>Thu!F8</f>
        <v>42</v>
      </c>
      <c r="F68" s="4">
        <f>Thu!G8</f>
        <v>3</v>
      </c>
      <c r="G68" s="4">
        <f>Thu!H8</f>
        <v>0</v>
      </c>
      <c r="H68" s="4">
        <f>Thu!I8</f>
        <v>0</v>
      </c>
      <c r="I68" s="4">
        <f>Thu!J8</f>
        <v>0</v>
      </c>
      <c r="J68" s="19" t="e">
        <f t="shared" ref="J68:J73" si="28">L68/K68</f>
        <v>#DIV/0!</v>
      </c>
      <c r="K68" s="13">
        <f>Thu!M8</f>
        <v>0</v>
      </c>
      <c r="L68" s="13">
        <f>Thu!N8</f>
        <v>0</v>
      </c>
      <c r="M68" s="4">
        <f>Thu!K8</f>
        <v>1</v>
      </c>
    </row>
    <row r="69" spans="1:13" x14ac:dyDescent="0.35">
      <c r="A69" s="12" t="s">
        <v>14</v>
      </c>
      <c r="B69" s="5">
        <f t="shared" ref="B69:B74" si="29">E69/D69</f>
        <v>0.95081967213114749</v>
      </c>
      <c r="C69" s="5"/>
      <c r="D69" s="4">
        <f>Sat!E8</f>
        <v>61</v>
      </c>
      <c r="E69" s="4">
        <f>Sat!F8</f>
        <v>58</v>
      </c>
      <c r="F69" s="4">
        <f>Sat!G8</f>
        <v>1</v>
      </c>
      <c r="G69" s="4">
        <f>Sat!H8</f>
        <v>2</v>
      </c>
      <c r="H69" s="4">
        <f>Sat!I8</f>
        <v>0</v>
      </c>
      <c r="I69" s="4">
        <f>Sat!J8</f>
        <v>0</v>
      </c>
      <c r="J69" s="19" t="e">
        <f t="shared" si="28"/>
        <v>#DIV/0!</v>
      </c>
      <c r="K69" s="13">
        <f>Sat!M8</f>
        <v>0</v>
      </c>
      <c r="L69" s="13">
        <f>Sat!N8</f>
        <v>0</v>
      </c>
      <c r="M69" s="4">
        <f>Sat!K8</f>
        <v>1</v>
      </c>
    </row>
    <row r="70" spans="1:13" x14ac:dyDescent="0.35">
      <c r="A70" s="12" t="s">
        <v>10</v>
      </c>
      <c r="B70" s="5" t="e">
        <f t="shared" si="29"/>
        <v>#DIV/0!</v>
      </c>
      <c r="C70" s="5"/>
      <c r="D70" s="4">
        <f>Sun.!E8</f>
        <v>0</v>
      </c>
      <c r="E70" s="4">
        <f>Sun.!F8</f>
        <v>0</v>
      </c>
      <c r="F70" s="4">
        <f>Sun.!G8</f>
        <v>0</v>
      </c>
      <c r="G70" s="4">
        <f>Sun.!H8</f>
        <v>0</v>
      </c>
      <c r="H70" s="4">
        <f>Sun.!I8</f>
        <v>0</v>
      </c>
      <c r="I70" s="4">
        <f>Sun.!J8</f>
        <v>0</v>
      </c>
      <c r="J70" s="19" t="e">
        <f t="shared" si="28"/>
        <v>#DIV/0!</v>
      </c>
      <c r="K70" s="1">
        <f>Sun.!M8</f>
        <v>0</v>
      </c>
      <c r="L70" s="1">
        <f>Sun.!N8</f>
        <v>0</v>
      </c>
      <c r="M70" s="4">
        <f>Sun.!K8</f>
        <v>1</v>
      </c>
    </row>
    <row r="71" spans="1:13" x14ac:dyDescent="0.35">
      <c r="A71" s="12" t="s">
        <v>11</v>
      </c>
      <c r="B71" s="5" t="e">
        <f t="shared" si="29"/>
        <v>#DIV/0!</v>
      </c>
      <c r="C71" s="5"/>
      <c r="D71" s="4">
        <f>Mon!E8</f>
        <v>0</v>
      </c>
      <c r="E71" s="4">
        <f>Mon!F8</f>
        <v>0</v>
      </c>
      <c r="F71" s="4">
        <f>Mon!G8</f>
        <v>0</v>
      </c>
      <c r="G71" s="4">
        <f>Mon!H8</f>
        <v>0</v>
      </c>
      <c r="H71" s="4">
        <f>Mon!I8</f>
        <v>0</v>
      </c>
      <c r="I71" s="4">
        <f>Mon!J8</f>
        <v>0</v>
      </c>
      <c r="J71" s="19" t="e">
        <f t="shared" si="28"/>
        <v>#DIV/0!</v>
      </c>
      <c r="K71" s="1">
        <f>Mon!M8</f>
        <v>0</v>
      </c>
      <c r="L71" s="1">
        <f>Mon!N8</f>
        <v>0</v>
      </c>
      <c r="M71" s="4">
        <f>Mon!K8</f>
        <v>1</v>
      </c>
    </row>
    <row r="72" spans="1:13" x14ac:dyDescent="0.35">
      <c r="A72" s="12" t="s">
        <v>12</v>
      </c>
      <c r="B72" s="5" t="e">
        <f t="shared" si="29"/>
        <v>#DIV/0!</v>
      </c>
      <c r="C72" s="6"/>
      <c r="D72" s="4">
        <f>Tue!E8</f>
        <v>0</v>
      </c>
      <c r="E72" s="4">
        <f>Tue!F8</f>
        <v>0</v>
      </c>
      <c r="F72" s="4">
        <f>Tue!G8</f>
        <v>0</v>
      </c>
      <c r="G72" s="4">
        <f>Tue!H8</f>
        <v>0</v>
      </c>
      <c r="H72" s="4">
        <f>Tue!I8</f>
        <v>0</v>
      </c>
      <c r="I72" s="4">
        <f>Tue!J8</f>
        <v>0</v>
      </c>
      <c r="J72" s="19" t="e">
        <f t="shared" si="28"/>
        <v>#DIV/0!</v>
      </c>
      <c r="K72" s="1">
        <f>Tue!M8</f>
        <v>0</v>
      </c>
      <c r="L72" s="1">
        <f>Tue!N8</f>
        <v>0</v>
      </c>
      <c r="M72" s="4">
        <f>Tue!K8</f>
        <v>1</v>
      </c>
    </row>
    <row r="73" spans="1:13" x14ac:dyDescent="0.35">
      <c r="A73" s="12" t="s">
        <v>13</v>
      </c>
      <c r="B73" s="5" t="e">
        <f t="shared" si="29"/>
        <v>#DIV/0!</v>
      </c>
      <c r="C73" s="5"/>
      <c r="D73" s="4">
        <f>Wed!E8</f>
        <v>0</v>
      </c>
      <c r="E73" s="4">
        <f>Wed!F8</f>
        <v>0</v>
      </c>
      <c r="F73" s="4">
        <f>Wed!G8</f>
        <v>0</v>
      </c>
      <c r="G73" s="4">
        <f>Wed!H8</f>
        <v>0</v>
      </c>
      <c r="H73" s="4">
        <f>Wed!I8</f>
        <v>0</v>
      </c>
      <c r="I73" s="4">
        <f>Wed!J8</f>
        <v>0</v>
      </c>
      <c r="J73" s="19" t="e">
        <f t="shared" si="28"/>
        <v>#DIV/0!</v>
      </c>
      <c r="K73" s="1">
        <f>Wed!M8</f>
        <v>0</v>
      </c>
      <c r="L73" s="1">
        <f>Wed!N8</f>
        <v>0</v>
      </c>
      <c r="M73" s="4">
        <f>Wed!K8</f>
        <v>1</v>
      </c>
    </row>
    <row r="74" spans="1:13" x14ac:dyDescent="0.35">
      <c r="B74" s="16">
        <f t="shared" si="29"/>
        <v>0.94339622641509435</v>
      </c>
      <c r="C74" s="16"/>
      <c r="D74" s="15">
        <f>SUM(D68:D73)</f>
        <v>106</v>
      </c>
      <c r="E74" s="15">
        <f t="shared" ref="E74:H74" si="30">SUM(E68:E73)</f>
        <v>100</v>
      </c>
      <c r="F74" s="15">
        <f t="shared" si="30"/>
        <v>4</v>
      </c>
      <c r="G74" s="15">
        <f t="shared" si="30"/>
        <v>2</v>
      </c>
      <c r="H74" s="15">
        <f t="shared" si="30"/>
        <v>0</v>
      </c>
      <c r="I74" s="15">
        <f>SUM(I68:I73)</f>
        <v>0</v>
      </c>
      <c r="J74" s="154" t="e">
        <f>L74/K74</f>
        <v>#DIV/0!</v>
      </c>
      <c r="K74" s="15">
        <f t="shared" ref="K74" si="31">K68+K69+K70+K71+K72+K73</f>
        <v>0</v>
      </c>
      <c r="L74" s="15">
        <f t="shared" ref="L74" si="32">L68+L69+L70+L71+L72+L73</f>
        <v>0</v>
      </c>
      <c r="M74" s="15">
        <f>SUM(M68:M73)</f>
        <v>6</v>
      </c>
    </row>
    <row r="75" spans="1:13" x14ac:dyDescent="0.35">
      <c r="F75" s="86">
        <f>F74/D74</f>
        <v>3.7735849056603772E-2</v>
      </c>
      <c r="G75" s="86">
        <f t="shared" ref="G75" si="33">G74/E74</f>
        <v>0.02</v>
      </c>
      <c r="H75" s="86">
        <f>H74/D74</f>
        <v>0</v>
      </c>
      <c r="I75" s="86">
        <f>I74/D74</f>
        <v>0</v>
      </c>
    </row>
    <row r="78" spans="1:13" x14ac:dyDescent="0.35">
      <c r="A78" s="29" t="s">
        <v>33</v>
      </c>
      <c r="B78" s="12" t="s">
        <v>0</v>
      </c>
      <c r="C78" s="12" t="s">
        <v>1</v>
      </c>
      <c r="D78" s="12" t="s">
        <v>52</v>
      </c>
      <c r="E78" s="12" t="s">
        <v>53</v>
      </c>
      <c r="F78" s="12" t="s">
        <v>48</v>
      </c>
      <c r="G78" s="12" t="s">
        <v>21</v>
      </c>
      <c r="H78" s="12" t="s">
        <v>3</v>
      </c>
      <c r="I78" s="12" t="s">
        <v>54</v>
      </c>
      <c r="J78" s="12" t="s">
        <v>8</v>
      </c>
      <c r="K78" s="12" t="s">
        <v>2</v>
      </c>
      <c r="L78" s="12" t="s">
        <v>9</v>
      </c>
      <c r="M78" s="12" t="s">
        <v>55</v>
      </c>
    </row>
    <row r="79" spans="1:13" x14ac:dyDescent="0.35">
      <c r="A79" s="12" t="s">
        <v>49</v>
      </c>
      <c r="B79" s="5">
        <f>E79/D79</f>
        <v>0.95121951219512191</v>
      </c>
      <c r="C79" s="5"/>
      <c r="D79" s="4">
        <f>Thu!E9</f>
        <v>41</v>
      </c>
      <c r="E79" s="4">
        <f>Thu!F9</f>
        <v>39</v>
      </c>
      <c r="F79" s="4">
        <f>Thu!G9</f>
        <v>2</v>
      </c>
      <c r="G79" s="4">
        <f>Thu!H9</f>
        <v>0</v>
      </c>
      <c r="H79" s="4">
        <f>Thu!I9</f>
        <v>0</v>
      </c>
      <c r="I79" s="4">
        <f>Thu!J9</f>
        <v>0</v>
      </c>
      <c r="J79" s="19" t="e">
        <f>L79/K79</f>
        <v>#DIV/0!</v>
      </c>
      <c r="K79" s="1">
        <f>Thu!M9</f>
        <v>0</v>
      </c>
      <c r="L79" s="1">
        <f>Thu!N9</f>
        <v>0</v>
      </c>
      <c r="M79" s="4">
        <f>Thu!K9</f>
        <v>1</v>
      </c>
    </row>
    <row r="80" spans="1:13" x14ac:dyDescent="0.35">
      <c r="A80" s="12" t="s">
        <v>14</v>
      </c>
      <c r="B80" s="5">
        <f t="shared" ref="B80:B85" si="34">E80/D80</f>
        <v>0.76923076923076927</v>
      </c>
      <c r="C80" s="5"/>
      <c r="D80" s="4">
        <f>Sat!E9</f>
        <v>26</v>
      </c>
      <c r="E80" s="4">
        <f>Sat!F9</f>
        <v>20</v>
      </c>
      <c r="F80" s="4">
        <f>Sat!G9</f>
        <v>2</v>
      </c>
      <c r="G80" s="4">
        <f>Sat!H9</f>
        <v>4</v>
      </c>
      <c r="H80" s="4">
        <f>Sat!I9</f>
        <v>0</v>
      </c>
      <c r="I80" s="4">
        <f>Sat!J9</f>
        <v>0</v>
      </c>
      <c r="J80" s="19" t="e">
        <f t="shared" ref="J80:J84" si="35">L80/K80</f>
        <v>#DIV/0!</v>
      </c>
      <c r="K80" s="1">
        <f>Sat!M9</f>
        <v>0</v>
      </c>
      <c r="L80" s="1">
        <f>Sat!N9</f>
        <v>0</v>
      </c>
      <c r="M80" s="4">
        <f>Sat!K9</f>
        <v>1</v>
      </c>
    </row>
    <row r="81" spans="1:13" x14ac:dyDescent="0.35">
      <c r="A81" s="12" t="s">
        <v>10</v>
      </c>
      <c r="B81" s="5" t="e">
        <f t="shared" si="34"/>
        <v>#DIV/0!</v>
      </c>
      <c r="C81" s="5"/>
      <c r="D81" s="4">
        <f>Sun.!E9</f>
        <v>0</v>
      </c>
      <c r="E81" s="4">
        <f>Sun.!F9</f>
        <v>0</v>
      </c>
      <c r="F81" s="4">
        <f>Sun.!G9</f>
        <v>0</v>
      </c>
      <c r="G81" s="4">
        <f>Sun.!H9</f>
        <v>0</v>
      </c>
      <c r="H81" s="4">
        <f>Sun.!I9</f>
        <v>0</v>
      </c>
      <c r="I81" s="4">
        <f>Sun.!J9</f>
        <v>0</v>
      </c>
      <c r="J81" s="19" t="e">
        <f t="shared" si="35"/>
        <v>#DIV/0!</v>
      </c>
      <c r="K81" s="1">
        <f>Sun.!M9</f>
        <v>0</v>
      </c>
      <c r="L81" s="1">
        <f>Sun.!N9</f>
        <v>0</v>
      </c>
      <c r="M81" s="4">
        <f>Sun.!K9</f>
        <v>1</v>
      </c>
    </row>
    <row r="82" spans="1:13" x14ac:dyDescent="0.35">
      <c r="A82" s="12" t="s">
        <v>11</v>
      </c>
      <c r="B82" s="5" t="e">
        <f t="shared" si="34"/>
        <v>#DIV/0!</v>
      </c>
      <c r="C82" s="5"/>
      <c r="D82" s="4">
        <f>Mon!E9</f>
        <v>0</v>
      </c>
      <c r="E82" s="4">
        <f>Mon!F9</f>
        <v>0</v>
      </c>
      <c r="F82" s="4">
        <f>Mon!G9</f>
        <v>0</v>
      </c>
      <c r="G82" s="4">
        <f>Mon!H9</f>
        <v>0</v>
      </c>
      <c r="H82" s="4">
        <f>Mon!I9</f>
        <v>0</v>
      </c>
      <c r="I82" s="4">
        <f>Mon!J9</f>
        <v>0</v>
      </c>
      <c r="J82" s="19" t="e">
        <f t="shared" si="35"/>
        <v>#DIV/0!</v>
      </c>
      <c r="K82" s="1">
        <f>Mon!M9</f>
        <v>0</v>
      </c>
      <c r="L82" s="1">
        <f>Mon!N9</f>
        <v>0</v>
      </c>
      <c r="M82" s="4">
        <f>Mon!K9</f>
        <v>1</v>
      </c>
    </row>
    <row r="83" spans="1:13" x14ac:dyDescent="0.35">
      <c r="A83" s="12" t="s">
        <v>12</v>
      </c>
      <c r="B83" s="5" t="e">
        <f t="shared" si="34"/>
        <v>#DIV/0!</v>
      </c>
      <c r="C83" s="5"/>
      <c r="D83" s="4">
        <f>Tue!E9</f>
        <v>0</v>
      </c>
      <c r="E83" s="4">
        <f>Tue!F9</f>
        <v>0</v>
      </c>
      <c r="F83" s="4">
        <f>Tue!G9</f>
        <v>0</v>
      </c>
      <c r="G83" s="4">
        <f>Tue!H9</f>
        <v>0</v>
      </c>
      <c r="H83" s="4">
        <f>Tue!I9</f>
        <v>0</v>
      </c>
      <c r="I83" s="4">
        <f>Tue!J9</f>
        <v>0</v>
      </c>
      <c r="J83" s="19" t="e">
        <f t="shared" si="35"/>
        <v>#DIV/0!</v>
      </c>
      <c r="K83" s="1">
        <f>Tue!M9</f>
        <v>0</v>
      </c>
      <c r="L83" s="1">
        <f>Tue!N9</f>
        <v>0</v>
      </c>
      <c r="M83" s="4">
        <f>Tue!K9</f>
        <v>1</v>
      </c>
    </row>
    <row r="84" spans="1:13" x14ac:dyDescent="0.35">
      <c r="A84" s="12" t="s">
        <v>13</v>
      </c>
      <c r="B84" s="5" t="e">
        <f t="shared" si="34"/>
        <v>#DIV/0!</v>
      </c>
      <c r="C84" s="4"/>
      <c r="D84" s="4">
        <f>Wed!E9</f>
        <v>0</v>
      </c>
      <c r="E84" s="4">
        <f>Wed!F9</f>
        <v>0</v>
      </c>
      <c r="F84" s="4">
        <f>Wed!G9</f>
        <v>0</v>
      </c>
      <c r="G84" s="4">
        <f>Wed!H9</f>
        <v>0</v>
      </c>
      <c r="H84" s="4">
        <f>Wed!I9</f>
        <v>0</v>
      </c>
      <c r="I84" s="4">
        <f>Wed!J9</f>
        <v>0</v>
      </c>
      <c r="J84" s="19" t="e">
        <f t="shared" si="35"/>
        <v>#DIV/0!</v>
      </c>
      <c r="K84" s="1">
        <f>Wed!M9</f>
        <v>0</v>
      </c>
      <c r="L84" s="1">
        <f>Wed!N9</f>
        <v>0</v>
      </c>
      <c r="M84" s="4">
        <f>Wed!K9</f>
        <v>1</v>
      </c>
    </row>
    <row r="85" spans="1:13" x14ac:dyDescent="0.35">
      <c r="B85" s="16">
        <f t="shared" si="34"/>
        <v>0.88059701492537312</v>
      </c>
      <c r="C85" s="16"/>
      <c r="D85" s="15">
        <f>SUM(D79:D84)</f>
        <v>67</v>
      </c>
      <c r="E85" s="15">
        <f t="shared" ref="E85:I85" si="36">SUM(E79:E84)</f>
        <v>59</v>
      </c>
      <c r="F85" s="15">
        <f t="shared" si="36"/>
        <v>4</v>
      </c>
      <c r="G85" s="15">
        <f t="shared" si="36"/>
        <v>4</v>
      </c>
      <c r="H85" s="15">
        <f t="shared" si="36"/>
        <v>0</v>
      </c>
      <c r="I85" s="15">
        <f t="shared" si="36"/>
        <v>0</v>
      </c>
      <c r="J85" s="154" t="e">
        <f>L85/K85</f>
        <v>#DIV/0!</v>
      </c>
      <c r="K85" s="15">
        <f t="shared" ref="K85" si="37">K79+K80+K81+K82+K83+K84</f>
        <v>0</v>
      </c>
      <c r="L85" s="15">
        <f t="shared" ref="L85" si="38">L79+L80+L81+L82+L83+L84</f>
        <v>0</v>
      </c>
      <c r="M85" s="15">
        <f>SUM(M79:M84)</f>
        <v>6</v>
      </c>
    </row>
    <row r="86" spans="1:13" x14ac:dyDescent="0.35">
      <c r="F86" s="86">
        <f>F85/D85</f>
        <v>5.9701492537313432E-2</v>
      </c>
      <c r="G86" s="86">
        <f t="shared" ref="G86:I86" si="39">G85/E85</f>
        <v>6.7796610169491525E-2</v>
      </c>
      <c r="H86" s="86">
        <f>H85/D85</f>
        <v>0</v>
      </c>
      <c r="I86" s="86">
        <f t="shared" si="39"/>
        <v>0</v>
      </c>
    </row>
    <row r="89" spans="1:13" x14ac:dyDescent="0.35">
      <c r="A89" s="29" t="s">
        <v>35</v>
      </c>
      <c r="B89" s="12" t="s">
        <v>0</v>
      </c>
      <c r="C89" s="12" t="s">
        <v>1</v>
      </c>
      <c r="D89" s="12" t="s">
        <v>52</v>
      </c>
      <c r="E89" s="12" t="s">
        <v>53</v>
      </c>
      <c r="F89" s="12" t="s">
        <v>48</v>
      </c>
      <c r="G89" s="12" t="s">
        <v>21</v>
      </c>
      <c r="H89" s="12" t="s">
        <v>3</v>
      </c>
      <c r="I89" s="12" t="s">
        <v>54</v>
      </c>
      <c r="J89" s="12" t="s">
        <v>8</v>
      </c>
      <c r="K89" s="12" t="s">
        <v>2</v>
      </c>
      <c r="L89" s="12" t="s">
        <v>9</v>
      </c>
      <c r="M89" s="12" t="s">
        <v>55</v>
      </c>
    </row>
    <row r="90" spans="1:13" x14ac:dyDescent="0.35">
      <c r="A90" s="12" t="s">
        <v>49</v>
      </c>
      <c r="B90" s="5">
        <f>E90/D90</f>
        <v>0.91176470588235292</v>
      </c>
      <c r="C90" s="5"/>
      <c r="D90" s="4">
        <f>Thu!E10</f>
        <v>68</v>
      </c>
      <c r="E90" s="4">
        <f>Thu!F10</f>
        <v>62</v>
      </c>
      <c r="F90" s="4">
        <f>Thu!G10</f>
        <v>0</v>
      </c>
      <c r="G90" s="4">
        <f>Thu!H10</f>
        <v>3</v>
      </c>
      <c r="H90" s="4">
        <f>Thu!I10</f>
        <v>3</v>
      </c>
      <c r="I90" s="4">
        <f>Thu!J10</f>
        <v>0</v>
      </c>
      <c r="J90" s="19" t="e">
        <f t="shared" ref="J90:J95" si="40">L90/K90</f>
        <v>#DIV/0!</v>
      </c>
      <c r="K90" s="10">
        <f>Thu!M10</f>
        <v>0</v>
      </c>
      <c r="L90" s="10">
        <f>Thu!N10</f>
        <v>0</v>
      </c>
      <c r="M90" s="4">
        <f>Thu!K10</f>
        <v>1</v>
      </c>
    </row>
    <row r="91" spans="1:13" x14ac:dyDescent="0.35">
      <c r="A91" s="12" t="s">
        <v>14</v>
      </c>
      <c r="B91" s="5">
        <f t="shared" ref="B91:B96" si="41">E91/D91</f>
        <v>0.91891891891891897</v>
      </c>
      <c r="C91" s="5"/>
      <c r="D91" s="4">
        <f>Sat!E10</f>
        <v>37</v>
      </c>
      <c r="E91" s="4">
        <f>Sat!F10</f>
        <v>34</v>
      </c>
      <c r="F91" s="4">
        <f>Sat!G10</f>
        <v>0</v>
      </c>
      <c r="G91" s="4">
        <f>Sat!H10</f>
        <v>3</v>
      </c>
      <c r="H91" s="4">
        <f>Sat!I10</f>
        <v>0</v>
      </c>
      <c r="I91" s="4">
        <f>Sat!J10</f>
        <v>0</v>
      </c>
      <c r="J91" s="19" t="e">
        <f t="shared" si="40"/>
        <v>#DIV/0!</v>
      </c>
      <c r="K91" s="10">
        <f>Sat!M10</f>
        <v>0</v>
      </c>
      <c r="L91" s="10">
        <f>Sat!N10</f>
        <v>0</v>
      </c>
      <c r="M91" s="4">
        <f>Sat!K10</f>
        <v>1</v>
      </c>
    </row>
    <row r="92" spans="1:13" x14ac:dyDescent="0.35">
      <c r="A92" s="12" t="s">
        <v>10</v>
      </c>
      <c r="B92" s="5" t="e">
        <f t="shared" si="41"/>
        <v>#DIV/0!</v>
      </c>
      <c r="C92" s="19"/>
      <c r="D92" s="4">
        <f>Sun.!E10</f>
        <v>0</v>
      </c>
      <c r="E92" s="4">
        <f>Sun.!F10</f>
        <v>0</v>
      </c>
      <c r="F92" s="4">
        <f>Sun.!G10</f>
        <v>0</v>
      </c>
      <c r="G92" s="4">
        <f>Sun.!H10</f>
        <v>0</v>
      </c>
      <c r="H92" s="4">
        <f>Sun.!I10</f>
        <v>0</v>
      </c>
      <c r="I92" s="4">
        <f>Sun.!J10</f>
        <v>0</v>
      </c>
      <c r="J92" s="19" t="e">
        <f t="shared" si="40"/>
        <v>#DIV/0!</v>
      </c>
      <c r="K92" s="1">
        <f>Sun.!M10</f>
        <v>0</v>
      </c>
      <c r="L92" s="1">
        <f>Sun.!N10</f>
        <v>0</v>
      </c>
      <c r="M92" s="4">
        <f>Sun.!K10</f>
        <v>1</v>
      </c>
    </row>
    <row r="93" spans="1:13" x14ac:dyDescent="0.35">
      <c r="A93" s="12" t="s">
        <v>11</v>
      </c>
      <c r="B93" s="5" t="e">
        <f t="shared" si="41"/>
        <v>#DIV/0!</v>
      </c>
      <c r="C93" s="5"/>
      <c r="D93" s="4">
        <f>Mon!E10</f>
        <v>0</v>
      </c>
      <c r="E93" s="4">
        <f>Mon!F10</f>
        <v>0</v>
      </c>
      <c r="F93" s="4">
        <f>Mon!G10</f>
        <v>0</v>
      </c>
      <c r="G93" s="4">
        <f>Mon!H10</f>
        <v>0</v>
      </c>
      <c r="H93" s="4">
        <f>Mon!I10</f>
        <v>0</v>
      </c>
      <c r="I93" s="4">
        <f>Mon!J10</f>
        <v>0</v>
      </c>
      <c r="J93" s="19" t="e">
        <f t="shared" si="40"/>
        <v>#DIV/0!</v>
      </c>
      <c r="K93" s="1">
        <f>Mon!M10</f>
        <v>0</v>
      </c>
      <c r="L93" s="1">
        <f>Mon!N10</f>
        <v>0</v>
      </c>
      <c r="M93" s="4">
        <f>Mon!K10</f>
        <v>1</v>
      </c>
    </row>
    <row r="94" spans="1:13" x14ac:dyDescent="0.35">
      <c r="A94" s="12" t="s">
        <v>12</v>
      </c>
      <c r="B94" s="5" t="e">
        <f t="shared" si="41"/>
        <v>#DIV/0!</v>
      </c>
      <c r="C94" s="5"/>
      <c r="D94" s="4">
        <f>Tue!E10</f>
        <v>0</v>
      </c>
      <c r="E94" s="4">
        <f>Tue!F10</f>
        <v>0</v>
      </c>
      <c r="F94" s="4">
        <f>Tue!G10</f>
        <v>0</v>
      </c>
      <c r="G94" s="4">
        <f>Tue!H10</f>
        <v>0</v>
      </c>
      <c r="H94" s="4">
        <f>Tue!I10</f>
        <v>0</v>
      </c>
      <c r="I94" s="4">
        <f>Tue!J10</f>
        <v>0</v>
      </c>
      <c r="J94" s="19" t="e">
        <f t="shared" si="40"/>
        <v>#DIV/0!</v>
      </c>
      <c r="K94" s="1">
        <f>Tue!M10</f>
        <v>0</v>
      </c>
      <c r="L94" s="1">
        <f>Tue!N10</f>
        <v>0</v>
      </c>
      <c r="M94" s="4">
        <f>Tue!K10</f>
        <v>1</v>
      </c>
    </row>
    <row r="95" spans="1:13" x14ac:dyDescent="0.35">
      <c r="A95" s="12" t="s">
        <v>13</v>
      </c>
      <c r="B95" s="5" t="e">
        <f t="shared" si="41"/>
        <v>#DIV/0!</v>
      </c>
      <c r="C95" s="4"/>
      <c r="D95" s="4">
        <f>Wed!E10</f>
        <v>0</v>
      </c>
      <c r="E95" s="4">
        <f>Wed!F10</f>
        <v>0</v>
      </c>
      <c r="F95" s="4">
        <f>Wed!G10</f>
        <v>0</v>
      </c>
      <c r="G95" s="4">
        <f>Wed!H10</f>
        <v>0</v>
      </c>
      <c r="H95" s="4">
        <f>Wed!I10</f>
        <v>0</v>
      </c>
      <c r="I95" s="4">
        <f>Wed!J10</f>
        <v>0</v>
      </c>
      <c r="J95" s="19" t="e">
        <f t="shared" si="40"/>
        <v>#DIV/0!</v>
      </c>
      <c r="K95" s="1">
        <f>Wed!M10</f>
        <v>0</v>
      </c>
      <c r="L95" s="1">
        <f>Wed!N10</f>
        <v>0</v>
      </c>
      <c r="M95" s="4">
        <f>Wed!K10</f>
        <v>1</v>
      </c>
    </row>
    <row r="96" spans="1:13" x14ac:dyDescent="0.35">
      <c r="B96" s="16">
        <f t="shared" si="41"/>
        <v>0.91428571428571426</v>
      </c>
      <c r="C96" s="16"/>
      <c r="D96" s="15">
        <f>SUM(D90:D95)</f>
        <v>105</v>
      </c>
      <c r="E96" s="15">
        <f t="shared" ref="E96:I96" si="42">SUM(E90:E95)</f>
        <v>96</v>
      </c>
      <c r="F96" s="15">
        <f t="shared" si="42"/>
        <v>0</v>
      </c>
      <c r="G96" s="15">
        <f t="shared" si="42"/>
        <v>6</v>
      </c>
      <c r="H96" s="15">
        <f t="shared" si="42"/>
        <v>3</v>
      </c>
      <c r="I96" s="15">
        <f t="shared" si="42"/>
        <v>0</v>
      </c>
      <c r="J96" s="154" t="e">
        <f>L96/K96</f>
        <v>#DIV/0!</v>
      </c>
      <c r="K96" s="15">
        <f t="shared" ref="K96" si="43">K90+K91+K92+K93+K94+K95</f>
        <v>0</v>
      </c>
      <c r="L96" s="15">
        <f t="shared" ref="L96" si="44">L90+L91+L92+L93+L94+L95</f>
        <v>0</v>
      </c>
      <c r="M96" s="15">
        <f>SUM(M90:M95)</f>
        <v>6</v>
      </c>
    </row>
    <row r="100" spans="1:13" x14ac:dyDescent="0.35">
      <c r="A100" s="135" t="s">
        <v>148</v>
      </c>
      <c r="B100" s="12" t="s">
        <v>0</v>
      </c>
      <c r="C100" s="12" t="s">
        <v>1</v>
      </c>
      <c r="D100" s="12" t="s">
        <v>52</v>
      </c>
      <c r="E100" s="12" t="s">
        <v>53</v>
      </c>
      <c r="F100" s="12" t="s">
        <v>48</v>
      </c>
      <c r="G100" s="12" t="s">
        <v>21</v>
      </c>
      <c r="H100" s="12" t="s">
        <v>3</v>
      </c>
      <c r="I100" s="12" t="s">
        <v>54</v>
      </c>
      <c r="J100" s="12" t="s">
        <v>8</v>
      </c>
      <c r="K100" s="12" t="s">
        <v>2</v>
      </c>
      <c r="L100" s="12" t="s">
        <v>9</v>
      </c>
      <c r="M100" s="12" t="s">
        <v>55</v>
      </c>
    </row>
    <row r="101" spans="1:13" x14ac:dyDescent="0.35">
      <c r="A101" s="12" t="s">
        <v>49</v>
      </c>
      <c r="B101" s="5">
        <f>E101/D101</f>
        <v>0.91935483870967738</v>
      </c>
      <c r="C101" s="5"/>
      <c r="D101" s="4">
        <f>Thu!E11</f>
        <v>62</v>
      </c>
      <c r="E101" s="4">
        <f>Thu!F11</f>
        <v>57</v>
      </c>
      <c r="F101" s="4">
        <f>Thu!G11</f>
        <v>2</v>
      </c>
      <c r="G101" s="4">
        <f>Thu!H11</f>
        <v>3</v>
      </c>
      <c r="H101" s="4">
        <f>Thu!I11</f>
        <v>0</v>
      </c>
      <c r="I101" s="4">
        <f>Thu!J11</f>
        <v>0</v>
      </c>
      <c r="J101" s="19" t="e">
        <f t="shared" ref="J101:J106" si="45">L101/K101</f>
        <v>#DIV/0!</v>
      </c>
      <c r="K101" s="10">
        <f>Thu!M11</f>
        <v>0</v>
      </c>
      <c r="L101" s="10">
        <f>Thu!N11</f>
        <v>0</v>
      </c>
      <c r="M101" s="4">
        <f>Thu!K11</f>
        <v>1</v>
      </c>
    </row>
    <row r="102" spans="1:13" x14ac:dyDescent="0.35">
      <c r="A102" s="12" t="s">
        <v>14</v>
      </c>
      <c r="B102" s="5">
        <f t="shared" ref="B102:B107" si="46">E102/D102</f>
        <v>0.94</v>
      </c>
      <c r="C102" s="5"/>
      <c r="D102" s="4">
        <f>Sat!E11</f>
        <v>50</v>
      </c>
      <c r="E102" s="4">
        <f>Sat!F11</f>
        <v>47</v>
      </c>
      <c r="F102" s="4">
        <f>Sat!G11</f>
        <v>0</v>
      </c>
      <c r="G102" s="4">
        <f>Sat!H11</f>
        <v>3</v>
      </c>
      <c r="H102" s="4">
        <f>Sat!I11</f>
        <v>0</v>
      </c>
      <c r="I102" s="4">
        <f>Sat!J11</f>
        <v>0</v>
      </c>
      <c r="J102" s="19" t="e">
        <f t="shared" si="45"/>
        <v>#DIV/0!</v>
      </c>
      <c r="K102" s="10">
        <f>Sat!M11</f>
        <v>0</v>
      </c>
      <c r="L102" s="10">
        <f>Sat!N11</f>
        <v>0</v>
      </c>
      <c r="M102" s="4">
        <f>Sat!K11</f>
        <v>1</v>
      </c>
    </row>
    <row r="103" spans="1:13" x14ac:dyDescent="0.35">
      <c r="A103" s="12" t="s">
        <v>10</v>
      </c>
      <c r="B103" s="19" t="e">
        <f t="shared" si="46"/>
        <v>#DIV/0!</v>
      </c>
      <c r="C103" s="19"/>
      <c r="D103" s="4">
        <f>Sun.!E11</f>
        <v>0</v>
      </c>
      <c r="E103" s="4">
        <f>Sun.!F11</f>
        <v>0</v>
      </c>
      <c r="F103" s="4">
        <f>Sun.!G11</f>
        <v>0</v>
      </c>
      <c r="G103" s="4">
        <f>Sun.!H11</f>
        <v>0</v>
      </c>
      <c r="H103" s="4">
        <f>Sun.!I11</f>
        <v>0</v>
      </c>
      <c r="I103" s="4">
        <f>Sun.!J11</f>
        <v>0</v>
      </c>
      <c r="J103" s="19" t="e">
        <f t="shared" si="45"/>
        <v>#DIV/0!</v>
      </c>
      <c r="K103" s="1">
        <f>Sun.!M11</f>
        <v>0</v>
      </c>
      <c r="L103" s="1">
        <f>Sun.!N11</f>
        <v>0</v>
      </c>
      <c r="M103" s="4">
        <f>Sun.!K11</f>
        <v>1</v>
      </c>
    </row>
    <row r="104" spans="1:13" x14ac:dyDescent="0.35">
      <c r="A104" s="12" t="s">
        <v>11</v>
      </c>
      <c r="B104" s="5" t="e">
        <f t="shared" si="46"/>
        <v>#DIV/0!</v>
      </c>
      <c r="C104" s="5"/>
      <c r="D104" s="4">
        <f>Mon!E11</f>
        <v>0</v>
      </c>
      <c r="E104" s="4">
        <f>Mon!F11</f>
        <v>0</v>
      </c>
      <c r="F104" s="4">
        <f>Mon!G11</f>
        <v>0</v>
      </c>
      <c r="G104" s="4">
        <f>Mon!H11</f>
        <v>0</v>
      </c>
      <c r="H104" s="4">
        <f>Mon!I11</f>
        <v>0</v>
      </c>
      <c r="I104" s="4">
        <f>Mon!J11</f>
        <v>0</v>
      </c>
      <c r="J104" s="19" t="e">
        <f t="shared" si="45"/>
        <v>#DIV/0!</v>
      </c>
      <c r="K104" s="1">
        <f>Mon!M11</f>
        <v>0</v>
      </c>
      <c r="L104" s="1">
        <f>Mon!N11</f>
        <v>0</v>
      </c>
      <c r="M104" s="4">
        <f>Mon!K11</f>
        <v>1</v>
      </c>
    </row>
    <row r="105" spans="1:13" x14ac:dyDescent="0.35">
      <c r="A105" s="12" t="s">
        <v>12</v>
      </c>
      <c r="B105" s="5" t="e">
        <f t="shared" si="46"/>
        <v>#DIV/0!</v>
      </c>
      <c r="C105" s="5"/>
      <c r="D105" s="4">
        <f>Tue!E11</f>
        <v>0</v>
      </c>
      <c r="E105" s="4">
        <f>Tue!F11</f>
        <v>0</v>
      </c>
      <c r="F105" s="4">
        <f>Tue!G11</f>
        <v>0</v>
      </c>
      <c r="G105" s="4">
        <f>Tue!H11</f>
        <v>0</v>
      </c>
      <c r="H105" s="4">
        <f>Tue!I11</f>
        <v>0</v>
      </c>
      <c r="I105" s="4">
        <f>Tue!J11</f>
        <v>0</v>
      </c>
      <c r="J105" s="19" t="e">
        <f t="shared" si="45"/>
        <v>#DIV/0!</v>
      </c>
      <c r="K105" s="1">
        <f>Tue!M11</f>
        <v>0</v>
      </c>
      <c r="L105" s="1">
        <f>Tue!N11</f>
        <v>0</v>
      </c>
      <c r="M105" s="4">
        <f>Tue!K11</f>
        <v>1</v>
      </c>
    </row>
    <row r="106" spans="1:13" x14ac:dyDescent="0.35">
      <c r="A106" s="12" t="s">
        <v>13</v>
      </c>
      <c r="B106" s="5" t="e">
        <f t="shared" si="46"/>
        <v>#DIV/0!</v>
      </c>
      <c r="C106" s="5"/>
      <c r="D106" s="4">
        <f>Wed!E11</f>
        <v>0</v>
      </c>
      <c r="E106" s="4">
        <f>Wed!F11</f>
        <v>0</v>
      </c>
      <c r="F106" s="4">
        <f>Wed!G11</f>
        <v>0</v>
      </c>
      <c r="G106" s="4">
        <f>Wed!H11</f>
        <v>0</v>
      </c>
      <c r="H106" s="4">
        <f>Wed!I11</f>
        <v>0</v>
      </c>
      <c r="I106" s="4">
        <f>Wed!J11</f>
        <v>0</v>
      </c>
      <c r="J106" s="19" t="e">
        <f t="shared" si="45"/>
        <v>#DIV/0!</v>
      </c>
      <c r="K106" s="1">
        <f>Wed!M11</f>
        <v>0</v>
      </c>
      <c r="L106" s="1">
        <f>Wed!N11</f>
        <v>0</v>
      </c>
      <c r="M106" s="4">
        <f>Wed!K11</f>
        <v>1</v>
      </c>
    </row>
    <row r="107" spans="1:13" x14ac:dyDescent="0.35">
      <c r="B107" s="15">
        <f t="shared" si="46"/>
        <v>0.9285714285714286</v>
      </c>
      <c r="C107" s="16">
        <f t="shared" ref="C107" si="47">F107/E107</f>
        <v>1.9230769230769232E-2</v>
      </c>
      <c r="D107" s="15">
        <f>SUM(D101:D106)</f>
        <v>112</v>
      </c>
      <c r="E107" s="15">
        <f t="shared" ref="E107" si="48">SUM(E101:E106)</f>
        <v>104</v>
      </c>
      <c r="F107" s="15">
        <f t="shared" ref="F107" si="49">SUM(F101:F106)</f>
        <v>2</v>
      </c>
      <c r="G107" s="15">
        <f t="shared" ref="G107" si="50">SUM(G101:G106)</f>
        <v>6</v>
      </c>
      <c r="H107" s="15">
        <f t="shared" ref="H107" si="51">SUM(H101:H106)</f>
        <v>0</v>
      </c>
      <c r="I107" s="15">
        <f t="shared" ref="I107" si="52">SUM(I101:I106)</f>
        <v>0</v>
      </c>
      <c r="J107" s="154" t="e">
        <f>L107/K107</f>
        <v>#DIV/0!</v>
      </c>
      <c r="K107" s="15">
        <f t="shared" ref="K107:L107" si="53">K101+K102+K103+K104+K105+K106</f>
        <v>0</v>
      </c>
      <c r="L107" s="15">
        <f t="shared" si="53"/>
        <v>0</v>
      </c>
      <c r="M107" s="15">
        <f>SUM(M101:M106)</f>
        <v>6</v>
      </c>
    </row>
    <row r="111" spans="1:13" x14ac:dyDescent="0.35">
      <c r="A111" s="29" t="s">
        <v>114</v>
      </c>
      <c r="B111" s="12" t="s">
        <v>0</v>
      </c>
      <c r="C111" s="12" t="s">
        <v>1</v>
      </c>
      <c r="D111" s="12" t="s">
        <v>52</v>
      </c>
      <c r="E111" s="12" t="s">
        <v>53</v>
      </c>
      <c r="F111" s="12" t="s">
        <v>48</v>
      </c>
      <c r="G111" s="12" t="s">
        <v>21</v>
      </c>
      <c r="H111" s="12" t="s">
        <v>3</v>
      </c>
      <c r="I111" s="12" t="s">
        <v>54</v>
      </c>
      <c r="J111" s="12" t="s">
        <v>8</v>
      </c>
      <c r="K111" s="12" t="s">
        <v>2</v>
      </c>
      <c r="L111" s="12" t="s">
        <v>9</v>
      </c>
      <c r="M111" s="12" t="s">
        <v>55</v>
      </c>
    </row>
    <row r="112" spans="1:13" x14ac:dyDescent="0.35">
      <c r="A112" s="12" t="s">
        <v>49</v>
      </c>
      <c r="B112" s="5">
        <f>E112/D112</f>
        <v>0.9107142857142857</v>
      </c>
      <c r="C112" s="5"/>
      <c r="D112" s="4">
        <f>Thu!E12</f>
        <v>112</v>
      </c>
      <c r="E112" s="4">
        <f>Thu!F12</f>
        <v>102</v>
      </c>
      <c r="F112" s="4">
        <f>Thu!G12</f>
        <v>3</v>
      </c>
      <c r="G112" s="4">
        <f>Thu!H12</f>
        <v>7</v>
      </c>
      <c r="H112" s="4">
        <f>Thu!I12</f>
        <v>0</v>
      </c>
      <c r="I112" s="4">
        <f>Thu!J12</f>
        <v>0</v>
      </c>
      <c r="J112" s="19" t="e">
        <f t="shared" ref="J112:J117" si="54">L112/K112</f>
        <v>#DIV/0!</v>
      </c>
      <c r="K112" s="10">
        <f>Thu!M12</f>
        <v>0</v>
      </c>
      <c r="L112" s="10">
        <f>Thu!N12</f>
        <v>0</v>
      </c>
      <c r="M112" s="4">
        <f>Thu!K12</f>
        <v>1</v>
      </c>
    </row>
    <row r="113" spans="1:13" x14ac:dyDescent="0.35">
      <c r="A113" s="12" t="s">
        <v>14</v>
      </c>
      <c r="B113" s="5">
        <f t="shared" ref="B113:B118" si="55">E113/D113</f>
        <v>0.90588235294117647</v>
      </c>
      <c r="C113" s="5"/>
      <c r="D113" s="4">
        <f>Sat!E12</f>
        <v>85</v>
      </c>
      <c r="E113" s="4">
        <f>Sat!F12</f>
        <v>77</v>
      </c>
      <c r="F113" s="4">
        <f>Sat!G12</f>
        <v>4</v>
      </c>
      <c r="G113" s="4">
        <f>Sat!H12</f>
        <v>4</v>
      </c>
      <c r="H113" s="4">
        <f>Sat!I12</f>
        <v>0</v>
      </c>
      <c r="I113" s="4">
        <f>Sat!J12</f>
        <v>0</v>
      </c>
      <c r="J113" s="19" t="e">
        <f t="shared" si="54"/>
        <v>#DIV/0!</v>
      </c>
      <c r="K113" s="10">
        <f>Sat!M12</f>
        <v>0</v>
      </c>
      <c r="L113" s="10">
        <f>Sat!N12</f>
        <v>0</v>
      </c>
      <c r="M113" s="4">
        <f>Sat!K12</f>
        <v>1</v>
      </c>
    </row>
    <row r="114" spans="1:13" x14ac:dyDescent="0.35">
      <c r="A114" s="12" t="s">
        <v>10</v>
      </c>
      <c r="B114" s="30" t="e">
        <f t="shared" si="55"/>
        <v>#DIV/0!</v>
      </c>
      <c r="C114" s="30"/>
      <c r="D114" s="4">
        <f>Sun.!E12</f>
        <v>0</v>
      </c>
      <c r="E114" s="4">
        <f>Sun.!F12</f>
        <v>0</v>
      </c>
      <c r="F114" s="4">
        <f>Sun.!G12</f>
        <v>0</v>
      </c>
      <c r="G114" s="4">
        <f>Sun.!H12</f>
        <v>0</v>
      </c>
      <c r="H114" s="4">
        <f>Sun.!I12</f>
        <v>0</v>
      </c>
      <c r="I114" s="4">
        <f>Sun.!J12</f>
        <v>0</v>
      </c>
      <c r="J114" s="19" t="e">
        <f t="shared" si="54"/>
        <v>#DIV/0!</v>
      </c>
      <c r="K114" s="1">
        <f>Sun.!M12</f>
        <v>0</v>
      </c>
      <c r="L114" s="1">
        <f>Sun.!N12</f>
        <v>0</v>
      </c>
      <c r="M114" s="4">
        <f>Sun.!K12</f>
        <v>1</v>
      </c>
    </row>
    <row r="115" spans="1:13" x14ac:dyDescent="0.35">
      <c r="A115" s="12" t="s">
        <v>11</v>
      </c>
      <c r="B115" s="5" t="e">
        <f t="shared" si="55"/>
        <v>#DIV/0!</v>
      </c>
      <c r="C115" s="5"/>
      <c r="D115" s="4">
        <f>Mon!E12</f>
        <v>0</v>
      </c>
      <c r="E115" s="4">
        <f>Mon!F12</f>
        <v>0</v>
      </c>
      <c r="F115" s="4">
        <f>Mon!G12</f>
        <v>0</v>
      </c>
      <c r="G115" s="4">
        <f>Mon!H12</f>
        <v>0</v>
      </c>
      <c r="H115" s="4">
        <f>Mon!I12</f>
        <v>0</v>
      </c>
      <c r="I115" s="4">
        <f>Mon!J12</f>
        <v>0</v>
      </c>
      <c r="J115" s="19" t="e">
        <f t="shared" si="54"/>
        <v>#DIV/0!</v>
      </c>
      <c r="K115" s="1">
        <f>Mon!M12</f>
        <v>0</v>
      </c>
      <c r="L115" s="1">
        <f>Mon!N12</f>
        <v>0</v>
      </c>
      <c r="M115" s="4">
        <f>Mon!K12</f>
        <v>1</v>
      </c>
    </row>
    <row r="116" spans="1:13" x14ac:dyDescent="0.35">
      <c r="A116" s="12" t="s">
        <v>12</v>
      </c>
      <c r="B116" s="5" t="e">
        <f t="shared" si="55"/>
        <v>#DIV/0!</v>
      </c>
      <c r="C116" s="5"/>
      <c r="D116" s="4">
        <f>Tue!E12</f>
        <v>0</v>
      </c>
      <c r="E116" s="4">
        <f>Tue!F12</f>
        <v>0</v>
      </c>
      <c r="F116" s="4">
        <f>Tue!G12</f>
        <v>0</v>
      </c>
      <c r="G116" s="4">
        <f>Tue!H12</f>
        <v>0</v>
      </c>
      <c r="H116" s="4">
        <f>Tue!I12</f>
        <v>0</v>
      </c>
      <c r="I116" s="4">
        <f>Tue!J12</f>
        <v>0</v>
      </c>
      <c r="J116" s="19" t="e">
        <f t="shared" si="54"/>
        <v>#DIV/0!</v>
      </c>
      <c r="K116" s="1">
        <f>Tue!M12</f>
        <v>0</v>
      </c>
      <c r="L116" s="1">
        <f>Tue!N12</f>
        <v>0</v>
      </c>
      <c r="M116" s="4">
        <f>Tue!K12</f>
        <v>1</v>
      </c>
    </row>
    <row r="117" spans="1:13" x14ac:dyDescent="0.35">
      <c r="A117" s="12" t="s">
        <v>13</v>
      </c>
      <c r="B117" s="5" t="e">
        <f t="shared" si="55"/>
        <v>#DIV/0!</v>
      </c>
      <c r="C117" s="5"/>
      <c r="D117" s="4">
        <f>Wed!E12</f>
        <v>0</v>
      </c>
      <c r="E117" s="4">
        <f>Wed!F12</f>
        <v>0</v>
      </c>
      <c r="F117" s="4">
        <f>Wed!G12</f>
        <v>0</v>
      </c>
      <c r="G117" s="4">
        <f>Wed!H12</f>
        <v>0</v>
      </c>
      <c r="H117" s="4">
        <f>Wed!I12</f>
        <v>0</v>
      </c>
      <c r="I117" s="4">
        <f>Wed!J12</f>
        <v>0</v>
      </c>
      <c r="J117" s="19" t="e">
        <f t="shared" si="54"/>
        <v>#DIV/0!</v>
      </c>
      <c r="K117" s="1">
        <f>Wed!M12</f>
        <v>0</v>
      </c>
      <c r="L117" s="1">
        <f>Wed!N12</f>
        <v>0</v>
      </c>
      <c r="M117" s="4">
        <f>Wed!K12</f>
        <v>1</v>
      </c>
    </row>
    <row r="118" spans="1:13" x14ac:dyDescent="0.35">
      <c r="B118" s="15">
        <f t="shared" si="55"/>
        <v>0.90862944162436543</v>
      </c>
      <c r="C118" s="16">
        <f t="shared" ref="C118" si="56">F118/E118</f>
        <v>3.9106145251396648E-2</v>
      </c>
      <c r="D118" s="15">
        <f>SUM(D112:D117)</f>
        <v>197</v>
      </c>
      <c r="E118" s="15">
        <f t="shared" ref="E118" si="57">SUM(E112:E117)</f>
        <v>179</v>
      </c>
      <c r="F118" s="15">
        <f t="shared" ref="F118" si="58">SUM(F112:F117)</f>
        <v>7</v>
      </c>
      <c r="G118" s="15">
        <f t="shared" ref="G118" si="59">SUM(G112:G117)</f>
        <v>11</v>
      </c>
      <c r="H118" s="15">
        <f t="shared" ref="H118" si="60">SUM(H112:H117)</f>
        <v>0</v>
      </c>
      <c r="I118" s="15">
        <f t="shared" ref="I118" si="61">SUM(I112:I117)</f>
        <v>0</v>
      </c>
      <c r="J118" s="154" t="e">
        <f>L118/K118</f>
        <v>#DIV/0!</v>
      </c>
      <c r="K118" s="15">
        <f t="shared" ref="K118:L118" si="62">K112+K113+K114+K115+K116+K117</f>
        <v>0</v>
      </c>
      <c r="L118" s="15">
        <f t="shared" si="62"/>
        <v>0</v>
      </c>
      <c r="M118" s="15">
        <f>SUM(M112:M117)</f>
        <v>6</v>
      </c>
    </row>
    <row r="122" spans="1:13" x14ac:dyDescent="0.35">
      <c r="A122" s="29" t="s">
        <v>72</v>
      </c>
      <c r="B122" s="12" t="s">
        <v>0</v>
      </c>
      <c r="C122" s="12" t="s">
        <v>1</v>
      </c>
      <c r="D122" s="12" t="s">
        <v>52</v>
      </c>
      <c r="E122" s="12" t="s">
        <v>53</v>
      </c>
      <c r="F122" s="12" t="s">
        <v>48</v>
      </c>
      <c r="G122" s="12" t="s">
        <v>21</v>
      </c>
      <c r="H122" s="12" t="s">
        <v>3</v>
      </c>
      <c r="I122" s="12" t="s">
        <v>54</v>
      </c>
      <c r="J122" s="12" t="s">
        <v>8</v>
      </c>
      <c r="K122" s="12" t="s">
        <v>2</v>
      </c>
      <c r="L122" s="12" t="s">
        <v>9</v>
      </c>
      <c r="M122" s="12" t="s">
        <v>55</v>
      </c>
    </row>
    <row r="123" spans="1:13" x14ac:dyDescent="0.35">
      <c r="A123" s="12" t="s">
        <v>49</v>
      </c>
      <c r="B123" s="5" t="e">
        <f>E123/D123</f>
        <v>#DIV/0!</v>
      </c>
      <c r="C123" s="5"/>
      <c r="D123" s="4">
        <f>Thu!E13</f>
        <v>0</v>
      </c>
      <c r="E123" s="4">
        <f>Thu!F13</f>
        <v>0</v>
      </c>
      <c r="F123" s="4">
        <f>Thu!G13</f>
        <v>0</v>
      </c>
      <c r="G123" s="4">
        <f>Thu!H13</f>
        <v>0</v>
      </c>
      <c r="H123" s="4">
        <f>Thu!I13</f>
        <v>0</v>
      </c>
      <c r="I123" s="4">
        <f>Thu!J13</f>
        <v>0</v>
      </c>
      <c r="J123" s="19" t="e">
        <f t="shared" ref="J123:J128" si="63">L123/K123</f>
        <v>#DIV/0!</v>
      </c>
      <c r="K123" s="10">
        <f>Thu!M13</f>
        <v>0</v>
      </c>
      <c r="L123" s="10">
        <f>Thu!N13</f>
        <v>0</v>
      </c>
      <c r="M123" s="4">
        <f>Thu!K13</f>
        <v>0</v>
      </c>
    </row>
    <row r="124" spans="1:13" x14ac:dyDescent="0.35">
      <c r="A124" s="12" t="s">
        <v>14</v>
      </c>
      <c r="B124" s="5" t="e">
        <f t="shared" ref="B124:B129" si="64">E124/D124</f>
        <v>#DIV/0!</v>
      </c>
      <c r="C124" s="5"/>
      <c r="D124" s="4">
        <f>Sat!E13</f>
        <v>0</v>
      </c>
      <c r="E124" s="4">
        <f>Sat!F13</f>
        <v>0</v>
      </c>
      <c r="F124" s="4">
        <f>Sat!G13</f>
        <v>0</v>
      </c>
      <c r="G124" s="4">
        <f>Sat!H13</f>
        <v>0</v>
      </c>
      <c r="H124" s="4">
        <f>Sat!I13</f>
        <v>0</v>
      </c>
      <c r="I124" s="4">
        <f>Sat!J13</f>
        <v>0</v>
      </c>
      <c r="J124" s="19" t="e">
        <f t="shared" si="63"/>
        <v>#DIV/0!</v>
      </c>
      <c r="K124" s="10">
        <f>Sat!M13</f>
        <v>0</v>
      </c>
      <c r="L124" s="10">
        <f>Sat!N13</f>
        <v>0</v>
      </c>
      <c r="M124" s="4">
        <f>Sat!K13</f>
        <v>0</v>
      </c>
    </row>
    <row r="125" spans="1:13" x14ac:dyDescent="0.35">
      <c r="A125" s="12" t="s">
        <v>10</v>
      </c>
      <c r="B125" s="30" t="e">
        <f t="shared" si="64"/>
        <v>#DIV/0!</v>
      </c>
      <c r="C125" s="30"/>
      <c r="D125" s="4">
        <f>Sun.!E13</f>
        <v>0</v>
      </c>
      <c r="E125" s="4">
        <f>Sun.!F13</f>
        <v>0</v>
      </c>
      <c r="F125" s="4">
        <f>Sun.!G13</f>
        <v>0</v>
      </c>
      <c r="G125" s="4">
        <f>Sun.!H13</f>
        <v>0</v>
      </c>
      <c r="H125" s="4">
        <f>Sun.!I13</f>
        <v>0</v>
      </c>
      <c r="I125" s="4">
        <f>Sun.!J13</f>
        <v>0</v>
      </c>
      <c r="J125" s="19" t="e">
        <f t="shared" si="63"/>
        <v>#DIV/0!</v>
      </c>
      <c r="K125" s="1">
        <f>Sun.!M13</f>
        <v>0</v>
      </c>
      <c r="L125" s="1">
        <f>Sun.!N13</f>
        <v>0</v>
      </c>
      <c r="M125" s="4">
        <f>Sun.!K13</f>
        <v>1</v>
      </c>
    </row>
    <row r="126" spans="1:13" x14ac:dyDescent="0.35">
      <c r="A126" s="12" t="s">
        <v>11</v>
      </c>
      <c r="B126" s="5" t="e">
        <f t="shared" si="64"/>
        <v>#DIV/0!</v>
      </c>
      <c r="C126" s="5"/>
      <c r="D126" s="4">
        <f>Mon!E13</f>
        <v>0</v>
      </c>
      <c r="E126" s="4">
        <f>Mon!F13</f>
        <v>0</v>
      </c>
      <c r="F126" s="4">
        <f>Mon!G13</f>
        <v>0</v>
      </c>
      <c r="G126" s="4">
        <f>Mon!H13</f>
        <v>0</v>
      </c>
      <c r="H126" s="4">
        <f>Mon!I13</f>
        <v>0</v>
      </c>
      <c r="I126" s="4">
        <f>Mon!J13</f>
        <v>0</v>
      </c>
      <c r="J126" s="19" t="e">
        <f t="shared" si="63"/>
        <v>#DIV/0!</v>
      </c>
      <c r="K126" s="1">
        <f>Mon!M13</f>
        <v>0</v>
      </c>
      <c r="L126" s="1">
        <f>Mon!N13</f>
        <v>0</v>
      </c>
      <c r="M126" s="4">
        <f>Mon!K13</f>
        <v>1</v>
      </c>
    </row>
    <row r="127" spans="1:13" x14ac:dyDescent="0.35">
      <c r="A127" s="12" t="s">
        <v>12</v>
      </c>
      <c r="B127" s="5" t="e">
        <f t="shared" si="64"/>
        <v>#DIV/0!</v>
      </c>
      <c r="C127" s="5"/>
      <c r="D127" s="4">
        <f>Tue!E13</f>
        <v>0</v>
      </c>
      <c r="E127" s="4">
        <f>Tue!F13</f>
        <v>0</v>
      </c>
      <c r="F127" s="4">
        <f>Tue!G13</f>
        <v>0</v>
      </c>
      <c r="G127" s="4">
        <f>Tue!H13</f>
        <v>0</v>
      </c>
      <c r="H127" s="4">
        <f>Tue!I13</f>
        <v>0</v>
      </c>
      <c r="I127" s="4">
        <f>Tue!J13</f>
        <v>0</v>
      </c>
      <c r="J127" s="19" t="e">
        <f t="shared" si="63"/>
        <v>#DIV/0!</v>
      </c>
      <c r="K127" s="1">
        <f>Tue!M13</f>
        <v>0</v>
      </c>
      <c r="L127" s="1">
        <f>Tue!N13</f>
        <v>0</v>
      </c>
      <c r="M127" s="4">
        <f>Tue!K13</f>
        <v>0</v>
      </c>
    </row>
    <row r="128" spans="1:13" x14ac:dyDescent="0.35">
      <c r="A128" s="12" t="s">
        <v>13</v>
      </c>
      <c r="B128" s="5" t="e">
        <f t="shared" si="64"/>
        <v>#DIV/0!</v>
      </c>
      <c r="C128" s="5"/>
      <c r="D128" s="4">
        <f>Wed!E13</f>
        <v>0</v>
      </c>
      <c r="E128" s="4">
        <f>Wed!F13</f>
        <v>0</v>
      </c>
      <c r="F128" s="4">
        <f>Wed!G13</f>
        <v>0</v>
      </c>
      <c r="G128" s="4">
        <f>Wed!H13</f>
        <v>0</v>
      </c>
      <c r="H128" s="4">
        <f>Wed!I13</f>
        <v>0</v>
      </c>
      <c r="I128" s="4">
        <f>Wed!J13</f>
        <v>0</v>
      </c>
      <c r="J128" s="19" t="e">
        <f t="shared" si="63"/>
        <v>#DIV/0!</v>
      </c>
      <c r="K128" s="1">
        <f>Wed!M13</f>
        <v>0</v>
      </c>
      <c r="L128" s="1">
        <f>Wed!N13</f>
        <v>0</v>
      </c>
      <c r="M128" s="4">
        <f>Wed!K13</f>
        <v>0</v>
      </c>
    </row>
    <row r="129" spans="1:13" x14ac:dyDescent="0.35">
      <c r="B129" s="15" t="e">
        <f t="shared" si="64"/>
        <v>#DIV/0!</v>
      </c>
      <c r="C129" s="16"/>
      <c r="D129" s="15">
        <f>SUM(D123:D128)</f>
        <v>0</v>
      </c>
      <c r="E129" s="15">
        <f t="shared" ref="E129" si="65">SUM(E123:E128)</f>
        <v>0</v>
      </c>
      <c r="F129" s="15">
        <f t="shared" ref="F129" si="66">SUM(F123:F128)</f>
        <v>0</v>
      </c>
      <c r="G129" s="15">
        <f t="shared" ref="G129" si="67">SUM(G123:G128)</f>
        <v>0</v>
      </c>
      <c r="H129" s="15">
        <f t="shared" ref="H129" si="68">SUM(H123:H128)</f>
        <v>0</v>
      </c>
      <c r="I129" s="15">
        <f t="shared" ref="I129" si="69">SUM(I123:I128)</f>
        <v>0</v>
      </c>
      <c r="J129" s="154" t="e">
        <f>L129/K129</f>
        <v>#DIV/0!</v>
      </c>
      <c r="K129" s="15">
        <f t="shared" ref="K129:L129" si="70">K123+K124+K125+K126+K127+K128</f>
        <v>0</v>
      </c>
      <c r="L129" s="15">
        <f t="shared" si="70"/>
        <v>0</v>
      </c>
      <c r="M129" s="15">
        <f>SUM(M123:M128)</f>
        <v>2</v>
      </c>
    </row>
    <row r="130" spans="1:13" x14ac:dyDescent="0.35">
      <c r="F130" s="86" t="e">
        <f>F129/D129</f>
        <v>#DIV/0!</v>
      </c>
      <c r="G130" s="86" t="e">
        <f>G129/D129</f>
        <v>#DIV/0!</v>
      </c>
      <c r="H130" s="86" t="e">
        <f>H129/D129</f>
        <v>#DIV/0!</v>
      </c>
      <c r="I130" s="86" t="e">
        <f>I129/D129</f>
        <v>#DIV/0!</v>
      </c>
    </row>
    <row r="132" spans="1:13" x14ac:dyDescent="0.35">
      <c r="A132" s="29" t="s">
        <v>43</v>
      </c>
      <c r="B132" s="12" t="s">
        <v>0</v>
      </c>
      <c r="C132" s="12" t="s">
        <v>1</v>
      </c>
      <c r="D132" s="12" t="s">
        <v>52</v>
      </c>
      <c r="E132" s="12" t="s">
        <v>53</v>
      </c>
      <c r="F132" s="12" t="s">
        <v>48</v>
      </c>
      <c r="G132" s="12" t="s">
        <v>21</v>
      </c>
      <c r="H132" s="12" t="s">
        <v>3</v>
      </c>
      <c r="I132" s="12" t="s">
        <v>54</v>
      </c>
      <c r="J132" s="12" t="s">
        <v>8</v>
      </c>
      <c r="K132" s="12" t="s">
        <v>2</v>
      </c>
      <c r="L132" s="12" t="s">
        <v>9</v>
      </c>
      <c r="M132" s="12" t="s">
        <v>55</v>
      </c>
    </row>
    <row r="133" spans="1:13" x14ac:dyDescent="0.35">
      <c r="A133" s="12" t="s">
        <v>49</v>
      </c>
      <c r="B133" s="5">
        <f>E133/D133</f>
        <v>0.92307692307692313</v>
      </c>
      <c r="C133" s="5"/>
      <c r="D133" s="4">
        <f>Thu!E14</f>
        <v>52</v>
      </c>
      <c r="E133" s="4">
        <f>Thu!F14</f>
        <v>48</v>
      </c>
      <c r="F133" s="4">
        <f>Thu!G14</f>
        <v>4</v>
      </c>
      <c r="G133" s="4">
        <f>Thu!H14</f>
        <v>0</v>
      </c>
      <c r="H133" s="4">
        <f>Thu!I14</f>
        <v>0</v>
      </c>
      <c r="I133" s="4">
        <f>Thu!J14</f>
        <v>0</v>
      </c>
      <c r="J133" s="19" t="e">
        <f t="shared" ref="J133:J138" si="71">L133/K133</f>
        <v>#DIV/0!</v>
      </c>
      <c r="K133" s="10">
        <f>Thu!M14</f>
        <v>0</v>
      </c>
      <c r="L133" s="10">
        <f>Thu!N14</f>
        <v>0</v>
      </c>
      <c r="M133" s="4">
        <f>Thu!K14</f>
        <v>1</v>
      </c>
    </row>
    <row r="134" spans="1:13" x14ac:dyDescent="0.35">
      <c r="A134" s="12" t="s">
        <v>14</v>
      </c>
      <c r="B134" s="5">
        <f t="shared" ref="B134:B139" si="72">E134/D134</f>
        <v>0.82978723404255317</v>
      </c>
      <c r="C134" s="5"/>
      <c r="D134" s="4">
        <f>Sat!E14</f>
        <v>47</v>
      </c>
      <c r="E134" s="4">
        <f>Sat!F14</f>
        <v>39</v>
      </c>
      <c r="F134" s="4">
        <f>Sat!G14</f>
        <v>7</v>
      </c>
      <c r="G134" s="4">
        <f>Sat!H14</f>
        <v>1</v>
      </c>
      <c r="H134" s="4">
        <f>Sat!I14</f>
        <v>0</v>
      </c>
      <c r="I134" s="4">
        <f>Sat!J14</f>
        <v>0</v>
      </c>
      <c r="J134" s="19" t="e">
        <f t="shared" si="71"/>
        <v>#DIV/0!</v>
      </c>
      <c r="K134" s="10">
        <f>Sat!M14</f>
        <v>0</v>
      </c>
      <c r="L134" s="10">
        <f>Sat!N14</f>
        <v>0</v>
      </c>
      <c r="M134" s="4">
        <f>Sat!K14</f>
        <v>1</v>
      </c>
    </row>
    <row r="135" spans="1:13" x14ac:dyDescent="0.35">
      <c r="A135" s="12" t="s">
        <v>10</v>
      </c>
      <c r="B135" s="30" t="e">
        <f t="shared" si="72"/>
        <v>#DIV/0!</v>
      </c>
      <c r="C135" s="30"/>
      <c r="D135" s="4">
        <f>Sun.!E14</f>
        <v>0</v>
      </c>
      <c r="E135" s="4">
        <f>Sun.!F14</f>
        <v>0</v>
      </c>
      <c r="F135" s="4">
        <f>Sun.!G14</f>
        <v>0</v>
      </c>
      <c r="G135" s="4">
        <f>Sun.!H14</f>
        <v>0</v>
      </c>
      <c r="H135" s="4">
        <f>Sun.!I14</f>
        <v>0</v>
      </c>
      <c r="I135" s="4">
        <f>Sun.!J14</f>
        <v>0</v>
      </c>
      <c r="J135" s="19" t="e">
        <f t="shared" si="71"/>
        <v>#DIV/0!</v>
      </c>
      <c r="K135" s="1">
        <f>Sun.!M14</f>
        <v>0</v>
      </c>
      <c r="L135" s="1">
        <f>Sun.!N14</f>
        <v>0</v>
      </c>
      <c r="M135" s="4">
        <f>Sun.!K14</f>
        <v>1</v>
      </c>
    </row>
    <row r="136" spans="1:13" x14ac:dyDescent="0.35">
      <c r="A136" s="12" t="s">
        <v>11</v>
      </c>
      <c r="B136" s="5" t="e">
        <f t="shared" si="72"/>
        <v>#DIV/0!</v>
      </c>
      <c r="C136" s="5"/>
      <c r="D136" s="4">
        <f>Mon!E14</f>
        <v>0</v>
      </c>
      <c r="E136" s="4">
        <f>Mon!F14</f>
        <v>0</v>
      </c>
      <c r="F136" s="4">
        <f>Mon!G14</f>
        <v>0</v>
      </c>
      <c r="G136" s="4">
        <f>Mon!H14</f>
        <v>0</v>
      </c>
      <c r="H136" s="4">
        <f>Mon!I14</f>
        <v>0</v>
      </c>
      <c r="I136" s="4">
        <f>Mon!J14</f>
        <v>0</v>
      </c>
      <c r="J136" s="19" t="e">
        <f t="shared" si="71"/>
        <v>#DIV/0!</v>
      </c>
      <c r="K136" s="1">
        <f>Mon!M14</f>
        <v>0</v>
      </c>
      <c r="L136" s="1">
        <f>Mon!N14</f>
        <v>0</v>
      </c>
      <c r="M136" s="4">
        <f>Mon!K14</f>
        <v>1</v>
      </c>
    </row>
    <row r="137" spans="1:13" x14ac:dyDescent="0.35">
      <c r="A137" s="12" t="s">
        <v>12</v>
      </c>
      <c r="B137" s="5" t="e">
        <f t="shared" si="72"/>
        <v>#DIV/0!</v>
      </c>
      <c r="C137" s="5"/>
      <c r="D137" s="4">
        <f>Tue!E14</f>
        <v>0</v>
      </c>
      <c r="E137" s="4">
        <f>Tue!F14</f>
        <v>0</v>
      </c>
      <c r="F137" s="4">
        <f>Tue!G14</f>
        <v>0</v>
      </c>
      <c r="G137" s="4">
        <f>Tue!H14</f>
        <v>0</v>
      </c>
      <c r="H137" s="4">
        <f>Tue!I14</f>
        <v>0</v>
      </c>
      <c r="I137" s="4">
        <f>Tue!J14</f>
        <v>0</v>
      </c>
      <c r="J137" s="19" t="e">
        <f t="shared" si="71"/>
        <v>#DIV/0!</v>
      </c>
      <c r="K137" s="1">
        <f>Tue!M14</f>
        <v>0</v>
      </c>
      <c r="L137" s="1">
        <f>Tue!N14</f>
        <v>0</v>
      </c>
      <c r="M137" s="4">
        <f>Tue!K14</f>
        <v>1</v>
      </c>
    </row>
    <row r="138" spans="1:13" x14ac:dyDescent="0.35">
      <c r="A138" s="12" t="s">
        <v>13</v>
      </c>
      <c r="B138" s="5" t="e">
        <f t="shared" si="72"/>
        <v>#DIV/0!</v>
      </c>
      <c r="C138" s="5"/>
      <c r="D138" s="4">
        <f>Wed!E14</f>
        <v>0</v>
      </c>
      <c r="E138" s="4">
        <f>Wed!F14</f>
        <v>0</v>
      </c>
      <c r="F138" s="4">
        <f>Wed!G14</f>
        <v>0</v>
      </c>
      <c r="G138" s="4">
        <f>Wed!H14</f>
        <v>0</v>
      </c>
      <c r="H138" s="4">
        <f>Wed!I14</f>
        <v>0</v>
      </c>
      <c r="I138" s="4">
        <f>Wed!J14</f>
        <v>0</v>
      </c>
      <c r="J138" s="19" t="e">
        <f t="shared" si="71"/>
        <v>#DIV/0!</v>
      </c>
      <c r="K138" s="1">
        <f>Wed!M14</f>
        <v>0</v>
      </c>
      <c r="L138" s="1">
        <f>Wed!N14</f>
        <v>0</v>
      </c>
      <c r="M138" s="4">
        <f>Wed!K14</f>
        <v>1</v>
      </c>
    </row>
    <row r="139" spans="1:13" x14ac:dyDescent="0.35">
      <c r="B139" s="15">
        <f t="shared" si="72"/>
        <v>0.87878787878787878</v>
      </c>
      <c r="C139" s="16"/>
      <c r="D139" s="15">
        <f>SUM(D133:D138)</f>
        <v>99</v>
      </c>
      <c r="E139" s="15">
        <f t="shared" ref="E139" si="73">SUM(E133:E138)</f>
        <v>87</v>
      </c>
      <c r="F139" s="15">
        <f t="shared" ref="F139" si="74">SUM(F133:F138)</f>
        <v>11</v>
      </c>
      <c r="G139" s="15">
        <f t="shared" ref="G139" si="75">SUM(G133:G138)</f>
        <v>1</v>
      </c>
      <c r="H139" s="15">
        <f t="shared" ref="H139" si="76">SUM(H133:H138)</f>
        <v>0</v>
      </c>
      <c r="I139" s="15">
        <f t="shared" ref="I139" si="77">SUM(I133:I138)</f>
        <v>0</v>
      </c>
      <c r="J139" s="154" t="e">
        <f>L139/K139</f>
        <v>#DIV/0!</v>
      </c>
      <c r="K139" s="15">
        <f t="shared" ref="K139:L139" si="78">K133+K134+K135+K136+K137+K138</f>
        <v>0</v>
      </c>
      <c r="L139" s="15">
        <f t="shared" si="78"/>
        <v>0</v>
      </c>
      <c r="M139" s="15">
        <f>SUM(M133:M138)</f>
        <v>6</v>
      </c>
    </row>
    <row r="142" spans="1:13" x14ac:dyDescent="0.35">
      <c r="A142" s="29" t="s">
        <v>224</v>
      </c>
      <c r="B142" s="12" t="s">
        <v>0</v>
      </c>
      <c r="C142" s="12" t="s">
        <v>1</v>
      </c>
      <c r="D142" s="12" t="s">
        <v>52</v>
      </c>
      <c r="E142" s="12" t="s">
        <v>53</v>
      </c>
      <c r="F142" s="12" t="s">
        <v>48</v>
      </c>
      <c r="G142" s="12" t="s">
        <v>21</v>
      </c>
      <c r="H142" s="12" t="s">
        <v>3</v>
      </c>
      <c r="I142" s="12" t="s">
        <v>54</v>
      </c>
      <c r="J142" s="12" t="s">
        <v>8</v>
      </c>
      <c r="K142" s="12" t="s">
        <v>2</v>
      </c>
      <c r="L142" s="12" t="s">
        <v>9</v>
      </c>
      <c r="M142" s="12" t="s">
        <v>55</v>
      </c>
    </row>
    <row r="143" spans="1:13" x14ac:dyDescent="0.35">
      <c r="A143" s="12" t="s">
        <v>49</v>
      </c>
      <c r="B143" s="5">
        <f>E143/D143</f>
        <v>0.92452830188679247</v>
      </c>
      <c r="C143" s="5"/>
      <c r="D143" s="4">
        <f>Thu!E15</f>
        <v>53</v>
      </c>
      <c r="E143" s="4">
        <f>Thu!F15</f>
        <v>49</v>
      </c>
      <c r="F143" s="4">
        <f>Thu!G15</f>
        <v>2</v>
      </c>
      <c r="G143" s="4">
        <f>Thu!H15</f>
        <v>1</v>
      </c>
      <c r="H143" s="4">
        <f>Thu!I15</f>
        <v>1</v>
      </c>
      <c r="I143" s="4">
        <f>Thu!J15</f>
        <v>0</v>
      </c>
      <c r="J143" s="19" t="e">
        <f t="shared" ref="J143:J148" si="79">L143/K143</f>
        <v>#DIV/0!</v>
      </c>
      <c r="K143" s="10">
        <f>Thu!M14</f>
        <v>0</v>
      </c>
      <c r="L143" s="10">
        <f>Thu!N14</f>
        <v>0</v>
      </c>
      <c r="M143" s="4">
        <f>Thu!K15</f>
        <v>1</v>
      </c>
    </row>
    <row r="144" spans="1:13" x14ac:dyDescent="0.35">
      <c r="A144" s="12" t="s">
        <v>14</v>
      </c>
      <c r="B144" s="5">
        <f t="shared" ref="B144:B149" si="80">E144/D144</f>
        <v>0.81159420289855078</v>
      </c>
      <c r="C144" s="5"/>
      <c r="D144" s="4">
        <f>Sat!E15</f>
        <v>69</v>
      </c>
      <c r="E144" s="4">
        <f>Sat!F15</f>
        <v>56</v>
      </c>
      <c r="F144" s="4">
        <f>Sat!G15</f>
        <v>9</v>
      </c>
      <c r="G144" s="4">
        <f>Sat!H15</f>
        <v>1</v>
      </c>
      <c r="H144" s="4">
        <f>Sat!I15</f>
        <v>0</v>
      </c>
      <c r="I144" s="4">
        <f>Sat!J15</f>
        <v>3</v>
      </c>
      <c r="J144" s="19" t="e">
        <f t="shared" si="79"/>
        <v>#DIV/0!</v>
      </c>
      <c r="K144" s="10">
        <f>Sat!M14</f>
        <v>0</v>
      </c>
      <c r="L144" s="10">
        <f>Sat!N14</f>
        <v>0</v>
      </c>
      <c r="M144" s="4">
        <f>Sat!K15</f>
        <v>1</v>
      </c>
    </row>
    <row r="145" spans="1:13" x14ac:dyDescent="0.35">
      <c r="A145" s="12" t="s">
        <v>10</v>
      </c>
      <c r="B145" s="30" t="e">
        <f t="shared" si="80"/>
        <v>#DIV/0!</v>
      </c>
      <c r="C145" s="30"/>
      <c r="D145" s="4">
        <f>Sun.!E15</f>
        <v>0</v>
      </c>
      <c r="E145" s="4">
        <f>Sun.!F15</f>
        <v>0</v>
      </c>
      <c r="F145" s="4">
        <f>Sun.!G15</f>
        <v>0</v>
      </c>
      <c r="G145" s="4">
        <f>Sun.!H15</f>
        <v>0</v>
      </c>
      <c r="H145" s="4">
        <f>Sun.!I15</f>
        <v>0</v>
      </c>
      <c r="I145" s="4">
        <f>Sun.!J15</f>
        <v>0</v>
      </c>
      <c r="J145" s="19" t="e">
        <f t="shared" si="79"/>
        <v>#DIV/0!</v>
      </c>
      <c r="K145" s="1">
        <f>Sun.!M14</f>
        <v>0</v>
      </c>
      <c r="L145" s="1">
        <f>Sun.!N14</f>
        <v>0</v>
      </c>
      <c r="M145" s="4">
        <f>Sun.!K15</f>
        <v>1</v>
      </c>
    </row>
    <row r="146" spans="1:13" x14ac:dyDescent="0.35">
      <c r="A146" s="12" t="s">
        <v>11</v>
      </c>
      <c r="B146" s="5" t="e">
        <f t="shared" si="80"/>
        <v>#DIV/0!</v>
      </c>
      <c r="C146" s="5"/>
      <c r="D146" s="4">
        <f>Mon!E15</f>
        <v>0</v>
      </c>
      <c r="E146" s="4">
        <f>Mon!F15</f>
        <v>0</v>
      </c>
      <c r="F146" s="4">
        <f>Mon!G15</f>
        <v>0</v>
      </c>
      <c r="G146" s="4">
        <f>Mon!H15</f>
        <v>0</v>
      </c>
      <c r="H146" s="4">
        <f>Mon!I15</f>
        <v>0</v>
      </c>
      <c r="I146" s="4">
        <f>Mon!J15</f>
        <v>0</v>
      </c>
      <c r="J146" s="19" t="e">
        <f t="shared" si="79"/>
        <v>#DIV/0!</v>
      </c>
      <c r="K146" s="1">
        <f>Mon!M14</f>
        <v>0</v>
      </c>
      <c r="L146" s="1">
        <f>Mon!N14</f>
        <v>0</v>
      </c>
      <c r="M146" s="4">
        <f>Mon!K15</f>
        <v>1</v>
      </c>
    </row>
    <row r="147" spans="1:13" x14ac:dyDescent="0.35">
      <c r="A147" s="12" t="s">
        <v>12</v>
      </c>
      <c r="B147" s="5" t="e">
        <f t="shared" si="80"/>
        <v>#DIV/0!</v>
      </c>
      <c r="C147" s="5"/>
      <c r="D147" s="4">
        <f>Tue!E15</f>
        <v>0</v>
      </c>
      <c r="E147" s="4">
        <f>Tue!F15</f>
        <v>0</v>
      </c>
      <c r="F147" s="4">
        <f>Tue!G15</f>
        <v>0</v>
      </c>
      <c r="G147" s="4">
        <f>Tue!H15</f>
        <v>0</v>
      </c>
      <c r="H147" s="4">
        <f>Tue!I15</f>
        <v>0</v>
      </c>
      <c r="I147" s="4">
        <f>Tue!J15</f>
        <v>0</v>
      </c>
      <c r="J147" s="19" t="e">
        <f t="shared" si="79"/>
        <v>#DIV/0!</v>
      </c>
      <c r="K147" s="1">
        <f>Tue!M14</f>
        <v>0</v>
      </c>
      <c r="L147" s="1">
        <f>Tue!N14</f>
        <v>0</v>
      </c>
      <c r="M147" s="4">
        <f>Tue!K15</f>
        <v>1</v>
      </c>
    </row>
    <row r="148" spans="1:13" x14ac:dyDescent="0.35">
      <c r="A148" s="12" t="s">
        <v>13</v>
      </c>
      <c r="B148" s="5" t="e">
        <f t="shared" si="80"/>
        <v>#DIV/0!</v>
      </c>
      <c r="C148" s="5"/>
      <c r="D148" s="4">
        <f>Wed!E15</f>
        <v>0</v>
      </c>
      <c r="E148" s="4">
        <f>Wed!F15</f>
        <v>0</v>
      </c>
      <c r="F148" s="4">
        <f>Wed!G15</f>
        <v>0</v>
      </c>
      <c r="G148" s="4">
        <f>Wed!H15</f>
        <v>0</v>
      </c>
      <c r="H148" s="4">
        <f>Wed!I15</f>
        <v>0</v>
      </c>
      <c r="I148" s="4">
        <f>Wed!J15</f>
        <v>0</v>
      </c>
      <c r="J148" s="19" t="e">
        <f t="shared" si="79"/>
        <v>#DIV/0!</v>
      </c>
      <c r="K148" s="1">
        <f>Wed!M14</f>
        <v>0</v>
      </c>
      <c r="L148" s="1">
        <f>Wed!N14</f>
        <v>0</v>
      </c>
      <c r="M148" s="4">
        <f>Wed!K15</f>
        <v>1</v>
      </c>
    </row>
    <row r="149" spans="1:13" x14ac:dyDescent="0.35">
      <c r="B149" s="15">
        <f t="shared" si="80"/>
        <v>0.86065573770491799</v>
      </c>
      <c r="C149" s="16"/>
      <c r="D149" s="15">
        <f>SUM(D143:D148)</f>
        <v>122</v>
      </c>
      <c r="E149" s="15">
        <f t="shared" ref="E149" si="81">SUM(E143:E148)</f>
        <v>105</v>
      </c>
      <c r="F149" s="15">
        <f t="shared" ref="F149" si="82">SUM(F143:F148)</f>
        <v>11</v>
      </c>
      <c r="G149" s="15">
        <f t="shared" ref="G149" si="83">SUM(G143:G148)</f>
        <v>2</v>
      </c>
      <c r="H149" s="15">
        <f t="shared" ref="H149" si="84">SUM(H143:H148)</f>
        <v>1</v>
      </c>
      <c r="I149" s="15">
        <f t="shared" ref="I149" si="85">SUM(I143:I148)</f>
        <v>3</v>
      </c>
      <c r="J149" s="154" t="e">
        <f>L149/K149</f>
        <v>#DIV/0!</v>
      </c>
      <c r="K149" s="15">
        <f t="shared" ref="K149:L149" si="86">K143+K144+K145+K146+K147+K148</f>
        <v>0</v>
      </c>
      <c r="L149" s="15">
        <f t="shared" si="86"/>
        <v>0</v>
      </c>
      <c r="M149" s="15">
        <f>SUM(M143:M148)</f>
        <v>6</v>
      </c>
    </row>
    <row r="150" spans="1:13" x14ac:dyDescent="0.35">
      <c r="F150" s="86">
        <f>F149/D149</f>
        <v>9.0163934426229511E-2</v>
      </c>
      <c r="G150" s="86">
        <f>G149/D149</f>
        <v>1.6393442622950821E-2</v>
      </c>
      <c r="H150" s="86">
        <f>H149/D149</f>
        <v>8.1967213114754103E-3</v>
      </c>
    </row>
    <row r="152" spans="1:13" x14ac:dyDescent="0.35">
      <c r="A152" s="29" t="s">
        <v>47</v>
      </c>
      <c r="B152" s="12" t="s">
        <v>0</v>
      </c>
      <c r="C152" s="12" t="s">
        <v>1</v>
      </c>
      <c r="D152" s="12" t="s">
        <v>52</v>
      </c>
      <c r="E152" s="12" t="s">
        <v>53</v>
      </c>
      <c r="F152" s="12" t="s">
        <v>48</v>
      </c>
      <c r="G152" s="12" t="s">
        <v>21</v>
      </c>
      <c r="H152" s="12" t="s">
        <v>3</v>
      </c>
      <c r="I152" s="12" t="s">
        <v>54</v>
      </c>
      <c r="J152" s="12" t="s">
        <v>8</v>
      </c>
      <c r="K152" s="12" t="s">
        <v>2</v>
      </c>
      <c r="L152" s="12" t="s">
        <v>9</v>
      </c>
      <c r="M152" s="12" t="s">
        <v>55</v>
      </c>
    </row>
    <row r="153" spans="1:13" x14ac:dyDescent="0.35">
      <c r="A153" s="12" t="s">
        <v>49</v>
      </c>
      <c r="B153" s="5">
        <f>E153/D153</f>
        <v>0.94117647058823528</v>
      </c>
      <c r="C153" s="5"/>
      <c r="D153" s="4">
        <f>Thu!E16</f>
        <v>68</v>
      </c>
      <c r="E153" s="4">
        <f>Thu!F16</f>
        <v>64</v>
      </c>
      <c r="F153" s="4">
        <f>Thu!G16</f>
        <v>2</v>
      </c>
      <c r="G153" s="4">
        <f>Thu!H16</f>
        <v>2</v>
      </c>
      <c r="H153" s="4">
        <f>Thu!I16</f>
        <v>0</v>
      </c>
      <c r="I153" s="4">
        <f>Thu!J16</f>
        <v>0</v>
      </c>
      <c r="J153" s="19" t="e">
        <f t="shared" ref="J153:J158" si="87">L153/K153</f>
        <v>#DIV/0!</v>
      </c>
      <c r="K153" s="10">
        <f>Thu!M16</f>
        <v>0</v>
      </c>
      <c r="L153" s="10">
        <f>Thu!N16</f>
        <v>0</v>
      </c>
      <c r="M153" s="4">
        <f>Thu!K16</f>
        <v>1</v>
      </c>
    </row>
    <row r="154" spans="1:13" x14ac:dyDescent="0.35">
      <c r="A154" s="12" t="s">
        <v>14</v>
      </c>
      <c r="B154" s="5">
        <f t="shared" ref="B154:B159" si="88">E154/D154</f>
        <v>0.89795918367346939</v>
      </c>
      <c r="C154" s="5"/>
      <c r="D154" s="4">
        <f>Sat!E16</f>
        <v>49</v>
      </c>
      <c r="E154" s="4">
        <f>Sat!F16</f>
        <v>44</v>
      </c>
      <c r="F154" s="4">
        <f>Sat!G16</f>
        <v>4</v>
      </c>
      <c r="G154" s="4">
        <f>Sat!H16</f>
        <v>1</v>
      </c>
      <c r="H154" s="4">
        <f>Sat!I16</f>
        <v>0</v>
      </c>
      <c r="I154" s="4">
        <f>Sat!J16</f>
        <v>0</v>
      </c>
      <c r="J154" s="19" t="e">
        <f t="shared" si="87"/>
        <v>#DIV/0!</v>
      </c>
      <c r="K154" s="10">
        <f>Sat!M16</f>
        <v>0</v>
      </c>
      <c r="L154" s="10">
        <f>Sat!N16</f>
        <v>0</v>
      </c>
      <c r="M154" s="4">
        <f>Sat!K16</f>
        <v>0</v>
      </c>
    </row>
    <row r="155" spans="1:13" x14ac:dyDescent="0.35">
      <c r="A155" s="12" t="s">
        <v>10</v>
      </c>
      <c r="B155" s="30" t="e">
        <f t="shared" si="88"/>
        <v>#DIV/0!</v>
      </c>
      <c r="C155" s="30"/>
      <c r="D155" s="4">
        <f>Sun.!E16</f>
        <v>0</v>
      </c>
      <c r="E155" s="4">
        <f>Sun.!F16</f>
        <v>0</v>
      </c>
      <c r="F155" s="4">
        <f>Sun.!G16</f>
        <v>0</v>
      </c>
      <c r="G155" s="4">
        <f>Sun.!H16</f>
        <v>0</v>
      </c>
      <c r="H155" s="4">
        <f>Sun.!I16</f>
        <v>0</v>
      </c>
      <c r="I155" s="4">
        <f>Sun.!J16</f>
        <v>0</v>
      </c>
      <c r="J155" s="19" t="e">
        <f t="shared" si="87"/>
        <v>#DIV/0!</v>
      </c>
      <c r="K155" s="1">
        <f>Sun.!M16</f>
        <v>0</v>
      </c>
      <c r="L155" s="1">
        <f>Sun.!N16</f>
        <v>0</v>
      </c>
      <c r="M155" s="4">
        <f>Sun.!K16</f>
        <v>0</v>
      </c>
    </row>
    <row r="156" spans="1:13" x14ac:dyDescent="0.35">
      <c r="A156" s="12" t="s">
        <v>11</v>
      </c>
      <c r="B156" s="5" t="e">
        <f t="shared" si="88"/>
        <v>#DIV/0!</v>
      </c>
      <c r="C156" s="5"/>
      <c r="D156" s="4">
        <f>Mon!E16</f>
        <v>0</v>
      </c>
      <c r="E156" s="4">
        <f>Mon!F16</f>
        <v>0</v>
      </c>
      <c r="F156" s="4">
        <f>Mon!G16</f>
        <v>0</v>
      </c>
      <c r="G156" s="4">
        <f>Mon!H16</f>
        <v>0</v>
      </c>
      <c r="H156" s="4">
        <f>Mon!I16</f>
        <v>0</v>
      </c>
      <c r="I156" s="4">
        <f>Mon!J16</f>
        <v>0</v>
      </c>
      <c r="J156" s="19" t="e">
        <f t="shared" si="87"/>
        <v>#DIV/0!</v>
      </c>
      <c r="K156" s="1">
        <f>Mon!M16</f>
        <v>0</v>
      </c>
      <c r="L156" s="1">
        <f>Mon!N16</f>
        <v>0</v>
      </c>
      <c r="M156" s="4">
        <f>Mon!K16</f>
        <v>0</v>
      </c>
    </row>
    <row r="157" spans="1:13" x14ac:dyDescent="0.35">
      <c r="A157" s="12" t="s">
        <v>12</v>
      </c>
      <c r="B157" s="5" t="e">
        <f t="shared" si="88"/>
        <v>#DIV/0!</v>
      </c>
      <c r="C157" s="5"/>
      <c r="D157" s="4">
        <f>Tue!E16</f>
        <v>0</v>
      </c>
      <c r="E157" s="4">
        <f>Tue!F16</f>
        <v>0</v>
      </c>
      <c r="F157" s="4">
        <f>Tue!G16</f>
        <v>0</v>
      </c>
      <c r="G157" s="4">
        <f>Tue!H16</f>
        <v>0</v>
      </c>
      <c r="H157" s="4">
        <f>Tue!I16</f>
        <v>0</v>
      </c>
      <c r="I157" s="4">
        <f>Tue!J16</f>
        <v>0</v>
      </c>
      <c r="J157" s="19" t="e">
        <f t="shared" si="87"/>
        <v>#DIV/0!</v>
      </c>
      <c r="K157" s="1">
        <f>Tue!M16</f>
        <v>0</v>
      </c>
      <c r="L157" s="1">
        <f>Tue!N16</f>
        <v>0</v>
      </c>
      <c r="M157" s="4">
        <f>Tue!K16</f>
        <v>1</v>
      </c>
    </row>
    <row r="158" spans="1:13" x14ac:dyDescent="0.35">
      <c r="A158" s="12" t="s">
        <v>13</v>
      </c>
      <c r="B158" s="5" t="e">
        <f t="shared" si="88"/>
        <v>#DIV/0!</v>
      </c>
      <c r="C158" s="5"/>
      <c r="D158" s="4">
        <f>Wed!E16</f>
        <v>0</v>
      </c>
      <c r="E158" s="4">
        <f>Wed!F16</f>
        <v>0</v>
      </c>
      <c r="F158" s="4">
        <f>Wed!G16</f>
        <v>0</v>
      </c>
      <c r="G158" s="4">
        <f>Wed!H16</f>
        <v>0</v>
      </c>
      <c r="H158" s="4">
        <f>Wed!I16</f>
        <v>0</v>
      </c>
      <c r="I158" s="4">
        <f>Wed!J16</f>
        <v>0</v>
      </c>
      <c r="J158" s="19" t="e">
        <f t="shared" si="87"/>
        <v>#DIV/0!</v>
      </c>
      <c r="K158" s="1">
        <f>Wed!M16</f>
        <v>0</v>
      </c>
      <c r="L158" s="1">
        <f>Wed!N16</f>
        <v>0</v>
      </c>
      <c r="M158" s="4">
        <f>Wed!K16</f>
        <v>1</v>
      </c>
    </row>
    <row r="159" spans="1:13" x14ac:dyDescent="0.35">
      <c r="B159" s="15">
        <f t="shared" si="88"/>
        <v>0.92307692307692313</v>
      </c>
      <c r="C159" s="16"/>
      <c r="D159" s="15">
        <f>SUM(D153:D158)</f>
        <v>117</v>
      </c>
      <c r="E159" s="15">
        <f t="shared" ref="E159" si="89">SUM(E153:E158)</f>
        <v>108</v>
      </c>
      <c r="F159" s="15">
        <f t="shared" ref="F159" si="90">SUM(F153:F158)</f>
        <v>6</v>
      </c>
      <c r="G159" s="15">
        <f t="shared" ref="G159" si="91">SUM(G153:G158)</f>
        <v>3</v>
      </c>
      <c r="H159" s="15">
        <f t="shared" ref="H159" si="92">SUM(H153:H158)</f>
        <v>0</v>
      </c>
      <c r="I159" s="15">
        <f t="shared" ref="I159" si="93">SUM(I153:I158)</f>
        <v>0</v>
      </c>
      <c r="J159" s="154" t="e">
        <f>L159/K159</f>
        <v>#DIV/0!</v>
      </c>
      <c r="K159" s="15">
        <f t="shared" ref="K159:L159" si="94">K153+K154+K155+K156+K157+K158</f>
        <v>0</v>
      </c>
      <c r="L159" s="15">
        <f t="shared" si="94"/>
        <v>0</v>
      </c>
      <c r="M159" s="15">
        <f>SUM(M153:M158)</f>
        <v>3</v>
      </c>
    </row>
    <row r="161" spans="1:13" ht="15" thickBot="1" x14ac:dyDescent="0.4"/>
    <row r="162" spans="1:13" ht="15" thickBot="1" x14ac:dyDescent="0.4">
      <c r="A162" s="90" t="s">
        <v>104</v>
      </c>
      <c r="B162" s="12" t="s">
        <v>0</v>
      </c>
      <c r="C162" s="12" t="s">
        <v>1</v>
      </c>
      <c r="D162" s="12" t="s">
        <v>52</v>
      </c>
      <c r="E162" s="12" t="s">
        <v>53</v>
      </c>
      <c r="F162" s="12" t="s">
        <v>48</v>
      </c>
      <c r="G162" s="12" t="s">
        <v>21</v>
      </c>
      <c r="H162" s="12" t="s">
        <v>3</v>
      </c>
      <c r="I162" s="12" t="s">
        <v>54</v>
      </c>
      <c r="J162" s="12" t="s">
        <v>8</v>
      </c>
      <c r="K162" s="12" t="s">
        <v>2</v>
      </c>
      <c r="L162" s="12" t="s">
        <v>9</v>
      </c>
      <c r="M162" s="12" t="s">
        <v>55</v>
      </c>
    </row>
    <row r="163" spans="1:13" x14ac:dyDescent="0.35">
      <c r="A163" s="12" t="s">
        <v>49</v>
      </c>
      <c r="B163" s="5">
        <f>E163/D163</f>
        <v>0.88709677419354838</v>
      </c>
      <c r="C163" s="5"/>
      <c r="D163" s="4">
        <f>Thu!E17</f>
        <v>62</v>
      </c>
      <c r="E163" s="4">
        <f>Thu!F17</f>
        <v>55</v>
      </c>
      <c r="F163" s="4">
        <f>Thu!G17</f>
        <v>4</v>
      </c>
      <c r="G163" s="4">
        <f>Thu!H17</f>
        <v>3</v>
      </c>
      <c r="H163" s="4">
        <f>Thu!I17</f>
        <v>0</v>
      </c>
      <c r="I163" s="4">
        <f>Thu!J17</f>
        <v>0</v>
      </c>
      <c r="J163" s="19" t="e">
        <f t="shared" ref="J163:J168" si="95">L163/K163</f>
        <v>#DIV/0!</v>
      </c>
      <c r="K163" s="10">
        <f>Thu!M17</f>
        <v>0</v>
      </c>
      <c r="L163" s="10">
        <f>Thu!N17</f>
        <v>0</v>
      </c>
      <c r="M163" s="4">
        <f>Thu!K17</f>
        <v>1</v>
      </c>
    </row>
    <row r="164" spans="1:13" x14ac:dyDescent="0.35">
      <c r="A164" s="12" t="s">
        <v>14</v>
      </c>
      <c r="B164" s="5">
        <f t="shared" ref="B164:B169" si="96">E164/D164</f>
        <v>0.94117647058823528</v>
      </c>
      <c r="C164" s="5"/>
      <c r="D164" s="4">
        <f>Sat!E17</f>
        <v>68</v>
      </c>
      <c r="E164" s="4">
        <f>Sat!F17</f>
        <v>64</v>
      </c>
      <c r="F164" s="4">
        <f>Sat!G17</f>
        <v>3</v>
      </c>
      <c r="G164" s="4">
        <f>Sat!H17</f>
        <v>1</v>
      </c>
      <c r="H164" s="4">
        <f>Sat!I17</f>
        <v>0</v>
      </c>
      <c r="I164" s="4">
        <f>Sat!J17</f>
        <v>0</v>
      </c>
      <c r="J164" s="19" t="e">
        <f t="shared" si="95"/>
        <v>#DIV/0!</v>
      </c>
      <c r="K164" s="10">
        <f>Sat!M17</f>
        <v>0</v>
      </c>
      <c r="L164" s="10">
        <f>Sat!N17</f>
        <v>0</v>
      </c>
      <c r="M164" s="4">
        <f>Sat!K17</f>
        <v>1</v>
      </c>
    </row>
    <row r="165" spans="1:13" x14ac:dyDescent="0.35">
      <c r="A165" s="12" t="s">
        <v>10</v>
      </c>
      <c r="B165" s="30" t="e">
        <f t="shared" si="96"/>
        <v>#DIV/0!</v>
      </c>
      <c r="C165" s="30"/>
      <c r="D165" s="4">
        <f>Sun.!E17</f>
        <v>0</v>
      </c>
      <c r="E165" s="4">
        <f>Sun.!F17</f>
        <v>0</v>
      </c>
      <c r="F165" s="4">
        <f>Sun.!G17</f>
        <v>0</v>
      </c>
      <c r="G165" s="4">
        <f>Sun.!H17</f>
        <v>0</v>
      </c>
      <c r="H165" s="4">
        <f>Sun.!H17</f>
        <v>0</v>
      </c>
      <c r="I165" s="4">
        <f>Sun.!J17</f>
        <v>0</v>
      </c>
      <c r="J165" s="19" t="e">
        <f t="shared" si="95"/>
        <v>#DIV/0!</v>
      </c>
      <c r="K165" s="1">
        <f>Sun.!M17</f>
        <v>0</v>
      </c>
      <c r="L165" s="1">
        <f>Sun.!N17</f>
        <v>0</v>
      </c>
      <c r="M165" s="4">
        <f>Sun.!K17</f>
        <v>1</v>
      </c>
    </row>
    <row r="166" spans="1:13" x14ac:dyDescent="0.35">
      <c r="A166" s="12" t="s">
        <v>11</v>
      </c>
      <c r="B166" s="5" t="e">
        <f t="shared" si="96"/>
        <v>#DIV/0!</v>
      </c>
      <c r="C166" s="5"/>
      <c r="D166" s="4">
        <f>Mon!E17</f>
        <v>0</v>
      </c>
      <c r="E166" s="4">
        <f>Mon!F17</f>
        <v>0</v>
      </c>
      <c r="F166" s="4">
        <f>Mon!G17</f>
        <v>0</v>
      </c>
      <c r="G166" s="4">
        <f>Mon!H17</f>
        <v>0</v>
      </c>
      <c r="H166" s="4">
        <f>Mon!I17</f>
        <v>0</v>
      </c>
      <c r="I166" s="4">
        <f>Mon!J17</f>
        <v>0</v>
      </c>
      <c r="J166" s="19" t="e">
        <f t="shared" si="95"/>
        <v>#DIV/0!</v>
      </c>
      <c r="K166" s="1">
        <f>Mon!M17</f>
        <v>0</v>
      </c>
      <c r="L166" s="1">
        <f>Mon!N17</f>
        <v>0</v>
      </c>
      <c r="M166" s="4">
        <f>Mon!K17</f>
        <v>1</v>
      </c>
    </row>
    <row r="167" spans="1:13" x14ac:dyDescent="0.35">
      <c r="A167" s="12" t="s">
        <v>12</v>
      </c>
      <c r="B167" s="5" t="e">
        <f t="shared" si="96"/>
        <v>#DIV/0!</v>
      </c>
      <c r="C167" s="5"/>
      <c r="D167" s="4">
        <f>Tue!E17</f>
        <v>0</v>
      </c>
      <c r="E167" s="4">
        <f>Tue!F17</f>
        <v>0</v>
      </c>
      <c r="F167" s="4">
        <f>Tue!G17</f>
        <v>0</v>
      </c>
      <c r="G167" s="4">
        <f>Tue!H17</f>
        <v>0</v>
      </c>
      <c r="H167" s="4">
        <f>Tue!I17</f>
        <v>0</v>
      </c>
      <c r="I167" s="4">
        <f>Tue!J17</f>
        <v>0</v>
      </c>
      <c r="J167" s="19" t="e">
        <f t="shared" si="95"/>
        <v>#DIV/0!</v>
      </c>
      <c r="K167" s="1">
        <f>Tue!M17</f>
        <v>0</v>
      </c>
      <c r="L167" s="1">
        <f>Tue!N17</f>
        <v>0</v>
      </c>
      <c r="M167" s="4">
        <f>Tue!K17</f>
        <v>1</v>
      </c>
    </row>
    <row r="168" spans="1:13" x14ac:dyDescent="0.35">
      <c r="A168" s="12" t="s">
        <v>13</v>
      </c>
      <c r="B168" s="5" t="e">
        <f t="shared" si="96"/>
        <v>#DIV/0!</v>
      </c>
      <c r="C168" s="5"/>
      <c r="D168" s="4">
        <f>Wed!E17</f>
        <v>0</v>
      </c>
      <c r="E168" s="4">
        <f>Wed!F17</f>
        <v>0</v>
      </c>
      <c r="F168" s="4">
        <f>Wed!G17</f>
        <v>0</v>
      </c>
      <c r="G168" s="4">
        <f>Wed!H17</f>
        <v>0</v>
      </c>
      <c r="H168" s="4">
        <f>Wed!I17</f>
        <v>0</v>
      </c>
      <c r="I168" s="4">
        <f>Wed!J17</f>
        <v>0</v>
      </c>
      <c r="J168" s="19" t="e">
        <f t="shared" si="95"/>
        <v>#DIV/0!</v>
      </c>
      <c r="K168" s="1">
        <f>Wed!M17</f>
        <v>0</v>
      </c>
      <c r="L168" s="1">
        <f>Wed!N17</f>
        <v>0</v>
      </c>
      <c r="M168" s="4">
        <f>Wed!K17</f>
        <v>1</v>
      </c>
    </row>
    <row r="169" spans="1:13" x14ac:dyDescent="0.35">
      <c r="B169" s="15">
        <f t="shared" si="96"/>
        <v>0.91538461538461535</v>
      </c>
      <c r="C169" s="16">
        <f t="shared" ref="C169" si="97">F169/E169</f>
        <v>5.8823529411764705E-2</v>
      </c>
      <c r="D169" s="15">
        <f>SUM(D163:D168)</f>
        <v>130</v>
      </c>
      <c r="E169" s="15">
        <f t="shared" ref="E169" si="98">SUM(E163:E168)</f>
        <v>119</v>
      </c>
      <c r="F169" s="15">
        <f t="shared" ref="F169" si="99">SUM(F163:F168)</f>
        <v>7</v>
      </c>
      <c r="G169" s="15">
        <f t="shared" ref="G169" si="100">SUM(G163:G168)</f>
        <v>4</v>
      </c>
      <c r="H169" s="15">
        <f t="shared" ref="H169" si="101">SUM(H163:H168)</f>
        <v>0</v>
      </c>
      <c r="I169" s="15">
        <f t="shared" ref="I169" si="102">SUM(I163:I168)</f>
        <v>0</v>
      </c>
      <c r="J169" s="154" t="e">
        <f>L169/K169</f>
        <v>#DIV/0!</v>
      </c>
      <c r="K169" s="15">
        <f t="shared" ref="K169:L169" si="103">K163+K164+K165+K166+K167+K168</f>
        <v>0</v>
      </c>
      <c r="L169" s="15">
        <f t="shared" si="103"/>
        <v>0</v>
      </c>
      <c r="M169" s="15">
        <f>SUM(M163:M168)</f>
        <v>6</v>
      </c>
    </row>
    <row r="172" spans="1:13" x14ac:dyDescent="0.35">
      <c r="A172" s="83" t="s">
        <v>106</v>
      </c>
      <c r="B172" s="92" t="s">
        <v>0</v>
      </c>
      <c r="C172" s="12" t="s">
        <v>1</v>
      </c>
      <c r="D172" s="12" t="s">
        <v>52</v>
      </c>
      <c r="E172" s="12" t="s">
        <v>53</v>
      </c>
      <c r="F172" s="12" t="s">
        <v>48</v>
      </c>
      <c r="G172" s="12" t="s">
        <v>21</v>
      </c>
      <c r="H172" s="12" t="s">
        <v>3</v>
      </c>
      <c r="I172" s="12" t="s">
        <v>54</v>
      </c>
      <c r="J172" s="12" t="s">
        <v>8</v>
      </c>
      <c r="K172" s="12" t="s">
        <v>2</v>
      </c>
      <c r="L172" s="12" t="s">
        <v>9</v>
      </c>
      <c r="M172" s="12" t="s">
        <v>55</v>
      </c>
    </row>
    <row r="173" spans="1:13" x14ac:dyDescent="0.35">
      <c r="A173" s="93" t="s">
        <v>49</v>
      </c>
      <c r="B173" s="5">
        <f>E173/D173</f>
        <v>0.93617021276595747</v>
      </c>
      <c r="C173" s="5"/>
      <c r="D173" s="4">
        <f>Thu!E18</f>
        <v>47</v>
      </c>
      <c r="E173" s="4">
        <f>Thu!F18</f>
        <v>44</v>
      </c>
      <c r="F173" s="4">
        <f>Thu!G18</f>
        <v>1</v>
      </c>
      <c r="G173" s="4">
        <f>Thu!H18</f>
        <v>1</v>
      </c>
      <c r="H173" s="4">
        <f>Thu!I18</f>
        <v>1</v>
      </c>
      <c r="I173" s="4">
        <f>Thu!J18</f>
        <v>0</v>
      </c>
      <c r="J173" s="19" t="e">
        <f t="shared" ref="J173:J178" si="104">L173/K173</f>
        <v>#DIV/0!</v>
      </c>
      <c r="K173" s="10">
        <f>Thu!M18</f>
        <v>0</v>
      </c>
      <c r="L173" s="10">
        <f>Thu!N18</f>
        <v>0</v>
      </c>
      <c r="M173" s="4">
        <f>Thu!K18</f>
        <v>1</v>
      </c>
    </row>
    <row r="174" spans="1:13" x14ac:dyDescent="0.35">
      <c r="A174" s="12" t="s">
        <v>14</v>
      </c>
      <c r="B174" s="5">
        <f t="shared" ref="B174:B179" si="105">E174/D174</f>
        <v>1</v>
      </c>
      <c r="C174" s="5"/>
      <c r="D174" s="4">
        <f>Sat!E18</f>
        <v>3</v>
      </c>
      <c r="E174" s="4">
        <f>Sat!F18</f>
        <v>3</v>
      </c>
      <c r="F174" s="4">
        <f>Sat!G18</f>
        <v>0</v>
      </c>
      <c r="G174" s="4">
        <f>Sat!H18</f>
        <v>0</v>
      </c>
      <c r="H174" s="4">
        <f>Sat!I18</f>
        <v>0</v>
      </c>
      <c r="I174" s="4">
        <f>Sat!J18</f>
        <v>0</v>
      </c>
      <c r="J174" s="19" t="e">
        <f t="shared" si="104"/>
        <v>#DIV/0!</v>
      </c>
      <c r="K174" s="10">
        <f>Sat!M18</f>
        <v>0</v>
      </c>
      <c r="L174" s="10">
        <f>Sat!N18</f>
        <v>0</v>
      </c>
      <c r="M174" s="4">
        <f>Sat!K18</f>
        <v>1</v>
      </c>
    </row>
    <row r="175" spans="1:13" x14ac:dyDescent="0.35">
      <c r="A175" s="12" t="s">
        <v>10</v>
      </c>
      <c r="B175" s="30" t="e">
        <f t="shared" si="105"/>
        <v>#DIV/0!</v>
      </c>
      <c r="C175" s="30"/>
      <c r="D175" s="4">
        <f>Sun.!E18</f>
        <v>0</v>
      </c>
      <c r="E175" s="4">
        <f>Sun.!F18</f>
        <v>0</v>
      </c>
      <c r="F175" s="4">
        <f>Sun.!G18</f>
        <v>0</v>
      </c>
      <c r="G175" s="4">
        <f>Sun.!H18</f>
        <v>0</v>
      </c>
      <c r="H175" s="4">
        <f>Sun.!I17</f>
        <v>0</v>
      </c>
      <c r="I175" s="4">
        <f>Sun.!J18</f>
        <v>0</v>
      </c>
      <c r="J175" s="19" t="e">
        <f t="shared" si="104"/>
        <v>#DIV/0!</v>
      </c>
      <c r="K175" s="1">
        <f>Sun.!M18</f>
        <v>0</v>
      </c>
      <c r="L175" s="1">
        <f>Sun.!N18</f>
        <v>0</v>
      </c>
      <c r="M175" s="4">
        <f>Sun.!K18</f>
        <v>1</v>
      </c>
    </row>
    <row r="176" spans="1:13" x14ac:dyDescent="0.35">
      <c r="A176" s="12" t="s">
        <v>11</v>
      </c>
      <c r="B176" s="5" t="e">
        <f t="shared" si="105"/>
        <v>#DIV/0!</v>
      </c>
      <c r="C176" s="5"/>
      <c r="D176" s="4">
        <f>Mon!E18</f>
        <v>0</v>
      </c>
      <c r="E176" s="4">
        <f>Mon!F18</f>
        <v>0</v>
      </c>
      <c r="F176" s="4">
        <f>Mon!G18</f>
        <v>0</v>
      </c>
      <c r="G176" s="4">
        <f>Mon!H18</f>
        <v>0</v>
      </c>
      <c r="H176" s="4">
        <f>Mon!I18</f>
        <v>0</v>
      </c>
      <c r="I176" s="4">
        <f>Mon!J18</f>
        <v>0</v>
      </c>
      <c r="J176" s="19" t="e">
        <f t="shared" si="104"/>
        <v>#DIV/0!</v>
      </c>
      <c r="K176" s="1">
        <f>Mon!M18</f>
        <v>0</v>
      </c>
      <c r="L176" s="1">
        <f>Mon!N18</f>
        <v>0</v>
      </c>
      <c r="M176" s="4">
        <f>Mon!K18</f>
        <v>1</v>
      </c>
    </row>
    <row r="177" spans="1:13" x14ac:dyDescent="0.35">
      <c r="A177" s="12" t="s">
        <v>12</v>
      </c>
      <c r="B177" s="5" t="e">
        <f t="shared" si="105"/>
        <v>#DIV/0!</v>
      </c>
      <c r="C177" s="5"/>
      <c r="D177" s="4">
        <f>Tue!E18</f>
        <v>0</v>
      </c>
      <c r="E177" s="4">
        <f>Tue!F18</f>
        <v>0</v>
      </c>
      <c r="F177" s="4">
        <f>Tue!G18</f>
        <v>0</v>
      </c>
      <c r="G177" s="4">
        <f>Tue!H18</f>
        <v>0</v>
      </c>
      <c r="H177" s="4">
        <f>Tue!I18</f>
        <v>0</v>
      </c>
      <c r="I177" s="4">
        <f>Tue!J18</f>
        <v>0</v>
      </c>
      <c r="J177" s="19" t="e">
        <f t="shared" si="104"/>
        <v>#DIV/0!</v>
      </c>
      <c r="K177" s="1">
        <f>Tue!M18</f>
        <v>0</v>
      </c>
      <c r="L177" s="1">
        <f>Tue!N18</f>
        <v>0</v>
      </c>
      <c r="M177" s="4">
        <f>Tue!K18</f>
        <v>1</v>
      </c>
    </row>
    <row r="178" spans="1:13" x14ac:dyDescent="0.35">
      <c r="A178" s="12" t="s">
        <v>13</v>
      </c>
      <c r="B178" s="5" t="e">
        <f t="shared" si="105"/>
        <v>#DIV/0!</v>
      </c>
      <c r="C178" s="5"/>
      <c r="D178" s="4">
        <f>Wed!E18</f>
        <v>0</v>
      </c>
      <c r="E178" s="4">
        <f>Wed!F18</f>
        <v>0</v>
      </c>
      <c r="F178" s="4">
        <f>Wed!G18</f>
        <v>0</v>
      </c>
      <c r="G178" s="4">
        <f>Wed!H18</f>
        <v>0</v>
      </c>
      <c r="H178" s="4">
        <f>Wed!I18</f>
        <v>0</v>
      </c>
      <c r="I178" s="4">
        <f>Wed!J19</f>
        <v>0</v>
      </c>
      <c r="J178" s="19" t="e">
        <f t="shared" si="104"/>
        <v>#DIV/0!</v>
      </c>
      <c r="K178" s="1">
        <f>Wed!M18</f>
        <v>0</v>
      </c>
      <c r="L178" s="1">
        <f>Wed!N18</f>
        <v>0</v>
      </c>
      <c r="M178" s="4">
        <f>Wed!K18</f>
        <v>1</v>
      </c>
    </row>
    <row r="179" spans="1:13" x14ac:dyDescent="0.35">
      <c r="B179" s="15">
        <f t="shared" si="105"/>
        <v>0.94</v>
      </c>
      <c r="C179" s="16">
        <f t="shared" ref="C179" si="106">F179/E179</f>
        <v>2.1276595744680851E-2</v>
      </c>
      <c r="D179" s="15">
        <f>SUM(D173:D178)</f>
        <v>50</v>
      </c>
      <c r="E179" s="15">
        <f t="shared" ref="E179" si="107">SUM(E173:E178)</f>
        <v>47</v>
      </c>
      <c r="F179" s="15">
        <f t="shared" ref="F179" si="108">SUM(F173:F178)</f>
        <v>1</v>
      </c>
      <c r="G179" s="15">
        <f t="shared" ref="G179" si="109">SUM(G173:G178)</f>
        <v>1</v>
      </c>
      <c r="H179" s="15">
        <f t="shared" ref="H179" si="110">SUM(H173:H178)</f>
        <v>1</v>
      </c>
      <c r="I179" s="15">
        <f t="shared" ref="I179" si="111">SUM(I173:I178)</f>
        <v>0</v>
      </c>
      <c r="J179" s="154" t="e">
        <f>L179/K179</f>
        <v>#DIV/0!</v>
      </c>
      <c r="K179" s="15">
        <f t="shared" ref="K179:L179" si="112">K173+K174+K175+K176+K177+K178</f>
        <v>0</v>
      </c>
      <c r="L179" s="15">
        <f t="shared" si="112"/>
        <v>0</v>
      </c>
      <c r="M179" s="15">
        <f>SUM(M173:M178)</f>
        <v>6</v>
      </c>
    </row>
    <row r="180" spans="1:13" x14ac:dyDescent="0.35">
      <c r="F180" s="86">
        <f>F179/D179</f>
        <v>0.02</v>
      </c>
      <c r="G180" s="86">
        <f>G179/D179</f>
        <v>0.02</v>
      </c>
      <c r="H180" s="86">
        <f>H179/D179</f>
        <v>0.02</v>
      </c>
    </row>
    <row r="182" spans="1:13" x14ac:dyDescent="0.35">
      <c r="A182" s="83" t="s">
        <v>235</v>
      </c>
      <c r="B182" s="92" t="s">
        <v>0</v>
      </c>
      <c r="C182" s="12" t="s">
        <v>1</v>
      </c>
      <c r="D182" s="12" t="s">
        <v>52</v>
      </c>
      <c r="E182" s="12" t="s">
        <v>53</v>
      </c>
      <c r="F182" s="12" t="s">
        <v>48</v>
      </c>
      <c r="G182" s="12" t="s">
        <v>21</v>
      </c>
      <c r="H182" s="12" t="s">
        <v>3</v>
      </c>
      <c r="I182" s="12" t="s">
        <v>54</v>
      </c>
      <c r="J182" s="12" t="s">
        <v>8</v>
      </c>
      <c r="K182" s="12" t="s">
        <v>2</v>
      </c>
      <c r="L182" s="12" t="s">
        <v>9</v>
      </c>
      <c r="M182" s="12" t="s">
        <v>55</v>
      </c>
    </row>
    <row r="183" spans="1:13" x14ac:dyDescent="0.35">
      <c r="A183" s="93" t="s">
        <v>49</v>
      </c>
      <c r="B183" s="5" t="e">
        <f>E183/D183</f>
        <v>#DIV/0!</v>
      </c>
      <c r="C183" s="5"/>
      <c r="D183" s="4">
        <f>Thu!E19</f>
        <v>0</v>
      </c>
      <c r="E183" s="4">
        <f>Thu!F19</f>
        <v>0</v>
      </c>
      <c r="F183" s="4">
        <f>Thu!G19</f>
        <v>0</v>
      </c>
      <c r="G183" s="4">
        <f>Thu!H19</f>
        <v>0</v>
      </c>
      <c r="H183" s="4">
        <f>Thu!I19</f>
        <v>0</v>
      </c>
      <c r="I183" s="4">
        <f>Thu!J19</f>
        <v>0</v>
      </c>
      <c r="J183" s="19" t="e">
        <f t="shared" ref="J183:J188" si="113">L183/K183</f>
        <v>#DIV/0!</v>
      </c>
      <c r="K183" s="10">
        <f>Thu!M19</f>
        <v>0</v>
      </c>
      <c r="L183" s="10">
        <f>Thu!N19</f>
        <v>0</v>
      </c>
      <c r="M183" s="4">
        <f>Thu!K19</f>
        <v>0</v>
      </c>
    </row>
    <row r="184" spans="1:13" x14ac:dyDescent="0.35">
      <c r="A184" s="12" t="s">
        <v>14</v>
      </c>
      <c r="B184" s="5" t="e">
        <f t="shared" ref="B184:B189" si="114">E184/D184</f>
        <v>#DIV/0!</v>
      </c>
      <c r="C184" s="5"/>
      <c r="D184" s="4">
        <f>Sat!E19</f>
        <v>0</v>
      </c>
      <c r="E184" s="4">
        <f>Sat!F19</f>
        <v>0</v>
      </c>
      <c r="F184" s="4">
        <f>Sat!G19</f>
        <v>0</v>
      </c>
      <c r="G184" s="4">
        <f>Sat!H19</f>
        <v>0</v>
      </c>
      <c r="H184" s="4">
        <f>Sat!I19</f>
        <v>0</v>
      </c>
      <c r="I184" s="4">
        <f>Sat!J19</f>
        <v>0</v>
      </c>
      <c r="J184" s="19" t="e">
        <f t="shared" si="113"/>
        <v>#DIV/0!</v>
      </c>
      <c r="K184" s="10">
        <f>Sat!M19</f>
        <v>0</v>
      </c>
      <c r="L184" s="10">
        <f>Sat!N19</f>
        <v>0</v>
      </c>
      <c r="M184" s="4">
        <f>Sat!K19</f>
        <v>0</v>
      </c>
    </row>
    <row r="185" spans="1:13" x14ac:dyDescent="0.35">
      <c r="A185" s="12" t="s">
        <v>10</v>
      </c>
      <c r="B185" s="5" t="e">
        <f t="shared" si="114"/>
        <v>#DIV/0!</v>
      </c>
      <c r="C185" s="5"/>
      <c r="D185" s="4">
        <f>Sun.!E19</f>
        <v>0</v>
      </c>
      <c r="E185" s="4">
        <f>Sun.!F19</f>
        <v>0</v>
      </c>
      <c r="F185" s="4">
        <f>Sun.!G19</f>
        <v>0</v>
      </c>
      <c r="G185" s="4">
        <f>Sun.!H19</f>
        <v>0</v>
      </c>
      <c r="H185" s="4">
        <f>Sun.!I19</f>
        <v>0</v>
      </c>
      <c r="I185" s="4">
        <f>Sun.!J19</f>
        <v>0</v>
      </c>
      <c r="J185" s="19" t="e">
        <f t="shared" si="113"/>
        <v>#DIV/0!</v>
      </c>
      <c r="K185" s="1">
        <f>Sun.!M19</f>
        <v>0</v>
      </c>
      <c r="L185" s="1">
        <f>Sun.!N19</f>
        <v>0</v>
      </c>
      <c r="M185" s="4">
        <f>Sun.!K19</f>
        <v>0</v>
      </c>
    </row>
    <row r="186" spans="1:13" x14ac:dyDescent="0.35">
      <c r="A186" s="12" t="s">
        <v>11</v>
      </c>
      <c r="B186" s="5" t="e">
        <f t="shared" si="114"/>
        <v>#DIV/0!</v>
      </c>
      <c r="C186" s="5"/>
      <c r="D186" s="4">
        <f>Mon!E19</f>
        <v>0</v>
      </c>
      <c r="E186" s="4">
        <f>Mon!F19</f>
        <v>0</v>
      </c>
      <c r="F186" s="4">
        <f>Mon!G19</f>
        <v>0</v>
      </c>
      <c r="G186" s="4">
        <f>Mon!H19</f>
        <v>0</v>
      </c>
      <c r="H186" s="4">
        <f>Mon!I19</f>
        <v>0</v>
      </c>
      <c r="I186" s="4">
        <f>Mon!J19</f>
        <v>0</v>
      </c>
      <c r="J186" s="19" t="e">
        <f t="shared" si="113"/>
        <v>#DIV/0!</v>
      </c>
      <c r="K186" s="1">
        <f>Mon!M19</f>
        <v>0</v>
      </c>
      <c r="L186" s="1">
        <f>Mon!N19</f>
        <v>0</v>
      </c>
      <c r="M186" s="4">
        <f>Mon!K19</f>
        <v>0</v>
      </c>
    </row>
    <row r="187" spans="1:13" x14ac:dyDescent="0.35">
      <c r="A187" s="12" t="s">
        <v>12</v>
      </c>
      <c r="B187" s="5" t="e">
        <f t="shared" si="114"/>
        <v>#DIV/0!</v>
      </c>
      <c r="C187" s="5"/>
      <c r="D187" s="4">
        <f>Tue!E19</f>
        <v>0</v>
      </c>
      <c r="E187" s="4">
        <f>Tue!F19</f>
        <v>0</v>
      </c>
      <c r="F187" s="4">
        <f>Tue!G19</f>
        <v>0</v>
      </c>
      <c r="G187" s="4">
        <f>Tue!H19</f>
        <v>0</v>
      </c>
      <c r="H187" s="4">
        <f>Tue!I19</f>
        <v>0</v>
      </c>
      <c r="I187" s="4">
        <f>Tue!J19</f>
        <v>0</v>
      </c>
      <c r="J187" s="19" t="e">
        <f t="shared" si="113"/>
        <v>#DIV/0!</v>
      </c>
      <c r="K187" s="1">
        <f>Tue!M19</f>
        <v>0</v>
      </c>
      <c r="L187" s="1">
        <f>Tue!N19</f>
        <v>0</v>
      </c>
      <c r="M187" s="4">
        <f>Tue!K19</f>
        <v>0</v>
      </c>
    </row>
    <row r="188" spans="1:13" x14ac:dyDescent="0.35">
      <c r="A188" s="12" t="s">
        <v>13</v>
      </c>
      <c r="B188" s="5" t="e">
        <f t="shared" si="114"/>
        <v>#DIV/0!</v>
      </c>
      <c r="C188" s="5"/>
      <c r="D188" s="4">
        <f>Wed!E19</f>
        <v>0</v>
      </c>
      <c r="E188" s="4">
        <f>Wed!F19</f>
        <v>0</v>
      </c>
      <c r="F188" s="4">
        <f>Wed!G19</f>
        <v>0</v>
      </c>
      <c r="G188" s="4">
        <f>Wed!H19</f>
        <v>0</v>
      </c>
      <c r="H188" s="4">
        <f>Wed!I19</f>
        <v>0</v>
      </c>
      <c r="I188" s="4">
        <f>Wed!J19</f>
        <v>0</v>
      </c>
      <c r="J188" s="19" t="e">
        <f t="shared" si="113"/>
        <v>#DIV/0!</v>
      </c>
      <c r="K188" s="1">
        <f>Wed!M19</f>
        <v>0</v>
      </c>
      <c r="L188" s="1">
        <f>Wed!N19</f>
        <v>0</v>
      </c>
      <c r="M188" s="4">
        <f>Wed!K19</f>
        <v>0</v>
      </c>
    </row>
    <row r="189" spans="1:13" x14ac:dyDescent="0.35">
      <c r="B189" s="15" t="e">
        <f t="shared" si="114"/>
        <v>#DIV/0!</v>
      </c>
      <c r="C189" s="16" t="e">
        <f t="shared" ref="C189" si="115">F189/E189</f>
        <v>#DIV/0!</v>
      </c>
      <c r="D189" s="15">
        <f>SUM(D183:D188)</f>
        <v>0</v>
      </c>
      <c r="E189" s="15">
        <f t="shared" ref="E189" si="116">SUM(E183:E188)</f>
        <v>0</v>
      </c>
      <c r="F189" s="15">
        <f t="shared" ref="F189" si="117">SUM(F183:F188)</f>
        <v>0</v>
      </c>
      <c r="G189" s="15">
        <f t="shared" ref="G189" si="118">SUM(G183:G188)</f>
        <v>0</v>
      </c>
      <c r="H189" s="15">
        <f t="shared" ref="H189" si="119">SUM(H183:H188)</f>
        <v>0</v>
      </c>
      <c r="I189" s="15">
        <f t="shared" ref="I189" si="120">SUM(I183:I188)</f>
        <v>0</v>
      </c>
      <c r="J189" s="154" t="e">
        <f>L189/K189</f>
        <v>#DIV/0!</v>
      </c>
      <c r="K189" s="15">
        <f t="shared" ref="K189:L189" si="121">K183+K184+K185+K186+K187+K188</f>
        <v>0</v>
      </c>
      <c r="L189" s="15">
        <f t="shared" si="121"/>
        <v>0</v>
      </c>
      <c r="M189" s="15">
        <f>SUM(M183:M188)</f>
        <v>0</v>
      </c>
    </row>
    <row r="190" spans="1:13" x14ac:dyDescent="0.35">
      <c r="F190" s="86" t="e">
        <f>F189/D189</f>
        <v>#DIV/0!</v>
      </c>
      <c r="G190" s="86" t="e">
        <f>G189/D189</f>
        <v>#DIV/0!</v>
      </c>
      <c r="H190" s="86" t="e">
        <f>H189/D189</f>
        <v>#DIV/0!</v>
      </c>
      <c r="I190" s="86" t="e">
        <f>I189/D189</f>
        <v>#DIV/0!</v>
      </c>
    </row>
    <row r="192" spans="1:13" x14ac:dyDescent="0.35">
      <c r="A192" s="29" t="s">
        <v>220</v>
      </c>
      <c r="B192" s="12" t="s">
        <v>0</v>
      </c>
      <c r="C192" s="12" t="s">
        <v>1</v>
      </c>
      <c r="D192" s="12" t="s">
        <v>52</v>
      </c>
      <c r="E192" s="12" t="s">
        <v>53</v>
      </c>
      <c r="F192" s="12" t="s">
        <v>48</v>
      </c>
      <c r="G192" s="12" t="s">
        <v>21</v>
      </c>
      <c r="H192" s="12" t="s">
        <v>3</v>
      </c>
      <c r="I192" s="12" t="s">
        <v>54</v>
      </c>
      <c r="J192" s="12" t="s">
        <v>8</v>
      </c>
      <c r="K192" s="12" t="s">
        <v>2</v>
      </c>
      <c r="L192" s="12" t="s">
        <v>9</v>
      </c>
      <c r="M192" s="12" t="s">
        <v>55</v>
      </c>
    </row>
    <row r="193" spans="1:13" x14ac:dyDescent="0.35">
      <c r="A193" s="12" t="s">
        <v>49</v>
      </c>
      <c r="B193" s="5" t="e">
        <f>E193/D193</f>
        <v>#DIV/0!</v>
      </c>
      <c r="C193" s="5"/>
      <c r="D193" s="4">
        <f>Thu!E20</f>
        <v>0</v>
      </c>
      <c r="E193" s="4">
        <f>Thu!F20</f>
        <v>0</v>
      </c>
      <c r="F193" s="4">
        <f>Thu!G20</f>
        <v>0</v>
      </c>
      <c r="G193" s="4">
        <f>Thu!H20</f>
        <v>0</v>
      </c>
      <c r="H193" s="4">
        <f>Thu!I20</f>
        <v>0</v>
      </c>
      <c r="I193" s="4">
        <f>Thu!J20</f>
        <v>0</v>
      </c>
      <c r="J193" s="4" t="e">
        <f t="shared" ref="J193:J198" si="122">L193/K193</f>
        <v>#DIV/0!</v>
      </c>
      <c r="K193" s="10">
        <f>Thu!M20</f>
        <v>0</v>
      </c>
      <c r="L193" s="10">
        <f>Thu!N20</f>
        <v>0</v>
      </c>
      <c r="M193" s="4">
        <f>Thu!K20</f>
        <v>0</v>
      </c>
    </row>
    <row r="194" spans="1:13" x14ac:dyDescent="0.35">
      <c r="A194" s="12" t="s">
        <v>14</v>
      </c>
      <c r="B194" s="5" t="e">
        <f t="shared" ref="B194:B199" si="123">E194/D194</f>
        <v>#DIV/0!</v>
      </c>
      <c r="C194" s="5"/>
      <c r="D194" s="4">
        <f>Sat!E20</f>
        <v>0</v>
      </c>
      <c r="E194" s="4">
        <f>Sat!F20</f>
        <v>0</v>
      </c>
      <c r="F194" s="4">
        <f>Sat!G20</f>
        <v>0</v>
      </c>
      <c r="G194" s="4">
        <f>Sat!H20</f>
        <v>0</v>
      </c>
      <c r="H194" s="4">
        <f>Sat!I20</f>
        <v>0</v>
      </c>
      <c r="I194" s="4">
        <f>Sat!J20</f>
        <v>0</v>
      </c>
      <c r="J194" s="4" t="e">
        <f t="shared" si="122"/>
        <v>#DIV/0!</v>
      </c>
      <c r="K194" s="10">
        <f>Sat!M20</f>
        <v>0</v>
      </c>
      <c r="L194" s="10">
        <f>Sat!N20</f>
        <v>0</v>
      </c>
      <c r="M194" s="4">
        <f>Sat!K20</f>
        <v>0</v>
      </c>
    </row>
    <row r="195" spans="1:13" x14ac:dyDescent="0.35">
      <c r="A195" s="12" t="s">
        <v>10</v>
      </c>
      <c r="B195" s="30" t="e">
        <f t="shared" si="123"/>
        <v>#DIV/0!</v>
      </c>
      <c r="C195" s="30"/>
      <c r="D195" s="4">
        <f>Sun.!E20</f>
        <v>0</v>
      </c>
      <c r="E195" s="4">
        <f>Sun.!F20</f>
        <v>0</v>
      </c>
      <c r="F195" s="4">
        <f>Sun.!G20</f>
        <v>0</v>
      </c>
      <c r="G195" s="4">
        <f>Sun.!H20</f>
        <v>0</v>
      </c>
      <c r="H195" s="4">
        <f>Sun.!I20</f>
        <v>0</v>
      </c>
      <c r="I195" s="4">
        <f>Sun.!J20</f>
        <v>0</v>
      </c>
      <c r="J195" s="4" t="e">
        <f t="shared" si="122"/>
        <v>#DIV/0!</v>
      </c>
      <c r="K195" s="1">
        <f>Sun.!M20</f>
        <v>0</v>
      </c>
      <c r="L195" s="1">
        <f>Sun.!N20</f>
        <v>0</v>
      </c>
      <c r="M195" s="4">
        <f>Sun.!K20</f>
        <v>0</v>
      </c>
    </row>
    <row r="196" spans="1:13" x14ac:dyDescent="0.35">
      <c r="A196" s="12" t="s">
        <v>11</v>
      </c>
      <c r="B196" s="5" t="e">
        <f t="shared" si="123"/>
        <v>#DIV/0!</v>
      </c>
      <c r="C196" s="5"/>
      <c r="D196" s="4">
        <f>Mon!E20</f>
        <v>0</v>
      </c>
      <c r="E196" s="4">
        <f>Mon!F20</f>
        <v>0</v>
      </c>
      <c r="F196" s="4">
        <f>Mon!G20</f>
        <v>0</v>
      </c>
      <c r="G196" s="4">
        <f>Mon!H20</f>
        <v>0</v>
      </c>
      <c r="H196" s="4">
        <f>Mon!I20</f>
        <v>0</v>
      </c>
      <c r="I196" s="4">
        <f>Mon!J20</f>
        <v>0</v>
      </c>
      <c r="J196" s="4" t="e">
        <f t="shared" si="122"/>
        <v>#DIV/0!</v>
      </c>
      <c r="K196" s="1">
        <f>Mon!M20</f>
        <v>0</v>
      </c>
      <c r="L196" s="1">
        <f>Mon!N20</f>
        <v>0</v>
      </c>
      <c r="M196" s="4">
        <f>Mon!K20</f>
        <v>0</v>
      </c>
    </row>
    <row r="197" spans="1:13" x14ac:dyDescent="0.35">
      <c r="A197" s="12" t="s">
        <v>12</v>
      </c>
      <c r="B197" s="5" t="e">
        <f t="shared" si="123"/>
        <v>#DIV/0!</v>
      </c>
      <c r="C197" s="5"/>
      <c r="D197" s="4">
        <f>Tue!E20</f>
        <v>0</v>
      </c>
      <c r="E197" s="4">
        <f>Tue!F20</f>
        <v>0</v>
      </c>
      <c r="F197" s="4">
        <f>Tue!G20</f>
        <v>0</v>
      </c>
      <c r="G197" s="4">
        <f>Tue!H20</f>
        <v>0</v>
      </c>
      <c r="H197" s="4">
        <f>Tue!I20</f>
        <v>0</v>
      </c>
      <c r="I197" s="4">
        <f>Tue!J20</f>
        <v>0</v>
      </c>
      <c r="J197" s="4" t="e">
        <f t="shared" si="122"/>
        <v>#DIV/0!</v>
      </c>
      <c r="K197" s="1">
        <f>Tue!M20</f>
        <v>0</v>
      </c>
      <c r="L197" s="1">
        <f>Tue!N20</f>
        <v>0</v>
      </c>
      <c r="M197" s="4">
        <f>Tue!K20</f>
        <v>0</v>
      </c>
    </row>
    <row r="198" spans="1:13" x14ac:dyDescent="0.35">
      <c r="A198" s="12" t="s">
        <v>13</v>
      </c>
      <c r="B198" s="5" t="e">
        <f t="shared" si="123"/>
        <v>#DIV/0!</v>
      </c>
      <c r="C198" s="5"/>
      <c r="D198" s="4">
        <f>Wed!E20</f>
        <v>0</v>
      </c>
      <c r="E198" s="4">
        <f>Wed!F20</f>
        <v>0</v>
      </c>
      <c r="F198" s="4">
        <f>Wed!G20</f>
        <v>0</v>
      </c>
      <c r="G198" s="4">
        <f>Wed!H20</f>
        <v>0</v>
      </c>
      <c r="H198" s="4">
        <f>Wed!I20</f>
        <v>0</v>
      </c>
      <c r="I198" s="4">
        <f>Wed!J20</f>
        <v>0</v>
      </c>
      <c r="J198" s="4" t="e">
        <f t="shared" si="122"/>
        <v>#DIV/0!</v>
      </c>
      <c r="K198" s="1">
        <f>Wed!M20</f>
        <v>0</v>
      </c>
      <c r="L198" s="1">
        <f>Wed!N20</f>
        <v>0</v>
      </c>
      <c r="M198" s="4">
        <f>Wed!K20</f>
        <v>0</v>
      </c>
    </row>
    <row r="199" spans="1:13" x14ac:dyDescent="0.35">
      <c r="B199" s="15" t="e">
        <f t="shared" si="123"/>
        <v>#DIV/0!</v>
      </c>
      <c r="C199" s="16" t="e">
        <f t="shared" ref="C199" si="124">F199/E199</f>
        <v>#DIV/0!</v>
      </c>
      <c r="D199" s="15">
        <f>SUM(D193:D198)</f>
        <v>0</v>
      </c>
      <c r="E199" s="15">
        <f t="shared" ref="E199" si="125">SUM(E193:E198)</f>
        <v>0</v>
      </c>
      <c r="F199" s="15">
        <f t="shared" ref="F199" si="126">SUM(F193:F198)</f>
        <v>0</v>
      </c>
      <c r="G199" s="15">
        <f t="shared" ref="G199" si="127">SUM(G193:G198)</f>
        <v>0</v>
      </c>
      <c r="H199" s="15">
        <f t="shared" ref="H199" si="128">SUM(H193:H198)</f>
        <v>0</v>
      </c>
      <c r="I199" s="15">
        <f t="shared" ref="I199" si="129">SUM(I193:I198)</f>
        <v>0</v>
      </c>
      <c r="J199" s="15" t="e">
        <f>L199/K199</f>
        <v>#DIV/0!</v>
      </c>
      <c r="K199" s="15">
        <f t="shared" ref="K199:L199" si="130">K193+K194+K195+K196+K197+K198</f>
        <v>0</v>
      </c>
      <c r="L199" s="15">
        <f t="shared" si="130"/>
        <v>0</v>
      </c>
      <c r="M199" s="15">
        <f>SUM(M193:M198)</f>
        <v>0</v>
      </c>
    </row>
    <row r="200" spans="1:13" x14ac:dyDescent="0.35">
      <c r="F200" s="86" t="e">
        <f>F199/D199</f>
        <v>#DIV/0!</v>
      </c>
      <c r="G200" s="86" t="e">
        <f>G199/D199</f>
        <v>#DIV/0!</v>
      </c>
      <c r="H200" s="86" t="e">
        <f>H199/D199</f>
        <v>#DIV/0!</v>
      </c>
    </row>
    <row r="202" spans="1:13" x14ac:dyDescent="0.35">
      <c r="A202" s="29" t="s">
        <v>123</v>
      </c>
      <c r="B202" s="12" t="s">
        <v>0</v>
      </c>
      <c r="C202" s="12" t="s">
        <v>1</v>
      </c>
      <c r="D202" s="12" t="s">
        <v>52</v>
      </c>
      <c r="E202" s="12" t="s">
        <v>53</v>
      </c>
      <c r="F202" s="12" t="s">
        <v>48</v>
      </c>
      <c r="G202" s="12" t="s">
        <v>21</v>
      </c>
      <c r="H202" s="12" t="s">
        <v>3</v>
      </c>
      <c r="I202" s="12" t="s">
        <v>54</v>
      </c>
      <c r="J202" s="12" t="s">
        <v>8</v>
      </c>
      <c r="K202" s="12" t="s">
        <v>2</v>
      </c>
      <c r="L202" s="12" t="s">
        <v>9</v>
      </c>
      <c r="M202" s="12" t="s">
        <v>55</v>
      </c>
    </row>
    <row r="203" spans="1:13" x14ac:dyDescent="0.35">
      <c r="A203" s="12" t="s">
        <v>49</v>
      </c>
      <c r="B203" s="5">
        <f>E203/D203</f>
        <v>0.90909090909090906</v>
      </c>
      <c r="C203" s="5"/>
      <c r="D203" s="4">
        <f>Thu!E21</f>
        <v>55</v>
      </c>
      <c r="E203" s="4">
        <f>Thu!F21</f>
        <v>50</v>
      </c>
      <c r="F203" s="4">
        <f>Thu!G21</f>
        <v>2</v>
      </c>
      <c r="G203" s="4">
        <f>Thu!H21</f>
        <v>2</v>
      </c>
      <c r="H203" s="4">
        <f>Thu!I21</f>
        <v>1</v>
      </c>
      <c r="I203" s="4">
        <f>Thu!J21</f>
        <v>0</v>
      </c>
      <c r="J203" s="19" t="e">
        <f t="shared" ref="J203:J208" si="131">L203/K203</f>
        <v>#DIV/0!</v>
      </c>
      <c r="K203" s="10">
        <f>Thu!M21</f>
        <v>0</v>
      </c>
      <c r="L203" s="10">
        <f>Thu!N21</f>
        <v>0</v>
      </c>
      <c r="M203" s="4">
        <f>Thu!K21</f>
        <v>1</v>
      </c>
    </row>
    <row r="204" spans="1:13" x14ac:dyDescent="0.35">
      <c r="A204" s="12" t="s">
        <v>14</v>
      </c>
      <c r="B204" s="5">
        <f t="shared" ref="B204:B209" si="132">E204/D204</f>
        <v>0.91379310344827591</v>
      </c>
      <c r="C204" s="5"/>
      <c r="D204" s="4">
        <f>Sat!E21</f>
        <v>58</v>
      </c>
      <c r="E204" s="4">
        <f>Sat!F21</f>
        <v>53</v>
      </c>
      <c r="F204" s="4">
        <f>Sat!G21</f>
        <v>4</v>
      </c>
      <c r="G204" s="4">
        <f>Sat!H21</f>
        <v>1</v>
      </c>
      <c r="H204" s="4">
        <f>Sat!I21</f>
        <v>0</v>
      </c>
      <c r="I204" s="4">
        <f>Sat!J21</f>
        <v>0</v>
      </c>
      <c r="J204" s="19" t="e">
        <f t="shared" si="131"/>
        <v>#DIV/0!</v>
      </c>
      <c r="K204" s="10">
        <f>Sat!M21</f>
        <v>0</v>
      </c>
      <c r="L204" s="10">
        <f>Sat!N21</f>
        <v>0</v>
      </c>
      <c r="M204" s="4">
        <f>Sat!K21</f>
        <v>1</v>
      </c>
    </row>
    <row r="205" spans="1:13" x14ac:dyDescent="0.35">
      <c r="A205" s="12" t="s">
        <v>10</v>
      </c>
      <c r="B205" s="30" t="e">
        <f t="shared" si="132"/>
        <v>#DIV/0!</v>
      </c>
      <c r="C205" s="30"/>
      <c r="D205" s="4">
        <f>Sun.!E21</f>
        <v>0</v>
      </c>
      <c r="E205" s="4">
        <f>Sun.!F21</f>
        <v>0</v>
      </c>
      <c r="F205" s="4">
        <f>Sun.!G21</f>
        <v>0</v>
      </c>
      <c r="G205" s="4">
        <f>Sun.!H21</f>
        <v>0</v>
      </c>
      <c r="H205" s="4">
        <f>Sun.!I21</f>
        <v>0</v>
      </c>
      <c r="I205" s="4">
        <f>Sun.!J21</f>
        <v>0</v>
      </c>
      <c r="J205" s="19" t="e">
        <f t="shared" si="131"/>
        <v>#DIV/0!</v>
      </c>
      <c r="K205" s="1">
        <f>Sun.!M21</f>
        <v>0</v>
      </c>
      <c r="L205" s="1">
        <f>Sun.!N21</f>
        <v>0</v>
      </c>
      <c r="M205" s="4">
        <f>Sun.!K21</f>
        <v>1</v>
      </c>
    </row>
    <row r="206" spans="1:13" x14ac:dyDescent="0.35">
      <c r="A206" s="12" t="s">
        <v>11</v>
      </c>
      <c r="B206" s="5" t="e">
        <f t="shared" si="132"/>
        <v>#DIV/0!</v>
      </c>
      <c r="C206" s="5"/>
      <c r="D206" s="4">
        <f>Mon!E21</f>
        <v>0</v>
      </c>
      <c r="E206" s="4">
        <f>Mon!F21</f>
        <v>0</v>
      </c>
      <c r="F206" s="4">
        <f>Mon!G21</f>
        <v>0</v>
      </c>
      <c r="G206" s="4">
        <f>Mon!H21</f>
        <v>0</v>
      </c>
      <c r="H206" s="4">
        <f>Mon!I21</f>
        <v>0</v>
      </c>
      <c r="I206" s="4">
        <f>Mon!J21</f>
        <v>0</v>
      </c>
      <c r="J206" s="19" t="e">
        <f t="shared" si="131"/>
        <v>#DIV/0!</v>
      </c>
      <c r="K206" s="1">
        <f>Mon!M21</f>
        <v>0</v>
      </c>
      <c r="L206" s="1">
        <f>Mon!N21</f>
        <v>0</v>
      </c>
      <c r="M206" s="4">
        <f>Mon!K21</f>
        <v>1</v>
      </c>
    </row>
    <row r="207" spans="1:13" x14ac:dyDescent="0.35">
      <c r="A207" s="12" t="s">
        <v>12</v>
      </c>
      <c r="B207" s="5" t="e">
        <f t="shared" si="132"/>
        <v>#DIV/0!</v>
      </c>
      <c r="C207" s="5"/>
      <c r="D207" s="4">
        <f>Tue!E21</f>
        <v>0</v>
      </c>
      <c r="E207" s="4">
        <f>Tue!F21</f>
        <v>0</v>
      </c>
      <c r="F207" s="4">
        <f>Tue!G21</f>
        <v>0</v>
      </c>
      <c r="G207" s="4">
        <f>Tue!H21</f>
        <v>0</v>
      </c>
      <c r="H207" s="4">
        <f>Tue!I21</f>
        <v>0</v>
      </c>
      <c r="I207" s="4">
        <f>Tue!J21</f>
        <v>0</v>
      </c>
      <c r="J207" s="19" t="e">
        <f t="shared" si="131"/>
        <v>#DIV/0!</v>
      </c>
      <c r="K207" s="1">
        <f>Tue!M21</f>
        <v>0</v>
      </c>
      <c r="L207" s="1">
        <f>Tue!N21</f>
        <v>0</v>
      </c>
      <c r="M207" s="4">
        <f>Tue!K21</f>
        <v>1</v>
      </c>
    </row>
    <row r="208" spans="1:13" x14ac:dyDescent="0.35">
      <c r="A208" s="12" t="s">
        <v>13</v>
      </c>
      <c r="B208" s="5" t="e">
        <f t="shared" si="132"/>
        <v>#DIV/0!</v>
      </c>
      <c r="C208" s="5"/>
      <c r="D208" s="4">
        <f>Wed!E21</f>
        <v>0</v>
      </c>
      <c r="E208" s="4">
        <f>Wed!F21</f>
        <v>0</v>
      </c>
      <c r="F208" s="4">
        <f>Wed!G21</f>
        <v>0</v>
      </c>
      <c r="G208" s="4">
        <f>Wed!H21</f>
        <v>0</v>
      </c>
      <c r="H208" s="4">
        <f>Wed!I21</f>
        <v>0</v>
      </c>
      <c r="I208" s="4">
        <f>Wed!J21</f>
        <v>0</v>
      </c>
      <c r="J208" s="19" t="e">
        <f t="shared" si="131"/>
        <v>#DIV/0!</v>
      </c>
      <c r="K208" s="1">
        <f>Wed!M21</f>
        <v>0</v>
      </c>
      <c r="L208" s="1">
        <f>Wed!N21</f>
        <v>0</v>
      </c>
      <c r="M208" s="4">
        <f>Wed!K21</f>
        <v>1</v>
      </c>
    </row>
    <row r="209" spans="1:13" x14ac:dyDescent="0.35">
      <c r="B209" s="15">
        <f t="shared" si="132"/>
        <v>0.91150442477876104</v>
      </c>
      <c r="C209" s="16">
        <f t="shared" ref="C209" si="133">F209/E209</f>
        <v>5.8252427184466021E-2</v>
      </c>
      <c r="D209" s="15">
        <f>SUM(D203:D208)</f>
        <v>113</v>
      </c>
      <c r="E209" s="15">
        <f t="shared" ref="E209" si="134">SUM(E203:E208)</f>
        <v>103</v>
      </c>
      <c r="F209" s="15">
        <f t="shared" ref="F209" si="135">SUM(F203:F208)</f>
        <v>6</v>
      </c>
      <c r="G209" s="15">
        <f t="shared" ref="G209" si="136">SUM(G203:G208)</f>
        <v>3</v>
      </c>
      <c r="H209" s="15">
        <f t="shared" ref="H209" si="137">SUM(H203:H208)</f>
        <v>1</v>
      </c>
      <c r="I209" s="15">
        <f t="shared" ref="I209" si="138">SUM(I203:I208)</f>
        <v>0</v>
      </c>
      <c r="J209" s="154" t="e">
        <f>L209/K209</f>
        <v>#DIV/0!</v>
      </c>
      <c r="K209" s="15">
        <f t="shared" ref="K209:L209" si="139">K203+K204+K205+K206+K207+K208</f>
        <v>0</v>
      </c>
      <c r="L209" s="15">
        <f t="shared" si="139"/>
        <v>0</v>
      </c>
      <c r="M209" s="15">
        <f>SUM(M203:M208)</f>
        <v>6</v>
      </c>
    </row>
    <row r="210" spans="1:13" x14ac:dyDescent="0.35">
      <c r="F210" s="86">
        <f>F209/D209</f>
        <v>5.3097345132743362E-2</v>
      </c>
      <c r="G210" s="86">
        <f>G209/D209</f>
        <v>2.6548672566371681E-2</v>
      </c>
      <c r="H210" s="86">
        <f>H209/D209</f>
        <v>8.8495575221238937E-3</v>
      </c>
    </row>
    <row r="212" spans="1:13" x14ac:dyDescent="0.35">
      <c r="A212" s="29" t="s">
        <v>227</v>
      </c>
      <c r="B212" s="12" t="s">
        <v>0</v>
      </c>
      <c r="C212" s="12" t="s">
        <v>1</v>
      </c>
      <c r="D212" s="12" t="s">
        <v>52</v>
      </c>
      <c r="E212" s="12" t="s">
        <v>53</v>
      </c>
      <c r="F212" s="12" t="s">
        <v>48</v>
      </c>
      <c r="G212" s="12" t="s">
        <v>21</v>
      </c>
      <c r="H212" s="12" t="s">
        <v>3</v>
      </c>
      <c r="I212" s="12" t="s">
        <v>54</v>
      </c>
      <c r="J212" s="12" t="s">
        <v>8</v>
      </c>
      <c r="K212" s="12" t="s">
        <v>2</v>
      </c>
      <c r="L212" s="12" t="s">
        <v>9</v>
      </c>
      <c r="M212" s="12" t="s">
        <v>55</v>
      </c>
    </row>
    <row r="213" spans="1:13" x14ac:dyDescent="0.35">
      <c r="A213" s="12" t="s">
        <v>49</v>
      </c>
      <c r="B213" s="5">
        <f>E213/D213</f>
        <v>0.90322580645161288</v>
      </c>
      <c r="C213" s="5"/>
      <c r="D213" s="4">
        <f>Thu!E22</f>
        <v>31</v>
      </c>
      <c r="E213" s="4">
        <f>Thu!F22</f>
        <v>28</v>
      </c>
      <c r="F213" s="4">
        <f>Thu!G22</f>
        <v>0</v>
      </c>
      <c r="G213" s="4">
        <f>Thu!H22</f>
        <v>0</v>
      </c>
      <c r="H213" s="4">
        <f>Thu!I22</f>
        <v>3</v>
      </c>
      <c r="I213" s="4">
        <f>Thu!J22</f>
        <v>0</v>
      </c>
      <c r="J213" s="19" t="e">
        <f t="shared" ref="J213:J218" si="140">L213/K213</f>
        <v>#DIV/0!</v>
      </c>
      <c r="K213" s="10">
        <f>Thu!M22</f>
        <v>0</v>
      </c>
      <c r="L213" s="10">
        <f>Thu!N22</f>
        <v>0</v>
      </c>
      <c r="M213" s="4">
        <f>Thu!K22</f>
        <v>1</v>
      </c>
    </row>
    <row r="214" spans="1:13" x14ac:dyDescent="0.35">
      <c r="A214" s="12" t="s">
        <v>14</v>
      </c>
      <c r="B214" s="5">
        <f t="shared" ref="B214:B219" si="141">E214/D214</f>
        <v>0.90476190476190477</v>
      </c>
      <c r="C214" s="5"/>
      <c r="D214" s="4">
        <f>Sat!E22</f>
        <v>42</v>
      </c>
      <c r="E214" s="4">
        <f>Sat!F22</f>
        <v>38</v>
      </c>
      <c r="F214" s="4">
        <f>Sat!G22</f>
        <v>2</v>
      </c>
      <c r="G214" s="4">
        <f>Sat!H22</f>
        <v>0</v>
      </c>
      <c r="H214" s="4">
        <f>Sat!I22</f>
        <v>2</v>
      </c>
      <c r="I214" s="4">
        <f>Sat!J22</f>
        <v>0</v>
      </c>
      <c r="J214" s="19" t="e">
        <f t="shared" si="140"/>
        <v>#DIV/0!</v>
      </c>
      <c r="K214" s="10">
        <f>Sat!M22</f>
        <v>0</v>
      </c>
      <c r="L214" s="10">
        <f>Sat!N22</f>
        <v>0</v>
      </c>
      <c r="M214" s="4">
        <f>Sat!K22</f>
        <v>1</v>
      </c>
    </row>
    <row r="215" spans="1:13" x14ac:dyDescent="0.35">
      <c r="A215" s="12" t="s">
        <v>10</v>
      </c>
      <c r="B215" s="30" t="e">
        <f t="shared" si="141"/>
        <v>#DIV/0!</v>
      </c>
      <c r="C215" s="30"/>
      <c r="D215" s="4">
        <f>Sun.!E22</f>
        <v>0</v>
      </c>
      <c r="E215" s="4">
        <f>Sun.!F22</f>
        <v>0</v>
      </c>
      <c r="F215" s="4">
        <f>Sun.!G22</f>
        <v>0</v>
      </c>
      <c r="G215" s="4">
        <f>Sun.!H22</f>
        <v>0</v>
      </c>
      <c r="H215" s="4">
        <f>Sun.!I22</f>
        <v>0</v>
      </c>
      <c r="I215" s="4">
        <f>Sun.!J22</f>
        <v>0</v>
      </c>
      <c r="J215" s="19" t="e">
        <f t="shared" si="140"/>
        <v>#DIV/0!</v>
      </c>
      <c r="K215" s="1">
        <f>Sun.!M22</f>
        <v>0</v>
      </c>
      <c r="L215" s="1">
        <f>Sun.!N22</f>
        <v>0</v>
      </c>
      <c r="M215" s="4">
        <f>Sun.!K22</f>
        <v>1</v>
      </c>
    </row>
    <row r="216" spans="1:13" x14ac:dyDescent="0.35">
      <c r="A216" s="12" t="s">
        <v>11</v>
      </c>
      <c r="B216" s="5" t="e">
        <f t="shared" si="141"/>
        <v>#DIV/0!</v>
      </c>
      <c r="C216" s="5"/>
      <c r="D216" s="4">
        <f>Mon!E22</f>
        <v>0</v>
      </c>
      <c r="E216" s="4">
        <f>Mon!F22</f>
        <v>0</v>
      </c>
      <c r="F216" s="4">
        <f>Mon!G22</f>
        <v>0</v>
      </c>
      <c r="G216" s="4">
        <f>Mon!H22</f>
        <v>0</v>
      </c>
      <c r="H216" s="4">
        <f>Mon!I22</f>
        <v>0</v>
      </c>
      <c r="I216" s="4">
        <f>Mon!J22</f>
        <v>0</v>
      </c>
      <c r="J216" s="19" t="e">
        <f t="shared" si="140"/>
        <v>#DIV/0!</v>
      </c>
      <c r="K216" s="1">
        <f>Mon!M22</f>
        <v>0</v>
      </c>
      <c r="L216" s="1">
        <f>Mon!N22</f>
        <v>0</v>
      </c>
      <c r="M216" s="4">
        <f>Mon!K22</f>
        <v>0</v>
      </c>
    </row>
    <row r="217" spans="1:13" x14ac:dyDescent="0.35">
      <c r="A217" s="12" t="s">
        <v>12</v>
      </c>
      <c r="B217" s="5" t="e">
        <f t="shared" si="141"/>
        <v>#DIV/0!</v>
      </c>
      <c r="C217" s="5"/>
      <c r="D217" s="4">
        <f>Tue!E22</f>
        <v>0</v>
      </c>
      <c r="E217" s="4">
        <f>Tue!F22</f>
        <v>0</v>
      </c>
      <c r="F217" s="4">
        <f>Tue!G22</f>
        <v>0</v>
      </c>
      <c r="G217" s="4">
        <f>Tue!H22</f>
        <v>0</v>
      </c>
      <c r="H217" s="4">
        <f>Tue!I22</f>
        <v>0</v>
      </c>
      <c r="I217" s="4">
        <f>Tue!J22</f>
        <v>0</v>
      </c>
      <c r="J217" s="19" t="e">
        <f t="shared" si="140"/>
        <v>#DIV/0!</v>
      </c>
      <c r="K217" s="1">
        <f>Tue!M22</f>
        <v>0</v>
      </c>
      <c r="L217" s="1">
        <f>Tue!N22</f>
        <v>0</v>
      </c>
      <c r="M217" s="4">
        <f>Tue!K22</f>
        <v>1</v>
      </c>
    </row>
    <row r="218" spans="1:13" x14ac:dyDescent="0.35">
      <c r="A218" s="12" t="s">
        <v>13</v>
      </c>
      <c r="B218" s="5" t="e">
        <f t="shared" si="141"/>
        <v>#DIV/0!</v>
      </c>
      <c r="C218" s="5"/>
      <c r="D218" s="4">
        <f>Wed!E22</f>
        <v>0</v>
      </c>
      <c r="E218" s="4">
        <f>Wed!F22</f>
        <v>0</v>
      </c>
      <c r="F218" s="4">
        <f>Wed!G22</f>
        <v>0</v>
      </c>
      <c r="G218" s="4">
        <f>Wed!H22</f>
        <v>0</v>
      </c>
      <c r="H218" s="4">
        <f>Wed!I22</f>
        <v>0</v>
      </c>
      <c r="I218" s="4">
        <f>Wed!J22</f>
        <v>0</v>
      </c>
      <c r="J218" s="19" t="e">
        <f t="shared" si="140"/>
        <v>#DIV/0!</v>
      </c>
      <c r="K218" s="1">
        <f>Wed!M22</f>
        <v>0</v>
      </c>
      <c r="L218" s="1">
        <f>Wed!N22</f>
        <v>0</v>
      </c>
      <c r="M218" s="4">
        <f>Wed!K22</f>
        <v>1</v>
      </c>
    </row>
    <row r="219" spans="1:13" x14ac:dyDescent="0.35">
      <c r="B219" s="15">
        <f t="shared" si="141"/>
        <v>0.90410958904109584</v>
      </c>
      <c r="C219" s="16">
        <f t="shared" ref="C219" si="142">F219/E219</f>
        <v>3.0303030303030304E-2</v>
      </c>
      <c r="D219" s="15">
        <f>SUM(D213:D218)</f>
        <v>73</v>
      </c>
      <c r="E219" s="15">
        <f t="shared" ref="E219:I219" si="143">SUM(E213:E218)</f>
        <v>66</v>
      </c>
      <c r="F219" s="15">
        <f t="shared" si="143"/>
        <v>2</v>
      </c>
      <c r="G219" s="15">
        <f t="shared" si="143"/>
        <v>0</v>
      </c>
      <c r="H219" s="15">
        <f t="shared" si="143"/>
        <v>5</v>
      </c>
      <c r="I219" s="15">
        <f t="shared" si="143"/>
        <v>0</v>
      </c>
      <c r="J219" s="154" t="e">
        <f>L219/K219</f>
        <v>#DIV/0!</v>
      </c>
      <c r="K219" s="15">
        <f t="shared" ref="K219:L219" si="144">K213+K214+K215+K216+K217+K218</f>
        <v>0</v>
      </c>
      <c r="L219" s="15">
        <f t="shared" si="144"/>
        <v>0</v>
      </c>
      <c r="M219" s="15">
        <f>SUM(M213:M218)</f>
        <v>5</v>
      </c>
    </row>
    <row r="222" spans="1:13" x14ac:dyDescent="0.35">
      <c r="A222" s="29" t="s">
        <v>219</v>
      </c>
      <c r="B222" s="12" t="s">
        <v>0</v>
      </c>
      <c r="C222" s="12" t="s">
        <v>1</v>
      </c>
      <c r="D222" s="12" t="s">
        <v>52</v>
      </c>
      <c r="E222" s="12" t="s">
        <v>53</v>
      </c>
      <c r="F222" s="12" t="s">
        <v>48</v>
      </c>
      <c r="G222" s="12" t="s">
        <v>21</v>
      </c>
      <c r="H222" s="12" t="s">
        <v>3</v>
      </c>
      <c r="I222" s="12" t="s">
        <v>54</v>
      </c>
      <c r="J222" s="12" t="s">
        <v>8</v>
      </c>
      <c r="K222" s="12" t="s">
        <v>2</v>
      </c>
      <c r="L222" s="12" t="s">
        <v>9</v>
      </c>
      <c r="M222" s="12" t="s">
        <v>55</v>
      </c>
    </row>
    <row r="223" spans="1:13" x14ac:dyDescent="0.35">
      <c r="A223" s="12" t="s">
        <v>49</v>
      </c>
      <c r="B223" s="5">
        <f>E223/D223</f>
        <v>0.95238095238095233</v>
      </c>
      <c r="C223" s="5"/>
      <c r="D223" s="4">
        <f>Thu!E23</f>
        <v>42</v>
      </c>
      <c r="E223" s="4">
        <f>Thu!F23</f>
        <v>40</v>
      </c>
      <c r="F223" s="4">
        <f>Thu!G23</f>
        <v>1</v>
      </c>
      <c r="G223" s="4">
        <f>Thu!H23</f>
        <v>1</v>
      </c>
      <c r="H223" s="4">
        <f>Thu!I23</f>
        <v>0</v>
      </c>
      <c r="I223" s="4">
        <f>Thu!J23</f>
        <v>0</v>
      </c>
      <c r="J223" s="19" t="e">
        <f t="shared" ref="J223:J228" si="145">L223/K223</f>
        <v>#DIV/0!</v>
      </c>
      <c r="K223" s="10">
        <f>Thu!M23</f>
        <v>0</v>
      </c>
      <c r="L223" s="10">
        <f>Thu!N23</f>
        <v>0</v>
      </c>
      <c r="M223" s="4">
        <f>Thu!K23</f>
        <v>1</v>
      </c>
    </row>
    <row r="224" spans="1:13" x14ac:dyDescent="0.35">
      <c r="A224" s="12" t="s">
        <v>14</v>
      </c>
      <c r="B224" s="5">
        <f t="shared" ref="B224:B229" si="146">E224/D224</f>
        <v>0.98076923076923073</v>
      </c>
      <c r="C224" s="5"/>
      <c r="D224" s="4">
        <f>Sat!E23</f>
        <v>52</v>
      </c>
      <c r="E224" s="4">
        <f>Sat!F23</f>
        <v>51</v>
      </c>
      <c r="F224" s="4">
        <f>Sat!G23</f>
        <v>1</v>
      </c>
      <c r="G224" s="4">
        <f>Sat!H23</f>
        <v>0</v>
      </c>
      <c r="H224" s="4">
        <f>Sat!I23</f>
        <v>0</v>
      </c>
      <c r="I224" s="4">
        <f>Sat!J23</f>
        <v>0</v>
      </c>
      <c r="J224" s="19" t="e">
        <f t="shared" si="145"/>
        <v>#DIV/0!</v>
      </c>
      <c r="K224" s="10">
        <f>Sat!M23</f>
        <v>0</v>
      </c>
      <c r="L224" s="10">
        <f>Sat!N23</f>
        <v>0</v>
      </c>
      <c r="M224" s="4">
        <f>Sat!K23</f>
        <v>1</v>
      </c>
    </row>
    <row r="225" spans="1:13" x14ac:dyDescent="0.35">
      <c r="A225" s="12" t="s">
        <v>10</v>
      </c>
      <c r="B225" s="30" t="e">
        <f t="shared" si="146"/>
        <v>#DIV/0!</v>
      </c>
      <c r="C225" s="30"/>
      <c r="D225" s="4">
        <f>Sun.!E23</f>
        <v>0</v>
      </c>
      <c r="E225" s="4">
        <f>Sun.!F23</f>
        <v>0</v>
      </c>
      <c r="F225" s="4">
        <f>Sun.!G23</f>
        <v>0</v>
      </c>
      <c r="G225" s="4">
        <f>Sun.!H23</f>
        <v>0</v>
      </c>
      <c r="H225" s="4">
        <f>Sun.!I23</f>
        <v>0</v>
      </c>
      <c r="I225" s="4">
        <f>Sun.!J23</f>
        <v>0</v>
      </c>
      <c r="J225" s="19" t="e">
        <f t="shared" si="145"/>
        <v>#DIV/0!</v>
      </c>
      <c r="K225" s="1">
        <f>Sun.!M23</f>
        <v>0</v>
      </c>
      <c r="L225" s="1">
        <f>Sun.!N23</f>
        <v>0</v>
      </c>
      <c r="M225" s="4">
        <f>Sun.!K23</f>
        <v>1</v>
      </c>
    </row>
    <row r="226" spans="1:13" x14ac:dyDescent="0.35">
      <c r="A226" s="12" t="s">
        <v>11</v>
      </c>
      <c r="B226" s="5" t="e">
        <f t="shared" si="146"/>
        <v>#DIV/0!</v>
      </c>
      <c r="C226" s="5"/>
      <c r="D226" s="4">
        <f>Mon!E23</f>
        <v>0</v>
      </c>
      <c r="E226" s="4">
        <f>Mon!F23</f>
        <v>0</v>
      </c>
      <c r="F226" s="4">
        <f>Mon!G23</f>
        <v>0</v>
      </c>
      <c r="G226" s="4">
        <f>Mon!H23</f>
        <v>0</v>
      </c>
      <c r="H226" s="4">
        <f>Mon!I23</f>
        <v>0</v>
      </c>
      <c r="I226" s="4">
        <f>Mon!J23</f>
        <v>0</v>
      </c>
      <c r="J226" s="19" t="e">
        <f t="shared" si="145"/>
        <v>#DIV/0!</v>
      </c>
      <c r="K226" s="1">
        <f>Mon!M23</f>
        <v>0</v>
      </c>
      <c r="L226" s="1">
        <f>Mon!N23</f>
        <v>0</v>
      </c>
      <c r="M226" s="4">
        <f>Mon!K23</f>
        <v>1</v>
      </c>
    </row>
    <row r="227" spans="1:13" x14ac:dyDescent="0.35">
      <c r="A227" s="12" t="s">
        <v>12</v>
      </c>
      <c r="B227" s="5" t="e">
        <f t="shared" si="146"/>
        <v>#DIV/0!</v>
      </c>
      <c r="C227" s="5"/>
      <c r="D227" s="4">
        <f>Tue!E23</f>
        <v>0</v>
      </c>
      <c r="E227" s="4">
        <f>Tue!F23</f>
        <v>0</v>
      </c>
      <c r="F227" s="4">
        <f>Tue!G23</f>
        <v>0</v>
      </c>
      <c r="G227" s="4">
        <f>Tue!H23</f>
        <v>0</v>
      </c>
      <c r="H227" s="4">
        <f>Tue!I23</f>
        <v>0</v>
      </c>
      <c r="I227" s="4">
        <f>Tue!J23</f>
        <v>0</v>
      </c>
      <c r="J227" s="19" t="e">
        <f t="shared" si="145"/>
        <v>#DIV/0!</v>
      </c>
      <c r="K227" s="1">
        <f>Tue!M23</f>
        <v>0</v>
      </c>
      <c r="L227" s="1">
        <f>Tue!N23</f>
        <v>0</v>
      </c>
      <c r="M227" s="4">
        <f>Tue!K24</f>
        <v>0</v>
      </c>
    </row>
    <row r="228" spans="1:13" x14ac:dyDescent="0.35">
      <c r="A228" s="12" t="s">
        <v>13</v>
      </c>
      <c r="B228" s="5" t="e">
        <f t="shared" si="146"/>
        <v>#DIV/0!</v>
      </c>
      <c r="C228" s="5"/>
      <c r="D228" s="4">
        <f>Wed!E23</f>
        <v>0</v>
      </c>
      <c r="E228" s="4">
        <f>Wed!F23</f>
        <v>0</v>
      </c>
      <c r="F228" s="4">
        <f>Wed!G23</f>
        <v>0</v>
      </c>
      <c r="G228" s="4">
        <f>Wed!H23</f>
        <v>0</v>
      </c>
      <c r="H228" s="4">
        <f>Wed!I23</f>
        <v>0</v>
      </c>
      <c r="I228" s="4">
        <f>Wed!J23</f>
        <v>0</v>
      </c>
      <c r="J228" s="19" t="e">
        <f t="shared" si="145"/>
        <v>#DIV/0!</v>
      </c>
      <c r="K228" s="1">
        <f>Wed!M23</f>
        <v>0</v>
      </c>
      <c r="L228" s="1">
        <f>Wed!N23</f>
        <v>0</v>
      </c>
      <c r="M228" s="4">
        <f>Wed!K23</f>
        <v>1</v>
      </c>
    </row>
    <row r="229" spans="1:13" x14ac:dyDescent="0.35">
      <c r="B229" s="15">
        <f t="shared" si="146"/>
        <v>0.96808510638297873</v>
      </c>
      <c r="C229" s="16">
        <f t="shared" ref="C229" si="147">F229/E229</f>
        <v>2.197802197802198E-2</v>
      </c>
      <c r="D229" s="15">
        <f>SUM(D223:D228)</f>
        <v>94</v>
      </c>
      <c r="E229" s="15">
        <f t="shared" ref="E229:I229" si="148">SUM(E223:E228)</f>
        <v>91</v>
      </c>
      <c r="F229" s="15">
        <f t="shared" si="148"/>
        <v>2</v>
      </c>
      <c r="G229" s="15">
        <f t="shared" si="148"/>
        <v>1</v>
      </c>
      <c r="H229" s="15">
        <f t="shared" si="148"/>
        <v>0</v>
      </c>
      <c r="I229" s="15">
        <f t="shared" si="148"/>
        <v>0</v>
      </c>
      <c r="J229" s="154" t="e">
        <f>L229/K229</f>
        <v>#DIV/0!</v>
      </c>
      <c r="K229" s="15">
        <f t="shared" ref="K229:L229" si="149">K223+K224+K225+K226+K227+K228</f>
        <v>0</v>
      </c>
      <c r="L229" s="15">
        <f t="shared" si="149"/>
        <v>0</v>
      </c>
      <c r="M229" s="15">
        <f>SUM(M223:M228)</f>
        <v>5</v>
      </c>
    </row>
    <row r="232" spans="1:13" x14ac:dyDescent="0.35">
      <c r="A232" s="29" t="s">
        <v>240</v>
      </c>
      <c r="B232" s="12" t="s">
        <v>0</v>
      </c>
      <c r="C232" s="12" t="s">
        <v>1</v>
      </c>
      <c r="D232" s="12" t="s">
        <v>52</v>
      </c>
      <c r="E232" s="12" t="s">
        <v>53</v>
      </c>
      <c r="F232" s="12" t="s">
        <v>48</v>
      </c>
      <c r="G232" s="12" t="s">
        <v>21</v>
      </c>
      <c r="H232" s="12" t="s">
        <v>3</v>
      </c>
      <c r="I232" s="12" t="s">
        <v>54</v>
      </c>
      <c r="J232" s="12" t="s">
        <v>8</v>
      </c>
      <c r="K232" s="12" t="s">
        <v>2</v>
      </c>
      <c r="L232" s="12" t="s">
        <v>9</v>
      </c>
      <c r="M232" s="12" t="s">
        <v>55</v>
      </c>
    </row>
    <row r="233" spans="1:13" x14ac:dyDescent="0.35">
      <c r="A233" s="12" t="s">
        <v>49</v>
      </c>
      <c r="B233" s="5" t="e">
        <f>E233/D233</f>
        <v>#DIV/0!</v>
      </c>
      <c r="C233" s="5"/>
      <c r="D233" s="4">
        <f>Thu!E24</f>
        <v>0</v>
      </c>
      <c r="E233" s="4">
        <f>Thu!F24</f>
        <v>0</v>
      </c>
      <c r="F233" s="4">
        <f>Thu!G24</f>
        <v>0</v>
      </c>
      <c r="G233" s="4">
        <f>Thu!H24</f>
        <v>0</v>
      </c>
      <c r="H233" s="4">
        <f>Thu!I24</f>
        <v>0</v>
      </c>
      <c r="I233" s="4">
        <f>Thu!J24</f>
        <v>0</v>
      </c>
      <c r="J233" s="4" t="e">
        <f t="shared" ref="J233:J238" si="150">L233/K233</f>
        <v>#DIV/0!</v>
      </c>
      <c r="K233" s="10">
        <f>Thu!M24</f>
        <v>0</v>
      </c>
      <c r="L233" s="10">
        <f>Thu!N24</f>
        <v>0</v>
      </c>
      <c r="M233" s="4">
        <f>Thu!K24</f>
        <v>0</v>
      </c>
    </row>
    <row r="234" spans="1:13" x14ac:dyDescent="0.35">
      <c r="A234" s="12" t="s">
        <v>14</v>
      </c>
      <c r="B234" s="5" t="e">
        <f t="shared" ref="B234:B239" si="151">E234/D234</f>
        <v>#DIV/0!</v>
      </c>
      <c r="C234" s="5"/>
      <c r="D234" s="4">
        <f>Sat!E24</f>
        <v>0</v>
      </c>
      <c r="E234" s="4">
        <f>Sat!F24</f>
        <v>0</v>
      </c>
      <c r="F234" s="4">
        <f>Sat!G24</f>
        <v>0</v>
      </c>
      <c r="G234" s="4">
        <f>Sat!H24</f>
        <v>0</v>
      </c>
      <c r="H234" s="4">
        <f>Sat!I24</f>
        <v>0</v>
      </c>
      <c r="I234" s="4">
        <f>Sat!J24</f>
        <v>0</v>
      </c>
      <c r="J234" s="4" t="e">
        <f t="shared" si="150"/>
        <v>#DIV/0!</v>
      </c>
      <c r="K234" s="10">
        <f>Sat!M24</f>
        <v>0</v>
      </c>
      <c r="L234" s="10">
        <f>Sat!N24</f>
        <v>0</v>
      </c>
      <c r="M234" s="4">
        <f>Sat!K24</f>
        <v>0</v>
      </c>
    </row>
    <row r="235" spans="1:13" x14ac:dyDescent="0.35">
      <c r="A235" s="12" t="s">
        <v>10</v>
      </c>
      <c r="B235" s="30" t="e">
        <f t="shared" si="151"/>
        <v>#DIV/0!</v>
      </c>
      <c r="C235" s="30"/>
      <c r="D235" s="4">
        <f>Sun.!E24</f>
        <v>0</v>
      </c>
      <c r="E235" s="4">
        <f>Sun.!F24</f>
        <v>0</v>
      </c>
      <c r="F235" s="4">
        <f>Sun.!G24</f>
        <v>0</v>
      </c>
      <c r="G235" s="4">
        <f>Sun.!H24</f>
        <v>0</v>
      </c>
      <c r="H235" s="4">
        <f>Sun.!I24</f>
        <v>0</v>
      </c>
      <c r="I235" s="4">
        <f>Sun.!J24</f>
        <v>0</v>
      </c>
      <c r="J235" s="4" t="e">
        <f t="shared" si="150"/>
        <v>#DIV/0!</v>
      </c>
      <c r="K235" s="1">
        <f>Sun.!M24</f>
        <v>0</v>
      </c>
      <c r="L235" s="1">
        <f>Sun.!N24</f>
        <v>0</v>
      </c>
      <c r="M235" s="4">
        <f>Sun.!K24</f>
        <v>0</v>
      </c>
    </row>
    <row r="236" spans="1:13" x14ac:dyDescent="0.35">
      <c r="A236" s="12" t="s">
        <v>11</v>
      </c>
      <c r="B236" s="5" t="e">
        <f t="shared" si="151"/>
        <v>#DIV/0!</v>
      </c>
      <c r="C236" s="5"/>
      <c r="D236" s="4">
        <f>Mon!E24</f>
        <v>0</v>
      </c>
      <c r="E236" s="4">
        <f>Mon!F24</f>
        <v>0</v>
      </c>
      <c r="F236" s="4">
        <f>Mon!G24</f>
        <v>0</v>
      </c>
      <c r="G236" s="4">
        <f>Mon!H24</f>
        <v>0</v>
      </c>
      <c r="H236" s="4">
        <f>Mon!I24</f>
        <v>0</v>
      </c>
      <c r="I236" s="4">
        <f>Mon!J24</f>
        <v>0</v>
      </c>
      <c r="J236" s="4" t="e">
        <f t="shared" si="150"/>
        <v>#DIV/0!</v>
      </c>
      <c r="K236" s="1">
        <f>Mon!M24</f>
        <v>0</v>
      </c>
      <c r="L236" s="1">
        <f>Mon!N24</f>
        <v>0</v>
      </c>
      <c r="M236" s="4">
        <f>Mon!K24</f>
        <v>0</v>
      </c>
    </row>
    <row r="237" spans="1:13" x14ac:dyDescent="0.35">
      <c r="A237" s="12" t="s">
        <v>12</v>
      </c>
      <c r="B237" s="5" t="e">
        <f t="shared" si="151"/>
        <v>#DIV/0!</v>
      </c>
      <c r="C237" s="5"/>
      <c r="D237" s="4">
        <f>Tue!E24</f>
        <v>0</v>
      </c>
      <c r="E237" s="4">
        <f>Tue!F24</f>
        <v>0</v>
      </c>
      <c r="F237" s="4">
        <f>Tue!G24</f>
        <v>0</v>
      </c>
      <c r="G237" s="4">
        <f>Tue!H24</f>
        <v>0</v>
      </c>
      <c r="H237" s="4">
        <f>Tue!I24</f>
        <v>0</v>
      </c>
      <c r="I237" s="4">
        <f>Tue!J24</f>
        <v>0</v>
      </c>
      <c r="J237" s="4" t="e">
        <f t="shared" si="150"/>
        <v>#DIV/0!</v>
      </c>
      <c r="K237" s="1">
        <f>Tue!M24</f>
        <v>0</v>
      </c>
      <c r="L237" s="1">
        <f>Tue!N24</f>
        <v>0</v>
      </c>
      <c r="M237" s="4">
        <f>Tue!K24</f>
        <v>0</v>
      </c>
    </row>
    <row r="238" spans="1:13" x14ac:dyDescent="0.35">
      <c r="A238" s="12" t="s">
        <v>13</v>
      </c>
      <c r="B238" s="5" t="e">
        <f t="shared" si="151"/>
        <v>#DIV/0!</v>
      </c>
      <c r="C238" s="5"/>
      <c r="D238" s="4">
        <f>Wed!E24</f>
        <v>0</v>
      </c>
      <c r="E238" s="4">
        <f>Wed!F24</f>
        <v>0</v>
      </c>
      <c r="F238" s="4">
        <f>Wed!G24</f>
        <v>0</v>
      </c>
      <c r="G238" s="4">
        <f>Wed!H24</f>
        <v>0</v>
      </c>
      <c r="H238" s="4">
        <f>Wed!I24</f>
        <v>0</v>
      </c>
      <c r="I238" s="4">
        <f>Wed!J24</f>
        <v>0</v>
      </c>
      <c r="J238" s="4" t="e">
        <f t="shared" si="150"/>
        <v>#DIV/0!</v>
      </c>
      <c r="K238" s="1">
        <f>Wed!M24</f>
        <v>0</v>
      </c>
      <c r="L238" s="1">
        <f>Wed!N24</f>
        <v>0</v>
      </c>
      <c r="M238" s="4">
        <f>Wed!K24</f>
        <v>0</v>
      </c>
    </row>
    <row r="239" spans="1:13" x14ac:dyDescent="0.35">
      <c r="B239" s="15" t="e">
        <f t="shared" si="151"/>
        <v>#DIV/0!</v>
      </c>
      <c r="C239" s="16" t="e">
        <f t="shared" ref="C239" si="152">F239/E239</f>
        <v>#DIV/0!</v>
      </c>
      <c r="D239" s="15">
        <f>SUM(D233:D238)</f>
        <v>0</v>
      </c>
      <c r="E239" s="15">
        <f t="shared" ref="E239:I239" si="153">SUM(E233:E238)</f>
        <v>0</v>
      </c>
      <c r="F239" s="15">
        <f t="shared" si="153"/>
        <v>0</v>
      </c>
      <c r="G239" s="15">
        <f t="shared" si="153"/>
        <v>0</v>
      </c>
      <c r="H239" s="15">
        <f t="shared" si="153"/>
        <v>0</v>
      </c>
      <c r="I239" s="15">
        <f t="shared" si="153"/>
        <v>0</v>
      </c>
      <c r="J239" s="15" t="e">
        <f>L239/K239</f>
        <v>#DIV/0!</v>
      </c>
      <c r="K239" s="15">
        <f t="shared" ref="K239:L239" si="154">K233+K234+K235+K236+K237+K238</f>
        <v>0</v>
      </c>
      <c r="L239" s="15">
        <f t="shared" si="154"/>
        <v>0</v>
      </c>
      <c r="M239" s="15">
        <f>SUM(M233:M238)</f>
        <v>0</v>
      </c>
    </row>
    <row r="242" spans="1:13" x14ac:dyDescent="0.35">
      <c r="A242" s="135" t="s">
        <v>145</v>
      </c>
      <c r="B242" s="12" t="s">
        <v>0</v>
      </c>
      <c r="C242" s="12" t="s">
        <v>1</v>
      </c>
      <c r="D242" s="12" t="s">
        <v>52</v>
      </c>
      <c r="E242" s="12" t="s">
        <v>53</v>
      </c>
      <c r="F242" s="12" t="s">
        <v>48</v>
      </c>
      <c r="G242" s="12" t="s">
        <v>21</v>
      </c>
      <c r="H242" s="12" t="s">
        <v>3</v>
      </c>
      <c r="I242" s="12" t="s">
        <v>54</v>
      </c>
      <c r="J242" s="12" t="s">
        <v>8</v>
      </c>
      <c r="K242" s="12" t="s">
        <v>2</v>
      </c>
      <c r="L242" s="12" t="s">
        <v>9</v>
      </c>
      <c r="M242" s="12" t="s">
        <v>55</v>
      </c>
    </row>
    <row r="243" spans="1:13" x14ac:dyDescent="0.35">
      <c r="A243" s="12" t="s">
        <v>49</v>
      </c>
      <c r="B243" s="5">
        <f>E243/D243</f>
        <v>0.90476190476190477</v>
      </c>
      <c r="C243" s="5"/>
      <c r="D243" s="4">
        <f>Thu!E25</f>
        <v>42</v>
      </c>
      <c r="E243" s="4">
        <f>Thu!F25</f>
        <v>38</v>
      </c>
      <c r="F243" s="4">
        <f>Thu!G25</f>
        <v>2</v>
      </c>
      <c r="G243" s="4">
        <f>Thu!H25</f>
        <v>2</v>
      </c>
      <c r="H243" s="4">
        <f>Thu!I25</f>
        <v>0</v>
      </c>
      <c r="I243" s="4">
        <f>Thu!J25</f>
        <v>0</v>
      </c>
      <c r="J243" s="19" t="e">
        <f t="shared" ref="J243:J248" si="155">L243/K243</f>
        <v>#DIV/0!</v>
      </c>
      <c r="K243" s="10">
        <f>Thu!M25</f>
        <v>0</v>
      </c>
      <c r="L243" s="10">
        <f>Thu!N25</f>
        <v>0</v>
      </c>
      <c r="M243" s="4">
        <f>Thu!K25</f>
        <v>1</v>
      </c>
    </row>
    <row r="244" spans="1:13" x14ac:dyDescent="0.35">
      <c r="A244" s="12" t="s">
        <v>14</v>
      </c>
      <c r="B244" s="5">
        <f t="shared" ref="B244:B249" si="156">E244/D244</f>
        <v>0.89090909090909087</v>
      </c>
      <c r="C244" s="5"/>
      <c r="D244" s="4">
        <f>Sat!E25</f>
        <v>55</v>
      </c>
      <c r="E244" s="4">
        <f>Sat!F25</f>
        <v>49</v>
      </c>
      <c r="F244" s="4">
        <f>Sat!G25</f>
        <v>2</v>
      </c>
      <c r="G244" s="4">
        <f>Sat!H25</f>
        <v>4</v>
      </c>
      <c r="H244" s="4">
        <f>Sat!I25</f>
        <v>0</v>
      </c>
      <c r="I244" s="4">
        <f>Sat!J25</f>
        <v>0</v>
      </c>
      <c r="J244" s="19" t="e">
        <f t="shared" si="155"/>
        <v>#DIV/0!</v>
      </c>
      <c r="K244" s="10">
        <f>Sat!M25</f>
        <v>0</v>
      </c>
      <c r="L244" s="10">
        <f>Sat!N25</f>
        <v>0</v>
      </c>
      <c r="M244" s="4">
        <f>Sat!K25</f>
        <v>1</v>
      </c>
    </row>
    <row r="245" spans="1:13" x14ac:dyDescent="0.35">
      <c r="A245" s="12" t="s">
        <v>10</v>
      </c>
      <c r="B245" s="5" t="e">
        <f t="shared" si="156"/>
        <v>#DIV/0!</v>
      </c>
      <c r="C245" s="30"/>
      <c r="D245" s="4">
        <f>Sun.!E25</f>
        <v>0</v>
      </c>
      <c r="E245" s="4">
        <f>Sun.!F25</f>
        <v>0</v>
      </c>
      <c r="F245" s="4">
        <f>Sun.!G25</f>
        <v>0</v>
      </c>
      <c r="G245" s="4">
        <f>Sun.!H25</f>
        <v>0</v>
      </c>
      <c r="H245" s="4">
        <f>Sun.!I25</f>
        <v>0</v>
      </c>
      <c r="I245" s="4">
        <f>Sun.!J25</f>
        <v>0</v>
      </c>
      <c r="J245" s="19" t="e">
        <f t="shared" si="155"/>
        <v>#DIV/0!</v>
      </c>
      <c r="K245" s="1">
        <f>Sun.!M25</f>
        <v>0</v>
      </c>
      <c r="L245" s="1">
        <f>Sun.!N25</f>
        <v>0</v>
      </c>
      <c r="M245" s="4">
        <f>Sun.!K25</f>
        <v>1</v>
      </c>
    </row>
    <row r="246" spans="1:13" x14ac:dyDescent="0.35">
      <c r="A246" s="12" t="s">
        <v>11</v>
      </c>
      <c r="B246" s="5" t="e">
        <f t="shared" si="156"/>
        <v>#DIV/0!</v>
      </c>
      <c r="C246" s="5"/>
      <c r="D246" s="4">
        <f>Mon!E25</f>
        <v>0</v>
      </c>
      <c r="E246" s="4">
        <f>Mon!F25</f>
        <v>0</v>
      </c>
      <c r="F246" s="4">
        <f>Mon!G25</f>
        <v>0</v>
      </c>
      <c r="G246" s="4">
        <f>Mon!H25</f>
        <v>0</v>
      </c>
      <c r="H246" s="4">
        <f>Mon!I25</f>
        <v>0</v>
      </c>
      <c r="I246" s="4">
        <f>Mon!J25</f>
        <v>0</v>
      </c>
      <c r="J246" s="19" t="e">
        <f t="shared" si="155"/>
        <v>#DIV/0!</v>
      </c>
      <c r="K246" s="1">
        <f>Mon!M25</f>
        <v>0</v>
      </c>
      <c r="L246" s="1">
        <f>Mon!N25</f>
        <v>0</v>
      </c>
      <c r="M246" s="4">
        <f>Mon!K25</f>
        <v>1</v>
      </c>
    </row>
    <row r="247" spans="1:13" x14ac:dyDescent="0.35">
      <c r="A247" s="12" t="s">
        <v>12</v>
      </c>
      <c r="B247" s="5" t="e">
        <f t="shared" si="156"/>
        <v>#DIV/0!</v>
      </c>
      <c r="C247" s="5"/>
      <c r="D247" s="4">
        <f>Tue!E25</f>
        <v>0</v>
      </c>
      <c r="E247" s="4">
        <f>Tue!F25</f>
        <v>0</v>
      </c>
      <c r="F247" s="4">
        <f>Tue!G25</f>
        <v>0</v>
      </c>
      <c r="G247" s="4">
        <f>Tue!H25</f>
        <v>0</v>
      </c>
      <c r="H247" s="4">
        <f>Tue!I25</f>
        <v>0</v>
      </c>
      <c r="I247" s="4">
        <f>Tue!J25</f>
        <v>0</v>
      </c>
      <c r="J247" s="19" t="e">
        <f t="shared" si="155"/>
        <v>#DIV/0!</v>
      </c>
      <c r="K247" s="1">
        <f>Tue!M25</f>
        <v>0</v>
      </c>
      <c r="L247" s="1">
        <f>Tue!N25</f>
        <v>0</v>
      </c>
      <c r="M247" s="4">
        <f>Tue!K25</f>
        <v>1</v>
      </c>
    </row>
    <row r="248" spans="1:13" x14ac:dyDescent="0.35">
      <c r="A248" s="12" t="s">
        <v>13</v>
      </c>
      <c r="B248" s="5" t="e">
        <f t="shared" si="156"/>
        <v>#DIV/0!</v>
      </c>
      <c r="C248" s="5"/>
      <c r="D248" s="4">
        <f>Wed!E25</f>
        <v>0</v>
      </c>
      <c r="E248" s="4">
        <f>Wed!F25</f>
        <v>0</v>
      </c>
      <c r="F248" s="4">
        <f>Wed!G25</f>
        <v>0</v>
      </c>
      <c r="G248" s="4">
        <f>Wed!H25</f>
        <v>0</v>
      </c>
      <c r="H248" s="4">
        <f>Wed!I25</f>
        <v>0</v>
      </c>
      <c r="I248" s="4">
        <f>Wed!J25</f>
        <v>0</v>
      </c>
      <c r="J248" s="19" t="e">
        <f t="shared" si="155"/>
        <v>#DIV/0!</v>
      </c>
      <c r="K248" s="1">
        <f>Wed!M25</f>
        <v>0</v>
      </c>
      <c r="L248" s="1">
        <f>Wed!N25</f>
        <v>0</v>
      </c>
      <c r="M248" s="4">
        <f>Wed!K25</f>
        <v>1</v>
      </c>
    </row>
    <row r="249" spans="1:13" x14ac:dyDescent="0.35">
      <c r="B249" s="15">
        <f t="shared" si="156"/>
        <v>0.89690721649484539</v>
      </c>
      <c r="C249" s="16">
        <f t="shared" ref="C249" si="157">F249/E249</f>
        <v>4.5977011494252873E-2</v>
      </c>
      <c r="D249" s="15">
        <f>SUM(D243:D248)</f>
        <v>97</v>
      </c>
      <c r="E249" s="15">
        <f t="shared" ref="E249:I249" si="158">SUM(E243:E248)</f>
        <v>87</v>
      </c>
      <c r="F249" s="15">
        <f t="shared" si="158"/>
        <v>4</v>
      </c>
      <c r="G249" s="15">
        <f t="shared" si="158"/>
        <v>6</v>
      </c>
      <c r="H249" s="15">
        <f t="shared" si="158"/>
        <v>0</v>
      </c>
      <c r="I249" s="15">
        <f t="shared" si="158"/>
        <v>0</v>
      </c>
      <c r="J249" s="154" t="e">
        <f>L249/K249</f>
        <v>#DIV/0!</v>
      </c>
      <c r="K249" s="15">
        <f t="shared" ref="K249:L249" si="159">K243+K244+K245+K246+K247+K248</f>
        <v>0</v>
      </c>
      <c r="L249" s="15">
        <f t="shared" si="159"/>
        <v>0</v>
      </c>
      <c r="M249" s="15">
        <f>SUM(M243:M248)</f>
        <v>6</v>
      </c>
    </row>
    <row r="252" spans="1:13" x14ac:dyDescent="0.35">
      <c r="A252" s="135" t="s">
        <v>236</v>
      </c>
      <c r="B252" s="12" t="s">
        <v>0</v>
      </c>
      <c r="C252" s="12" t="s">
        <v>1</v>
      </c>
      <c r="D252" s="12" t="s">
        <v>52</v>
      </c>
      <c r="E252" s="12" t="s">
        <v>53</v>
      </c>
      <c r="F252" s="12" t="s">
        <v>48</v>
      </c>
      <c r="G252" s="12" t="s">
        <v>21</v>
      </c>
      <c r="H252" s="12" t="s">
        <v>3</v>
      </c>
      <c r="I252" s="12" t="s">
        <v>54</v>
      </c>
      <c r="J252" s="12" t="s">
        <v>8</v>
      </c>
      <c r="K252" s="12" t="s">
        <v>2</v>
      </c>
      <c r="L252" s="12" t="s">
        <v>9</v>
      </c>
      <c r="M252" s="12" t="s">
        <v>55</v>
      </c>
    </row>
    <row r="253" spans="1:13" x14ac:dyDescent="0.35">
      <c r="A253" s="12" t="s">
        <v>49</v>
      </c>
      <c r="B253" s="5" t="e">
        <f>E253/D253</f>
        <v>#DIV/0!</v>
      </c>
      <c r="C253" s="5"/>
      <c r="D253" s="4">
        <f>Thu!E26</f>
        <v>0</v>
      </c>
      <c r="E253" s="4">
        <f>Thu!F26</f>
        <v>0</v>
      </c>
      <c r="F253" s="4">
        <f>Thu!G26</f>
        <v>0</v>
      </c>
      <c r="G253" s="4">
        <f>Thu!H26</f>
        <v>0</v>
      </c>
      <c r="H253" s="4">
        <f>Thu!I26</f>
        <v>0</v>
      </c>
      <c r="I253" s="4">
        <f>Thu!J26</f>
        <v>0</v>
      </c>
      <c r="J253" s="19" t="e">
        <f t="shared" ref="J253:J258" si="160">L253/K253</f>
        <v>#DIV/0!</v>
      </c>
      <c r="K253" s="10">
        <f>Thu!M26</f>
        <v>0</v>
      </c>
      <c r="L253" s="10">
        <f>Thu!N26</f>
        <v>0</v>
      </c>
      <c r="M253" s="4">
        <f>Thu!K26</f>
        <v>0</v>
      </c>
    </row>
    <row r="254" spans="1:13" x14ac:dyDescent="0.35">
      <c r="A254" s="12" t="s">
        <v>14</v>
      </c>
      <c r="B254" s="5">
        <f t="shared" ref="B254:B259" si="161">E254/D254</f>
        <v>0.82539682539682535</v>
      </c>
      <c r="C254" s="5"/>
      <c r="D254" s="4">
        <f>Sat!E26</f>
        <v>63</v>
      </c>
      <c r="E254" s="4">
        <f>Sat!F26</f>
        <v>52</v>
      </c>
      <c r="F254" s="4">
        <f>Sat!G26</f>
        <v>5</v>
      </c>
      <c r="G254" s="4">
        <f>Sat!H26</f>
        <v>6</v>
      </c>
      <c r="H254" s="4">
        <f>Sat!I26</f>
        <v>0</v>
      </c>
      <c r="I254" s="4">
        <f>Sat!J26</f>
        <v>0</v>
      </c>
      <c r="J254" s="19" t="e">
        <f t="shared" si="160"/>
        <v>#DIV/0!</v>
      </c>
      <c r="K254" s="10">
        <f>Sat!M26</f>
        <v>0</v>
      </c>
      <c r="L254" s="10">
        <f>Sat!N26</f>
        <v>0</v>
      </c>
      <c r="M254" s="4">
        <f>Sat!K26</f>
        <v>1</v>
      </c>
    </row>
    <row r="255" spans="1:13" x14ac:dyDescent="0.35">
      <c r="A255" s="12" t="s">
        <v>10</v>
      </c>
      <c r="B255" s="5" t="e">
        <f t="shared" si="161"/>
        <v>#DIV/0!</v>
      </c>
      <c r="C255" s="30"/>
      <c r="D255" s="4">
        <f>Sun.!E26</f>
        <v>0</v>
      </c>
      <c r="E255" s="4">
        <f>Sun.!F26</f>
        <v>0</v>
      </c>
      <c r="F255" s="4">
        <f>Sun.!G26</f>
        <v>0</v>
      </c>
      <c r="G255" s="4">
        <f>Sun.!H26</f>
        <v>0</v>
      </c>
      <c r="H255" s="4">
        <f>Sun.!I26</f>
        <v>0</v>
      </c>
      <c r="I255" s="4">
        <f>Sun.!J26</f>
        <v>0</v>
      </c>
      <c r="J255" s="19" t="e">
        <f t="shared" si="160"/>
        <v>#DIV/0!</v>
      </c>
      <c r="K255" s="1">
        <f>Sun.!M26</f>
        <v>0</v>
      </c>
      <c r="L255" s="1">
        <f>Sun.!N26</f>
        <v>0</v>
      </c>
      <c r="M255" s="4">
        <f>Sun.!K26</f>
        <v>1</v>
      </c>
    </row>
    <row r="256" spans="1:13" x14ac:dyDescent="0.35">
      <c r="A256" s="12" t="s">
        <v>11</v>
      </c>
      <c r="B256" s="5" t="e">
        <f t="shared" si="161"/>
        <v>#DIV/0!</v>
      </c>
      <c r="C256" s="5"/>
      <c r="D256" s="4">
        <f>Mon!E26</f>
        <v>0</v>
      </c>
      <c r="E256" s="4">
        <f>Mon!F26</f>
        <v>0</v>
      </c>
      <c r="F256" s="4">
        <f>Mon!G26</f>
        <v>0</v>
      </c>
      <c r="G256" s="4">
        <f>Mon!H26</f>
        <v>0</v>
      </c>
      <c r="H256" s="4">
        <f>Mon!I26</f>
        <v>0</v>
      </c>
      <c r="I256" s="4">
        <f>Mon!J26</f>
        <v>0</v>
      </c>
      <c r="J256" s="19" t="e">
        <f t="shared" si="160"/>
        <v>#DIV/0!</v>
      </c>
      <c r="K256" s="1">
        <f>Mon!M26</f>
        <v>0</v>
      </c>
      <c r="L256" s="1">
        <f>Mon!N26</f>
        <v>0</v>
      </c>
      <c r="M256" s="4">
        <f>Mon!K26</f>
        <v>1</v>
      </c>
    </row>
    <row r="257" spans="1:13" x14ac:dyDescent="0.35">
      <c r="A257" s="12" t="s">
        <v>12</v>
      </c>
      <c r="B257" s="5" t="e">
        <f t="shared" si="161"/>
        <v>#DIV/0!</v>
      </c>
      <c r="C257" s="5"/>
      <c r="D257" s="4">
        <f>Tue!E26</f>
        <v>0</v>
      </c>
      <c r="E257" s="4">
        <f>Tue!F26</f>
        <v>0</v>
      </c>
      <c r="F257" s="4">
        <f>Tue!G26</f>
        <v>0</v>
      </c>
      <c r="G257" s="4">
        <f>Tue!H26</f>
        <v>0</v>
      </c>
      <c r="H257" s="4">
        <f>Tue!I26</f>
        <v>0</v>
      </c>
      <c r="I257" s="4">
        <f>Tue!J26</f>
        <v>0</v>
      </c>
      <c r="J257" s="19" t="e">
        <f t="shared" si="160"/>
        <v>#DIV/0!</v>
      </c>
      <c r="K257" s="1">
        <f>Tue!M26</f>
        <v>0</v>
      </c>
      <c r="L257" s="1">
        <f>Tue!N26</f>
        <v>0</v>
      </c>
      <c r="M257" s="4">
        <f>Tue!K26</f>
        <v>1</v>
      </c>
    </row>
    <row r="258" spans="1:13" x14ac:dyDescent="0.35">
      <c r="A258" s="12" t="s">
        <v>13</v>
      </c>
      <c r="B258" s="5" t="e">
        <f t="shared" si="161"/>
        <v>#DIV/0!</v>
      </c>
      <c r="C258" s="5"/>
      <c r="D258" s="4">
        <f>Wed!E26</f>
        <v>0</v>
      </c>
      <c r="E258" s="4">
        <f>Wed!F26</f>
        <v>0</v>
      </c>
      <c r="F258" s="4">
        <f>Wed!G26</f>
        <v>0</v>
      </c>
      <c r="G258" s="4">
        <f>Wed!H26</f>
        <v>0</v>
      </c>
      <c r="H258" s="4">
        <f>Wed!I26</f>
        <v>0</v>
      </c>
      <c r="I258" s="4">
        <f>Wed!J26</f>
        <v>0</v>
      </c>
      <c r="J258" s="19" t="e">
        <f t="shared" si="160"/>
        <v>#DIV/0!</v>
      </c>
      <c r="K258" s="1">
        <f>Wed!M26</f>
        <v>0</v>
      </c>
      <c r="L258" s="1">
        <f>Wed!N26</f>
        <v>0</v>
      </c>
      <c r="M258" s="4">
        <f>Wed!K26</f>
        <v>1</v>
      </c>
    </row>
    <row r="259" spans="1:13" x14ac:dyDescent="0.35">
      <c r="B259" s="15">
        <f t="shared" si="161"/>
        <v>0.82539682539682535</v>
      </c>
      <c r="C259" s="16">
        <f t="shared" ref="C259" si="162">F259/E259</f>
        <v>9.6153846153846159E-2</v>
      </c>
      <c r="D259" s="15">
        <f>SUM(D253:D258)</f>
        <v>63</v>
      </c>
      <c r="E259" s="15">
        <f t="shared" ref="E259:I259" si="163">SUM(E253:E258)</f>
        <v>52</v>
      </c>
      <c r="F259" s="15">
        <f t="shared" si="163"/>
        <v>5</v>
      </c>
      <c r="G259" s="15">
        <f t="shared" si="163"/>
        <v>6</v>
      </c>
      <c r="H259" s="15">
        <f t="shared" si="163"/>
        <v>0</v>
      </c>
      <c r="I259" s="15">
        <f t="shared" si="163"/>
        <v>0</v>
      </c>
      <c r="J259" s="154" t="e">
        <f>L259/K259</f>
        <v>#DIV/0!</v>
      </c>
      <c r="K259" s="15">
        <f t="shared" ref="K259:L259" si="164">K253+K254+K255+K256+K257+K258</f>
        <v>0</v>
      </c>
      <c r="L259" s="15">
        <f t="shared" si="164"/>
        <v>0</v>
      </c>
      <c r="M259" s="15">
        <f>SUM(M253:M258)</f>
        <v>5</v>
      </c>
    </row>
    <row r="261" spans="1:13" ht="15" thickBot="1" x14ac:dyDescent="0.4"/>
    <row r="262" spans="1:13" ht="15" thickBot="1" x14ac:dyDescent="0.4">
      <c r="A262" s="191" t="s">
        <v>252</v>
      </c>
      <c r="B262" s="12" t="s">
        <v>0</v>
      </c>
      <c r="C262" s="12" t="s">
        <v>1</v>
      </c>
      <c r="D262" s="12" t="s">
        <v>52</v>
      </c>
      <c r="E262" s="12" t="s">
        <v>53</v>
      </c>
      <c r="F262" s="12" t="s">
        <v>48</v>
      </c>
      <c r="G262" s="12" t="s">
        <v>21</v>
      </c>
      <c r="H262" s="12" t="s">
        <v>3</v>
      </c>
      <c r="I262" s="12" t="s">
        <v>54</v>
      </c>
      <c r="J262" s="12" t="s">
        <v>8</v>
      </c>
      <c r="K262" s="12" t="s">
        <v>2</v>
      </c>
      <c r="L262" s="12" t="s">
        <v>9</v>
      </c>
      <c r="M262" s="12" t="s">
        <v>55</v>
      </c>
    </row>
    <row r="263" spans="1:13" x14ac:dyDescent="0.35">
      <c r="A263" s="12" t="s">
        <v>49</v>
      </c>
      <c r="B263" s="5">
        <f>E263/D263</f>
        <v>0.9</v>
      </c>
      <c r="C263" s="5"/>
      <c r="D263" s="4">
        <f>Thu!E27</f>
        <v>70</v>
      </c>
      <c r="E263" s="4">
        <f>Thu!F27</f>
        <v>63</v>
      </c>
      <c r="F263" s="4">
        <f>Thu!G27</f>
        <v>6</v>
      </c>
      <c r="G263" s="4">
        <f>Thu!H27</f>
        <v>1</v>
      </c>
      <c r="H263" s="4">
        <f>Thu!I27</f>
        <v>0</v>
      </c>
      <c r="I263" s="4">
        <f>Thu!J27</f>
        <v>0</v>
      </c>
      <c r="J263" s="19" t="e">
        <f t="shared" ref="J263:J268" si="165">L263/K263</f>
        <v>#DIV/0!</v>
      </c>
      <c r="K263" s="10">
        <f>Thu!M27</f>
        <v>0</v>
      </c>
      <c r="L263" s="10">
        <f>Thu!N27</f>
        <v>0</v>
      </c>
      <c r="M263" s="4">
        <f>Thu!K27</f>
        <v>1</v>
      </c>
    </row>
    <row r="264" spans="1:13" x14ac:dyDescent="0.35">
      <c r="A264" s="12" t="s">
        <v>14</v>
      </c>
      <c r="B264" s="5">
        <f t="shared" ref="B264:B269" si="166">E264/D264</f>
        <v>0.91666666666666663</v>
      </c>
      <c r="C264" s="5"/>
      <c r="D264" s="4">
        <f>Sat!E27</f>
        <v>60</v>
      </c>
      <c r="E264" s="4">
        <f>Sat!F27</f>
        <v>55</v>
      </c>
      <c r="F264" s="4">
        <f>Sat!G27</f>
        <v>3</v>
      </c>
      <c r="G264" s="4">
        <f>Sat!H27</f>
        <v>2</v>
      </c>
      <c r="H264" s="4">
        <f>Sat!I27</f>
        <v>0</v>
      </c>
      <c r="I264" s="4">
        <f>Sat!J27</f>
        <v>0</v>
      </c>
      <c r="J264" s="19" t="e">
        <f t="shared" si="165"/>
        <v>#DIV/0!</v>
      </c>
      <c r="K264" s="10">
        <f>Sat!M27</f>
        <v>0</v>
      </c>
      <c r="L264" s="10">
        <f>Sat!N27</f>
        <v>0</v>
      </c>
      <c r="M264" s="4">
        <f>Sat!K27</f>
        <v>1</v>
      </c>
    </row>
    <row r="265" spans="1:13" x14ac:dyDescent="0.35">
      <c r="A265" s="12" t="s">
        <v>10</v>
      </c>
      <c r="B265" s="5" t="e">
        <f t="shared" si="166"/>
        <v>#DIV/0!</v>
      </c>
      <c r="C265" s="30"/>
      <c r="D265" s="4">
        <f>Sun.!E27</f>
        <v>0</v>
      </c>
      <c r="E265" s="4">
        <f>Sun.!F27</f>
        <v>0</v>
      </c>
      <c r="F265" s="4">
        <f>Sun.!G27</f>
        <v>0</v>
      </c>
      <c r="G265" s="4">
        <f>Sun.!H27</f>
        <v>0</v>
      </c>
      <c r="H265" s="4">
        <f>Sun.!I27</f>
        <v>0</v>
      </c>
      <c r="I265" s="4">
        <f>Sun.!J27</f>
        <v>0</v>
      </c>
      <c r="J265" s="19" t="e">
        <f t="shared" si="165"/>
        <v>#DIV/0!</v>
      </c>
      <c r="K265" s="1">
        <f>Sun.!M27</f>
        <v>0</v>
      </c>
      <c r="L265" s="1">
        <f>Sun.!N27</f>
        <v>0</v>
      </c>
      <c r="M265" s="4">
        <f>Sun.!K27</f>
        <v>1</v>
      </c>
    </row>
    <row r="266" spans="1:13" x14ac:dyDescent="0.35">
      <c r="A266" s="12" t="s">
        <v>11</v>
      </c>
      <c r="B266" s="5" t="e">
        <f t="shared" si="166"/>
        <v>#DIV/0!</v>
      </c>
      <c r="C266" s="5"/>
      <c r="D266" s="4">
        <f>Mon!E27</f>
        <v>0</v>
      </c>
      <c r="E266" s="4">
        <f>Mon!F27</f>
        <v>0</v>
      </c>
      <c r="F266" s="4">
        <f>Mon!G27</f>
        <v>0</v>
      </c>
      <c r="G266" s="4">
        <f>Mon!H27</f>
        <v>0</v>
      </c>
      <c r="H266" s="4">
        <f>Mon!I27</f>
        <v>0</v>
      </c>
      <c r="I266" s="4">
        <f>Mon!J27</f>
        <v>0</v>
      </c>
      <c r="J266" s="19" t="e">
        <f t="shared" si="165"/>
        <v>#DIV/0!</v>
      </c>
      <c r="K266" s="1">
        <f>Mon!M27</f>
        <v>0</v>
      </c>
      <c r="L266" s="1">
        <f>Mon!N27</f>
        <v>0</v>
      </c>
      <c r="M266" s="4">
        <f>Mon!K27</f>
        <v>1</v>
      </c>
    </row>
    <row r="267" spans="1:13" x14ac:dyDescent="0.35">
      <c r="A267" s="12" t="s">
        <v>12</v>
      </c>
      <c r="B267" s="5" t="e">
        <f t="shared" si="166"/>
        <v>#DIV/0!</v>
      </c>
      <c r="C267" s="5"/>
      <c r="D267" s="4">
        <f>Tue!E27</f>
        <v>0</v>
      </c>
      <c r="E267" s="4">
        <f>Tue!F27</f>
        <v>0</v>
      </c>
      <c r="F267" s="4">
        <f>Tue!G27</f>
        <v>0</v>
      </c>
      <c r="G267" s="4">
        <f>Tue!H27</f>
        <v>0</v>
      </c>
      <c r="H267" s="4">
        <f>Tue!I27</f>
        <v>0</v>
      </c>
      <c r="I267" s="4">
        <f>Tue!J27</f>
        <v>0</v>
      </c>
      <c r="J267" s="19" t="e">
        <f t="shared" si="165"/>
        <v>#DIV/0!</v>
      </c>
      <c r="K267" s="1">
        <f>Tue!M27</f>
        <v>0</v>
      </c>
      <c r="L267" s="1">
        <f>Tue!N27</f>
        <v>0</v>
      </c>
      <c r="M267" s="4">
        <f>Tue!K27</f>
        <v>1</v>
      </c>
    </row>
    <row r="268" spans="1:13" x14ac:dyDescent="0.35">
      <c r="A268" s="12" t="s">
        <v>13</v>
      </c>
      <c r="B268" s="5" t="e">
        <f t="shared" si="166"/>
        <v>#DIV/0!</v>
      </c>
      <c r="C268" s="5"/>
      <c r="D268" s="4">
        <f>Wed!E27</f>
        <v>0</v>
      </c>
      <c r="E268" s="4">
        <f>Wed!F27</f>
        <v>0</v>
      </c>
      <c r="F268" s="4">
        <f>Wed!G27</f>
        <v>0</v>
      </c>
      <c r="G268" s="4">
        <f>Wed!H27</f>
        <v>0</v>
      </c>
      <c r="H268" s="4">
        <f>Wed!I27</f>
        <v>0</v>
      </c>
      <c r="I268" s="4">
        <f>Wed!J27</f>
        <v>0</v>
      </c>
      <c r="J268" s="19" t="e">
        <f t="shared" si="165"/>
        <v>#DIV/0!</v>
      </c>
      <c r="K268" s="1">
        <f>Wed!M27</f>
        <v>0</v>
      </c>
      <c r="L268" s="1">
        <f>Wed!N27</f>
        <v>0</v>
      </c>
      <c r="M268" s="4">
        <f>Wed!K27</f>
        <v>1</v>
      </c>
    </row>
    <row r="269" spans="1:13" x14ac:dyDescent="0.35">
      <c r="B269" s="15">
        <f t="shared" si="166"/>
        <v>0.90769230769230769</v>
      </c>
      <c r="C269" s="16">
        <f t="shared" ref="C269" si="167">F269/E269</f>
        <v>7.6271186440677971E-2</v>
      </c>
      <c r="D269" s="15">
        <f>SUM(D263:D268)</f>
        <v>130</v>
      </c>
      <c r="E269" s="15">
        <f t="shared" ref="E269:I269" si="168">SUM(E263:E268)</f>
        <v>118</v>
      </c>
      <c r="F269" s="15">
        <f t="shared" si="168"/>
        <v>9</v>
      </c>
      <c r="G269" s="15">
        <f t="shared" si="168"/>
        <v>3</v>
      </c>
      <c r="H269" s="15">
        <f t="shared" si="168"/>
        <v>0</v>
      </c>
      <c r="I269" s="15">
        <f t="shared" si="168"/>
        <v>0</v>
      </c>
      <c r="J269" s="154" t="e">
        <f>L269/K269</f>
        <v>#DIV/0!</v>
      </c>
      <c r="K269" s="15">
        <f t="shared" ref="K269:L269" si="169">K263+K264+K265+K266+K267+K268</f>
        <v>0</v>
      </c>
      <c r="L269" s="15">
        <f t="shared" si="169"/>
        <v>0</v>
      </c>
      <c r="M269" s="15">
        <f>SUM(M263:M268)</f>
        <v>6</v>
      </c>
    </row>
    <row r="272" spans="1:13" x14ac:dyDescent="0.35">
      <c r="A272" s="135" t="s">
        <v>151</v>
      </c>
      <c r="B272" s="12" t="s">
        <v>0</v>
      </c>
      <c r="C272" s="12" t="s">
        <v>1</v>
      </c>
      <c r="D272" s="12" t="s">
        <v>52</v>
      </c>
      <c r="E272" s="12" t="s">
        <v>53</v>
      </c>
      <c r="F272" s="12" t="s">
        <v>48</v>
      </c>
      <c r="G272" s="12" t="s">
        <v>21</v>
      </c>
      <c r="H272" s="12" t="s">
        <v>3</v>
      </c>
      <c r="I272" s="12" t="s">
        <v>54</v>
      </c>
      <c r="J272" s="12" t="s">
        <v>8</v>
      </c>
      <c r="K272" s="12" t="s">
        <v>2</v>
      </c>
      <c r="L272" s="12" t="s">
        <v>9</v>
      </c>
      <c r="M272" s="12" t="s">
        <v>55</v>
      </c>
    </row>
    <row r="273" spans="1:13" x14ac:dyDescent="0.35">
      <c r="A273" s="12" t="s">
        <v>49</v>
      </c>
      <c r="B273" s="5">
        <f>E273/D273</f>
        <v>0.8571428571428571</v>
      </c>
      <c r="C273" s="5"/>
      <c r="D273" s="4">
        <f>Thu!E28</f>
        <v>35</v>
      </c>
      <c r="E273" s="4">
        <f>Thu!F28</f>
        <v>30</v>
      </c>
      <c r="F273" s="4">
        <f>Thu!G28</f>
        <v>1</v>
      </c>
      <c r="G273" s="4">
        <f>Thu!H28</f>
        <v>4</v>
      </c>
      <c r="H273" s="4">
        <f>Thu!I28</f>
        <v>0</v>
      </c>
      <c r="I273" s="4">
        <f>Thu!J28</f>
        <v>0</v>
      </c>
      <c r="J273" s="4" t="e">
        <f t="shared" ref="J273:J278" si="170">L273/K273</f>
        <v>#DIV/0!</v>
      </c>
      <c r="K273" s="10">
        <f>Thu!M28</f>
        <v>0</v>
      </c>
      <c r="L273" s="10">
        <f>Thu!N28</f>
        <v>0</v>
      </c>
      <c r="M273" s="4">
        <f>Thu!K28</f>
        <v>1</v>
      </c>
    </row>
    <row r="274" spans="1:13" x14ac:dyDescent="0.35">
      <c r="A274" s="12" t="s">
        <v>14</v>
      </c>
      <c r="B274" s="5">
        <f t="shared" ref="B274:B279" si="171">E274/D274</f>
        <v>0.97499999999999998</v>
      </c>
      <c r="C274" s="5"/>
      <c r="D274" s="4">
        <f>Sat!E28</f>
        <v>40</v>
      </c>
      <c r="E274" s="4">
        <f>Sat!F28</f>
        <v>39</v>
      </c>
      <c r="F274" s="4">
        <f>Sat!G28</f>
        <v>1</v>
      </c>
      <c r="G274" s="4">
        <f>Sat!H28</f>
        <v>0</v>
      </c>
      <c r="H274" s="4">
        <f>Sat!I28</f>
        <v>0</v>
      </c>
      <c r="I274" s="4">
        <f>Sat!J28</f>
        <v>0</v>
      </c>
      <c r="J274" s="4" t="e">
        <f t="shared" si="170"/>
        <v>#DIV/0!</v>
      </c>
      <c r="K274" s="10">
        <f>Sat!M28</f>
        <v>0</v>
      </c>
      <c r="L274" s="10">
        <f>Sat!N28</f>
        <v>0</v>
      </c>
      <c r="M274" s="4">
        <f>Sat!K28</f>
        <v>1</v>
      </c>
    </row>
    <row r="275" spans="1:13" x14ac:dyDescent="0.35">
      <c r="A275" s="12" t="s">
        <v>10</v>
      </c>
      <c r="B275" s="5" t="e">
        <f t="shared" si="171"/>
        <v>#DIV/0!</v>
      </c>
      <c r="C275" s="30"/>
      <c r="D275" s="4">
        <f>Sun.!E28</f>
        <v>0</v>
      </c>
      <c r="E275" s="4">
        <f>Sun.!F28</f>
        <v>0</v>
      </c>
      <c r="F275" s="4">
        <f>Sun.!G28</f>
        <v>0</v>
      </c>
      <c r="G275" s="4">
        <f>Sun.!H28</f>
        <v>0</v>
      </c>
      <c r="H275" s="4">
        <f>Sun.!I28</f>
        <v>0</v>
      </c>
      <c r="I275" s="4">
        <f>Sun.!J28</f>
        <v>0</v>
      </c>
      <c r="J275" s="4" t="e">
        <f t="shared" si="170"/>
        <v>#DIV/0!</v>
      </c>
      <c r="K275" s="1">
        <f>Sun.!M28</f>
        <v>0</v>
      </c>
      <c r="L275" s="1">
        <f>Sun.!N28</f>
        <v>0</v>
      </c>
      <c r="M275" s="4">
        <f>Sun.!K28</f>
        <v>1</v>
      </c>
    </row>
    <row r="276" spans="1:13" x14ac:dyDescent="0.35">
      <c r="A276" s="12" t="s">
        <v>11</v>
      </c>
      <c r="B276" s="5" t="e">
        <f t="shared" si="171"/>
        <v>#DIV/0!</v>
      </c>
      <c r="C276" s="5"/>
      <c r="D276" s="4">
        <f>Mon!E28</f>
        <v>0</v>
      </c>
      <c r="E276" s="4">
        <f>Mon!F28</f>
        <v>0</v>
      </c>
      <c r="F276" s="4">
        <f>Mon!G28</f>
        <v>0</v>
      </c>
      <c r="G276" s="4">
        <f>Mon!H28</f>
        <v>0</v>
      </c>
      <c r="H276" s="4">
        <f>Mon!I28</f>
        <v>0</v>
      </c>
      <c r="I276" s="4">
        <f>Mon!J28</f>
        <v>0</v>
      </c>
      <c r="J276" s="4" t="e">
        <f t="shared" si="170"/>
        <v>#DIV/0!</v>
      </c>
      <c r="K276" s="1">
        <f>Mon!M28</f>
        <v>0</v>
      </c>
      <c r="L276" s="1">
        <f>Mon!N28</f>
        <v>0</v>
      </c>
      <c r="M276" s="4">
        <f>Mon!K28</f>
        <v>1</v>
      </c>
    </row>
    <row r="277" spans="1:13" x14ac:dyDescent="0.35">
      <c r="A277" s="12" t="s">
        <v>12</v>
      </c>
      <c r="B277" s="5" t="e">
        <f t="shared" si="171"/>
        <v>#DIV/0!</v>
      </c>
      <c r="C277" s="5"/>
      <c r="D277" s="4">
        <f>Tue!E28</f>
        <v>0</v>
      </c>
      <c r="E277" s="4">
        <f>Tue!F28</f>
        <v>0</v>
      </c>
      <c r="F277" s="4">
        <f>Tue!G28</f>
        <v>0</v>
      </c>
      <c r="G277" s="4">
        <f>Tue!H28</f>
        <v>0</v>
      </c>
      <c r="H277" s="4">
        <f>Tue!I28</f>
        <v>0</v>
      </c>
      <c r="I277" s="4">
        <f>Tue!J28</f>
        <v>0</v>
      </c>
      <c r="J277" s="4" t="e">
        <f t="shared" si="170"/>
        <v>#DIV/0!</v>
      </c>
      <c r="K277" s="1">
        <f>Tue!M28</f>
        <v>0</v>
      </c>
      <c r="L277" s="1">
        <f>Tue!N28</f>
        <v>0</v>
      </c>
      <c r="M277" s="4">
        <f>Tue!K28</f>
        <v>1</v>
      </c>
    </row>
    <row r="278" spans="1:13" x14ac:dyDescent="0.35">
      <c r="A278" s="12" t="s">
        <v>13</v>
      </c>
      <c r="B278" s="5" t="e">
        <f t="shared" si="171"/>
        <v>#DIV/0!</v>
      </c>
      <c r="C278" s="5"/>
      <c r="D278" s="4">
        <f>Wed!E28</f>
        <v>0</v>
      </c>
      <c r="E278" s="4">
        <f>Wed!F28</f>
        <v>0</v>
      </c>
      <c r="F278" s="4">
        <f>Wed!G28</f>
        <v>0</v>
      </c>
      <c r="G278" s="4">
        <f>Wed!H28</f>
        <v>0</v>
      </c>
      <c r="H278" s="4">
        <f>Wed!I28</f>
        <v>0</v>
      </c>
      <c r="I278" s="4">
        <f>Wed!J28</f>
        <v>0</v>
      </c>
      <c r="J278" s="4" t="e">
        <f t="shared" si="170"/>
        <v>#DIV/0!</v>
      </c>
      <c r="K278" s="1">
        <f>Wed!M28</f>
        <v>0</v>
      </c>
      <c r="L278" s="1">
        <f>Wed!N28</f>
        <v>0</v>
      </c>
      <c r="M278" s="4">
        <f>Wed!K28</f>
        <v>1</v>
      </c>
    </row>
    <row r="279" spans="1:13" x14ac:dyDescent="0.35">
      <c r="B279" s="15">
        <f t="shared" si="171"/>
        <v>0.92</v>
      </c>
      <c r="C279" s="16">
        <f t="shared" ref="C279" si="172">F279/E279</f>
        <v>2.8985507246376812E-2</v>
      </c>
      <c r="D279" s="15">
        <f>SUM(D273:D278)</f>
        <v>75</v>
      </c>
      <c r="E279" s="15">
        <f t="shared" ref="E279:I279" si="173">SUM(E273:E278)</f>
        <v>69</v>
      </c>
      <c r="F279" s="15">
        <f t="shared" si="173"/>
        <v>2</v>
      </c>
      <c r="G279" s="15">
        <f t="shared" si="173"/>
        <v>4</v>
      </c>
      <c r="H279" s="15">
        <f t="shared" si="173"/>
        <v>0</v>
      </c>
      <c r="I279" s="15">
        <f t="shared" si="173"/>
        <v>0</v>
      </c>
      <c r="J279" s="15" t="e">
        <f>L279/K279</f>
        <v>#DIV/0!</v>
      </c>
      <c r="K279" s="15">
        <f t="shared" ref="K279:L279" si="174">K273+K274+K275+K276+K277+K278</f>
        <v>0</v>
      </c>
      <c r="L279" s="15">
        <f t="shared" si="174"/>
        <v>0</v>
      </c>
      <c r="M279" s="15">
        <f>SUM(M273:M278)</f>
        <v>6</v>
      </c>
    </row>
    <row r="282" spans="1:13" x14ac:dyDescent="0.35">
      <c r="A282" s="135" t="s">
        <v>222</v>
      </c>
      <c r="B282" s="12" t="s">
        <v>0</v>
      </c>
      <c r="C282" s="12" t="s">
        <v>1</v>
      </c>
      <c r="D282" s="12" t="s">
        <v>52</v>
      </c>
      <c r="E282" s="12" t="s">
        <v>53</v>
      </c>
      <c r="F282" s="12" t="s">
        <v>48</v>
      </c>
      <c r="G282" s="12" t="s">
        <v>21</v>
      </c>
      <c r="H282" s="12" t="s">
        <v>3</v>
      </c>
      <c r="I282" s="12" t="s">
        <v>54</v>
      </c>
      <c r="J282" s="12" t="s">
        <v>8</v>
      </c>
      <c r="K282" s="12" t="s">
        <v>2</v>
      </c>
      <c r="L282" s="12" t="s">
        <v>9</v>
      </c>
      <c r="M282" s="12" t="s">
        <v>55</v>
      </c>
    </row>
    <row r="283" spans="1:13" x14ac:dyDescent="0.35">
      <c r="A283" s="12" t="s">
        <v>49</v>
      </c>
      <c r="B283" s="5">
        <f>E283/D283</f>
        <v>0.91666666666666663</v>
      </c>
      <c r="C283" s="5"/>
      <c r="D283" s="4">
        <f>Thu!E29</f>
        <v>48</v>
      </c>
      <c r="E283" s="4">
        <f>Thu!F29</f>
        <v>44</v>
      </c>
      <c r="F283" s="4">
        <f>Thu!G29</f>
        <v>2</v>
      </c>
      <c r="G283" s="4">
        <f>Thu!H29</f>
        <v>2</v>
      </c>
      <c r="H283" s="4">
        <f>Thu!I29</f>
        <v>0</v>
      </c>
      <c r="I283" s="4">
        <f>Thu!J29</f>
        <v>0</v>
      </c>
      <c r="J283" s="19" t="e">
        <f t="shared" ref="J283:J288" si="175">L283/K283</f>
        <v>#DIV/0!</v>
      </c>
      <c r="K283" s="10">
        <f>Thu!M29</f>
        <v>0</v>
      </c>
      <c r="L283" s="10">
        <f>Thu!N29</f>
        <v>0</v>
      </c>
      <c r="M283" s="4">
        <f>Thu!K29</f>
        <v>1</v>
      </c>
    </row>
    <row r="284" spans="1:13" x14ac:dyDescent="0.35">
      <c r="A284" s="12" t="s">
        <v>14</v>
      </c>
      <c r="B284" s="5">
        <f t="shared" ref="B284:B289" si="176">E284/D284</f>
        <v>0.96</v>
      </c>
      <c r="C284" s="5"/>
      <c r="D284" s="4">
        <f>Sat!E29</f>
        <v>50</v>
      </c>
      <c r="E284" s="4">
        <f>Sat!F29</f>
        <v>48</v>
      </c>
      <c r="F284" s="4">
        <f>Sat!G29</f>
        <v>1</v>
      </c>
      <c r="G284" s="4">
        <f>Sat!H29</f>
        <v>1</v>
      </c>
      <c r="H284" s="4">
        <f>Sat!I29</f>
        <v>0</v>
      </c>
      <c r="I284" s="4">
        <f>Sat!J29</f>
        <v>0</v>
      </c>
      <c r="J284" s="19" t="e">
        <f t="shared" si="175"/>
        <v>#DIV/0!</v>
      </c>
      <c r="K284" s="10">
        <f>Sat!M29</f>
        <v>0</v>
      </c>
      <c r="L284" s="10">
        <f>Sat!N29</f>
        <v>0</v>
      </c>
      <c r="M284" s="4">
        <f>Sat!K29</f>
        <v>1</v>
      </c>
    </row>
    <row r="285" spans="1:13" x14ac:dyDescent="0.35">
      <c r="A285" s="12" t="s">
        <v>10</v>
      </c>
      <c r="B285" s="5" t="e">
        <f t="shared" si="176"/>
        <v>#DIV/0!</v>
      </c>
      <c r="C285" s="30"/>
      <c r="D285" s="4">
        <f>Sun.!E29</f>
        <v>0</v>
      </c>
      <c r="E285" s="4">
        <f>Sun.!F29</f>
        <v>0</v>
      </c>
      <c r="F285" s="4">
        <f>Sun.!G29</f>
        <v>0</v>
      </c>
      <c r="G285" s="4">
        <f>Sun.!H29</f>
        <v>0</v>
      </c>
      <c r="H285" s="4">
        <f>Sun.!I29</f>
        <v>0</v>
      </c>
      <c r="I285" s="4">
        <f>Sun.!J29</f>
        <v>0</v>
      </c>
      <c r="J285" s="19" t="e">
        <f t="shared" si="175"/>
        <v>#DIV/0!</v>
      </c>
      <c r="K285" s="1">
        <f>Sun.!M29</f>
        <v>0</v>
      </c>
      <c r="L285" s="1">
        <f>Sun.!N29</f>
        <v>0</v>
      </c>
      <c r="M285" s="4">
        <f>Sun.!K29</f>
        <v>1</v>
      </c>
    </row>
    <row r="286" spans="1:13" x14ac:dyDescent="0.35">
      <c r="A286" s="12" t="s">
        <v>11</v>
      </c>
      <c r="B286" s="5" t="e">
        <f t="shared" si="176"/>
        <v>#DIV/0!</v>
      </c>
      <c r="C286" s="5"/>
      <c r="D286" s="4">
        <f>Mon!E29</f>
        <v>0</v>
      </c>
      <c r="E286" s="4">
        <f>Mon!F29</f>
        <v>0</v>
      </c>
      <c r="F286" s="4">
        <f>Mon!G29</f>
        <v>0</v>
      </c>
      <c r="G286" s="4">
        <f>Mon!H29</f>
        <v>0</v>
      </c>
      <c r="H286" s="4">
        <f>Mon!I29</f>
        <v>0</v>
      </c>
      <c r="I286" s="4">
        <f>Mon!J29</f>
        <v>0</v>
      </c>
      <c r="J286" s="19" t="e">
        <f t="shared" si="175"/>
        <v>#DIV/0!</v>
      </c>
      <c r="K286" s="1">
        <f>Mon!M29</f>
        <v>0</v>
      </c>
      <c r="L286" s="1">
        <f>Mon!N29</f>
        <v>0</v>
      </c>
      <c r="M286" s="4">
        <f>Mon!K29</f>
        <v>1</v>
      </c>
    </row>
    <row r="287" spans="1:13" x14ac:dyDescent="0.35">
      <c r="A287" s="12" t="s">
        <v>12</v>
      </c>
      <c r="B287" s="5" t="e">
        <f t="shared" si="176"/>
        <v>#DIV/0!</v>
      </c>
      <c r="C287" s="5"/>
      <c r="D287" s="4">
        <f>Tue!E29</f>
        <v>0</v>
      </c>
      <c r="E287" s="4">
        <f>Tue!F29</f>
        <v>0</v>
      </c>
      <c r="F287" s="4">
        <f>Tue!G29</f>
        <v>0</v>
      </c>
      <c r="G287" s="4">
        <f>Tue!H29</f>
        <v>0</v>
      </c>
      <c r="H287" s="4">
        <f>Tue!I29</f>
        <v>0</v>
      </c>
      <c r="I287" s="4">
        <f>Tue!J29</f>
        <v>0</v>
      </c>
      <c r="J287" s="19" t="e">
        <f t="shared" si="175"/>
        <v>#DIV/0!</v>
      </c>
      <c r="K287" s="1">
        <f>Tue!M29</f>
        <v>0</v>
      </c>
      <c r="L287" s="1">
        <f>Tue!N29</f>
        <v>0</v>
      </c>
      <c r="M287" s="4">
        <f>Tue!K29</f>
        <v>1</v>
      </c>
    </row>
    <row r="288" spans="1:13" x14ac:dyDescent="0.35">
      <c r="A288" s="12" t="s">
        <v>13</v>
      </c>
      <c r="B288" s="5" t="e">
        <f t="shared" si="176"/>
        <v>#DIV/0!</v>
      </c>
      <c r="C288" s="5"/>
      <c r="D288" s="4">
        <f>Wed!E29</f>
        <v>0</v>
      </c>
      <c r="E288" s="4">
        <f>Wed!F29</f>
        <v>0</v>
      </c>
      <c r="F288" s="4">
        <f>Wed!G29</f>
        <v>0</v>
      </c>
      <c r="G288" s="4">
        <f>Wed!H29</f>
        <v>0</v>
      </c>
      <c r="H288" s="4">
        <f>Wed!I29</f>
        <v>0</v>
      </c>
      <c r="I288" s="4">
        <f>Wed!J29</f>
        <v>1</v>
      </c>
      <c r="J288" s="19" t="e">
        <f t="shared" si="175"/>
        <v>#DIV/0!</v>
      </c>
      <c r="K288" s="1">
        <f>Wed!M29</f>
        <v>0</v>
      </c>
      <c r="L288" s="1">
        <f>Wed!N29</f>
        <v>0</v>
      </c>
      <c r="M288" s="4">
        <f>Wed!K29</f>
        <v>1</v>
      </c>
    </row>
    <row r="289" spans="1:13" x14ac:dyDescent="0.35">
      <c r="B289" s="15">
        <f t="shared" si="176"/>
        <v>0.93877551020408168</v>
      </c>
      <c r="C289" s="16">
        <f t="shared" ref="C289" si="177">F289/E289</f>
        <v>3.2608695652173912E-2</v>
      </c>
      <c r="D289" s="15">
        <f>SUM(D283:D288)</f>
        <v>98</v>
      </c>
      <c r="E289" s="15">
        <f t="shared" ref="E289:I289" si="178">SUM(E283:E288)</f>
        <v>92</v>
      </c>
      <c r="F289" s="15">
        <f t="shared" si="178"/>
        <v>3</v>
      </c>
      <c r="G289" s="15">
        <f t="shared" si="178"/>
        <v>3</v>
      </c>
      <c r="H289" s="15">
        <f t="shared" si="178"/>
        <v>0</v>
      </c>
      <c r="I289" s="15">
        <f t="shared" si="178"/>
        <v>1</v>
      </c>
      <c r="J289" s="154" t="e">
        <f>L289/K289</f>
        <v>#DIV/0!</v>
      </c>
      <c r="K289" s="15">
        <f t="shared" ref="K289:L289" si="179">K283+K284+K285+K286+K287+K288</f>
        <v>0</v>
      </c>
      <c r="L289" s="15">
        <f t="shared" si="179"/>
        <v>0</v>
      </c>
      <c r="M289" s="15">
        <f>SUM(M283:M288)</f>
        <v>6</v>
      </c>
    </row>
    <row r="292" spans="1:13" x14ac:dyDescent="0.35">
      <c r="A292" s="135" t="s">
        <v>149</v>
      </c>
      <c r="B292" s="12" t="s">
        <v>0</v>
      </c>
      <c r="C292" s="12" t="s">
        <v>1</v>
      </c>
      <c r="D292" s="12" t="s">
        <v>52</v>
      </c>
      <c r="E292" s="12" t="s">
        <v>53</v>
      </c>
      <c r="F292" s="12" t="s">
        <v>48</v>
      </c>
      <c r="G292" s="12" t="s">
        <v>21</v>
      </c>
      <c r="H292" s="12" t="s">
        <v>3</v>
      </c>
      <c r="I292" s="12" t="s">
        <v>54</v>
      </c>
      <c r="J292" s="12" t="s">
        <v>8</v>
      </c>
      <c r="K292" s="12" t="s">
        <v>2</v>
      </c>
      <c r="L292" s="12" t="s">
        <v>9</v>
      </c>
      <c r="M292" s="12" t="s">
        <v>55</v>
      </c>
    </row>
    <row r="293" spans="1:13" x14ac:dyDescent="0.35">
      <c r="A293" s="12" t="s">
        <v>49</v>
      </c>
      <c r="B293" s="5">
        <f>E293/D293</f>
        <v>0.98701298701298701</v>
      </c>
      <c r="C293" s="5"/>
      <c r="D293" s="4">
        <f>Thu!E30</f>
        <v>77</v>
      </c>
      <c r="E293" s="4">
        <f>Thu!F30</f>
        <v>76</v>
      </c>
      <c r="F293" s="4">
        <f>Thu!G30</f>
        <v>1</v>
      </c>
      <c r="G293" s="4">
        <f>Thu!H30</f>
        <v>0</v>
      </c>
      <c r="H293" s="4">
        <f>Thu!I30</f>
        <v>0</v>
      </c>
      <c r="I293" s="4">
        <f>Thu!J30</f>
        <v>0</v>
      </c>
      <c r="J293" s="19" t="e">
        <f t="shared" ref="J293:J298" si="180">L293/K293</f>
        <v>#DIV/0!</v>
      </c>
      <c r="K293" s="10">
        <f>Thu!M30</f>
        <v>0</v>
      </c>
      <c r="L293" s="10">
        <f>Thu!N30</f>
        <v>0</v>
      </c>
      <c r="M293" s="4">
        <f>Thu!K30</f>
        <v>1</v>
      </c>
    </row>
    <row r="294" spans="1:13" x14ac:dyDescent="0.35">
      <c r="A294" s="12" t="s">
        <v>14</v>
      </c>
      <c r="B294" s="5">
        <f t="shared" ref="B294:B299" si="181">E294/D294</f>
        <v>0.8833333333333333</v>
      </c>
      <c r="C294" s="5"/>
      <c r="D294" s="4">
        <f>Sat!E30</f>
        <v>60</v>
      </c>
      <c r="E294" s="4">
        <f>Sat!F30</f>
        <v>53</v>
      </c>
      <c r="F294" s="4">
        <f>Sat!G30</f>
        <v>2</v>
      </c>
      <c r="G294" s="4">
        <f>Sat!H30</f>
        <v>0</v>
      </c>
      <c r="H294" s="4">
        <f>Sat!I30</f>
        <v>5</v>
      </c>
      <c r="I294" s="4">
        <f>Sat!J30</f>
        <v>0</v>
      </c>
      <c r="J294" s="19" t="e">
        <f t="shared" si="180"/>
        <v>#DIV/0!</v>
      </c>
      <c r="K294" s="10">
        <f>Sat!M30</f>
        <v>0</v>
      </c>
      <c r="L294" s="10">
        <f>Sat!N30</f>
        <v>0</v>
      </c>
      <c r="M294" s="4">
        <f>Sat!K30</f>
        <v>1</v>
      </c>
    </row>
    <row r="295" spans="1:13" x14ac:dyDescent="0.35">
      <c r="A295" s="12" t="s">
        <v>10</v>
      </c>
      <c r="B295" s="5" t="e">
        <f t="shared" si="181"/>
        <v>#DIV/0!</v>
      </c>
      <c r="C295" s="30"/>
      <c r="D295" s="4">
        <f>Sun.!E30</f>
        <v>0</v>
      </c>
      <c r="E295" s="4">
        <f>Sun.!F30</f>
        <v>0</v>
      </c>
      <c r="F295" s="4">
        <f>Sun.!G30</f>
        <v>0</v>
      </c>
      <c r="G295" s="4">
        <f>Sun.!H30</f>
        <v>0</v>
      </c>
      <c r="H295" s="4">
        <f>Sun.!I30</f>
        <v>0</v>
      </c>
      <c r="I295" s="4">
        <f>Sun.!J30</f>
        <v>0</v>
      </c>
      <c r="J295" s="19" t="e">
        <f t="shared" si="180"/>
        <v>#DIV/0!</v>
      </c>
      <c r="K295" s="1">
        <f>Sun.!M30</f>
        <v>0</v>
      </c>
      <c r="L295" s="1">
        <f>Sun.!N30</f>
        <v>0</v>
      </c>
      <c r="M295" s="4">
        <f>Sun.!K30</f>
        <v>0</v>
      </c>
    </row>
    <row r="296" spans="1:13" x14ac:dyDescent="0.35">
      <c r="A296" s="12" t="s">
        <v>11</v>
      </c>
      <c r="B296" s="5" t="e">
        <f t="shared" si="181"/>
        <v>#DIV/0!</v>
      </c>
      <c r="C296" s="5"/>
      <c r="D296" s="4">
        <f>Mon!E30</f>
        <v>0</v>
      </c>
      <c r="E296" s="4">
        <f>Mon!F30</f>
        <v>0</v>
      </c>
      <c r="F296" s="4">
        <f>Mon!G30</f>
        <v>0</v>
      </c>
      <c r="G296" s="4">
        <f>Mon!H30</f>
        <v>0</v>
      </c>
      <c r="H296" s="4">
        <f>Mon!I30</f>
        <v>0</v>
      </c>
      <c r="I296" s="4">
        <f>Mon!J30</f>
        <v>0</v>
      </c>
      <c r="J296" s="19" t="e">
        <f t="shared" si="180"/>
        <v>#DIV/0!</v>
      </c>
      <c r="K296" s="1">
        <f>Mon!M30</f>
        <v>0</v>
      </c>
      <c r="L296" s="1">
        <f>Mon!N30</f>
        <v>0</v>
      </c>
      <c r="M296" s="4">
        <f>Mon!K30</f>
        <v>0</v>
      </c>
    </row>
    <row r="297" spans="1:13" x14ac:dyDescent="0.35">
      <c r="A297" s="12" t="s">
        <v>12</v>
      </c>
      <c r="B297" s="5" t="e">
        <f t="shared" si="181"/>
        <v>#DIV/0!</v>
      </c>
      <c r="C297" s="5"/>
      <c r="D297" s="4">
        <f>Tue!E30</f>
        <v>0</v>
      </c>
      <c r="E297" s="4">
        <f>Tue!F30</f>
        <v>0</v>
      </c>
      <c r="F297" s="4">
        <f>Tue!G30</f>
        <v>0</v>
      </c>
      <c r="G297" s="4">
        <f>Tue!H30</f>
        <v>0</v>
      </c>
      <c r="H297" s="4">
        <f>Tue!I30</f>
        <v>0</v>
      </c>
      <c r="I297" s="4">
        <f>Tue!J30</f>
        <v>0</v>
      </c>
      <c r="J297" s="19" t="e">
        <f t="shared" si="180"/>
        <v>#DIV/0!</v>
      </c>
      <c r="K297" s="1">
        <f>Tue!M30</f>
        <v>0</v>
      </c>
      <c r="L297" s="1">
        <f>Tue!N30</f>
        <v>0</v>
      </c>
      <c r="M297" s="4">
        <f>Tue!K30</f>
        <v>1</v>
      </c>
    </row>
    <row r="298" spans="1:13" x14ac:dyDescent="0.35">
      <c r="A298" s="12" t="s">
        <v>13</v>
      </c>
      <c r="B298" s="5" t="e">
        <f t="shared" si="181"/>
        <v>#DIV/0!</v>
      </c>
      <c r="C298" s="5"/>
      <c r="D298" s="4">
        <f>Wed!E30</f>
        <v>0</v>
      </c>
      <c r="E298" s="4">
        <f>Wed!F30</f>
        <v>0</v>
      </c>
      <c r="F298" s="4">
        <f>Wed!G30</f>
        <v>0</v>
      </c>
      <c r="G298" s="4">
        <f>Wed!H30</f>
        <v>0</v>
      </c>
      <c r="H298" s="4">
        <f>Wed!I30</f>
        <v>0</v>
      </c>
      <c r="I298" s="4">
        <f>Wed!J30</f>
        <v>0</v>
      </c>
      <c r="J298" s="19" t="e">
        <f t="shared" si="180"/>
        <v>#DIV/0!</v>
      </c>
      <c r="K298" s="1">
        <f>Wed!M30</f>
        <v>0</v>
      </c>
      <c r="L298" s="1">
        <f>Wed!N30</f>
        <v>0</v>
      </c>
      <c r="M298" s="4">
        <f>Wed!K9303</f>
        <v>0</v>
      </c>
    </row>
    <row r="299" spans="1:13" x14ac:dyDescent="0.35">
      <c r="B299" s="15">
        <f t="shared" si="181"/>
        <v>0.94160583941605835</v>
      </c>
      <c r="C299" s="16">
        <f t="shared" ref="C299" si="182">F299/E299</f>
        <v>2.3255813953488372E-2</v>
      </c>
      <c r="D299" s="15">
        <f>SUM(D293:D298)</f>
        <v>137</v>
      </c>
      <c r="E299" s="15">
        <f t="shared" ref="E299:I299" si="183">SUM(E293:E298)</f>
        <v>129</v>
      </c>
      <c r="F299" s="15">
        <f t="shared" si="183"/>
        <v>3</v>
      </c>
      <c r="G299" s="15">
        <f t="shared" si="183"/>
        <v>0</v>
      </c>
      <c r="H299" s="15">
        <f t="shared" si="183"/>
        <v>5</v>
      </c>
      <c r="I299" s="15">
        <f t="shared" si="183"/>
        <v>0</v>
      </c>
      <c r="J299" s="154" t="e">
        <f>L299/K299</f>
        <v>#DIV/0!</v>
      </c>
      <c r="K299" s="15">
        <f t="shared" ref="K299:L299" si="184">K293+K294+K295+K296+K297+K298</f>
        <v>0</v>
      </c>
      <c r="L299" s="15">
        <f t="shared" si="184"/>
        <v>0</v>
      </c>
      <c r="M299" s="15">
        <f>SUM(M293:M298)</f>
        <v>3</v>
      </c>
    </row>
    <row r="302" spans="1:13" x14ac:dyDescent="0.35">
      <c r="A302" s="135" t="s">
        <v>150</v>
      </c>
      <c r="B302" s="12" t="s">
        <v>0</v>
      </c>
      <c r="C302" s="12" t="s">
        <v>1</v>
      </c>
      <c r="D302" s="12" t="s">
        <v>52</v>
      </c>
      <c r="E302" s="12" t="s">
        <v>53</v>
      </c>
      <c r="F302" s="12" t="s">
        <v>48</v>
      </c>
      <c r="G302" s="12" t="s">
        <v>21</v>
      </c>
      <c r="H302" s="12" t="s">
        <v>3</v>
      </c>
      <c r="I302" s="12" t="s">
        <v>54</v>
      </c>
      <c r="J302" s="12" t="s">
        <v>8</v>
      </c>
      <c r="K302" s="12" t="s">
        <v>2</v>
      </c>
      <c r="L302" s="12" t="s">
        <v>9</v>
      </c>
      <c r="M302" s="12" t="s">
        <v>55</v>
      </c>
    </row>
    <row r="303" spans="1:13" x14ac:dyDescent="0.35">
      <c r="A303" s="12" t="s">
        <v>49</v>
      </c>
      <c r="B303" s="5">
        <f>E303/D303</f>
        <v>0.875</v>
      </c>
      <c r="C303" s="5"/>
      <c r="D303" s="4">
        <f>Thu!E31</f>
        <v>48</v>
      </c>
      <c r="E303" s="4">
        <f>Thu!F31</f>
        <v>42</v>
      </c>
      <c r="F303" s="4">
        <f>Thu!G31</f>
        <v>2</v>
      </c>
      <c r="G303" s="4">
        <f>Thu!H31</f>
        <v>0</v>
      </c>
      <c r="H303" s="4">
        <f>Thu!I31</f>
        <v>4</v>
      </c>
      <c r="I303" s="4">
        <f>Thu!J103</f>
        <v>0</v>
      </c>
      <c r="J303" s="19" t="e">
        <f t="shared" ref="J303:J308" si="185">L303/K303</f>
        <v>#DIV/0!</v>
      </c>
      <c r="K303" s="10">
        <f>Thu!M31</f>
        <v>0</v>
      </c>
      <c r="L303" s="10">
        <f>Thu!N31</f>
        <v>0</v>
      </c>
      <c r="M303" s="4">
        <f>Thu!K31</f>
        <v>1</v>
      </c>
    </row>
    <row r="304" spans="1:13" x14ac:dyDescent="0.35">
      <c r="A304" s="12" t="s">
        <v>14</v>
      </c>
      <c r="B304" s="5">
        <f t="shared" ref="B304:B309" si="186">E304/D304</f>
        <v>0.91228070175438591</v>
      </c>
      <c r="C304" s="5"/>
      <c r="D304" s="4">
        <f>Sat!E31</f>
        <v>57</v>
      </c>
      <c r="E304" s="4">
        <f>Sat!F31</f>
        <v>52</v>
      </c>
      <c r="F304" s="4">
        <f>Sat!G31</f>
        <v>0</v>
      </c>
      <c r="G304" s="4">
        <f>Sat!H31</f>
        <v>0</v>
      </c>
      <c r="H304" s="4">
        <f>Sat!I31</f>
        <v>5</v>
      </c>
      <c r="I304" s="4">
        <f>Sat!J31</f>
        <v>0</v>
      </c>
      <c r="J304" s="19" t="e">
        <f t="shared" si="185"/>
        <v>#DIV/0!</v>
      </c>
      <c r="K304" s="10">
        <f>Sat!M31</f>
        <v>0</v>
      </c>
      <c r="L304" s="10">
        <f>Sat!N31</f>
        <v>0</v>
      </c>
      <c r="M304" s="4">
        <f>Sat!K31</f>
        <v>1</v>
      </c>
    </row>
    <row r="305" spans="1:13" x14ac:dyDescent="0.35">
      <c r="A305" s="12" t="s">
        <v>10</v>
      </c>
      <c r="B305" s="5" t="e">
        <f t="shared" si="186"/>
        <v>#DIV/0!</v>
      </c>
      <c r="C305" s="30"/>
      <c r="D305" s="4">
        <f>Sun.!E31</f>
        <v>0</v>
      </c>
      <c r="E305" s="4">
        <f>Sun.!F31</f>
        <v>0</v>
      </c>
      <c r="F305" s="4">
        <f>Sun.!G31</f>
        <v>0</v>
      </c>
      <c r="G305" s="4">
        <f>Sun.!H31</f>
        <v>0</v>
      </c>
      <c r="H305" s="4">
        <f>Sun.!I31</f>
        <v>0</v>
      </c>
      <c r="I305" s="4">
        <f>Sun.!J31</f>
        <v>0</v>
      </c>
      <c r="J305" s="19" t="e">
        <f t="shared" si="185"/>
        <v>#DIV/0!</v>
      </c>
      <c r="K305" s="1">
        <f>Sun.!M31</f>
        <v>0</v>
      </c>
      <c r="L305" s="1">
        <f>Sun.!N31</f>
        <v>0</v>
      </c>
      <c r="M305" s="4">
        <f>Sun.!K31</f>
        <v>0</v>
      </c>
    </row>
    <row r="306" spans="1:13" x14ac:dyDescent="0.35">
      <c r="A306" s="12" t="s">
        <v>11</v>
      </c>
      <c r="B306" s="5" t="e">
        <f t="shared" si="186"/>
        <v>#DIV/0!</v>
      </c>
      <c r="C306" s="5"/>
      <c r="D306" s="4">
        <f>Mon!E31</f>
        <v>0</v>
      </c>
      <c r="E306" s="4">
        <f>Mon!F31</f>
        <v>0</v>
      </c>
      <c r="F306" s="4">
        <f>Mon!G31</f>
        <v>0</v>
      </c>
      <c r="G306" s="4">
        <f>Mon!H31</f>
        <v>0</v>
      </c>
      <c r="H306" s="4">
        <f>Mon!I31</f>
        <v>0</v>
      </c>
      <c r="I306" s="4">
        <f>Mon!J31</f>
        <v>0</v>
      </c>
      <c r="J306" s="19" t="e">
        <f t="shared" si="185"/>
        <v>#DIV/0!</v>
      </c>
      <c r="K306" s="1">
        <f>Mon!M31</f>
        <v>0</v>
      </c>
      <c r="L306" s="1">
        <f>Mon!N31</f>
        <v>0</v>
      </c>
      <c r="M306" s="4">
        <f>Mon!K31</f>
        <v>0</v>
      </c>
    </row>
    <row r="307" spans="1:13" x14ac:dyDescent="0.35">
      <c r="A307" s="12" t="s">
        <v>12</v>
      </c>
      <c r="B307" s="5" t="e">
        <f t="shared" si="186"/>
        <v>#DIV/0!</v>
      </c>
      <c r="C307" s="5"/>
      <c r="D307" s="4">
        <f>Tue!E31</f>
        <v>0</v>
      </c>
      <c r="E307" s="4">
        <f>Tue!F31</f>
        <v>0</v>
      </c>
      <c r="F307" s="4">
        <f>Tue!G31</f>
        <v>0</v>
      </c>
      <c r="G307" s="4">
        <f>Tue!H31</f>
        <v>0</v>
      </c>
      <c r="H307" s="4">
        <f>Tue!I31</f>
        <v>0</v>
      </c>
      <c r="I307" s="4">
        <f>Tue!J31</f>
        <v>0</v>
      </c>
      <c r="J307" s="19" t="e">
        <f t="shared" si="185"/>
        <v>#DIV/0!</v>
      </c>
      <c r="K307" s="1">
        <f>Tue!M31</f>
        <v>0</v>
      </c>
      <c r="L307" s="1">
        <f>Tue!N31</f>
        <v>0</v>
      </c>
      <c r="M307" s="4">
        <f>Tue!K31</f>
        <v>1</v>
      </c>
    </row>
    <row r="308" spans="1:13" x14ac:dyDescent="0.35">
      <c r="A308" s="12" t="s">
        <v>13</v>
      </c>
      <c r="B308" s="5" t="e">
        <f t="shared" si="186"/>
        <v>#DIV/0!</v>
      </c>
      <c r="C308" s="5"/>
      <c r="D308" s="4">
        <f>Wed!E31</f>
        <v>0</v>
      </c>
      <c r="E308" s="4">
        <f>Wed!F31</f>
        <v>0</v>
      </c>
      <c r="F308" s="4">
        <f>Wed!G31</f>
        <v>0</v>
      </c>
      <c r="G308" s="4">
        <f>Wed!H31</f>
        <v>0</v>
      </c>
      <c r="H308" s="4">
        <f>Wed!I31</f>
        <v>0</v>
      </c>
      <c r="I308" s="4">
        <f>Wed!J31</f>
        <v>0</v>
      </c>
      <c r="J308" s="19" t="e">
        <f t="shared" si="185"/>
        <v>#DIV/0!</v>
      </c>
      <c r="K308" s="1">
        <f>Wed!M31</f>
        <v>0</v>
      </c>
      <c r="L308" s="1">
        <f>Wed!N31</f>
        <v>0</v>
      </c>
      <c r="M308" s="4">
        <f>Wed!K31</f>
        <v>1</v>
      </c>
    </row>
    <row r="309" spans="1:13" x14ac:dyDescent="0.35">
      <c r="B309" s="15">
        <f t="shared" si="186"/>
        <v>0.89523809523809528</v>
      </c>
      <c r="C309" s="16">
        <f t="shared" ref="C309" si="187">F309/E309</f>
        <v>2.1276595744680851E-2</v>
      </c>
      <c r="D309" s="15">
        <f>SUM(D303:D308)</f>
        <v>105</v>
      </c>
      <c r="E309" s="15">
        <f t="shared" ref="E309:I309" si="188">SUM(E303:E308)</f>
        <v>94</v>
      </c>
      <c r="F309" s="15">
        <f t="shared" si="188"/>
        <v>2</v>
      </c>
      <c r="G309" s="15">
        <f t="shared" si="188"/>
        <v>0</v>
      </c>
      <c r="H309" s="15">
        <f t="shared" si="188"/>
        <v>9</v>
      </c>
      <c r="I309" s="15">
        <f t="shared" si="188"/>
        <v>0</v>
      </c>
      <c r="J309" s="154" t="e">
        <f>L309/K309</f>
        <v>#DIV/0!</v>
      </c>
      <c r="K309" s="15">
        <f t="shared" ref="K309:L309" si="189">K303+K304+K305+K306+K307+K308</f>
        <v>0</v>
      </c>
      <c r="L309" s="15">
        <f t="shared" si="189"/>
        <v>0</v>
      </c>
      <c r="M309" s="15">
        <f>SUM(M303:M308)</f>
        <v>4</v>
      </c>
    </row>
    <row r="312" spans="1:13" x14ac:dyDescent="0.35">
      <c r="A312" s="135" t="s">
        <v>153</v>
      </c>
      <c r="B312" s="12" t="s">
        <v>0</v>
      </c>
      <c r="C312" s="12" t="s">
        <v>1</v>
      </c>
      <c r="D312" s="12" t="s">
        <v>52</v>
      </c>
      <c r="E312" s="12" t="s">
        <v>53</v>
      </c>
      <c r="F312" s="12" t="s">
        <v>48</v>
      </c>
      <c r="G312" s="12" t="s">
        <v>21</v>
      </c>
      <c r="H312" s="12" t="s">
        <v>3</v>
      </c>
      <c r="I312" s="12" t="s">
        <v>54</v>
      </c>
      <c r="J312" s="12" t="s">
        <v>8</v>
      </c>
      <c r="K312" s="12" t="s">
        <v>2</v>
      </c>
      <c r="L312" s="12" t="s">
        <v>9</v>
      </c>
      <c r="M312" s="12" t="s">
        <v>55</v>
      </c>
    </row>
    <row r="313" spans="1:13" x14ac:dyDescent="0.35">
      <c r="A313" s="12" t="s">
        <v>49</v>
      </c>
      <c r="B313" s="5">
        <f>E313/D313</f>
        <v>1</v>
      </c>
      <c r="C313" s="5"/>
      <c r="D313" s="4">
        <f>Thu!E32</f>
        <v>48</v>
      </c>
      <c r="E313" s="4">
        <f>Thu!F32</f>
        <v>48</v>
      </c>
      <c r="F313" s="4">
        <f>Thu!G32</f>
        <v>0</v>
      </c>
      <c r="G313" s="4">
        <f>Thu!H32</f>
        <v>0</v>
      </c>
      <c r="H313" s="4">
        <f>Thu!I32</f>
        <v>0</v>
      </c>
      <c r="I313" s="4">
        <f>Thu!J32</f>
        <v>0</v>
      </c>
      <c r="J313" s="19" t="e">
        <f t="shared" ref="J313:J318" si="190">L313/K313</f>
        <v>#DIV/0!</v>
      </c>
      <c r="K313" s="10">
        <f>Thu!M32</f>
        <v>0</v>
      </c>
      <c r="L313" s="10">
        <f>Thu!N32</f>
        <v>0</v>
      </c>
      <c r="M313" s="4">
        <f>Thu!K32</f>
        <v>1</v>
      </c>
    </row>
    <row r="314" spans="1:13" x14ac:dyDescent="0.35">
      <c r="A314" s="12" t="s">
        <v>14</v>
      </c>
      <c r="B314" s="5">
        <f t="shared" ref="B314:B319" si="191">E314/D314</f>
        <v>1</v>
      </c>
      <c r="C314" s="5"/>
      <c r="D314" s="4">
        <f>Sat!E32</f>
        <v>47</v>
      </c>
      <c r="E314" s="4">
        <f>Sat!F32</f>
        <v>47</v>
      </c>
      <c r="F314" s="4">
        <f>Sat!G32</f>
        <v>0</v>
      </c>
      <c r="G314" s="4">
        <f>Sat!H32</f>
        <v>0</v>
      </c>
      <c r="H314" s="4">
        <f>Sat!I32</f>
        <v>0</v>
      </c>
      <c r="I314" s="4">
        <f>Sat!J32</f>
        <v>0</v>
      </c>
      <c r="J314" s="19" t="e">
        <f t="shared" si="190"/>
        <v>#DIV/0!</v>
      </c>
      <c r="K314" s="10">
        <f>Sat!M32</f>
        <v>0</v>
      </c>
      <c r="L314" s="10">
        <f>Sat!N32</f>
        <v>0</v>
      </c>
      <c r="M314" s="4">
        <f>Sat!K32</f>
        <v>1</v>
      </c>
    </row>
    <row r="315" spans="1:13" x14ac:dyDescent="0.35">
      <c r="A315" s="12" t="s">
        <v>10</v>
      </c>
      <c r="B315" s="5" t="e">
        <f t="shared" si="191"/>
        <v>#DIV/0!</v>
      </c>
      <c r="C315" s="30"/>
      <c r="D315" s="4">
        <f>Sun.!E32</f>
        <v>0</v>
      </c>
      <c r="E315" s="4">
        <f>Sun.!F32</f>
        <v>0</v>
      </c>
      <c r="F315" s="4">
        <f>Sun.!G32</f>
        <v>0</v>
      </c>
      <c r="G315" s="4">
        <f>Sun.!H32</f>
        <v>0</v>
      </c>
      <c r="H315" s="4">
        <f>Sun.!I32</f>
        <v>0</v>
      </c>
      <c r="I315" s="4">
        <f>Sun.!J32</f>
        <v>0</v>
      </c>
      <c r="J315" s="19" t="e">
        <f t="shared" si="190"/>
        <v>#DIV/0!</v>
      </c>
      <c r="K315" s="1">
        <f>Sun.!M32</f>
        <v>0</v>
      </c>
      <c r="L315" s="1">
        <f>Sun.!N32</f>
        <v>0</v>
      </c>
      <c r="M315" s="4">
        <f>Sun.!K32</f>
        <v>0</v>
      </c>
    </row>
    <row r="316" spans="1:13" x14ac:dyDescent="0.35">
      <c r="A316" s="12" t="s">
        <v>11</v>
      </c>
      <c r="B316" s="5" t="e">
        <f t="shared" si="191"/>
        <v>#DIV/0!</v>
      </c>
      <c r="C316" s="5"/>
      <c r="D316" s="4">
        <f>Mon!E32</f>
        <v>0</v>
      </c>
      <c r="E316" s="4">
        <f>Mon!F32</f>
        <v>0</v>
      </c>
      <c r="F316" s="4">
        <f>Mon!G32</f>
        <v>0</v>
      </c>
      <c r="G316" s="4">
        <f>Mon!H32</f>
        <v>0</v>
      </c>
      <c r="H316" s="4">
        <f>Mon!I32</f>
        <v>0</v>
      </c>
      <c r="I316" s="4">
        <f>Mon!J32</f>
        <v>0</v>
      </c>
      <c r="J316" s="19" t="e">
        <f t="shared" si="190"/>
        <v>#DIV/0!</v>
      </c>
      <c r="K316" s="1">
        <f>Mon!M32</f>
        <v>0</v>
      </c>
      <c r="L316" s="1">
        <f>Mon!N32</f>
        <v>0</v>
      </c>
      <c r="M316" s="4">
        <f>Mon!K32</f>
        <v>0</v>
      </c>
    </row>
    <row r="317" spans="1:13" x14ac:dyDescent="0.35">
      <c r="A317" s="12" t="s">
        <v>12</v>
      </c>
      <c r="B317" s="5" t="e">
        <f t="shared" si="191"/>
        <v>#DIV/0!</v>
      </c>
      <c r="C317" s="5"/>
      <c r="D317" s="4">
        <f>Tue!E32</f>
        <v>0</v>
      </c>
      <c r="E317" s="4">
        <f>Tue!F32</f>
        <v>0</v>
      </c>
      <c r="F317" s="4">
        <f>Tue!G32</f>
        <v>0</v>
      </c>
      <c r="G317" s="4">
        <f>Tue!H32</f>
        <v>0</v>
      </c>
      <c r="H317" s="4">
        <f>Tue!I32</f>
        <v>0</v>
      </c>
      <c r="I317" s="4">
        <f>Tue!J32</f>
        <v>0</v>
      </c>
      <c r="J317" s="19" t="e">
        <f t="shared" si="190"/>
        <v>#DIV/0!</v>
      </c>
      <c r="K317" s="1">
        <f>Tue!M32</f>
        <v>0</v>
      </c>
      <c r="L317" s="1">
        <f>Tue!N32</f>
        <v>0</v>
      </c>
      <c r="M317" s="4">
        <f>Tue!K32</f>
        <v>1</v>
      </c>
    </row>
    <row r="318" spans="1:13" x14ac:dyDescent="0.35">
      <c r="A318" s="12" t="s">
        <v>13</v>
      </c>
      <c r="B318" s="5" t="e">
        <f t="shared" si="191"/>
        <v>#DIV/0!</v>
      </c>
      <c r="C318" s="5"/>
      <c r="D318" s="4">
        <f>Wed!E32</f>
        <v>0</v>
      </c>
      <c r="E318" s="4">
        <f>Wed!F32</f>
        <v>0</v>
      </c>
      <c r="F318" s="4">
        <f>Wed!G32</f>
        <v>0</v>
      </c>
      <c r="G318" s="4">
        <f>Wed!H32</f>
        <v>0</v>
      </c>
      <c r="H318" s="4">
        <f>Wed!I32</f>
        <v>0</v>
      </c>
      <c r="I318" s="4">
        <f>Wed!J32</f>
        <v>0</v>
      </c>
      <c r="J318" s="19" t="e">
        <f t="shared" si="190"/>
        <v>#DIV/0!</v>
      </c>
      <c r="K318" s="1">
        <f>Wed!M32</f>
        <v>0</v>
      </c>
      <c r="L318" s="1">
        <f>Wed!N32</f>
        <v>0</v>
      </c>
      <c r="M318" s="4">
        <f>Wed!K32</f>
        <v>1</v>
      </c>
    </row>
    <row r="319" spans="1:13" x14ac:dyDescent="0.35">
      <c r="B319" s="15">
        <f t="shared" si="191"/>
        <v>1</v>
      </c>
      <c r="C319" s="16">
        <f t="shared" ref="C319" si="192">F319/E319</f>
        <v>0</v>
      </c>
      <c r="D319" s="15">
        <f>SUM(D313:D318)</f>
        <v>95</v>
      </c>
      <c r="E319" s="15">
        <f t="shared" ref="E319:I319" si="193">SUM(E313:E318)</f>
        <v>95</v>
      </c>
      <c r="F319" s="15">
        <f t="shared" si="193"/>
        <v>0</v>
      </c>
      <c r="G319" s="15">
        <f t="shared" si="193"/>
        <v>0</v>
      </c>
      <c r="H319" s="15">
        <f t="shared" si="193"/>
        <v>0</v>
      </c>
      <c r="I319" s="15">
        <f t="shared" si="193"/>
        <v>0</v>
      </c>
      <c r="J319" s="154" t="e">
        <f>L319/K319</f>
        <v>#DIV/0!</v>
      </c>
      <c r="K319" s="15">
        <f t="shared" ref="K319:L319" si="194">K313+K314+K315+K316+K317+K318</f>
        <v>0</v>
      </c>
      <c r="L319" s="15">
        <f t="shared" si="194"/>
        <v>0</v>
      </c>
      <c r="M319" s="15">
        <f>SUM(M313:M318)</f>
        <v>4</v>
      </c>
    </row>
    <row r="322" spans="1:13" x14ac:dyDescent="0.35">
      <c r="A322" s="134" t="s">
        <v>144</v>
      </c>
      <c r="B322" s="12" t="s">
        <v>0</v>
      </c>
      <c r="C322" s="12" t="s">
        <v>1</v>
      </c>
      <c r="D322" s="12" t="s">
        <v>52</v>
      </c>
      <c r="E322" s="12" t="s">
        <v>53</v>
      </c>
      <c r="F322" s="12" t="s">
        <v>48</v>
      </c>
      <c r="G322" s="12" t="s">
        <v>21</v>
      </c>
      <c r="H322" s="12" t="s">
        <v>3</v>
      </c>
      <c r="I322" s="12" t="s">
        <v>54</v>
      </c>
      <c r="J322" s="12" t="s">
        <v>8</v>
      </c>
      <c r="K322" s="12" t="s">
        <v>2</v>
      </c>
      <c r="L322" s="12" t="s">
        <v>9</v>
      </c>
      <c r="M322" s="12" t="s">
        <v>55</v>
      </c>
    </row>
    <row r="323" spans="1:13" x14ac:dyDescent="0.35">
      <c r="A323" s="12" t="s">
        <v>49</v>
      </c>
      <c r="B323" s="5" t="e">
        <f>E323/D323</f>
        <v>#DIV/0!</v>
      </c>
      <c r="C323" s="5"/>
      <c r="D323" s="4">
        <f>Thu!E33</f>
        <v>0</v>
      </c>
      <c r="E323" s="4">
        <f>Thu!F33</f>
        <v>0</v>
      </c>
      <c r="F323" s="4">
        <f>Thu!G33</f>
        <v>0</v>
      </c>
      <c r="G323" s="4">
        <f>Thu!H33</f>
        <v>0</v>
      </c>
      <c r="H323" s="4">
        <f>Thu!I33</f>
        <v>0</v>
      </c>
      <c r="I323" s="4">
        <f>Thu!J33</f>
        <v>0</v>
      </c>
      <c r="J323" s="19" t="e">
        <f t="shared" ref="J323:J328" si="195">L323/K323</f>
        <v>#DIV/0!</v>
      </c>
      <c r="K323" s="10">
        <f>Thu!M33</f>
        <v>0</v>
      </c>
      <c r="L323" s="10">
        <f>Thu!N33</f>
        <v>0</v>
      </c>
      <c r="M323" s="4">
        <f>Thu!K33</f>
        <v>0</v>
      </c>
    </row>
    <row r="324" spans="1:13" x14ac:dyDescent="0.35">
      <c r="A324" s="12" t="s">
        <v>14</v>
      </c>
      <c r="B324" s="5">
        <f t="shared" ref="B324:B329" si="196">E324/D324</f>
        <v>1</v>
      </c>
      <c r="C324" s="5"/>
      <c r="D324" s="4">
        <f>Sat!E33</f>
        <v>2</v>
      </c>
      <c r="E324" s="4">
        <f>Sat!F33</f>
        <v>2</v>
      </c>
      <c r="F324" s="4">
        <f>Sat!G33</f>
        <v>0</v>
      </c>
      <c r="G324" s="4">
        <f>Sat!H33</f>
        <v>0</v>
      </c>
      <c r="H324" s="4">
        <f>Sat!I33</f>
        <v>0</v>
      </c>
      <c r="I324" s="4">
        <f>Sat!J33</f>
        <v>0</v>
      </c>
      <c r="J324" s="19" t="e">
        <f t="shared" si="195"/>
        <v>#DIV/0!</v>
      </c>
      <c r="K324" s="10">
        <f>Sat!M33</f>
        <v>0</v>
      </c>
      <c r="L324" s="10">
        <f>Sat!N33</f>
        <v>0</v>
      </c>
      <c r="M324" s="4">
        <f>Sat!K33</f>
        <v>1</v>
      </c>
    </row>
    <row r="325" spans="1:13" x14ac:dyDescent="0.35">
      <c r="A325" s="12" t="s">
        <v>10</v>
      </c>
      <c r="B325" s="30" t="e">
        <f t="shared" si="196"/>
        <v>#DIV/0!</v>
      </c>
      <c r="C325" s="30"/>
      <c r="D325" s="4">
        <f>Sun.!E33</f>
        <v>0</v>
      </c>
      <c r="E325" s="4">
        <f>Sun.!F33</f>
        <v>0</v>
      </c>
      <c r="F325" s="4">
        <f>Sun.!G33</f>
        <v>0</v>
      </c>
      <c r="G325" s="4">
        <f>Sun.!H33</f>
        <v>0</v>
      </c>
      <c r="H325" s="4">
        <f>Sun.!I33</f>
        <v>0</v>
      </c>
      <c r="I325" s="4">
        <f>Sun.!J33</f>
        <v>0</v>
      </c>
      <c r="J325" s="19" t="e">
        <f t="shared" si="195"/>
        <v>#DIV/0!</v>
      </c>
      <c r="K325" s="1">
        <f>Sun.!M33</f>
        <v>0</v>
      </c>
      <c r="L325" s="1">
        <f>Sun.!N33</f>
        <v>0</v>
      </c>
      <c r="M325" s="4">
        <f>Sun.!K33</f>
        <v>1</v>
      </c>
    </row>
    <row r="326" spans="1:13" x14ac:dyDescent="0.35">
      <c r="A326" s="12" t="s">
        <v>11</v>
      </c>
      <c r="B326" s="5" t="e">
        <f t="shared" si="196"/>
        <v>#DIV/0!</v>
      </c>
      <c r="C326" s="5"/>
      <c r="D326" s="4">
        <f>Mon!E33</f>
        <v>0</v>
      </c>
      <c r="E326" s="4">
        <f>Mon!F33</f>
        <v>0</v>
      </c>
      <c r="F326" s="4">
        <f>Mon!G33</f>
        <v>0</v>
      </c>
      <c r="G326" s="4">
        <f>Mon!H33</f>
        <v>0</v>
      </c>
      <c r="H326" s="4">
        <f>Mon!I33</f>
        <v>0</v>
      </c>
      <c r="I326" s="4">
        <f>Mon!J33</f>
        <v>0</v>
      </c>
      <c r="J326" s="19" t="e">
        <f t="shared" si="195"/>
        <v>#DIV/0!</v>
      </c>
      <c r="K326" s="1">
        <f>Mon!M33</f>
        <v>0</v>
      </c>
      <c r="L326" s="1">
        <f>Mon!N33</f>
        <v>0</v>
      </c>
      <c r="M326" s="4">
        <f>Mon!K33</f>
        <v>1</v>
      </c>
    </row>
    <row r="327" spans="1:13" x14ac:dyDescent="0.35">
      <c r="A327" s="12" t="s">
        <v>12</v>
      </c>
      <c r="B327" s="5" t="e">
        <f t="shared" si="196"/>
        <v>#DIV/0!</v>
      </c>
      <c r="C327" s="5"/>
      <c r="D327" s="4">
        <f>Tue!E33</f>
        <v>0</v>
      </c>
      <c r="E327" s="4">
        <f>Tue!F33</f>
        <v>0</v>
      </c>
      <c r="F327" s="4">
        <f>Tue!G33</f>
        <v>0</v>
      </c>
      <c r="G327" s="4">
        <f>Tue!H33</f>
        <v>0</v>
      </c>
      <c r="H327" s="4">
        <f>Tue!I33</f>
        <v>0</v>
      </c>
      <c r="I327" s="4">
        <f>Tue!J33</f>
        <v>0</v>
      </c>
      <c r="J327" s="19" t="e">
        <f t="shared" si="195"/>
        <v>#DIV/0!</v>
      </c>
      <c r="K327" s="1">
        <f>Tue!M33</f>
        <v>0</v>
      </c>
      <c r="L327" s="1">
        <f>Tue!N33</f>
        <v>0</v>
      </c>
      <c r="M327" s="4">
        <f>Tue!K33</f>
        <v>1</v>
      </c>
    </row>
    <row r="328" spans="1:13" x14ac:dyDescent="0.35">
      <c r="A328" s="12" t="s">
        <v>13</v>
      </c>
      <c r="B328" s="5" t="e">
        <f t="shared" si="196"/>
        <v>#DIV/0!</v>
      </c>
      <c r="C328" s="5"/>
      <c r="D328" s="4">
        <f>Wed!E33</f>
        <v>0</v>
      </c>
      <c r="E328" s="4">
        <f>Wed!F33</f>
        <v>0</v>
      </c>
      <c r="F328" s="4">
        <f>Wed!G33</f>
        <v>0</v>
      </c>
      <c r="G328" s="4">
        <f>Wed!H33</f>
        <v>0</v>
      </c>
      <c r="H328" s="4">
        <f>Wed!I33</f>
        <v>0</v>
      </c>
      <c r="I328" s="4">
        <f>Wed!J33</f>
        <v>0</v>
      </c>
      <c r="J328" s="19" t="e">
        <f t="shared" si="195"/>
        <v>#DIV/0!</v>
      </c>
      <c r="K328" s="1">
        <f>Wed!M33</f>
        <v>0</v>
      </c>
      <c r="L328" s="1">
        <f>Wed!N33</f>
        <v>0</v>
      </c>
      <c r="M328" s="4">
        <f>Wed!K33</f>
        <v>1</v>
      </c>
    </row>
    <row r="329" spans="1:13" x14ac:dyDescent="0.35">
      <c r="B329" s="5">
        <f t="shared" si="196"/>
        <v>1</v>
      </c>
      <c r="C329" s="16">
        <f t="shared" ref="C329" si="197">F329/E329</f>
        <v>0</v>
      </c>
      <c r="D329" s="15">
        <f>SUM(D323:D328)</f>
        <v>2</v>
      </c>
      <c r="E329" s="15">
        <f t="shared" ref="E329:I329" si="198">SUM(E323:E328)</f>
        <v>2</v>
      </c>
      <c r="F329" s="15">
        <f t="shared" si="198"/>
        <v>0</v>
      </c>
      <c r="G329" s="15">
        <f t="shared" si="198"/>
        <v>0</v>
      </c>
      <c r="H329" s="15">
        <f t="shared" si="198"/>
        <v>0</v>
      </c>
      <c r="I329" s="15">
        <f t="shared" si="198"/>
        <v>0</v>
      </c>
      <c r="J329" s="154" t="e">
        <f>L329/K329</f>
        <v>#DIV/0!</v>
      </c>
      <c r="K329" s="15">
        <f t="shared" ref="K329:L329" si="199">K323+K324+K325+K326+K327+K328</f>
        <v>0</v>
      </c>
      <c r="L329" s="15">
        <f t="shared" si="199"/>
        <v>0</v>
      </c>
      <c r="M329" s="15">
        <f>SUM(M323:M328)</f>
        <v>5</v>
      </c>
    </row>
    <row r="332" spans="1:13" x14ac:dyDescent="0.35">
      <c r="A332" s="134" t="s">
        <v>25</v>
      </c>
      <c r="B332" s="12" t="s">
        <v>0</v>
      </c>
      <c r="C332" s="12" t="s">
        <v>1</v>
      </c>
      <c r="D332" s="12" t="s">
        <v>52</v>
      </c>
      <c r="E332" s="12" t="s">
        <v>53</v>
      </c>
      <c r="F332" s="12" t="s">
        <v>48</v>
      </c>
      <c r="G332" s="12" t="s">
        <v>21</v>
      </c>
      <c r="H332" s="12" t="s">
        <v>3</v>
      </c>
      <c r="I332" s="12" t="s">
        <v>54</v>
      </c>
      <c r="J332" s="12" t="s">
        <v>8</v>
      </c>
      <c r="K332" s="12" t="s">
        <v>2</v>
      </c>
      <c r="L332" s="12" t="s">
        <v>9</v>
      </c>
      <c r="M332" s="12" t="s">
        <v>55</v>
      </c>
    </row>
    <row r="333" spans="1:13" x14ac:dyDescent="0.35">
      <c r="A333" s="12" t="s">
        <v>49</v>
      </c>
      <c r="B333" s="5" t="e">
        <f>E333/D333</f>
        <v>#DIV/0!</v>
      </c>
      <c r="C333" s="5"/>
      <c r="D333" s="4">
        <f>Thu!E34</f>
        <v>0</v>
      </c>
      <c r="E333" s="4">
        <f>Thu!F34</f>
        <v>0</v>
      </c>
      <c r="F333" s="4">
        <f>Thu!G34</f>
        <v>0</v>
      </c>
      <c r="G333" s="4">
        <f>Thu!H34</f>
        <v>0</v>
      </c>
      <c r="H333" s="4">
        <f>Thu!I34</f>
        <v>0</v>
      </c>
      <c r="I333" s="4">
        <f>Thu!J34</f>
        <v>0</v>
      </c>
      <c r="J333" s="19" t="e">
        <f t="shared" ref="J333:J338" si="200">L333/K333</f>
        <v>#DIV/0!</v>
      </c>
      <c r="K333" s="10">
        <f>Thu!M34</f>
        <v>0</v>
      </c>
      <c r="L333" s="10">
        <f>Thu!N34</f>
        <v>0</v>
      </c>
      <c r="M333" s="4">
        <f>Thu!K34</f>
        <v>0</v>
      </c>
    </row>
    <row r="334" spans="1:13" x14ac:dyDescent="0.35">
      <c r="A334" s="12" t="s">
        <v>14</v>
      </c>
      <c r="B334" s="5" t="e">
        <f t="shared" ref="B334:B339" si="201">E334/D334</f>
        <v>#DIV/0!</v>
      </c>
      <c r="C334" s="5"/>
      <c r="D334" s="4">
        <f>Sat!E34</f>
        <v>0</v>
      </c>
      <c r="E334" s="4">
        <f>Sat!F34</f>
        <v>0</v>
      </c>
      <c r="F334" s="4">
        <f>Sat!G34</f>
        <v>0</v>
      </c>
      <c r="G334" s="4">
        <f>Sat!H34</f>
        <v>0</v>
      </c>
      <c r="H334" s="4">
        <f>Sat!I34</f>
        <v>0</v>
      </c>
      <c r="I334" s="4">
        <f>Sat!J34</f>
        <v>0</v>
      </c>
      <c r="J334" s="19" t="e">
        <f t="shared" si="200"/>
        <v>#DIV/0!</v>
      </c>
      <c r="K334" s="10">
        <f>Sat!M34</f>
        <v>0</v>
      </c>
      <c r="L334" s="10">
        <f>Sat!N34</f>
        <v>0</v>
      </c>
      <c r="M334" s="4">
        <f>Sat!K34</f>
        <v>0</v>
      </c>
    </row>
    <row r="335" spans="1:13" x14ac:dyDescent="0.35">
      <c r="A335" s="12" t="s">
        <v>10</v>
      </c>
      <c r="B335" s="30" t="e">
        <f t="shared" si="201"/>
        <v>#DIV/0!</v>
      </c>
      <c r="C335" s="30"/>
      <c r="D335" s="4">
        <f>Sun.!E34</f>
        <v>0</v>
      </c>
      <c r="E335" s="4">
        <f>Sun.!F34</f>
        <v>0</v>
      </c>
      <c r="F335" s="4">
        <f>Sun.!G34</f>
        <v>0</v>
      </c>
      <c r="G335" s="4">
        <f>Sun.!H34</f>
        <v>0</v>
      </c>
      <c r="H335" s="4">
        <f>Sun.!I34</f>
        <v>0</v>
      </c>
      <c r="I335" s="4">
        <f>Sun.!J34</f>
        <v>0</v>
      </c>
      <c r="J335" s="19" t="e">
        <f t="shared" si="200"/>
        <v>#DIV/0!</v>
      </c>
      <c r="K335" s="1">
        <f>Sun.!M34</f>
        <v>0</v>
      </c>
      <c r="L335" s="1">
        <f>Sun.!N34</f>
        <v>0</v>
      </c>
      <c r="M335" s="4">
        <f>Sun.!K34</f>
        <v>0</v>
      </c>
    </row>
    <row r="336" spans="1:13" x14ac:dyDescent="0.35">
      <c r="A336" s="12" t="s">
        <v>11</v>
      </c>
      <c r="B336" s="5" t="e">
        <f t="shared" si="201"/>
        <v>#DIV/0!</v>
      </c>
      <c r="C336" s="5"/>
      <c r="D336" s="4">
        <f>Mon!E34</f>
        <v>0</v>
      </c>
      <c r="E336" s="4">
        <f>Mon!F34</f>
        <v>0</v>
      </c>
      <c r="F336" s="4">
        <f>Mon!G34</f>
        <v>0</v>
      </c>
      <c r="G336" s="4">
        <f>Mon!H34</f>
        <v>0</v>
      </c>
      <c r="H336" s="4">
        <f>Mon!I34</f>
        <v>0</v>
      </c>
      <c r="I336" s="4">
        <f>Mon!J34</f>
        <v>0</v>
      </c>
      <c r="J336" s="19" t="e">
        <f t="shared" si="200"/>
        <v>#DIV/0!</v>
      </c>
      <c r="K336" s="1">
        <f>Mon!M34</f>
        <v>0</v>
      </c>
      <c r="L336" s="1">
        <f>Mon!N34</f>
        <v>0</v>
      </c>
      <c r="M336" s="4">
        <f>Mon!K34</f>
        <v>0</v>
      </c>
    </row>
    <row r="337" spans="1:13" x14ac:dyDescent="0.35">
      <c r="A337" s="12" t="s">
        <v>12</v>
      </c>
      <c r="B337" s="5" t="e">
        <f t="shared" si="201"/>
        <v>#DIV/0!</v>
      </c>
      <c r="C337" s="5"/>
      <c r="D337" s="4">
        <f>Tue!E34</f>
        <v>0</v>
      </c>
      <c r="E337" s="4">
        <f>Tue!F34</f>
        <v>0</v>
      </c>
      <c r="F337" s="4">
        <f>Tue!G34</f>
        <v>0</v>
      </c>
      <c r="G337" s="4">
        <f>Tue!H34</f>
        <v>0</v>
      </c>
      <c r="H337" s="4">
        <f>Tue!I34</f>
        <v>0</v>
      </c>
      <c r="I337" s="4">
        <f>Tue!J34</f>
        <v>0</v>
      </c>
      <c r="J337" s="19" t="e">
        <f t="shared" si="200"/>
        <v>#DIV/0!</v>
      </c>
      <c r="K337" s="1">
        <f>Tue!M34</f>
        <v>0</v>
      </c>
      <c r="L337" s="1">
        <f>Tue!N34</f>
        <v>0</v>
      </c>
      <c r="M337" s="4">
        <f>Tue!K34</f>
        <v>0</v>
      </c>
    </row>
    <row r="338" spans="1:13" x14ac:dyDescent="0.35">
      <c r="A338" s="12" t="s">
        <v>13</v>
      </c>
      <c r="B338" s="5" t="e">
        <f t="shared" si="201"/>
        <v>#DIV/0!</v>
      </c>
      <c r="C338" s="5"/>
      <c r="D338" s="4">
        <f>Wed!E34</f>
        <v>0</v>
      </c>
      <c r="E338" s="4">
        <f>Wed!F34</f>
        <v>0</v>
      </c>
      <c r="F338" s="4">
        <f>Wed!G34</f>
        <v>0</v>
      </c>
      <c r="G338" s="4">
        <f>Wed!H34</f>
        <v>0</v>
      </c>
      <c r="H338" s="4">
        <f>Wed!I34</f>
        <v>0</v>
      </c>
      <c r="I338" s="4">
        <f>Wed!J34</f>
        <v>0</v>
      </c>
      <c r="J338" s="19" t="e">
        <f t="shared" si="200"/>
        <v>#DIV/0!</v>
      </c>
      <c r="K338" s="1">
        <f>Wed!M34</f>
        <v>0</v>
      </c>
      <c r="L338" s="1">
        <f>Wed!N34</f>
        <v>0</v>
      </c>
      <c r="M338" s="4">
        <f>Wed!K34</f>
        <v>0</v>
      </c>
    </row>
    <row r="339" spans="1:13" x14ac:dyDescent="0.35">
      <c r="B339" s="15" t="e">
        <f t="shared" si="201"/>
        <v>#DIV/0!</v>
      </c>
      <c r="C339" s="16" t="e">
        <f t="shared" ref="C339" si="202">F339/E339</f>
        <v>#DIV/0!</v>
      </c>
      <c r="D339" s="15">
        <f>SUM(D333:D338)</f>
        <v>0</v>
      </c>
      <c r="E339" s="15">
        <f t="shared" ref="E339:I339" si="203">SUM(E333:E338)</f>
        <v>0</v>
      </c>
      <c r="F339" s="15">
        <f t="shared" si="203"/>
        <v>0</v>
      </c>
      <c r="G339" s="15">
        <f t="shared" si="203"/>
        <v>0</v>
      </c>
      <c r="H339" s="15">
        <f t="shared" si="203"/>
        <v>0</v>
      </c>
      <c r="I339" s="15">
        <f t="shared" si="203"/>
        <v>0</v>
      </c>
      <c r="J339" s="154" t="e">
        <f>L339/K339</f>
        <v>#DIV/0!</v>
      </c>
      <c r="K339" s="15">
        <f t="shared" ref="K339:L339" si="204">K333+K334+K335+K336+K337+K338</f>
        <v>0</v>
      </c>
      <c r="L339" s="15">
        <f t="shared" si="204"/>
        <v>0</v>
      </c>
      <c r="M339" s="15">
        <f>SUM(M333:M338)</f>
        <v>0</v>
      </c>
    </row>
    <row r="342" spans="1:13" x14ac:dyDescent="0.35">
      <c r="A342" s="135" t="s">
        <v>157</v>
      </c>
      <c r="B342" s="12" t="s">
        <v>0</v>
      </c>
      <c r="C342" s="12" t="s">
        <v>1</v>
      </c>
      <c r="D342" s="12" t="s">
        <v>52</v>
      </c>
      <c r="E342" s="12" t="s">
        <v>53</v>
      </c>
      <c r="F342" s="12" t="s">
        <v>48</v>
      </c>
      <c r="G342" s="12" t="s">
        <v>21</v>
      </c>
      <c r="H342" s="12" t="s">
        <v>3</v>
      </c>
      <c r="I342" s="12" t="s">
        <v>54</v>
      </c>
      <c r="J342" s="12" t="s">
        <v>8</v>
      </c>
      <c r="K342" s="12" t="s">
        <v>2</v>
      </c>
      <c r="L342" s="12" t="s">
        <v>9</v>
      </c>
      <c r="M342" s="12" t="s">
        <v>55</v>
      </c>
    </row>
    <row r="343" spans="1:13" x14ac:dyDescent="0.35">
      <c r="A343" s="12" t="s">
        <v>49</v>
      </c>
      <c r="B343" s="5" t="e">
        <f>E343/D343</f>
        <v>#DIV/0!</v>
      </c>
      <c r="C343" s="5"/>
      <c r="D343" s="4">
        <f>Thu!E35</f>
        <v>0</v>
      </c>
      <c r="E343" s="4">
        <f>Thu!F35</f>
        <v>0</v>
      </c>
      <c r="F343" s="4">
        <f>Thu!G35</f>
        <v>0</v>
      </c>
      <c r="G343" s="4">
        <f>Thu!H35</f>
        <v>0</v>
      </c>
      <c r="H343" s="4">
        <f>Thu!I35</f>
        <v>0</v>
      </c>
      <c r="I343" s="4">
        <f>Thu!J35</f>
        <v>0</v>
      </c>
      <c r="J343" s="19" t="e">
        <f t="shared" ref="J343:J348" si="205">L343/K343</f>
        <v>#DIV/0!</v>
      </c>
      <c r="K343" s="10">
        <f>Thu!M35</f>
        <v>0</v>
      </c>
      <c r="L343" s="10">
        <f>Thu!N35</f>
        <v>0</v>
      </c>
      <c r="M343" s="4">
        <f>Thu!K35</f>
        <v>0</v>
      </c>
    </row>
    <row r="344" spans="1:13" x14ac:dyDescent="0.35">
      <c r="A344" s="12" t="s">
        <v>14</v>
      </c>
      <c r="B344" s="5" t="e">
        <f t="shared" ref="B344:B349" si="206">E344/D344</f>
        <v>#DIV/0!</v>
      </c>
      <c r="C344" s="5"/>
      <c r="D344" s="4">
        <f>Sat!E35</f>
        <v>0</v>
      </c>
      <c r="E344" s="4">
        <f>Sat!F35</f>
        <v>0</v>
      </c>
      <c r="F344" s="4">
        <f>Sat!G35</f>
        <v>0</v>
      </c>
      <c r="G344" s="4">
        <f>Sat!H35</f>
        <v>0</v>
      </c>
      <c r="H344" s="4">
        <f>Sat!I35</f>
        <v>0</v>
      </c>
      <c r="I344" s="4">
        <f>Sat!J35</f>
        <v>0</v>
      </c>
      <c r="J344" s="19" t="e">
        <f t="shared" si="205"/>
        <v>#DIV/0!</v>
      </c>
      <c r="K344" s="10">
        <f>Sat!M35</f>
        <v>0</v>
      </c>
      <c r="L344" s="10">
        <f>Sat!N35</f>
        <v>0</v>
      </c>
      <c r="M344" s="4">
        <f>Sat!K35</f>
        <v>0</v>
      </c>
    </row>
    <row r="345" spans="1:13" x14ac:dyDescent="0.35">
      <c r="A345" s="12" t="s">
        <v>10</v>
      </c>
      <c r="B345" s="30" t="e">
        <f t="shared" si="206"/>
        <v>#DIV/0!</v>
      </c>
      <c r="C345" s="30"/>
      <c r="D345" s="4">
        <f>Sun.!E35</f>
        <v>0</v>
      </c>
      <c r="E345" s="4">
        <f>Sun.!F35</f>
        <v>0</v>
      </c>
      <c r="F345" s="4">
        <f>Sun.!G35</f>
        <v>0</v>
      </c>
      <c r="G345" s="4">
        <f>Sun.!H35</f>
        <v>0</v>
      </c>
      <c r="H345" s="4">
        <f>Sun.!I35</f>
        <v>0</v>
      </c>
      <c r="I345" s="4">
        <f>Sun.!J35</f>
        <v>0</v>
      </c>
      <c r="J345" s="19" t="e">
        <f t="shared" si="205"/>
        <v>#DIV/0!</v>
      </c>
      <c r="K345" s="1">
        <f>Sun.!M35</f>
        <v>0</v>
      </c>
      <c r="L345" s="1">
        <f>Sun.!N35</f>
        <v>0</v>
      </c>
      <c r="M345" s="4">
        <f>Sun.!K35</f>
        <v>0</v>
      </c>
    </row>
    <row r="346" spans="1:13" x14ac:dyDescent="0.35">
      <c r="A346" s="12" t="s">
        <v>11</v>
      </c>
      <c r="B346" s="5" t="e">
        <f t="shared" si="206"/>
        <v>#DIV/0!</v>
      </c>
      <c r="C346" s="5"/>
      <c r="D346" s="4">
        <f>Mon!E35</f>
        <v>0</v>
      </c>
      <c r="E346" s="4">
        <f>Mon!F35</f>
        <v>0</v>
      </c>
      <c r="F346" s="4">
        <f>Mon!G35</f>
        <v>0</v>
      </c>
      <c r="G346" s="4">
        <f>Mon!H35</f>
        <v>0</v>
      </c>
      <c r="H346" s="4">
        <f>Mon!I35</f>
        <v>0</v>
      </c>
      <c r="I346" s="4">
        <f>Mon!J35</f>
        <v>0</v>
      </c>
      <c r="J346" s="19" t="e">
        <f t="shared" si="205"/>
        <v>#DIV/0!</v>
      </c>
      <c r="K346" s="1">
        <f>Mon!M35</f>
        <v>0</v>
      </c>
      <c r="L346" s="1">
        <f>Mon!N35</f>
        <v>0</v>
      </c>
      <c r="M346" s="4">
        <f>Mon!K35</f>
        <v>0</v>
      </c>
    </row>
    <row r="347" spans="1:13" x14ac:dyDescent="0.35">
      <c r="A347" s="12" t="s">
        <v>12</v>
      </c>
      <c r="B347" s="5" t="e">
        <f t="shared" si="206"/>
        <v>#DIV/0!</v>
      </c>
      <c r="C347" s="5"/>
      <c r="D347" s="4">
        <f>Tue!E35</f>
        <v>0</v>
      </c>
      <c r="E347" s="4">
        <f>Tue!F35</f>
        <v>0</v>
      </c>
      <c r="F347" s="4">
        <f>Tue!G35</f>
        <v>0</v>
      </c>
      <c r="G347" s="4">
        <f>Tue!H35</f>
        <v>0</v>
      </c>
      <c r="H347" s="4">
        <f>Tue!I35</f>
        <v>0</v>
      </c>
      <c r="I347" s="4">
        <f>Tue!J35</f>
        <v>0</v>
      </c>
      <c r="J347" s="19" t="e">
        <f t="shared" si="205"/>
        <v>#DIV/0!</v>
      </c>
      <c r="K347" s="1">
        <f>Tue!M35</f>
        <v>0</v>
      </c>
      <c r="L347" s="1">
        <f>Tue!N35</f>
        <v>0</v>
      </c>
      <c r="M347" s="4">
        <f>Tue!K35</f>
        <v>0</v>
      </c>
    </row>
    <row r="348" spans="1:13" x14ac:dyDescent="0.35">
      <c r="A348" s="12" t="s">
        <v>13</v>
      </c>
      <c r="B348" s="5" t="e">
        <f t="shared" si="206"/>
        <v>#DIV/0!</v>
      </c>
      <c r="C348" s="5"/>
      <c r="D348" s="4">
        <f>Wed!E35</f>
        <v>0</v>
      </c>
      <c r="E348" s="4">
        <f>Wed!F35</f>
        <v>0</v>
      </c>
      <c r="F348" s="4">
        <f>Wed!G35</f>
        <v>0</v>
      </c>
      <c r="G348" s="4">
        <f>Wed!H35</f>
        <v>0</v>
      </c>
      <c r="H348" s="4">
        <f>Wed!I35</f>
        <v>0</v>
      </c>
      <c r="I348" s="4">
        <f>Wed!J35</f>
        <v>0</v>
      </c>
      <c r="J348" s="19" t="e">
        <f t="shared" si="205"/>
        <v>#DIV/0!</v>
      </c>
      <c r="K348" s="1">
        <f>Wed!M35</f>
        <v>0</v>
      </c>
      <c r="L348" s="1">
        <f>Wed!N35</f>
        <v>0</v>
      </c>
      <c r="M348" s="4">
        <f>Wed!K35</f>
        <v>0</v>
      </c>
    </row>
    <row r="349" spans="1:13" x14ac:dyDescent="0.35">
      <c r="B349" s="15" t="e">
        <f t="shared" si="206"/>
        <v>#DIV/0!</v>
      </c>
      <c r="C349" s="16" t="e">
        <f t="shared" ref="C349" si="207">F349/E349</f>
        <v>#DIV/0!</v>
      </c>
      <c r="D349" s="15">
        <f>SUM(D343:D348)</f>
        <v>0</v>
      </c>
      <c r="E349" s="15">
        <f t="shared" ref="E349:I349" si="208">SUM(E343:E348)</f>
        <v>0</v>
      </c>
      <c r="F349" s="15">
        <f t="shared" si="208"/>
        <v>0</v>
      </c>
      <c r="G349" s="15">
        <f t="shared" si="208"/>
        <v>0</v>
      </c>
      <c r="H349" s="15">
        <f t="shared" si="208"/>
        <v>0</v>
      </c>
      <c r="I349" s="15">
        <f t="shared" si="208"/>
        <v>0</v>
      </c>
      <c r="J349" s="154" t="e">
        <f>L349/K349</f>
        <v>#DIV/0!</v>
      </c>
      <c r="K349" s="15">
        <f t="shared" ref="K349:L349" si="209">K343+K344+K345+K346+K347+K348</f>
        <v>0</v>
      </c>
      <c r="L349" s="15">
        <f t="shared" si="209"/>
        <v>0</v>
      </c>
      <c r="M349" s="15">
        <f>SUM(M343:M348)</f>
        <v>0</v>
      </c>
    </row>
    <row r="352" spans="1:13" x14ac:dyDescent="0.35">
      <c r="A352" s="135" t="s">
        <v>159</v>
      </c>
      <c r="B352" s="12" t="s">
        <v>0</v>
      </c>
      <c r="C352" s="12" t="s">
        <v>1</v>
      </c>
      <c r="D352" s="12" t="s">
        <v>52</v>
      </c>
      <c r="E352" s="12" t="s">
        <v>53</v>
      </c>
      <c r="F352" s="12" t="s">
        <v>48</v>
      </c>
      <c r="G352" s="12" t="s">
        <v>21</v>
      </c>
      <c r="H352" s="12" t="s">
        <v>3</v>
      </c>
      <c r="I352" s="12" t="s">
        <v>54</v>
      </c>
      <c r="J352" s="12" t="s">
        <v>8</v>
      </c>
      <c r="K352" s="12" t="s">
        <v>2</v>
      </c>
      <c r="L352" s="12" t="s">
        <v>9</v>
      </c>
      <c r="M352" s="12" t="s">
        <v>55</v>
      </c>
    </row>
    <row r="353" spans="1:13" x14ac:dyDescent="0.35">
      <c r="A353" s="12" t="s">
        <v>49</v>
      </c>
      <c r="B353" s="5" t="e">
        <f>E353/D353</f>
        <v>#DIV/0!</v>
      </c>
      <c r="C353" s="5"/>
      <c r="D353" s="4">
        <f>Thu!E36</f>
        <v>0</v>
      </c>
      <c r="E353" s="4">
        <f>Thu!F36</f>
        <v>0</v>
      </c>
      <c r="F353" s="4">
        <f>Thu!G36</f>
        <v>0</v>
      </c>
      <c r="G353" s="4">
        <f>Thu!H36</f>
        <v>0</v>
      </c>
      <c r="H353" s="4">
        <f>Thu!I36</f>
        <v>0</v>
      </c>
      <c r="I353" s="4">
        <f>Thu!J36</f>
        <v>0</v>
      </c>
      <c r="J353" s="19" t="e">
        <f t="shared" ref="J353:J358" si="210">L353/K353</f>
        <v>#DIV/0!</v>
      </c>
      <c r="K353" s="10">
        <f>Thu!M36</f>
        <v>0</v>
      </c>
      <c r="L353" s="10">
        <f>Thu!N36</f>
        <v>0</v>
      </c>
      <c r="M353" s="4">
        <f>Thu!K36</f>
        <v>0</v>
      </c>
    </row>
    <row r="354" spans="1:13" x14ac:dyDescent="0.35">
      <c r="A354" s="12" t="s">
        <v>14</v>
      </c>
      <c r="B354" s="5" t="e">
        <f t="shared" ref="B354:B359" si="211">E354/D354</f>
        <v>#DIV/0!</v>
      </c>
      <c r="C354" s="5"/>
      <c r="D354" s="4">
        <f>Sat!E36</f>
        <v>0</v>
      </c>
      <c r="E354" s="4">
        <f>Sat!F36</f>
        <v>0</v>
      </c>
      <c r="F354" s="4">
        <f>Sat!G36</f>
        <v>0</v>
      </c>
      <c r="G354" s="4">
        <f>Sat!H36</f>
        <v>0</v>
      </c>
      <c r="H354" s="4">
        <f>Sat!I36</f>
        <v>0</v>
      </c>
      <c r="I354" s="4">
        <f>Sat!J36</f>
        <v>0</v>
      </c>
      <c r="J354" s="19" t="e">
        <f t="shared" si="210"/>
        <v>#DIV/0!</v>
      </c>
      <c r="K354" s="10">
        <f>Sat!M36</f>
        <v>0</v>
      </c>
      <c r="L354" s="10">
        <f>Sat!N36</f>
        <v>0</v>
      </c>
      <c r="M354" s="4">
        <f>Sat!K36</f>
        <v>0</v>
      </c>
    </row>
    <row r="355" spans="1:13" x14ac:dyDescent="0.35">
      <c r="A355" s="12" t="s">
        <v>10</v>
      </c>
      <c r="B355" s="30" t="e">
        <f t="shared" si="211"/>
        <v>#DIV/0!</v>
      </c>
      <c r="C355" s="30"/>
      <c r="D355" s="4">
        <f>Sun.!E36</f>
        <v>0</v>
      </c>
      <c r="E355" s="4">
        <f>Sun.!F36</f>
        <v>0</v>
      </c>
      <c r="F355" s="4">
        <f>Sun.!G36</f>
        <v>0</v>
      </c>
      <c r="G355" s="4">
        <f>Sun.!H36</f>
        <v>0</v>
      </c>
      <c r="H355" s="4">
        <f>Sun.!I36</f>
        <v>0</v>
      </c>
      <c r="I355" s="4">
        <f>Sun.!J36</f>
        <v>0</v>
      </c>
      <c r="J355" s="19" t="e">
        <f t="shared" si="210"/>
        <v>#DIV/0!</v>
      </c>
      <c r="K355" s="1">
        <f>Sun.!M36</f>
        <v>0</v>
      </c>
      <c r="L355" s="1">
        <f>Sun.!N36</f>
        <v>0</v>
      </c>
      <c r="M355" s="4">
        <f>Sun.!K36</f>
        <v>0</v>
      </c>
    </row>
    <row r="356" spans="1:13" x14ac:dyDescent="0.35">
      <c r="A356" s="12" t="s">
        <v>11</v>
      </c>
      <c r="B356" s="5" t="e">
        <f t="shared" si="211"/>
        <v>#DIV/0!</v>
      </c>
      <c r="C356" s="5"/>
      <c r="D356" s="4">
        <f>Mon!E36</f>
        <v>0</v>
      </c>
      <c r="E356" s="4">
        <f>Mon!F36</f>
        <v>0</v>
      </c>
      <c r="F356" s="4">
        <f>Mon!G36</f>
        <v>0</v>
      </c>
      <c r="G356" s="4">
        <f>Mon!H36</f>
        <v>0</v>
      </c>
      <c r="H356" s="4">
        <f>Mon!I36</f>
        <v>0</v>
      </c>
      <c r="I356" s="4">
        <f>Mon!J36</f>
        <v>0</v>
      </c>
      <c r="J356" s="19" t="e">
        <f t="shared" si="210"/>
        <v>#DIV/0!</v>
      </c>
      <c r="K356" s="1">
        <f>Mon!M36</f>
        <v>0</v>
      </c>
      <c r="L356" s="1">
        <f>Mon!N36</f>
        <v>0</v>
      </c>
      <c r="M356" s="4">
        <f>Mon!K36</f>
        <v>0</v>
      </c>
    </row>
    <row r="357" spans="1:13" x14ac:dyDescent="0.35">
      <c r="A357" s="12" t="s">
        <v>12</v>
      </c>
      <c r="B357" s="5" t="e">
        <f t="shared" si="211"/>
        <v>#DIV/0!</v>
      </c>
      <c r="C357" s="5"/>
      <c r="D357" s="4">
        <f>Tue!E36</f>
        <v>0</v>
      </c>
      <c r="E357" s="4">
        <f>Tue!F36</f>
        <v>0</v>
      </c>
      <c r="F357" s="4">
        <f>Tue!G36</f>
        <v>0</v>
      </c>
      <c r="G357" s="4">
        <f>Tue!H36</f>
        <v>0</v>
      </c>
      <c r="H357" s="4">
        <f>Tue!I36</f>
        <v>0</v>
      </c>
      <c r="I357" s="4">
        <f>Tue!J36</f>
        <v>0</v>
      </c>
      <c r="J357" s="19" t="e">
        <f t="shared" si="210"/>
        <v>#DIV/0!</v>
      </c>
      <c r="K357" s="1">
        <f>Tue!M36</f>
        <v>0</v>
      </c>
      <c r="L357" s="1">
        <f>Tue!N36</f>
        <v>0</v>
      </c>
      <c r="M357" s="4">
        <f>Tue!K36</f>
        <v>0</v>
      </c>
    </row>
    <row r="358" spans="1:13" x14ac:dyDescent="0.35">
      <c r="A358" s="12" t="s">
        <v>13</v>
      </c>
      <c r="B358" s="5" t="e">
        <f t="shared" si="211"/>
        <v>#DIV/0!</v>
      </c>
      <c r="C358" s="5"/>
      <c r="D358" s="4">
        <f>Wed!E36</f>
        <v>0</v>
      </c>
      <c r="E358" s="4">
        <f>Wed!F36</f>
        <v>0</v>
      </c>
      <c r="F358" s="4">
        <f>Wed!G36</f>
        <v>0</v>
      </c>
      <c r="G358" s="4">
        <f>Wed!H36</f>
        <v>0</v>
      </c>
      <c r="H358" s="4">
        <f>Wed!I36</f>
        <v>0</v>
      </c>
      <c r="I358" s="4">
        <f>Wed!J36</f>
        <v>0</v>
      </c>
      <c r="J358" s="19" t="e">
        <f t="shared" si="210"/>
        <v>#DIV/0!</v>
      </c>
      <c r="K358" s="1">
        <f>Wed!M36</f>
        <v>0</v>
      </c>
      <c r="L358" s="1">
        <f>Wed!N36</f>
        <v>0</v>
      </c>
      <c r="M358" s="4">
        <f>Wed!K36</f>
        <v>0</v>
      </c>
    </row>
    <row r="359" spans="1:13" x14ac:dyDescent="0.35">
      <c r="B359" s="15" t="e">
        <f t="shared" si="211"/>
        <v>#DIV/0!</v>
      </c>
      <c r="C359" s="16" t="e">
        <f t="shared" ref="C359" si="212">F359/E359</f>
        <v>#DIV/0!</v>
      </c>
      <c r="D359" s="15">
        <f>SUM(D353:D358)</f>
        <v>0</v>
      </c>
      <c r="E359" s="15">
        <f t="shared" ref="E359:I359" si="213">SUM(E353:E358)</f>
        <v>0</v>
      </c>
      <c r="F359" s="15">
        <f t="shared" si="213"/>
        <v>0</v>
      </c>
      <c r="G359" s="15">
        <f t="shared" si="213"/>
        <v>0</v>
      </c>
      <c r="H359" s="15">
        <f t="shared" si="213"/>
        <v>0</v>
      </c>
      <c r="I359" s="15">
        <f t="shared" si="213"/>
        <v>0</v>
      </c>
      <c r="J359" s="154" t="e">
        <f>L359/K359</f>
        <v>#DIV/0!</v>
      </c>
      <c r="K359" s="15">
        <f t="shared" ref="K359:L359" si="214">K353+K354+K355+K356+K357+K358</f>
        <v>0</v>
      </c>
      <c r="L359" s="15">
        <f t="shared" si="214"/>
        <v>0</v>
      </c>
      <c r="M359" s="15">
        <f>SUM(M353:M358)</f>
        <v>0</v>
      </c>
    </row>
    <row r="362" spans="1:13" x14ac:dyDescent="0.35">
      <c r="A362" s="135" t="s">
        <v>161</v>
      </c>
      <c r="B362" s="12" t="s">
        <v>0</v>
      </c>
      <c r="C362" s="12" t="s">
        <v>1</v>
      </c>
      <c r="D362" s="12" t="s">
        <v>52</v>
      </c>
      <c r="E362" s="12" t="s">
        <v>53</v>
      </c>
      <c r="F362" s="12" t="s">
        <v>48</v>
      </c>
      <c r="G362" s="12" t="s">
        <v>21</v>
      </c>
      <c r="H362" s="12" t="s">
        <v>3</v>
      </c>
      <c r="I362" s="12" t="s">
        <v>54</v>
      </c>
      <c r="J362" s="12" t="s">
        <v>8</v>
      </c>
      <c r="K362" s="12" t="s">
        <v>2</v>
      </c>
      <c r="L362" s="12" t="s">
        <v>9</v>
      </c>
      <c r="M362" s="12" t="s">
        <v>55</v>
      </c>
    </row>
    <row r="363" spans="1:13" x14ac:dyDescent="0.35">
      <c r="A363" s="12" t="s">
        <v>49</v>
      </c>
      <c r="B363" s="5" t="e">
        <f>E363/D363</f>
        <v>#DIV/0!</v>
      </c>
      <c r="C363" s="5"/>
      <c r="D363" s="4">
        <f>Thu!E37</f>
        <v>0</v>
      </c>
      <c r="E363" s="4">
        <f>Thu!F37</f>
        <v>0</v>
      </c>
      <c r="F363" s="4">
        <f>Thu!G37</f>
        <v>0</v>
      </c>
      <c r="G363" s="4">
        <f>Thu!H37</f>
        <v>0</v>
      </c>
      <c r="H363" s="4">
        <f>Thu!I37</f>
        <v>0</v>
      </c>
      <c r="I363" s="4">
        <f>Thu!J37</f>
        <v>0</v>
      </c>
      <c r="J363" s="19" t="e">
        <f t="shared" ref="J363:J368" si="215">L363/K363</f>
        <v>#DIV/0!</v>
      </c>
      <c r="K363" s="10">
        <f>Thu!M37</f>
        <v>0</v>
      </c>
      <c r="L363" s="10">
        <f>Thu!N37</f>
        <v>0</v>
      </c>
      <c r="M363" s="4">
        <f>Thu!K37</f>
        <v>0</v>
      </c>
    </row>
    <row r="364" spans="1:13" x14ac:dyDescent="0.35">
      <c r="A364" s="12" t="s">
        <v>14</v>
      </c>
      <c r="B364" s="5" t="e">
        <f t="shared" ref="B364:B369" si="216">E364/D364</f>
        <v>#DIV/0!</v>
      </c>
      <c r="C364" s="5"/>
      <c r="D364" s="4">
        <f>Sat!E37</f>
        <v>0</v>
      </c>
      <c r="E364" s="4">
        <f>Sat!F37</f>
        <v>0</v>
      </c>
      <c r="F364" s="4">
        <f>Sat!G37</f>
        <v>0</v>
      </c>
      <c r="G364" s="4">
        <f>Sat!H37</f>
        <v>0</v>
      </c>
      <c r="H364" s="4">
        <f>Sat!I37</f>
        <v>0</v>
      </c>
      <c r="I364" s="4">
        <f>Sat!J37</f>
        <v>0</v>
      </c>
      <c r="J364" s="19" t="e">
        <f t="shared" si="215"/>
        <v>#DIV/0!</v>
      </c>
      <c r="K364" s="10">
        <f>Sat!M37</f>
        <v>0</v>
      </c>
      <c r="L364" s="10">
        <f>Sat!N37</f>
        <v>0</v>
      </c>
      <c r="M364" s="4">
        <f>Sat!K37</f>
        <v>0</v>
      </c>
    </row>
    <row r="365" spans="1:13" x14ac:dyDescent="0.35">
      <c r="A365" s="12" t="s">
        <v>10</v>
      </c>
      <c r="B365" s="30" t="e">
        <f t="shared" si="216"/>
        <v>#DIV/0!</v>
      </c>
      <c r="C365" s="30"/>
      <c r="D365" s="4">
        <f>Sun.!E37</f>
        <v>0</v>
      </c>
      <c r="E365" s="4">
        <f>Sun.!F37</f>
        <v>0</v>
      </c>
      <c r="F365" s="4">
        <f>Sun.!G37</f>
        <v>0</v>
      </c>
      <c r="G365" s="4">
        <f>Sun.!H37</f>
        <v>0</v>
      </c>
      <c r="H365" s="4">
        <f>Sun.!I37</f>
        <v>0</v>
      </c>
      <c r="I365" s="4">
        <f>Sun.!J37</f>
        <v>0</v>
      </c>
      <c r="J365" s="19" t="e">
        <f t="shared" si="215"/>
        <v>#DIV/0!</v>
      </c>
      <c r="K365" s="1">
        <f>Sun.!M37</f>
        <v>0</v>
      </c>
      <c r="L365" s="1">
        <f>Sun.!N37</f>
        <v>0</v>
      </c>
      <c r="M365" s="4">
        <f>Sun.!K37</f>
        <v>0</v>
      </c>
    </row>
    <row r="366" spans="1:13" x14ac:dyDescent="0.35">
      <c r="A366" s="12" t="s">
        <v>11</v>
      </c>
      <c r="B366" s="5" t="e">
        <f t="shared" si="216"/>
        <v>#DIV/0!</v>
      </c>
      <c r="C366" s="5"/>
      <c r="D366" s="4">
        <f>Mon!E37</f>
        <v>0</v>
      </c>
      <c r="E366" s="4">
        <f>Mon!F37</f>
        <v>0</v>
      </c>
      <c r="F366" s="4">
        <f>Mon!G37</f>
        <v>0</v>
      </c>
      <c r="G366" s="4">
        <f>Mon!H37</f>
        <v>0</v>
      </c>
      <c r="H366" s="4">
        <f>Mon!I37</f>
        <v>0</v>
      </c>
      <c r="I366" s="4">
        <f>Mon!J37</f>
        <v>0</v>
      </c>
      <c r="J366" s="19" t="e">
        <f t="shared" si="215"/>
        <v>#DIV/0!</v>
      </c>
      <c r="K366" s="1">
        <f>Mon!M37</f>
        <v>0</v>
      </c>
      <c r="L366" s="1">
        <f>Mon!N37</f>
        <v>0</v>
      </c>
      <c r="M366" s="4">
        <f>Mon!K37</f>
        <v>0</v>
      </c>
    </row>
    <row r="367" spans="1:13" x14ac:dyDescent="0.35">
      <c r="A367" s="12" t="s">
        <v>12</v>
      </c>
      <c r="B367" s="5" t="e">
        <f t="shared" si="216"/>
        <v>#DIV/0!</v>
      </c>
      <c r="C367" s="5"/>
      <c r="D367" s="4">
        <f>Tue!E37</f>
        <v>0</v>
      </c>
      <c r="E367" s="4">
        <f>Tue!F37</f>
        <v>0</v>
      </c>
      <c r="F367" s="4">
        <f>Tue!G37</f>
        <v>0</v>
      </c>
      <c r="G367" s="4">
        <f>Tue!H37</f>
        <v>0</v>
      </c>
      <c r="H367" s="4">
        <f>Tue!I37</f>
        <v>0</v>
      </c>
      <c r="I367" s="4">
        <f>Tue!J37</f>
        <v>0</v>
      </c>
      <c r="J367" s="19" t="e">
        <f t="shared" si="215"/>
        <v>#DIV/0!</v>
      </c>
      <c r="K367" s="1">
        <f>Tue!M37</f>
        <v>0</v>
      </c>
      <c r="L367" s="1">
        <f>Tue!N37</f>
        <v>0</v>
      </c>
      <c r="M367" s="4">
        <f>Tue!K37</f>
        <v>0</v>
      </c>
    </row>
    <row r="368" spans="1:13" x14ac:dyDescent="0.35">
      <c r="A368" s="12" t="s">
        <v>13</v>
      </c>
      <c r="B368" s="5" t="e">
        <f t="shared" si="216"/>
        <v>#DIV/0!</v>
      </c>
      <c r="C368" s="5"/>
      <c r="D368" s="4">
        <f>Wed!E37</f>
        <v>0</v>
      </c>
      <c r="E368" s="4">
        <f>Wed!F37</f>
        <v>0</v>
      </c>
      <c r="F368" s="4">
        <f>Wed!G37</f>
        <v>0</v>
      </c>
      <c r="G368" s="4">
        <f>Wed!H37</f>
        <v>0</v>
      </c>
      <c r="H368" s="4">
        <f>Wed!I37</f>
        <v>0</v>
      </c>
      <c r="I368" s="4">
        <f>Wed!J37</f>
        <v>0</v>
      </c>
      <c r="J368" s="19" t="e">
        <f t="shared" si="215"/>
        <v>#DIV/0!</v>
      </c>
      <c r="K368" s="1">
        <f>Wed!M38</f>
        <v>0</v>
      </c>
      <c r="L368" s="1">
        <f>Wed!N37</f>
        <v>0</v>
      </c>
      <c r="M368" s="4">
        <f>Wed!K37</f>
        <v>0</v>
      </c>
    </row>
    <row r="369" spans="1:13" x14ac:dyDescent="0.35">
      <c r="B369" s="15" t="e">
        <f t="shared" si="216"/>
        <v>#DIV/0!</v>
      </c>
      <c r="C369" s="16" t="e">
        <f t="shared" ref="C369" si="217">F369/E369</f>
        <v>#DIV/0!</v>
      </c>
      <c r="D369" s="15">
        <f>SUM(D363:D368)</f>
        <v>0</v>
      </c>
      <c r="E369" s="15">
        <f t="shared" ref="E369:I369" si="218">SUM(E363:E368)</f>
        <v>0</v>
      </c>
      <c r="F369" s="15">
        <f t="shared" si="218"/>
        <v>0</v>
      </c>
      <c r="G369" s="15">
        <f t="shared" si="218"/>
        <v>0</v>
      </c>
      <c r="H369" s="15">
        <f t="shared" si="218"/>
        <v>0</v>
      </c>
      <c r="I369" s="15">
        <f t="shared" si="218"/>
        <v>0</v>
      </c>
      <c r="J369" s="154" t="e">
        <f>L369/K369</f>
        <v>#DIV/0!</v>
      </c>
      <c r="K369" s="15">
        <f t="shared" ref="K369:L369" si="219">K363+K364+K365+K366+K367+K368</f>
        <v>0</v>
      </c>
      <c r="L369" s="15">
        <f t="shared" si="219"/>
        <v>0</v>
      </c>
      <c r="M369" s="15">
        <f>SUM(M363:M368)</f>
        <v>0</v>
      </c>
    </row>
    <row r="372" spans="1:13" x14ac:dyDescent="0.35">
      <c r="A372" s="135" t="s">
        <v>163</v>
      </c>
      <c r="B372" s="12" t="s">
        <v>0</v>
      </c>
      <c r="C372" s="12" t="s">
        <v>1</v>
      </c>
      <c r="D372" s="12" t="s">
        <v>52</v>
      </c>
      <c r="E372" s="12" t="s">
        <v>53</v>
      </c>
      <c r="F372" s="12" t="s">
        <v>48</v>
      </c>
      <c r="G372" s="12" t="s">
        <v>21</v>
      </c>
      <c r="H372" s="12" t="s">
        <v>3</v>
      </c>
      <c r="I372" s="12" t="s">
        <v>54</v>
      </c>
      <c r="J372" s="12" t="s">
        <v>8</v>
      </c>
      <c r="K372" s="12" t="s">
        <v>2</v>
      </c>
      <c r="L372" s="12" t="s">
        <v>9</v>
      </c>
      <c r="M372" s="12" t="s">
        <v>55</v>
      </c>
    </row>
    <row r="373" spans="1:13" x14ac:dyDescent="0.35">
      <c r="A373" s="12" t="s">
        <v>49</v>
      </c>
      <c r="B373" s="5" t="e">
        <f>E373/D373</f>
        <v>#DIV/0!</v>
      </c>
      <c r="C373" s="5"/>
      <c r="D373" s="4">
        <f>Thu!E38</f>
        <v>0</v>
      </c>
      <c r="E373" s="4">
        <f>Thu!F38</f>
        <v>0</v>
      </c>
      <c r="F373" s="4">
        <f>Thu!G38</f>
        <v>0</v>
      </c>
      <c r="G373" s="4">
        <f>Thu!H38</f>
        <v>0</v>
      </c>
      <c r="H373" s="4">
        <f>Thu!I38</f>
        <v>0</v>
      </c>
      <c r="I373" s="4">
        <f>Thu!J38</f>
        <v>0</v>
      </c>
      <c r="J373" s="19" t="e">
        <f t="shared" ref="J373:J378" si="220">L373/K373</f>
        <v>#DIV/0!</v>
      </c>
      <c r="K373" s="10">
        <f>Thu!M38</f>
        <v>0</v>
      </c>
      <c r="L373" s="10">
        <f>Thu!N38</f>
        <v>0</v>
      </c>
      <c r="M373" s="4">
        <f>Thu!K38</f>
        <v>0</v>
      </c>
    </row>
    <row r="374" spans="1:13" x14ac:dyDescent="0.35">
      <c r="A374" s="12" t="s">
        <v>14</v>
      </c>
      <c r="B374" s="5" t="e">
        <f t="shared" ref="B374:B379" si="221">E374/D374</f>
        <v>#DIV/0!</v>
      </c>
      <c r="C374" s="5"/>
      <c r="D374" s="4">
        <f>Sat!E38</f>
        <v>0</v>
      </c>
      <c r="E374" s="4">
        <f>Sat!F38</f>
        <v>0</v>
      </c>
      <c r="F374" s="4">
        <f>Sat!G38</f>
        <v>0</v>
      </c>
      <c r="G374" s="4">
        <f>Sat!H38</f>
        <v>0</v>
      </c>
      <c r="H374" s="4">
        <f>Sat!I38</f>
        <v>0</v>
      </c>
      <c r="I374" s="4">
        <f>Sat!J38</f>
        <v>0</v>
      </c>
      <c r="J374" s="19" t="e">
        <f t="shared" si="220"/>
        <v>#DIV/0!</v>
      </c>
      <c r="K374" s="10">
        <f>Sat!M38</f>
        <v>0</v>
      </c>
      <c r="L374" s="10">
        <f>Sat!N38</f>
        <v>0</v>
      </c>
      <c r="M374" s="4">
        <f>Sat!K38</f>
        <v>0</v>
      </c>
    </row>
    <row r="375" spans="1:13" x14ac:dyDescent="0.35">
      <c r="A375" s="12" t="s">
        <v>10</v>
      </c>
      <c r="B375" s="30" t="e">
        <f t="shared" si="221"/>
        <v>#DIV/0!</v>
      </c>
      <c r="C375" s="30"/>
      <c r="D375" s="4">
        <f>Sun.!E38</f>
        <v>0</v>
      </c>
      <c r="E375" s="4">
        <f>Sun.!F38</f>
        <v>0</v>
      </c>
      <c r="F375" s="4">
        <f>Sun.!G38</f>
        <v>0</v>
      </c>
      <c r="G375" s="4">
        <f>Sun.!H38</f>
        <v>0</v>
      </c>
      <c r="H375" s="4">
        <f>Sun.!I38</f>
        <v>0</v>
      </c>
      <c r="I375" s="4">
        <f>Sun.!J38</f>
        <v>0</v>
      </c>
      <c r="J375" s="19" t="e">
        <f t="shared" si="220"/>
        <v>#DIV/0!</v>
      </c>
      <c r="K375" s="1">
        <f>Sun.!M38</f>
        <v>0</v>
      </c>
      <c r="L375" s="1">
        <f>Sun.!N38</f>
        <v>0</v>
      </c>
      <c r="M375" s="4">
        <f>Sun.!K38</f>
        <v>0</v>
      </c>
    </row>
    <row r="376" spans="1:13" x14ac:dyDescent="0.35">
      <c r="A376" s="12" t="s">
        <v>11</v>
      </c>
      <c r="B376" s="5" t="e">
        <f t="shared" si="221"/>
        <v>#DIV/0!</v>
      </c>
      <c r="C376" s="5"/>
      <c r="D376" s="4">
        <f>Mon!E38</f>
        <v>0</v>
      </c>
      <c r="E376" s="4">
        <f>Mon!F38</f>
        <v>0</v>
      </c>
      <c r="F376" s="4">
        <f>Mon!G38</f>
        <v>0</v>
      </c>
      <c r="G376" s="4">
        <f>Mon!H38</f>
        <v>0</v>
      </c>
      <c r="H376" s="4">
        <f>Mon!I38</f>
        <v>0</v>
      </c>
      <c r="I376" s="4">
        <f>Mon!J38</f>
        <v>0</v>
      </c>
      <c r="J376" s="19" t="e">
        <f t="shared" si="220"/>
        <v>#DIV/0!</v>
      </c>
      <c r="K376" s="1">
        <f>Mon!M38</f>
        <v>0</v>
      </c>
      <c r="L376" s="1">
        <f>Mon!N38</f>
        <v>0</v>
      </c>
      <c r="M376" s="4">
        <f>Mon!K38</f>
        <v>0</v>
      </c>
    </row>
    <row r="377" spans="1:13" x14ac:dyDescent="0.35">
      <c r="A377" s="12" t="s">
        <v>12</v>
      </c>
      <c r="B377" s="5" t="e">
        <f t="shared" si="221"/>
        <v>#DIV/0!</v>
      </c>
      <c r="C377" s="5"/>
      <c r="D377" s="4">
        <f>Tue!E38</f>
        <v>0</v>
      </c>
      <c r="E377" s="4">
        <f>Tue!F38</f>
        <v>0</v>
      </c>
      <c r="F377" s="4">
        <f>Tue!G38</f>
        <v>0</v>
      </c>
      <c r="G377" s="4">
        <f>Tue!H38</f>
        <v>0</v>
      </c>
      <c r="H377" s="4">
        <f>Tue!I38</f>
        <v>0</v>
      </c>
      <c r="I377" s="4">
        <f>Tue!J38</f>
        <v>0</v>
      </c>
      <c r="J377" s="19" t="e">
        <f t="shared" si="220"/>
        <v>#DIV/0!</v>
      </c>
      <c r="K377" s="1">
        <f>Tue!M38</f>
        <v>0</v>
      </c>
      <c r="L377" s="1">
        <f>Tue!N38</f>
        <v>0</v>
      </c>
      <c r="M377" s="4">
        <f>Tue!K38</f>
        <v>0</v>
      </c>
    </row>
    <row r="378" spans="1:13" x14ac:dyDescent="0.35">
      <c r="A378" s="12" t="s">
        <v>13</v>
      </c>
      <c r="B378" s="5" t="e">
        <f t="shared" si="221"/>
        <v>#DIV/0!</v>
      </c>
      <c r="C378" s="5"/>
      <c r="D378" s="4">
        <f>Wed!E38</f>
        <v>0</v>
      </c>
      <c r="E378" s="4">
        <f>Wed!F38</f>
        <v>0</v>
      </c>
      <c r="F378" s="4">
        <f>Wed!G38</f>
        <v>0</v>
      </c>
      <c r="G378" s="4">
        <f>Wed!H38</f>
        <v>0</v>
      </c>
      <c r="H378" s="4">
        <f>Wed!I38</f>
        <v>0</v>
      </c>
      <c r="I378" s="4">
        <f>Wed!J38</f>
        <v>0</v>
      </c>
      <c r="J378" s="19" t="e">
        <f t="shared" si="220"/>
        <v>#DIV/0!</v>
      </c>
      <c r="K378" s="1">
        <f>Wed!M38</f>
        <v>0</v>
      </c>
      <c r="L378" s="1">
        <f>Wed!N38</f>
        <v>0</v>
      </c>
      <c r="M378" s="4">
        <f>Wed!K38</f>
        <v>0</v>
      </c>
    </row>
    <row r="379" spans="1:13" x14ac:dyDescent="0.35">
      <c r="B379" s="15" t="e">
        <f t="shared" si="221"/>
        <v>#DIV/0!</v>
      </c>
      <c r="C379" s="16" t="e">
        <f t="shared" ref="C379" si="222">F379/E379</f>
        <v>#DIV/0!</v>
      </c>
      <c r="D379" s="15">
        <f>SUM(D373:D378)</f>
        <v>0</v>
      </c>
      <c r="E379" s="15">
        <f t="shared" ref="E379:I379" si="223">SUM(E373:E378)</f>
        <v>0</v>
      </c>
      <c r="F379" s="15">
        <f t="shared" si="223"/>
        <v>0</v>
      </c>
      <c r="G379" s="15">
        <f t="shared" si="223"/>
        <v>0</v>
      </c>
      <c r="H379" s="15">
        <f t="shared" si="223"/>
        <v>0</v>
      </c>
      <c r="I379" s="15">
        <f t="shared" si="223"/>
        <v>0</v>
      </c>
      <c r="J379" s="154" t="e">
        <f>L379/K379</f>
        <v>#DIV/0!</v>
      </c>
      <c r="K379" s="15">
        <f t="shared" ref="K379:L379" si="224">K373+K374+K375+K376+K377+K378</f>
        <v>0</v>
      </c>
      <c r="L379" s="15">
        <f t="shared" si="224"/>
        <v>0</v>
      </c>
      <c r="M379" s="15">
        <f>SUM(M373:M378)</f>
        <v>0</v>
      </c>
    </row>
  </sheetData>
  <dataConsolidate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R87"/>
  <sheetViews>
    <sheetView topLeftCell="A20" zoomScaleNormal="100" workbookViewId="0">
      <selection activeCell="C34" sqref="C34"/>
    </sheetView>
  </sheetViews>
  <sheetFormatPr defaultRowHeight="14.5" x14ac:dyDescent="0.35"/>
  <cols>
    <col min="1" max="1" width="15.54296875" customWidth="1"/>
    <col min="2" max="2" width="21.7265625" customWidth="1"/>
    <col min="3" max="3" width="21.54296875" customWidth="1"/>
    <col min="4" max="4" width="9.6328125" customWidth="1"/>
    <col min="6" max="7" width="10.26953125" customWidth="1"/>
    <col min="11" max="11" width="12.7265625" customWidth="1"/>
    <col min="12" max="12" width="12.453125" customWidth="1"/>
    <col min="13" max="13" width="12" customWidth="1"/>
    <col min="14" max="14" width="9.7265625" customWidth="1"/>
    <col min="15" max="15" width="15.453125" customWidth="1"/>
    <col min="16" max="16" width="14.54296875" bestFit="1" customWidth="1"/>
  </cols>
  <sheetData>
    <row r="1" spans="1:18" x14ac:dyDescent="0.35">
      <c r="A1" s="26" t="s">
        <v>58</v>
      </c>
      <c r="B1" s="26" t="s">
        <v>128</v>
      </c>
      <c r="C1" s="26" t="s">
        <v>51</v>
      </c>
      <c r="D1" s="11" t="s">
        <v>0</v>
      </c>
      <c r="E1" s="11" t="s">
        <v>1</v>
      </c>
      <c r="F1" s="11" t="s">
        <v>52</v>
      </c>
      <c r="G1" s="11" t="s">
        <v>53</v>
      </c>
      <c r="H1" s="11" t="s">
        <v>48</v>
      </c>
      <c r="I1" s="11" t="s">
        <v>21</v>
      </c>
      <c r="J1" s="11" t="s">
        <v>3</v>
      </c>
      <c r="K1" s="11" t="s">
        <v>54</v>
      </c>
      <c r="L1" s="11" t="s">
        <v>55</v>
      </c>
      <c r="M1" s="11" t="s">
        <v>56</v>
      </c>
      <c r="N1" s="11" t="s">
        <v>57</v>
      </c>
      <c r="O1" s="11" t="s">
        <v>112</v>
      </c>
      <c r="P1" s="11" t="s">
        <v>180</v>
      </c>
      <c r="Q1" s="11" t="s">
        <v>9</v>
      </c>
      <c r="R1" s="11" t="s">
        <v>181</v>
      </c>
    </row>
    <row r="2" spans="1:18" x14ac:dyDescent="0.35">
      <c r="A2" s="34" t="s">
        <v>59</v>
      </c>
      <c r="B2" s="40" t="s">
        <v>6</v>
      </c>
      <c r="C2" s="40" t="s">
        <v>22</v>
      </c>
      <c r="D2" s="25">
        <f>G2/F2</f>
        <v>0.89189189189189189</v>
      </c>
      <c r="E2" s="5"/>
      <c r="F2" s="4">
        <f>Detailed!D8</f>
        <v>148</v>
      </c>
      <c r="G2" s="4">
        <f>Detailed!E8</f>
        <v>132</v>
      </c>
      <c r="H2" s="4">
        <f>Detailed!F8</f>
        <v>7</v>
      </c>
      <c r="I2" s="4">
        <f>Detailed!G8</f>
        <v>9</v>
      </c>
      <c r="J2" s="4">
        <f>Detailed!H8</f>
        <v>0</v>
      </c>
      <c r="K2" s="4">
        <f>Detailed!I8</f>
        <v>0</v>
      </c>
      <c r="L2" s="4">
        <f>Detailed!M8</f>
        <v>6</v>
      </c>
      <c r="M2" s="6"/>
      <c r="N2" s="4">
        <f>H2+I2+J2+K2</f>
        <v>16</v>
      </c>
      <c r="O2" s="97">
        <f>F2/L2</f>
        <v>24.666666666666668</v>
      </c>
      <c r="P2" s="4">
        <f>Detailed!K8</f>
        <v>0</v>
      </c>
      <c r="Q2" s="4">
        <f>Detailed!L8</f>
        <v>0</v>
      </c>
      <c r="R2" s="19" t="e">
        <f>Q2/P2</f>
        <v>#DIV/0!</v>
      </c>
    </row>
    <row r="3" spans="1:18" x14ac:dyDescent="0.35">
      <c r="A3" s="34" t="s">
        <v>59</v>
      </c>
      <c r="B3" s="40" t="s">
        <v>7</v>
      </c>
      <c r="C3" s="40" t="s">
        <v>23</v>
      </c>
      <c r="D3" s="25" t="e">
        <f t="shared" ref="D3:D40" si="0">G3/F3</f>
        <v>#DIV/0!</v>
      </c>
      <c r="E3" s="5" t="e">
        <f>Detailed!C19</f>
        <v>#DIV/0!</v>
      </c>
      <c r="F3" s="4">
        <f>Detailed!D19</f>
        <v>0</v>
      </c>
      <c r="G3" s="4">
        <f>Detailed!E19</f>
        <v>0</v>
      </c>
      <c r="H3" s="4">
        <f>Detailed!F19</f>
        <v>0</v>
      </c>
      <c r="I3" s="4">
        <f>Detailed!G19</f>
        <v>0</v>
      </c>
      <c r="J3" s="4">
        <f>Detailed!H19</f>
        <v>0</v>
      </c>
      <c r="K3" s="4">
        <f>Detailed!I19</f>
        <v>0</v>
      </c>
      <c r="L3" s="4">
        <f>Detailed!M19</f>
        <v>4</v>
      </c>
      <c r="M3" s="6"/>
      <c r="N3" s="4">
        <f t="shared" ref="N3:N33" si="1">H3+I3+J3+K3</f>
        <v>0</v>
      </c>
      <c r="O3" s="97">
        <f t="shared" ref="O3:O33" si="2">F3/L3</f>
        <v>0</v>
      </c>
      <c r="P3" s="4">
        <f>Detailed!K19</f>
        <v>0</v>
      </c>
      <c r="Q3" s="4">
        <f>Detailed!L19</f>
        <v>0</v>
      </c>
      <c r="R3" s="19" t="e">
        <f t="shared" ref="R3:R40" si="3">Q3/P3</f>
        <v>#DIV/0!</v>
      </c>
    </row>
    <row r="4" spans="1:18" ht="14.5" customHeight="1" x14ac:dyDescent="0.35">
      <c r="A4" s="34" t="s">
        <v>59</v>
      </c>
      <c r="B4" s="150" t="s">
        <v>164</v>
      </c>
      <c r="C4" s="150" t="s">
        <v>164</v>
      </c>
      <c r="D4" s="25" t="e">
        <f t="shared" si="0"/>
        <v>#DIV/0!</v>
      </c>
      <c r="E4" s="5">
        <f>Detailed!C20</f>
        <v>0</v>
      </c>
      <c r="F4" s="4">
        <f>Detailed!D30</f>
        <v>0</v>
      </c>
      <c r="G4" s="4">
        <f>Detailed!E30</f>
        <v>0</v>
      </c>
      <c r="H4" s="4">
        <f>Detailed!F30</f>
        <v>0</v>
      </c>
      <c r="I4" s="4">
        <f>Detailed!G30</f>
        <v>0</v>
      </c>
      <c r="J4" s="4">
        <f>Detailed!H30</f>
        <v>0</v>
      </c>
      <c r="K4" s="4">
        <f>Detailed!I30</f>
        <v>0</v>
      </c>
      <c r="L4" s="4">
        <f>Detailed!M30</f>
        <v>0</v>
      </c>
      <c r="M4" s="6"/>
      <c r="N4" s="4">
        <f t="shared" si="1"/>
        <v>0</v>
      </c>
      <c r="O4" s="97" t="e">
        <f>F4/L4</f>
        <v>#DIV/0!</v>
      </c>
      <c r="P4" s="4">
        <f>Detailed!K30</f>
        <v>0</v>
      </c>
      <c r="Q4" s="4">
        <f>Detailed!L30</f>
        <v>0</v>
      </c>
      <c r="R4" s="19" t="e">
        <f t="shared" si="3"/>
        <v>#DIV/0!</v>
      </c>
    </row>
    <row r="5" spans="1:18" x14ac:dyDescent="0.35">
      <c r="A5" s="34" t="s">
        <v>61</v>
      </c>
      <c r="B5" s="40" t="s">
        <v>26</v>
      </c>
      <c r="C5" s="40" t="s">
        <v>230</v>
      </c>
      <c r="D5" s="25">
        <f t="shared" si="0"/>
        <v>0.93055555555555558</v>
      </c>
      <c r="E5" s="5">
        <f>Detailed!C21</f>
        <v>0</v>
      </c>
      <c r="F5" s="4">
        <f>Detailed!D41</f>
        <v>72</v>
      </c>
      <c r="G5" s="4">
        <f>Detailed!E41</f>
        <v>67</v>
      </c>
      <c r="H5" s="4">
        <f>Detailed!F41</f>
        <v>0</v>
      </c>
      <c r="I5" s="4">
        <f>Detailed!G41</f>
        <v>4</v>
      </c>
      <c r="J5" s="4">
        <f>Detailed!H41</f>
        <v>0</v>
      </c>
      <c r="K5" s="4">
        <f>Detailed!I41</f>
        <v>1</v>
      </c>
      <c r="L5" s="4">
        <f>Detailed!M41</f>
        <v>6</v>
      </c>
      <c r="M5" s="6"/>
      <c r="N5" s="4">
        <f t="shared" si="1"/>
        <v>5</v>
      </c>
      <c r="O5" s="97">
        <f t="shared" si="2"/>
        <v>12</v>
      </c>
      <c r="P5" s="4">
        <f>Detailed!K41</f>
        <v>0</v>
      </c>
      <c r="Q5" s="4">
        <f>Detailed!L41</f>
        <v>0</v>
      </c>
      <c r="R5" s="19" t="e">
        <f t="shared" si="3"/>
        <v>#DIV/0!</v>
      </c>
    </row>
    <row r="6" spans="1:18" x14ac:dyDescent="0.35">
      <c r="A6" s="34" t="s">
        <v>61</v>
      </c>
      <c r="B6" s="40" t="s">
        <v>28</v>
      </c>
      <c r="C6" s="40" t="s">
        <v>29</v>
      </c>
      <c r="D6" s="25">
        <f t="shared" si="0"/>
        <v>0.94117647058823528</v>
      </c>
      <c r="E6" s="5">
        <f>Detailed!C22</f>
        <v>0</v>
      </c>
      <c r="F6" s="4">
        <f>Detailed!D52</f>
        <v>119</v>
      </c>
      <c r="G6" s="4">
        <f>Detailed!E52</f>
        <v>112</v>
      </c>
      <c r="H6" s="4">
        <f>Detailed!F52</f>
        <v>6</v>
      </c>
      <c r="I6" s="4">
        <f>Detailed!G52</f>
        <v>1</v>
      </c>
      <c r="J6" s="4">
        <f>Detailed!H52</f>
        <v>0</v>
      </c>
      <c r="K6" s="4">
        <f>Detailed!I52</f>
        <v>0</v>
      </c>
      <c r="L6" s="4">
        <f>Detailed!M52</f>
        <v>6</v>
      </c>
      <c r="M6" s="6"/>
      <c r="N6" s="4">
        <f t="shared" si="1"/>
        <v>7</v>
      </c>
      <c r="O6" s="97">
        <f t="shared" si="2"/>
        <v>19.833333333333332</v>
      </c>
      <c r="P6" s="4">
        <f>Detailed!K52</f>
        <v>0</v>
      </c>
      <c r="Q6" s="4">
        <f>Detailed!L52</f>
        <v>0</v>
      </c>
      <c r="R6" s="19" t="e">
        <f t="shared" si="3"/>
        <v>#DIV/0!</v>
      </c>
    </row>
    <row r="7" spans="1:18" x14ac:dyDescent="0.35">
      <c r="A7" s="34" t="s">
        <v>62</v>
      </c>
      <c r="B7" s="40" t="s">
        <v>5</v>
      </c>
      <c r="C7" s="40" t="s">
        <v>30</v>
      </c>
      <c r="D7" s="25">
        <f t="shared" si="0"/>
        <v>0.93382352941176472</v>
      </c>
      <c r="E7" s="5" t="str">
        <f>Detailed!C23</f>
        <v>FDDS%</v>
      </c>
      <c r="F7" s="4">
        <f>Detailed!D63</f>
        <v>136</v>
      </c>
      <c r="G7" s="4">
        <f>Detailed!E63</f>
        <v>127</v>
      </c>
      <c r="H7" s="4">
        <f>Detailed!F63</f>
        <v>6</v>
      </c>
      <c r="I7" s="4">
        <f>Detailed!G63</f>
        <v>3</v>
      </c>
      <c r="J7" s="4">
        <f>Detailed!H63</f>
        <v>0</v>
      </c>
      <c r="K7" s="4">
        <f>Detailed!I63</f>
        <v>0</v>
      </c>
      <c r="L7" s="4">
        <f>Detailed!M63</f>
        <v>6</v>
      </c>
      <c r="M7" s="6"/>
      <c r="N7" s="4">
        <f t="shared" si="1"/>
        <v>9</v>
      </c>
      <c r="O7" s="97">
        <f t="shared" si="2"/>
        <v>22.666666666666668</v>
      </c>
      <c r="P7" s="4">
        <f>Detailed!K63</f>
        <v>0</v>
      </c>
      <c r="Q7" s="4">
        <f>Detailed!L63</f>
        <v>0</v>
      </c>
      <c r="R7" s="19" t="e">
        <f t="shared" si="3"/>
        <v>#DIV/0!</v>
      </c>
    </row>
    <row r="8" spans="1:18" x14ac:dyDescent="0.35">
      <c r="A8" s="34" t="s">
        <v>59</v>
      </c>
      <c r="B8" s="40" t="s">
        <v>249</v>
      </c>
      <c r="C8" s="40" t="s">
        <v>250</v>
      </c>
      <c r="D8" s="25">
        <f t="shared" si="0"/>
        <v>0.94339622641509435</v>
      </c>
      <c r="E8" s="5">
        <f>Detailed!C24</f>
        <v>0</v>
      </c>
      <c r="F8" s="4">
        <f>Detailed!D74</f>
        <v>106</v>
      </c>
      <c r="G8" s="4">
        <f>Detailed!E74</f>
        <v>100</v>
      </c>
      <c r="H8" s="4">
        <f>Detailed!F74</f>
        <v>4</v>
      </c>
      <c r="I8" s="4">
        <f>Detailed!G74</f>
        <v>2</v>
      </c>
      <c r="J8" s="4">
        <f>Detailed!H74</f>
        <v>0</v>
      </c>
      <c r="K8" s="4">
        <f>Detailed!I74</f>
        <v>0</v>
      </c>
      <c r="L8" s="4">
        <f>Detailed!M74</f>
        <v>6</v>
      </c>
      <c r="M8" s="6"/>
      <c r="N8" s="4">
        <f t="shared" si="1"/>
        <v>6</v>
      </c>
      <c r="O8" s="97">
        <f t="shared" si="2"/>
        <v>17.666666666666668</v>
      </c>
      <c r="P8" s="4">
        <f>Detailed!K74</f>
        <v>0</v>
      </c>
      <c r="Q8" s="4">
        <f>Detailed!L74</f>
        <v>0</v>
      </c>
      <c r="R8" s="19" t="e">
        <f t="shared" si="3"/>
        <v>#DIV/0!</v>
      </c>
    </row>
    <row r="9" spans="1:18" x14ac:dyDescent="0.35">
      <c r="A9" s="34" t="s">
        <v>62</v>
      </c>
      <c r="B9" s="40" t="s">
        <v>32</v>
      </c>
      <c r="C9" s="40" t="s">
        <v>33</v>
      </c>
      <c r="D9" s="25">
        <f t="shared" si="0"/>
        <v>0.88059701492537312</v>
      </c>
      <c r="E9" s="5">
        <f>Detailed!C25</f>
        <v>0</v>
      </c>
      <c r="F9" s="4">
        <f>Detailed!D85</f>
        <v>67</v>
      </c>
      <c r="G9" s="4">
        <f>Detailed!E85</f>
        <v>59</v>
      </c>
      <c r="H9" s="4">
        <f>Detailed!F85</f>
        <v>4</v>
      </c>
      <c r="I9" s="4">
        <f>Detailed!G85</f>
        <v>4</v>
      </c>
      <c r="J9" s="4">
        <f>Detailed!H85</f>
        <v>0</v>
      </c>
      <c r="K9" s="4">
        <f>Detailed!I85</f>
        <v>0</v>
      </c>
      <c r="L9" s="4">
        <f>Detailed!M85</f>
        <v>6</v>
      </c>
      <c r="M9" s="6"/>
      <c r="N9" s="4">
        <f t="shared" si="1"/>
        <v>8</v>
      </c>
      <c r="O9" s="97">
        <f t="shared" si="2"/>
        <v>11.166666666666666</v>
      </c>
      <c r="P9" s="4">
        <f>Detailed!K85</f>
        <v>0</v>
      </c>
      <c r="Q9" s="4">
        <f>Detailed!L85</f>
        <v>0</v>
      </c>
      <c r="R9" s="19" t="e">
        <f t="shared" si="3"/>
        <v>#DIV/0!</v>
      </c>
    </row>
    <row r="10" spans="1:18" x14ac:dyDescent="0.35">
      <c r="A10" s="34" t="s">
        <v>61</v>
      </c>
      <c r="B10" s="40" t="s">
        <v>34</v>
      </c>
      <c r="C10" s="40" t="s">
        <v>35</v>
      </c>
      <c r="D10" s="25">
        <f t="shared" si="0"/>
        <v>0.91428571428571426</v>
      </c>
      <c r="E10" s="5">
        <f>Detailed!C26</f>
        <v>0</v>
      </c>
      <c r="F10" s="4">
        <f>Detailed!D96</f>
        <v>105</v>
      </c>
      <c r="G10" s="4">
        <f>Detailed!E96</f>
        <v>96</v>
      </c>
      <c r="H10" s="4">
        <f>Detailed!F96</f>
        <v>0</v>
      </c>
      <c r="I10" s="4">
        <f>Detailed!G96</f>
        <v>6</v>
      </c>
      <c r="J10" s="4">
        <f>Detailed!H96</f>
        <v>3</v>
      </c>
      <c r="K10" s="4">
        <f>Detailed!I96</f>
        <v>0</v>
      </c>
      <c r="L10" s="4">
        <f>Detailed!M96</f>
        <v>6</v>
      </c>
      <c r="M10" s="6"/>
      <c r="N10" s="4">
        <f t="shared" si="1"/>
        <v>9</v>
      </c>
      <c r="O10" s="97">
        <f t="shared" si="2"/>
        <v>17.5</v>
      </c>
      <c r="P10" s="4">
        <f>Detailed!K96</f>
        <v>0</v>
      </c>
      <c r="Q10" s="4">
        <f>Detailed!L96</f>
        <v>0</v>
      </c>
      <c r="R10" s="19" t="e">
        <f t="shared" si="3"/>
        <v>#DIV/0!</v>
      </c>
    </row>
    <row r="11" spans="1:18" x14ac:dyDescent="0.35">
      <c r="A11" s="34" t="s">
        <v>61</v>
      </c>
      <c r="B11" s="40" t="s">
        <v>139</v>
      </c>
      <c r="C11" s="40" t="s">
        <v>148</v>
      </c>
      <c r="D11" s="25">
        <f t="shared" si="0"/>
        <v>0.9285714285714286</v>
      </c>
      <c r="E11" s="5">
        <f>Detailed!C27</f>
        <v>0</v>
      </c>
      <c r="F11" s="4">
        <f>Detailed!D107</f>
        <v>112</v>
      </c>
      <c r="G11" s="4">
        <f>Detailed!E107</f>
        <v>104</v>
      </c>
      <c r="H11" s="4">
        <f>Detailed!F107</f>
        <v>2</v>
      </c>
      <c r="I11" s="4">
        <f>Detailed!G107</f>
        <v>6</v>
      </c>
      <c r="J11" s="4">
        <f>Detailed!H107</f>
        <v>0</v>
      </c>
      <c r="K11" s="4">
        <f>Detailed!I107</f>
        <v>0</v>
      </c>
      <c r="L11" s="4">
        <f>Detailed!M107</f>
        <v>6</v>
      </c>
      <c r="M11" s="6"/>
      <c r="N11" s="4">
        <f t="shared" si="1"/>
        <v>8</v>
      </c>
      <c r="O11" s="97">
        <f t="shared" si="2"/>
        <v>18.666666666666668</v>
      </c>
      <c r="P11" s="4">
        <f>Detailed!K107</f>
        <v>0</v>
      </c>
      <c r="Q11" s="4">
        <f>Detailed!L107</f>
        <v>0</v>
      </c>
      <c r="R11" s="19" t="e">
        <f t="shared" si="3"/>
        <v>#DIV/0!</v>
      </c>
    </row>
    <row r="12" spans="1:18" x14ac:dyDescent="0.35">
      <c r="A12" s="34" t="s">
        <v>116</v>
      </c>
      <c r="B12" s="150" t="s">
        <v>115</v>
      </c>
      <c r="C12" s="150" t="s">
        <v>114</v>
      </c>
      <c r="D12" s="25">
        <f t="shared" si="0"/>
        <v>0.90862944162436543</v>
      </c>
      <c r="E12" s="5">
        <f>Detailed!C28</f>
        <v>0</v>
      </c>
      <c r="F12" s="4">
        <f>Detailed!D118</f>
        <v>197</v>
      </c>
      <c r="G12" s="4">
        <f>Detailed!E118</f>
        <v>179</v>
      </c>
      <c r="H12" s="4">
        <f>Detailed!F118</f>
        <v>7</v>
      </c>
      <c r="I12" s="4">
        <f>Detailed!G118</f>
        <v>11</v>
      </c>
      <c r="J12" s="4">
        <f>Detailed!H118</f>
        <v>0</v>
      </c>
      <c r="K12" s="4">
        <f>Detailed!I118</f>
        <v>0</v>
      </c>
      <c r="L12" s="4">
        <f>Detailed!M118</f>
        <v>6</v>
      </c>
      <c r="M12" s="6"/>
      <c r="N12" s="4">
        <f t="shared" si="1"/>
        <v>18</v>
      </c>
      <c r="O12" s="97">
        <f t="shared" si="2"/>
        <v>32.833333333333336</v>
      </c>
      <c r="P12" s="4">
        <f>Detailed!K118</f>
        <v>0</v>
      </c>
      <c r="Q12" s="4">
        <f>Detailed!L118</f>
        <v>0</v>
      </c>
      <c r="R12" s="19" t="e">
        <f t="shared" si="3"/>
        <v>#DIV/0!</v>
      </c>
    </row>
    <row r="13" spans="1:18" x14ac:dyDescent="0.35">
      <c r="A13" s="34" t="s">
        <v>61</v>
      </c>
      <c r="B13" s="40" t="s">
        <v>40</v>
      </c>
      <c r="C13" s="40" t="s">
        <v>41</v>
      </c>
      <c r="D13" s="25" t="e">
        <f t="shared" si="0"/>
        <v>#DIV/0!</v>
      </c>
      <c r="E13" s="5">
        <f>Detailed!C29</f>
        <v>0</v>
      </c>
      <c r="F13" s="4">
        <f>Detailed!D129</f>
        <v>0</v>
      </c>
      <c r="G13" s="4">
        <f>Detailed!E129</f>
        <v>0</v>
      </c>
      <c r="H13" s="4">
        <f>Detailed!F129</f>
        <v>0</v>
      </c>
      <c r="I13" s="4">
        <f>Detailed!G129</f>
        <v>0</v>
      </c>
      <c r="J13" s="4">
        <f>Detailed!H129</f>
        <v>0</v>
      </c>
      <c r="K13" s="4">
        <f>Detailed!I129</f>
        <v>0</v>
      </c>
      <c r="L13" s="4">
        <f>Detailed!M129</f>
        <v>2</v>
      </c>
      <c r="M13" s="6"/>
      <c r="N13" s="4">
        <f t="shared" si="1"/>
        <v>0</v>
      </c>
      <c r="O13" s="97">
        <f t="shared" si="2"/>
        <v>0</v>
      </c>
      <c r="P13" s="4">
        <f>Detailed!K129</f>
        <v>0</v>
      </c>
      <c r="Q13" s="4">
        <f>Detailed!L129</f>
        <v>0</v>
      </c>
      <c r="R13" s="19" t="e">
        <f t="shared" si="3"/>
        <v>#DIV/0!</v>
      </c>
    </row>
    <row r="14" spans="1:18" x14ac:dyDescent="0.35">
      <c r="A14" s="34" t="s">
        <v>64</v>
      </c>
      <c r="B14" s="40" t="s">
        <v>42</v>
      </c>
      <c r="C14" s="40" t="s">
        <v>43</v>
      </c>
      <c r="D14" s="25">
        <f t="shared" si="0"/>
        <v>0.87878787878787878</v>
      </c>
      <c r="E14" s="5" t="e">
        <f>Detailed!C30</f>
        <v>#DIV/0!</v>
      </c>
      <c r="F14" s="4">
        <f>Detailed!D139</f>
        <v>99</v>
      </c>
      <c r="G14" s="4">
        <f>Detailed!E139</f>
        <v>87</v>
      </c>
      <c r="H14" s="4">
        <f>Detailed!F139</f>
        <v>11</v>
      </c>
      <c r="I14" s="4">
        <f>Detailed!G139</f>
        <v>1</v>
      </c>
      <c r="J14" s="4">
        <f>Detailed!H139</f>
        <v>0</v>
      </c>
      <c r="K14" s="4">
        <f>Detailed!I139</f>
        <v>0</v>
      </c>
      <c r="L14" s="4">
        <f>Detailed!M139</f>
        <v>6</v>
      </c>
      <c r="M14" s="6"/>
      <c r="N14" s="4">
        <f t="shared" si="1"/>
        <v>12</v>
      </c>
      <c r="O14" s="97">
        <f t="shared" si="2"/>
        <v>16.5</v>
      </c>
      <c r="P14" s="4">
        <f>Detailed!K139</f>
        <v>0</v>
      </c>
      <c r="Q14" s="4">
        <f>Detailed!L139</f>
        <v>0</v>
      </c>
      <c r="R14" s="19" t="e">
        <f t="shared" si="3"/>
        <v>#DIV/0!</v>
      </c>
    </row>
    <row r="15" spans="1:18" x14ac:dyDescent="0.35">
      <c r="A15" s="34" t="s">
        <v>61</v>
      </c>
      <c r="B15" s="150" t="s">
        <v>223</v>
      </c>
      <c r="C15" s="150" t="s">
        <v>224</v>
      </c>
      <c r="D15" s="25">
        <f t="shared" si="0"/>
        <v>0.86065573770491799</v>
      </c>
      <c r="E15" s="5">
        <f>Detailed!C31</f>
        <v>0</v>
      </c>
      <c r="F15" s="4">
        <f>Detailed!D149</f>
        <v>122</v>
      </c>
      <c r="G15" s="4">
        <f>Detailed!E149</f>
        <v>105</v>
      </c>
      <c r="H15" s="4">
        <f>Detailed!F149</f>
        <v>11</v>
      </c>
      <c r="I15" s="4">
        <f>Detailed!G149</f>
        <v>2</v>
      </c>
      <c r="J15" s="4">
        <f>Detailed!H149</f>
        <v>1</v>
      </c>
      <c r="K15" s="4">
        <f>Detailed!I149</f>
        <v>3</v>
      </c>
      <c r="L15" s="4">
        <f>Detailed!M149</f>
        <v>6</v>
      </c>
      <c r="M15" s="6"/>
      <c r="N15" s="4">
        <f t="shared" si="1"/>
        <v>17</v>
      </c>
      <c r="O15" s="97">
        <f t="shared" si="2"/>
        <v>20.333333333333332</v>
      </c>
      <c r="P15" s="4">
        <f>Detailed!K149</f>
        <v>0</v>
      </c>
      <c r="Q15" s="4">
        <f>Detailed!L149</f>
        <v>0</v>
      </c>
      <c r="R15" s="19" t="e">
        <f t="shared" si="3"/>
        <v>#DIV/0!</v>
      </c>
    </row>
    <row r="16" spans="1:18" x14ac:dyDescent="0.35">
      <c r="A16" s="34" t="s">
        <v>61</v>
      </c>
      <c r="B16" s="40" t="s">
        <v>46</v>
      </c>
      <c r="C16" s="40" t="s">
        <v>47</v>
      </c>
      <c r="D16" s="25">
        <f t="shared" si="0"/>
        <v>0.92307692307692313</v>
      </c>
      <c r="E16" s="5">
        <f>Detailed!C32</f>
        <v>0</v>
      </c>
      <c r="F16" s="4">
        <f>Detailed!D159</f>
        <v>117</v>
      </c>
      <c r="G16" s="4">
        <f>Detailed!E159</f>
        <v>108</v>
      </c>
      <c r="H16" s="4">
        <f>Detailed!F159</f>
        <v>6</v>
      </c>
      <c r="I16" s="4">
        <f>Detailed!G159</f>
        <v>3</v>
      </c>
      <c r="J16" s="4">
        <f>Detailed!H159</f>
        <v>0</v>
      </c>
      <c r="K16" s="4">
        <f>Detailed!I159</f>
        <v>0</v>
      </c>
      <c r="L16" s="4">
        <f>Detailed!M159</f>
        <v>3</v>
      </c>
      <c r="M16" s="6"/>
      <c r="N16" s="4">
        <f t="shared" si="1"/>
        <v>9</v>
      </c>
      <c r="O16" s="97">
        <f t="shared" si="2"/>
        <v>39</v>
      </c>
      <c r="P16" s="4">
        <f>Detailed!K159</f>
        <v>0</v>
      </c>
      <c r="Q16" s="4">
        <f>Detailed!L159</f>
        <v>0</v>
      </c>
      <c r="R16" s="19" t="e">
        <f t="shared" si="3"/>
        <v>#DIV/0!</v>
      </c>
    </row>
    <row r="17" spans="1:18" x14ac:dyDescent="0.35">
      <c r="A17" s="34" t="s">
        <v>62</v>
      </c>
      <c r="B17" s="34" t="s">
        <v>103</v>
      </c>
      <c r="C17" s="34" t="s">
        <v>104</v>
      </c>
      <c r="D17" s="25">
        <f t="shared" si="0"/>
        <v>0.91538461538461535</v>
      </c>
      <c r="E17" s="5">
        <f>Detailed!C169</f>
        <v>5.8823529411764705E-2</v>
      </c>
      <c r="F17" s="4">
        <f>Detailed!D169</f>
        <v>130</v>
      </c>
      <c r="G17" s="4">
        <f>Detailed!E169</f>
        <v>119</v>
      </c>
      <c r="H17" s="4">
        <f>Detailed!F169</f>
        <v>7</v>
      </c>
      <c r="I17" s="4">
        <f>Detailed!G169</f>
        <v>4</v>
      </c>
      <c r="J17" s="4">
        <f>Detailed!H169</f>
        <v>0</v>
      </c>
      <c r="K17" s="4">
        <f>Detailed!I169</f>
        <v>0</v>
      </c>
      <c r="L17" s="4">
        <f>Detailed!M169</f>
        <v>6</v>
      </c>
      <c r="M17" s="6"/>
      <c r="N17" s="4">
        <f t="shared" si="1"/>
        <v>11</v>
      </c>
      <c r="O17" s="97">
        <f t="shared" si="2"/>
        <v>21.666666666666668</v>
      </c>
      <c r="P17" s="4">
        <f>Detailed!K169</f>
        <v>0</v>
      </c>
      <c r="Q17" s="4">
        <f>Detailed!L169</f>
        <v>0</v>
      </c>
      <c r="R17" s="19" t="e">
        <f t="shared" si="3"/>
        <v>#DIV/0!</v>
      </c>
    </row>
    <row r="18" spans="1:18" x14ac:dyDescent="0.35">
      <c r="A18" s="34" t="s">
        <v>61</v>
      </c>
      <c r="B18" s="40" t="s">
        <v>105</v>
      </c>
      <c r="C18" s="40" t="s">
        <v>106</v>
      </c>
      <c r="D18" s="25">
        <f t="shared" si="0"/>
        <v>0.94</v>
      </c>
      <c r="E18" s="5">
        <f>Detailed!C179</f>
        <v>2.1276595744680851E-2</v>
      </c>
      <c r="F18" s="4">
        <f>Detailed!D179</f>
        <v>50</v>
      </c>
      <c r="G18" s="4">
        <f>Detailed!E179</f>
        <v>47</v>
      </c>
      <c r="H18" s="4">
        <f>Detailed!F179</f>
        <v>1</v>
      </c>
      <c r="I18" s="4">
        <f>Detailed!G179</f>
        <v>1</v>
      </c>
      <c r="J18" s="4">
        <f>Detailed!H179</f>
        <v>1</v>
      </c>
      <c r="K18" s="4">
        <f>Detailed!I179</f>
        <v>0</v>
      </c>
      <c r="L18" s="4">
        <f>Detailed!M179</f>
        <v>6</v>
      </c>
      <c r="M18" s="6"/>
      <c r="N18" s="4">
        <f t="shared" si="1"/>
        <v>3</v>
      </c>
      <c r="O18" s="97">
        <f t="shared" si="2"/>
        <v>8.3333333333333339</v>
      </c>
      <c r="P18" s="4">
        <f>Detailed!K179</f>
        <v>0</v>
      </c>
      <c r="Q18" s="4">
        <f>Detailed!L179</f>
        <v>0</v>
      </c>
      <c r="R18" s="19" t="e">
        <f t="shared" si="3"/>
        <v>#DIV/0!</v>
      </c>
    </row>
    <row r="19" spans="1:18" x14ac:dyDescent="0.35">
      <c r="A19" s="34" t="s">
        <v>116</v>
      </c>
      <c r="B19" s="150" t="s">
        <v>231</v>
      </c>
      <c r="C19" s="150" t="s">
        <v>235</v>
      </c>
      <c r="D19" s="25" t="e">
        <f t="shared" si="0"/>
        <v>#DIV/0!</v>
      </c>
      <c r="E19" s="5" t="e">
        <f>Detailed!C189</f>
        <v>#DIV/0!</v>
      </c>
      <c r="F19" s="4">
        <f>Detailed!D189</f>
        <v>0</v>
      </c>
      <c r="G19" s="4">
        <f>Detailed!E189</f>
        <v>0</v>
      </c>
      <c r="H19" s="4">
        <f>Detailed!F189</f>
        <v>0</v>
      </c>
      <c r="I19" s="4">
        <f>Detailed!G189</f>
        <v>0</v>
      </c>
      <c r="J19" s="4">
        <f>Detailed!H189</f>
        <v>0</v>
      </c>
      <c r="K19" s="4">
        <f>Detailed!I189</f>
        <v>0</v>
      </c>
      <c r="L19" s="4">
        <f>Detailed!M189</f>
        <v>0</v>
      </c>
      <c r="M19" s="6"/>
      <c r="N19" s="4">
        <f t="shared" si="1"/>
        <v>0</v>
      </c>
      <c r="O19" s="97" t="e">
        <f t="shared" si="2"/>
        <v>#DIV/0!</v>
      </c>
      <c r="P19" s="4">
        <f>Detailed!K189</f>
        <v>0</v>
      </c>
      <c r="Q19" s="4">
        <f>Detailed!L189</f>
        <v>0</v>
      </c>
      <c r="R19" s="19" t="e">
        <f t="shared" si="3"/>
        <v>#DIV/0!</v>
      </c>
    </row>
    <row r="20" spans="1:18" x14ac:dyDescent="0.35">
      <c r="A20" s="40" t="s">
        <v>62</v>
      </c>
      <c r="B20" s="40" t="s">
        <v>217</v>
      </c>
      <c r="C20" s="40" t="s">
        <v>220</v>
      </c>
      <c r="D20" s="25" t="e">
        <f t="shared" si="0"/>
        <v>#DIV/0!</v>
      </c>
      <c r="E20" s="5">
        <f>Detailed!C190</f>
        <v>0</v>
      </c>
      <c r="F20" s="4">
        <f>Detailed!D199</f>
        <v>0</v>
      </c>
      <c r="G20" s="4">
        <f>Detailed!E199</f>
        <v>0</v>
      </c>
      <c r="H20" s="4">
        <f>Detailed!F199</f>
        <v>0</v>
      </c>
      <c r="I20" s="4">
        <f>Detailed!G199</f>
        <v>0</v>
      </c>
      <c r="J20" s="4">
        <f>Detailed!H199</f>
        <v>0</v>
      </c>
      <c r="K20" s="4">
        <f>Detailed!I199</f>
        <v>0</v>
      </c>
      <c r="L20" s="4">
        <f>Detailed!M199</f>
        <v>0</v>
      </c>
      <c r="M20" s="6"/>
      <c r="N20" s="4">
        <f t="shared" si="1"/>
        <v>0</v>
      </c>
      <c r="O20" s="97" t="e">
        <f t="shared" si="2"/>
        <v>#DIV/0!</v>
      </c>
      <c r="P20" s="4">
        <f>Detailed!K199</f>
        <v>0</v>
      </c>
      <c r="Q20" s="4">
        <f>Detailed!L199</f>
        <v>0</v>
      </c>
      <c r="R20" s="19" t="e">
        <f t="shared" si="3"/>
        <v>#DIV/0!</v>
      </c>
    </row>
    <row r="21" spans="1:18" x14ac:dyDescent="0.35">
      <c r="A21" s="40" t="s">
        <v>62</v>
      </c>
      <c r="B21" s="40" t="s">
        <v>123</v>
      </c>
      <c r="C21" s="40" t="s">
        <v>123</v>
      </c>
      <c r="D21" s="25">
        <f t="shared" si="0"/>
        <v>0.91150442477876104</v>
      </c>
      <c r="E21" s="5">
        <f>Detailed!C191</f>
        <v>0</v>
      </c>
      <c r="F21" s="4">
        <f>Detailed!D209</f>
        <v>113</v>
      </c>
      <c r="G21" s="4">
        <f>Detailed!E209</f>
        <v>103</v>
      </c>
      <c r="H21" s="4">
        <f>Detailed!F209</f>
        <v>6</v>
      </c>
      <c r="I21" s="4">
        <f>Detailed!G209</f>
        <v>3</v>
      </c>
      <c r="J21" s="4">
        <f>Detailed!H209</f>
        <v>1</v>
      </c>
      <c r="K21" s="4">
        <f>Detailed!I209</f>
        <v>0</v>
      </c>
      <c r="L21" s="4">
        <f>Detailed!M209</f>
        <v>6</v>
      </c>
      <c r="M21" s="6"/>
      <c r="N21" s="4">
        <f t="shared" si="1"/>
        <v>10</v>
      </c>
      <c r="O21" s="97">
        <f t="shared" si="2"/>
        <v>18.833333333333332</v>
      </c>
      <c r="P21" s="4">
        <f>Detailed!K209</f>
        <v>0</v>
      </c>
      <c r="Q21" s="4">
        <f>Detailed!L209</f>
        <v>0</v>
      </c>
      <c r="R21" s="19" t="e">
        <f t="shared" si="3"/>
        <v>#DIV/0!</v>
      </c>
    </row>
    <row r="22" spans="1:18" x14ac:dyDescent="0.35">
      <c r="A22" s="40" t="s">
        <v>253</v>
      </c>
      <c r="B22" s="40" t="s">
        <v>124</v>
      </c>
      <c r="C22" s="40" t="s">
        <v>125</v>
      </c>
      <c r="D22" s="25">
        <f t="shared" si="0"/>
        <v>0.90410958904109584</v>
      </c>
      <c r="E22" s="5" t="str">
        <f>Detailed!C192</f>
        <v>FDDS%</v>
      </c>
      <c r="F22" s="4">
        <f>Detailed!D219</f>
        <v>73</v>
      </c>
      <c r="G22" s="4">
        <f>Detailed!E219</f>
        <v>66</v>
      </c>
      <c r="H22" s="4">
        <f>Detailed!F219</f>
        <v>2</v>
      </c>
      <c r="I22" s="4">
        <f>Detailed!G219</f>
        <v>0</v>
      </c>
      <c r="J22" s="4">
        <f>Detailed!H219</f>
        <v>5</v>
      </c>
      <c r="K22" s="4">
        <f>Detailed!I219</f>
        <v>0</v>
      </c>
      <c r="L22" s="4">
        <f>Detailed!M219</f>
        <v>5</v>
      </c>
      <c r="M22" s="6"/>
      <c r="N22" s="4">
        <f t="shared" si="1"/>
        <v>7</v>
      </c>
      <c r="O22" s="97">
        <f t="shared" si="2"/>
        <v>14.6</v>
      </c>
      <c r="P22" s="4">
        <f>Detailed!K219</f>
        <v>0</v>
      </c>
      <c r="Q22" s="4">
        <f>Detailed!L219</f>
        <v>0</v>
      </c>
      <c r="R22" s="19" t="e">
        <f t="shared" si="3"/>
        <v>#DIV/0!</v>
      </c>
    </row>
    <row r="23" spans="1:18" x14ac:dyDescent="0.35">
      <c r="A23" s="40" t="s">
        <v>59</v>
      </c>
      <c r="B23" s="40" t="s">
        <v>218</v>
      </c>
      <c r="C23" s="34" t="s">
        <v>219</v>
      </c>
      <c r="D23" s="25">
        <f t="shared" si="0"/>
        <v>0.96808510638297873</v>
      </c>
      <c r="E23" s="5">
        <f>Detailed!C193</f>
        <v>0</v>
      </c>
      <c r="F23" s="4">
        <f>Detailed!D229</f>
        <v>94</v>
      </c>
      <c r="G23" s="4">
        <f>Detailed!E229</f>
        <v>91</v>
      </c>
      <c r="H23" s="4">
        <f>Detailed!F229</f>
        <v>2</v>
      </c>
      <c r="I23" s="4">
        <f>Detailed!G229</f>
        <v>1</v>
      </c>
      <c r="J23" s="4">
        <f>Detailed!H229</f>
        <v>0</v>
      </c>
      <c r="K23" s="4">
        <f>Detailed!I229</f>
        <v>0</v>
      </c>
      <c r="L23" s="4">
        <f>Detailed!M229</f>
        <v>5</v>
      </c>
      <c r="M23" s="6"/>
      <c r="N23" s="4">
        <f t="shared" si="1"/>
        <v>3</v>
      </c>
      <c r="O23" s="97">
        <f t="shared" si="2"/>
        <v>18.8</v>
      </c>
      <c r="P23" s="4">
        <f>Detailed!K229</f>
        <v>0</v>
      </c>
      <c r="Q23" s="4">
        <f>Detailed!L229</f>
        <v>0</v>
      </c>
      <c r="R23" s="19" t="e">
        <f t="shared" si="3"/>
        <v>#DIV/0!</v>
      </c>
    </row>
    <row r="24" spans="1:18" x14ac:dyDescent="0.35">
      <c r="A24" s="40" t="s">
        <v>61</v>
      </c>
      <c r="B24" s="40" t="s">
        <v>241</v>
      </c>
      <c r="C24" s="40" t="s">
        <v>240</v>
      </c>
      <c r="D24" s="25" t="e">
        <f t="shared" si="0"/>
        <v>#DIV/0!</v>
      </c>
      <c r="E24" s="5">
        <f>Detailed!C194</f>
        <v>0</v>
      </c>
      <c r="F24" s="4">
        <f>Detailed!D239</f>
        <v>0</v>
      </c>
      <c r="G24" s="4">
        <f>Detailed!E239</f>
        <v>0</v>
      </c>
      <c r="H24" s="4">
        <f>Detailed!F239</f>
        <v>0</v>
      </c>
      <c r="I24" s="4">
        <f>Detailed!G239</f>
        <v>0</v>
      </c>
      <c r="J24" s="4">
        <f>Detailed!H239</f>
        <v>0</v>
      </c>
      <c r="K24" s="4">
        <f>Detailed!I239</f>
        <v>0</v>
      </c>
      <c r="L24" s="4">
        <f>Detailed!M239</f>
        <v>0</v>
      </c>
      <c r="M24" s="6"/>
      <c r="N24" s="4">
        <f t="shared" si="1"/>
        <v>0</v>
      </c>
      <c r="O24" s="97" t="e">
        <f t="shared" si="2"/>
        <v>#DIV/0!</v>
      </c>
      <c r="P24" s="4">
        <f>Detailed!K239</f>
        <v>0</v>
      </c>
      <c r="Q24" s="4">
        <f>Detailed!L239</f>
        <v>0</v>
      </c>
      <c r="R24" s="19" t="e">
        <f t="shared" si="3"/>
        <v>#DIV/0!</v>
      </c>
    </row>
    <row r="25" spans="1:18" x14ac:dyDescent="0.35">
      <c r="A25" s="34" t="s">
        <v>64</v>
      </c>
      <c r="B25" s="40" t="s">
        <v>251</v>
      </c>
      <c r="C25" s="40" t="s">
        <v>145</v>
      </c>
      <c r="D25" s="25">
        <f>Detailed!B249</f>
        <v>0.89690721649484539</v>
      </c>
      <c r="E25" s="5">
        <f>Detailed!B249</f>
        <v>0.89690721649484539</v>
      </c>
      <c r="F25" s="4">
        <f>Detailed!D249</f>
        <v>97</v>
      </c>
      <c r="G25" s="4">
        <f>Detailed!E249</f>
        <v>87</v>
      </c>
      <c r="H25" s="4">
        <f>Detailed!F249</f>
        <v>4</v>
      </c>
      <c r="I25" s="4">
        <f>Detailed!G249</f>
        <v>6</v>
      </c>
      <c r="J25" s="4">
        <f>Detailed!H249</f>
        <v>0</v>
      </c>
      <c r="K25" s="4">
        <f>Detailed!I249</f>
        <v>0</v>
      </c>
      <c r="L25" s="4">
        <f>Detailed!M249</f>
        <v>6</v>
      </c>
      <c r="M25" s="6"/>
      <c r="N25" s="4">
        <f t="shared" si="1"/>
        <v>10</v>
      </c>
      <c r="O25" s="97">
        <f t="shared" si="2"/>
        <v>16.166666666666668</v>
      </c>
      <c r="P25" s="4">
        <f>Detailed!K249</f>
        <v>0</v>
      </c>
      <c r="Q25" s="4">
        <f>Detailed!L249</f>
        <v>0</v>
      </c>
      <c r="R25" s="19" t="e">
        <f t="shared" si="3"/>
        <v>#DIV/0!</v>
      </c>
    </row>
    <row r="26" spans="1:18" x14ac:dyDescent="0.35">
      <c r="A26" s="40" t="s">
        <v>166</v>
      </c>
      <c r="B26" s="40" t="s">
        <v>232</v>
      </c>
      <c r="C26" s="40" t="s">
        <v>236</v>
      </c>
      <c r="D26" s="25">
        <f>Detailed!B259</f>
        <v>0.82539682539682535</v>
      </c>
      <c r="E26" s="5"/>
      <c r="F26" s="4">
        <f>Detailed!D259</f>
        <v>63</v>
      </c>
      <c r="G26" s="4">
        <f>Detailed!E259</f>
        <v>52</v>
      </c>
      <c r="H26" s="4">
        <f>Detailed!F259</f>
        <v>5</v>
      </c>
      <c r="I26" s="4">
        <f>Detailed!G259</f>
        <v>6</v>
      </c>
      <c r="J26" s="4">
        <f>Detailed!H259</f>
        <v>0</v>
      </c>
      <c r="K26" s="4">
        <f>Detailed!I259</f>
        <v>0</v>
      </c>
      <c r="L26" s="4">
        <f>Detailed!M259</f>
        <v>5</v>
      </c>
      <c r="M26" s="6"/>
      <c r="N26" s="4">
        <f t="shared" si="1"/>
        <v>11</v>
      </c>
      <c r="O26" s="97">
        <f t="shared" si="2"/>
        <v>12.6</v>
      </c>
      <c r="P26" s="4">
        <f>Detailed!K259</f>
        <v>0</v>
      </c>
      <c r="Q26" s="4">
        <f>Detailed!L259</f>
        <v>0</v>
      </c>
      <c r="R26" s="19" t="e">
        <f t="shared" si="3"/>
        <v>#DIV/0!</v>
      </c>
    </row>
    <row r="27" spans="1:18" x14ac:dyDescent="0.35">
      <c r="A27" s="40" t="s">
        <v>63</v>
      </c>
      <c r="B27" s="40" t="s">
        <v>252</v>
      </c>
      <c r="C27" s="40" t="s">
        <v>252</v>
      </c>
      <c r="D27" s="25">
        <f>Detailed!B269</f>
        <v>0.90769230769230769</v>
      </c>
      <c r="E27" s="5"/>
      <c r="F27" s="4">
        <f>Detailed!D269</f>
        <v>130</v>
      </c>
      <c r="G27" s="4">
        <f>Detailed!E269</f>
        <v>118</v>
      </c>
      <c r="H27" s="4">
        <f>Detailed!F269</f>
        <v>9</v>
      </c>
      <c r="I27" s="4">
        <f>Detailed!G269</f>
        <v>3</v>
      </c>
      <c r="J27" s="4">
        <f>Detailed!H269</f>
        <v>0</v>
      </c>
      <c r="K27" s="4">
        <f>Detailed!I269</f>
        <v>0</v>
      </c>
      <c r="L27" s="4">
        <f>Detailed!M269</f>
        <v>6</v>
      </c>
      <c r="M27" s="6"/>
      <c r="N27" s="4">
        <f t="shared" si="1"/>
        <v>12</v>
      </c>
      <c r="O27" s="97">
        <f t="shared" si="2"/>
        <v>21.666666666666668</v>
      </c>
      <c r="P27" s="4">
        <f>Detailed!K269</f>
        <v>0</v>
      </c>
      <c r="Q27" s="4">
        <f>Detailed!L269</f>
        <v>0</v>
      </c>
      <c r="R27" s="19" t="e">
        <f t="shared" si="3"/>
        <v>#DIV/0!</v>
      </c>
    </row>
    <row r="28" spans="1:18" x14ac:dyDescent="0.35">
      <c r="A28" s="40" t="s">
        <v>63</v>
      </c>
      <c r="B28" s="40" t="s">
        <v>143</v>
      </c>
      <c r="C28" s="40" t="s">
        <v>151</v>
      </c>
      <c r="D28" s="25">
        <f>Detailed!B279</f>
        <v>0.92</v>
      </c>
      <c r="E28" s="5"/>
      <c r="F28" s="4">
        <f>Detailed!D279</f>
        <v>75</v>
      </c>
      <c r="G28" s="4">
        <f>Detailed!E279</f>
        <v>69</v>
      </c>
      <c r="H28" s="4">
        <f>Detailed!F279</f>
        <v>2</v>
      </c>
      <c r="I28" s="4">
        <f>Detailed!G279</f>
        <v>4</v>
      </c>
      <c r="J28" s="4">
        <f>Detailed!H279</f>
        <v>0</v>
      </c>
      <c r="K28" s="4">
        <f>Detailed!I279</f>
        <v>0</v>
      </c>
      <c r="L28" s="4">
        <f>Detailed!M279</f>
        <v>6</v>
      </c>
      <c r="M28" s="6"/>
      <c r="N28" s="4">
        <f t="shared" si="1"/>
        <v>6</v>
      </c>
      <c r="O28" s="97">
        <f t="shared" si="2"/>
        <v>12.5</v>
      </c>
      <c r="P28" s="4">
        <f>Detailed!K279</f>
        <v>0</v>
      </c>
      <c r="Q28" s="4">
        <f>Detailed!L279</f>
        <v>0</v>
      </c>
      <c r="R28" s="19" t="e">
        <f t="shared" si="3"/>
        <v>#DIV/0!</v>
      </c>
    </row>
    <row r="29" spans="1:18" x14ac:dyDescent="0.35">
      <c r="A29" s="40" t="s">
        <v>63</v>
      </c>
      <c r="B29" s="34" t="s">
        <v>221</v>
      </c>
      <c r="C29" s="34" t="s">
        <v>222</v>
      </c>
      <c r="D29" s="25">
        <f>Detailed!B289</f>
        <v>0.93877551020408168</v>
      </c>
      <c r="E29" s="5"/>
      <c r="F29" s="4">
        <f>Detailed!D289</f>
        <v>98</v>
      </c>
      <c r="G29" s="4">
        <f>Detailed!E289</f>
        <v>92</v>
      </c>
      <c r="H29" s="4">
        <f>Detailed!F289</f>
        <v>3</v>
      </c>
      <c r="I29" s="4">
        <f>Detailed!G289</f>
        <v>3</v>
      </c>
      <c r="J29" s="4">
        <f>Detailed!H289</f>
        <v>0</v>
      </c>
      <c r="K29" s="4">
        <f>Detailed!I289</f>
        <v>1</v>
      </c>
      <c r="L29" s="4">
        <f>Detailed!M289</f>
        <v>6</v>
      </c>
      <c r="M29" s="6"/>
      <c r="N29" s="4">
        <f t="shared" si="1"/>
        <v>7</v>
      </c>
      <c r="O29" s="97">
        <f t="shared" si="2"/>
        <v>16.333333333333332</v>
      </c>
      <c r="P29" s="4">
        <f>Detailed!K289</f>
        <v>0</v>
      </c>
      <c r="Q29" s="4">
        <f>Detailed!L289</f>
        <v>0</v>
      </c>
      <c r="R29" s="19" t="e">
        <f t="shared" si="3"/>
        <v>#DIV/0!</v>
      </c>
    </row>
    <row r="30" spans="1:18" x14ac:dyDescent="0.35">
      <c r="A30" s="40" t="s">
        <v>253</v>
      </c>
      <c r="B30" s="40" t="s">
        <v>140</v>
      </c>
      <c r="C30" s="40" t="s">
        <v>149</v>
      </c>
      <c r="D30" s="25">
        <f>Detailed!B299</f>
        <v>0.94160583941605835</v>
      </c>
      <c r="E30" s="5"/>
      <c r="F30" s="4">
        <f>Detailed!D299</f>
        <v>137</v>
      </c>
      <c r="G30" s="4">
        <f>Detailed!E299</f>
        <v>129</v>
      </c>
      <c r="H30" s="4">
        <f>Detailed!F299</f>
        <v>3</v>
      </c>
      <c r="I30" s="4">
        <f>Detailed!G299</f>
        <v>0</v>
      </c>
      <c r="J30" s="4">
        <f>Detailed!H299</f>
        <v>5</v>
      </c>
      <c r="K30" s="4">
        <f>Detailed!I299</f>
        <v>0</v>
      </c>
      <c r="L30" s="4">
        <f>Detailed!M299</f>
        <v>3</v>
      </c>
      <c r="M30" s="6"/>
      <c r="N30" s="4">
        <f t="shared" si="1"/>
        <v>8</v>
      </c>
      <c r="O30" s="97">
        <f t="shared" si="2"/>
        <v>45.666666666666664</v>
      </c>
      <c r="P30" s="4">
        <f>Detailed!K299</f>
        <v>0</v>
      </c>
      <c r="Q30" s="4">
        <f>Detailed!L299</f>
        <v>0</v>
      </c>
      <c r="R30" s="19" t="e">
        <f t="shared" si="3"/>
        <v>#DIV/0!</v>
      </c>
    </row>
    <row r="31" spans="1:18" x14ac:dyDescent="0.35">
      <c r="A31" s="40" t="s">
        <v>253</v>
      </c>
      <c r="B31" s="40" t="s">
        <v>141</v>
      </c>
      <c r="C31" s="40" t="s">
        <v>150</v>
      </c>
      <c r="D31" s="25">
        <f>Detailed!B309</f>
        <v>0.89523809523809528</v>
      </c>
      <c r="E31" s="5"/>
      <c r="F31" s="4">
        <f>Detailed!D309</f>
        <v>105</v>
      </c>
      <c r="G31" s="4">
        <f>Detailed!E309</f>
        <v>94</v>
      </c>
      <c r="H31" s="4">
        <f>Detailed!F309</f>
        <v>2</v>
      </c>
      <c r="I31" s="4">
        <f>Detailed!G309</f>
        <v>0</v>
      </c>
      <c r="J31" s="4">
        <f>Detailed!H309</f>
        <v>9</v>
      </c>
      <c r="K31" s="4">
        <f>Detailed!I309</f>
        <v>0</v>
      </c>
      <c r="L31" s="4">
        <f>Detailed!M309</f>
        <v>4</v>
      </c>
      <c r="M31" s="6"/>
      <c r="N31" s="4">
        <f t="shared" si="1"/>
        <v>11</v>
      </c>
      <c r="O31" s="97">
        <f t="shared" si="2"/>
        <v>26.25</v>
      </c>
      <c r="P31" s="4">
        <f>Detailed!K309</f>
        <v>0</v>
      </c>
      <c r="Q31" s="4">
        <f>Detailed!L309</f>
        <v>0</v>
      </c>
      <c r="R31" s="19" t="e">
        <f t="shared" si="3"/>
        <v>#DIV/0!</v>
      </c>
    </row>
    <row r="32" spans="1:18" x14ac:dyDescent="0.35">
      <c r="A32" s="40" t="s">
        <v>253</v>
      </c>
      <c r="B32" s="40" t="s">
        <v>142</v>
      </c>
      <c r="C32" s="40" t="s">
        <v>153</v>
      </c>
      <c r="D32" s="25">
        <f>Detailed!B319</f>
        <v>1</v>
      </c>
      <c r="E32" s="5"/>
      <c r="F32" s="4">
        <f>Detailed!D319</f>
        <v>95</v>
      </c>
      <c r="G32" s="4">
        <f>Detailed!E319</f>
        <v>95</v>
      </c>
      <c r="H32" s="4">
        <f>Detailed!F319</f>
        <v>0</v>
      </c>
      <c r="I32" s="4">
        <f>Detailed!G319</f>
        <v>0</v>
      </c>
      <c r="J32" s="4">
        <f>Detailed!H319</f>
        <v>0</v>
      </c>
      <c r="K32" s="4">
        <f>Detailed!I319</f>
        <v>0</v>
      </c>
      <c r="L32" s="4">
        <f>Detailed!M319</f>
        <v>4</v>
      </c>
      <c r="M32" s="6"/>
      <c r="N32" s="4">
        <f t="shared" si="1"/>
        <v>0</v>
      </c>
      <c r="O32" s="97">
        <f t="shared" si="2"/>
        <v>23.75</v>
      </c>
      <c r="P32" s="4">
        <f>Detailed!K319</f>
        <v>0</v>
      </c>
      <c r="Q32" s="4">
        <f>Detailed!L319</f>
        <v>0</v>
      </c>
      <c r="R32" s="19" t="e">
        <f t="shared" si="3"/>
        <v>#DIV/0!</v>
      </c>
    </row>
    <row r="33" spans="1:18" x14ac:dyDescent="0.35">
      <c r="A33" s="40" t="s">
        <v>166</v>
      </c>
      <c r="B33" s="40" t="s">
        <v>234</v>
      </c>
      <c r="C33" s="40" t="s">
        <v>234</v>
      </c>
      <c r="D33" s="25">
        <f>Detailed!B329</f>
        <v>1</v>
      </c>
      <c r="E33" s="5"/>
      <c r="F33" s="4">
        <f>Detailed!D329</f>
        <v>2</v>
      </c>
      <c r="G33" s="4">
        <f>Detailed!E329</f>
        <v>2</v>
      </c>
      <c r="H33" s="4">
        <f>Detailed!F329</f>
        <v>0</v>
      </c>
      <c r="I33" s="4">
        <f>Detailed!G329</f>
        <v>0</v>
      </c>
      <c r="J33" s="4">
        <f>Detailed!H329</f>
        <v>0</v>
      </c>
      <c r="K33" s="4">
        <f>Detailed!I329</f>
        <v>0</v>
      </c>
      <c r="L33" s="4">
        <f>Detailed!M329</f>
        <v>5</v>
      </c>
      <c r="M33" s="6"/>
      <c r="N33" s="4">
        <f t="shared" si="1"/>
        <v>0</v>
      </c>
      <c r="O33" s="97">
        <f t="shared" si="2"/>
        <v>0.4</v>
      </c>
      <c r="P33" s="4">
        <f>Detailed!K329</f>
        <v>0</v>
      </c>
      <c r="Q33" s="4">
        <f>Detailed!L329</f>
        <v>0</v>
      </c>
      <c r="R33" s="19" t="e">
        <f t="shared" si="3"/>
        <v>#DIV/0!</v>
      </c>
    </row>
    <row r="34" spans="1:18" x14ac:dyDescent="0.35">
      <c r="A34" s="104"/>
      <c r="B34" s="208"/>
      <c r="C34" s="208"/>
      <c r="D34" s="25"/>
      <c r="E34" s="5"/>
      <c r="F34" s="4"/>
      <c r="G34" s="4"/>
      <c r="H34" s="4"/>
      <c r="I34" s="4"/>
      <c r="J34" s="4"/>
      <c r="K34" s="4"/>
      <c r="L34" s="4"/>
      <c r="M34" s="6"/>
      <c r="N34" s="4"/>
      <c r="O34" s="97"/>
      <c r="P34" s="4"/>
      <c r="Q34" s="4"/>
      <c r="R34" s="19" t="e">
        <f t="shared" si="3"/>
        <v>#DIV/0!</v>
      </c>
    </row>
    <row r="35" spans="1:18" x14ac:dyDescent="0.35">
      <c r="A35" s="40"/>
      <c r="B35" s="139"/>
      <c r="C35" s="135"/>
      <c r="D35" s="25"/>
      <c r="E35" s="5"/>
      <c r="F35" s="4"/>
      <c r="G35" s="4"/>
      <c r="H35" s="4"/>
      <c r="I35" s="4"/>
      <c r="J35" s="4"/>
      <c r="K35" s="4"/>
      <c r="L35" s="4"/>
      <c r="M35" s="6"/>
      <c r="N35" s="4"/>
      <c r="O35" s="97"/>
      <c r="P35" s="4"/>
      <c r="Q35" s="4"/>
      <c r="R35" s="19" t="e">
        <f t="shared" si="3"/>
        <v>#DIV/0!</v>
      </c>
    </row>
    <row r="36" spans="1:18" x14ac:dyDescent="0.35">
      <c r="A36" s="40"/>
      <c r="B36" s="139"/>
      <c r="C36" s="135"/>
      <c r="D36" s="25"/>
      <c r="E36" s="5"/>
      <c r="F36" s="4"/>
      <c r="G36" s="4"/>
      <c r="H36" s="4"/>
      <c r="I36" s="4"/>
      <c r="J36" s="4"/>
      <c r="K36" s="4"/>
      <c r="L36" s="4"/>
      <c r="M36" s="6"/>
      <c r="N36" s="4"/>
      <c r="O36" s="97"/>
      <c r="P36" s="4"/>
      <c r="Q36" s="4"/>
      <c r="R36" s="19" t="e">
        <f t="shared" si="3"/>
        <v>#DIV/0!</v>
      </c>
    </row>
    <row r="37" spans="1:18" x14ac:dyDescent="0.35">
      <c r="A37" s="40"/>
      <c r="B37" s="139"/>
      <c r="C37" s="135"/>
      <c r="D37" s="25"/>
      <c r="E37" s="5"/>
      <c r="F37" s="4"/>
      <c r="G37" s="4"/>
      <c r="H37" s="4"/>
      <c r="I37" s="4"/>
      <c r="J37" s="4"/>
      <c r="K37" s="4"/>
      <c r="L37" s="4"/>
      <c r="M37" s="6"/>
      <c r="N37" s="4"/>
      <c r="O37" s="97"/>
      <c r="P37" s="4"/>
      <c r="Q37" s="4"/>
      <c r="R37" s="19" t="e">
        <f t="shared" si="3"/>
        <v>#DIV/0!</v>
      </c>
    </row>
    <row r="38" spans="1:18" x14ac:dyDescent="0.35">
      <c r="A38" s="40"/>
      <c r="B38" s="139"/>
      <c r="C38" s="135"/>
      <c r="D38" s="25"/>
      <c r="E38" s="5"/>
      <c r="F38" s="4"/>
      <c r="G38" s="4"/>
      <c r="H38" s="4"/>
      <c r="I38" s="4"/>
      <c r="J38" s="4"/>
      <c r="K38" s="4"/>
      <c r="L38" s="4"/>
      <c r="M38" s="6"/>
      <c r="N38" s="4"/>
      <c r="O38" s="97"/>
      <c r="P38" s="4"/>
      <c r="Q38" s="4"/>
      <c r="R38" s="19" t="e">
        <f t="shared" si="3"/>
        <v>#DIV/0!</v>
      </c>
    </row>
    <row r="39" spans="1:18" x14ac:dyDescent="0.35">
      <c r="A39" s="40"/>
      <c r="B39" s="40"/>
      <c r="C39" s="40"/>
      <c r="D39" s="25"/>
      <c r="E39" s="5"/>
      <c r="F39" s="4"/>
      <c r="G39" s="4"/>
      <c r="H39" s="4"/>
      <c r="I39" s="4"/>
      <c r="J39" s="4"/>
      <c r="K39" s="4"/>
      <c r="L39" s="4"/>
      <c r="M39" s="6"/>
      <c r="N39" s="4"/>
      <c r="O39" s="97"/>
      <c r="P39" s="4"/>
      <c r="Q39" s="4"/>
      <c r="R39" s="19" t="e">
        <f t="shared" si="3"/>
        <v>#DIV/0!</v>
      </c>
    </row>
    <row r="40" spans="1:18" x14ac:dyDescent="0.35">
      <c r="D40" s="25">
        <f t="shared" si="0"/>
        <v>0.91660405709992487</v>
      </c>
      <c r="E40" s="25" t="e">
        <v>#DIV/0!</v>
      </c>
      <c r="F40" s="4">
        <f>SUM(F2:F39)</f>
        <v>2662</v>
      </c>
      <c r="G40" s="4">
        <f t="shared" ref="G40:K40" si="4">SUM(G2:G39)</f>
        <v>2440</v>
      </c>
      <c r="H40" s="4">
        <f t="shared" si="4"/>
        <v>110</v>
      </c>
      <c r="I40" s="4">
        <f t="shared" si="4"/>
        <v>83</v>
      </c>
      <c r="J40" s="4">
        <f t="shared" si="4"/>
        <v>25</v>
      </c>
      <c r="K40" s="4">
        <f t="shared" si="4"/>
        <v>5</v>
      </c>
      <c r="L40" s="4"/>
      <c r="M40" s="6"/>
      <c r="N40" s="4"/>
      <c r="O40" s="6"/>
      <c r="P40" s="4">
        <f>SUM(P2:P39)</f>
        <v>0</v>
      </c>
      <c r="Q40" s="4">
        <f>SUM(Q2:Q39)</f>
        <v>0</v>
      </c>
      <c r="R40" s="19" t="e">
        <f t="shared" si="3"/>
        <v>#DIV/0!</v>
      </c>
    </row>
    <row r="41" spans="1:18" x14ac:dyDescent="0.35">
      <c r="H41" s="73">
        <f>H40/F40</f>
        <v>4.1322314049586778E-2</v>
      </c>
      <c r="I41" s="73">
        <f>I40/F40</f>
        <v>3.1179564237415476E-2</v>
      </c>
      <c r="J41" s="73">
        <f>J40/F40</f>
        <v>9.3914350112697213E-3</v>
      </c>
      <c r="K41" s="126">
        <f>K40/F40</f>
        <v>1.8782870022539444E-3</v>
      </c>
    </row>
    <row r="42" spans="1:18" x14ac:dyDescent="0.35">
      <c r="H42" s="6"/>
      <c r="I42" s="6"/>
      <c r="J42" s="6"/>
      <c r="K42" s="6"/>
    </row>
    <row r="46" spans="1:18" x14ac:dyDescent="0.35">
      <c r="H46">
        <v>1.9</v>
      </c>
      <c r="I46">
        <v>3.8</v>
      </c>
      <c r="J46">
        <v>4</v>
      </c>
      <c r="K46">
        <v>0.13</v>
      </c>
    </row>
    <row r="80" spans="1:18" x14ac:dyDescent="0.35">
      <c r="A80" s="26" t="s">
        <v>58</v>
      </c>
      <c r="B80" s="26" t="s">
        <v>50</v>
      </c>
      <c r="C80" s="26" t="s">
        <v>51</v>
      </c>
      <c r="D80" s="26" t="s">
        <v>0</v>
      </c>
      <c r="E80" s="26" t="s">
        <v>1</v>
      </c>
      <c r="F80" s="26" t="s">
        <v>52</v>
      </c>
      <c r="G80" s="26" t="s">
        <v>53</v>
      </c>
      <c r="H80" s="26" t="s">
        <v>48</v>
      </c>
      <c r="I80" s="26" t="s">
        <v>21</v>
      </c>
      <c r="J80" s="26" t="s">
        <v>3</v>
      </c>
      <c r="K80" s="26" t="s">
        <v>54</v>
      </c>
      <c r="L80" s="17" t="s">
        <v>55</v>
      </c>
      <c r="M80" s="26" t="s">
        <v>56</v>
      </c>
      <c r="N80" s="11" t="s">
        <v>57</v>
      </c>
      <c r="O80" s="11" t="s">
        <v>112</v>
      </c>
      <c r="P80" s="11" t="s">
        <v>180</v>
      </c>
      <c r="Q80" s="11" t="s">
        <v>9</v>
      </c>
      <c r="R80" s="11" t="s">
        <v>181</v>
      </c>
    </row>
    <row r="81" spans="1:18" x14ac:dyDescent="0.35">
      <c r="A81" s="1" t="s">
        <v>137</v>
      </c>
      <c r="B81" s="134" t="s">
        <v>165</v>
      </c>
      <c r="C81" s="134" t="s">
        <v>25</v>
      </c>
      <c r="D81" s="126" t="e">
        <f>G81/F81</f>
        <v>#DIV/0!</v>
      </c>
      <c r="E81" s="4"/>
      <c r="F81" s="4">
        <f>Detailed!D339</f>
        <v>0</v>
      </c>
      <c r="G81" s="4">
        <f>Detailed!E339</f>
        <v>0</v>
      </c>
      <c r="H81" s="4">
        <f>Detailed!F339</f>
        <v>0</v>
      </c>
      <c r="I81" s="4">
        <f>Detailed!G339</f>
        <v>0</v>
      </c>
      <c r="J81" s="4">
        <f>Detailed!H339</f>
        <v>0</v>
      </c>
      <c r="K81" s="4">
        <f>Detailed!I339</f>
        <v>0</v>
      </c>
      <c r="L81" s="4">
        <f>Detailed!M339</f>
        <v>0</v>
      </c>
      <c r="M81" s="4"/>
      <c r="N81" s="4">
        <f>H81+I81+J81+K81</f>
        <v>0</v>
      </c>
      <c r="O81" s="6" t="e">
        <f>F81/L81</f>
        <v>#DIV/0!</v>
      </c>
      <c r="P81" s="4">
        <f>Detailed!K339</f>
        <v>0</v>
      </c>
      <c r="Q81" s="4">
        <f>Detailed!L339</f>
        <v>0</v>
      </c>
      <c r="R81" s="153" t="e">
        <f>Q81/P81</f>
        <v>#DIV/0!</v>
      </c>
    </row>
    <row r="82" spans="1:18" x14ac:dyDescent="0.35">
      <c r="A82" s="1" t="s">
        <v>137</v>
      </c>
      <c r="B82" s="139" t="s">
        <v>156</v>
      </c>
      <c r="C82" s="135" t="s">
        <v>157</v>
      </c>
      <c r="D82" s="126" t="e">
        <f t="shared" ref="D82:D85" si="5">G82/F82</f>
        <v>#DIV/0!</v>
      </c>
      <c r="E82" s="4"/>
      <c r="F82" s="4">
        <f>Detailed!D349</f>
        <v>0</v>
      </c>
      <c r="G82" s="4">
        <f>Detailed!E349</f>
        <v>0</v>
      </c>
      <c r="H82" s="4">
        <f>Detailed!F349</f>
        <v>0</v>
      </c>
      <c r="I82" s="4">
        <f>Detailed!G349</f>
        <v>0</v>
      </c>
      <c r="J82" s="4">
        <f>Detailed!H349</f>
        <v>0</v>
      </c>
      <c r="K82" s="4">
        <f>Detailed!I349</f>
        <v>0</v>
      </c>
      <c r="L82" s="4">
        <f>Detailed!M349</f>
        <v>0</v>
      </c>
      <c r="M82" s="4"/>
      <c r="N82" s="4">
        <f>H82+I82+J82+K82</f>
        <v>0</v>
      </c>
      <c r="O82" s="6" t="e">
        <f>F82/L82</f>
        <v>#DIV/0!</v>
      </c>
      <c r="P82" s="4">
        <f>Detailed!K349</f>
        <v>0</v>
      </c>
      <c r="Q82" s="4">
        <f>Detailed!L349</f>
        <v>0</v>
      </c>
      <c r="R82" s="153" t="e">
        <f t="shared" ref="R82:R85" si="6">Q82/P82</f>
        <v>#DIV/0!</v>
      </c>
    </row>
    <row r="83" spans="1:18" x14ac:dyDescent="0.35">
      <c r="A83" s="1" t="s">
        <v>137</v>
      </c>
      <c r="B83" s="139" t="s">
        <v>158</v>
      </c>
      <c r="C83" s="135" t="s">
        <v>159</v>
      </c>
      <c r="D83" s="126" t="e">
        <f t="shared" si="5"/>
        <v>#DIV/0!</v>
      </c>
      <c r="E83" s="4"/>
      <c r="F83" s="4">
        <f>Detailed!D359</f>
        <v>0</v>
      </c>
      <c r="G83" s="4">
        <f>Detailed!E359</f>
        <v>0</v>
      </c>
      <c r="H83" s="4">
        <f>Detailed!F359</f>
        <v>0</v>
      </c>
      <c r="I83" s="4">
        <f>Detailed!G359</f>
        <v>0</v>
      </c>
      <c r="J83" s="4">
        <f>Detailed!H359</f>
        <v>0</v>
      </c>
      <c r="K83" s="4">
        <f>Detailed!I359</f>
        <v>0</v>
      </c>
      <c r="L83" s="4">
        <f>Detailed!M359</f>
        <v>0</v>
      </c>
      <c r="M83" s="4"/>
      <c r="N83" s="4">
        <f>H83+I83+J83+K83</f>
        <v>0</v>
      </c>
      <c r="O83" s="6" t="e">
        <f>F83/L83</f>
        <v>#DIV/0!</v>
      </c>
      <c r="P83" s="4">
        <f>Detailed!K359</f>
        <v>0</v>
      </c>
      <c r="Q83" s="4">
        <f>Detailed!L359</f>
        <v>0</v>
      </c>
      <c r="R83" s="153" t="e">
        <f t="shared" si="6"/>
        <v>#DIV/0!</v>
      </c>
    </row>
    <row r="84" spans="1:18" x14ac:dyDescent="0.35">
      <c r="A84" s="1" t="s">
        <v>137</v>
      </c>
      <c r="B84" s="139" t="s">
        <v>160</v>
      </c>
      <c r="C84" s="135" t="s">
        <v>161</v>
      </c>
      <c r="D84" s="126" t="e">
        <f t="shared" si="5"/>
        <v>#DIV/0!</v>
      </c>
      <c r="E84" s="4"/>
      <c r="F84" s="4">
        <f>Detailed!D369</f>
        <v>0</v>
      </c>
      <c r="G84" s="4">
        <f>Detailed!E369</f>
        <v>0</v>
      </c>
      <c r="H84" s="4">
        <f>Detailed!F369</f>
        <v>0</v>
      </c>
      <c r="I84" s="4">
        <f>Detailed!G369</f>
        <v>0</v>
      </c>
      <c r="J84" s="4">
        <f>Detailed!H369</f>
        <v>0</v>
      </c>
      <c r="K84" s="4">
        <f>Detailed!I369</f>
        <v>0</v>
      </c>
      <c r="L84" s="4">
        <f>Detailed!M369</f>
        <v>0</v>
      </c>
      <c r="M84" s="4"/>
      <c r="N84" s="4">
        <f>H84+I84+J84+K84</f>
        <v>0</v>
      </c>
      <c r="O84" s="6" t="e">
        <f>F84/L84</f>
        <v>#DIV/0!</v>
      </c>
      <c r="P84" s="4">
        <f>Detailed!K369</f>
        <v>0</v>
      </c>
      <c r="Q84" s="4">
        <f>Detailed!L369</f>
        <v>0</v>
      </c>
      <c r="R84" s="153" t="e">
        <f t="shared" si="6"/>
        <v>#DIV/0!</v>
      </c>
    </row>
    <row r="85" spans="1:18" x14ac:dyDescent="0.35">
      <c r="A85" s="1" t="s">
        <v>137</v>
      </c>
      <c r="B85" s="139" t="s">
        <v>162</v>
      </c>
      <c r="C85" s="135" t="s">
        <v>163</v>
      </c>
      <c r="D85" s="126" t="e">
        <f t="shared" si="5"/>
        <v>#DIV/0!</v>
      </c>
      <c r="E85" s="4"/>
      <c r="F85" s="4">
        <f>Detailed!D379</f>
        <v>0</v>
      </c>
      <c r="G85" s="4">
        <f>Detailed!E379</f>
        <v>0</v>
      </c>
      <c r="H85" s="4">
        <f>Detailed!F379</f>
        <v>0</v>
      </c>
      <c r="I85" s="4">
        <f>Detailed!G379</f>
        <v>0</v>
      </c>
      <c r="J85" s="4">
        <f>Detailed!H379</f>
        <v>0</v>
      </c>
      <c r="K85" s="4">
        <f>Detailed!I379</f>
        <v>0</v>
      </c>
      <c r="L85" s="4">
        <f>Detailed!M379</f>
        <v>0</v>
      </c>
      <c r="M85" s="4"/>
      <c r="N85" s="4">
        <f>H85+I85+J85+K85</f>
        <v>0</v>
      </c>
      <c r="O85" s="6" t="e">
        <f>F85/L85</f>
        <v>#DIV/0!</v>
      </c>
      <c r="P85" s="4">
        <f>Detailed!K379</f>
        <v>0</v>
      </c>
      <c r="Q85" s="4">
        <f>Detailed!L379</f>
        <v>0</v>
      </c>
      <c r="R85" s="153" t="e">
        <f t="shared" si="6"/>
        <v>#DIV/0!</v>
      </c>
    </row>
    <row r="86" spans="1:18" x14ac:dyDescent="0.35">
      <c r="D86" s="126" t="e">
        <f>G86/F86</f>
        <v>#DIV/0!</v>
      </c>
      <c r="E86" s="4"/>
      <c r="F86" s="4">
        <f>SUM(F81:F85)</f>
        <v>0</v>
      </c>
      <c r="G86" s="4">
        <f>SUM(G81:G85)</f>
        <v>0</v>
      </c>
      <c r="H86" s="4">
        <f t="shared" ref="H86:K86" si="7">SUM(H81:H85)</f>
        <v>0</v>
      </c>
      <c r="I86" s="4">
        <f t="shared" si="7"/>
        <v>0</v>
      </c>
      <c r="J86" s="4">
        <f t="shared" si="7"/>
        <v>0</v>
      </c>
      <c r="K86" s="4">
        <f t="shared" si="7"/>
        <v>0</v>
      </c>
    </row>
    <row r="87" spans="1:18" x14ac:dyDescent="0.35">
      <c r="H87" s="126" t="e">
        <f>H86/F86</f>
        <v>#DIV/0!</v>
      </c>
      <c r="I87" s="126" t="e">
        <f>I86/F86</f>
        <v>#DIV/0!</v>
      </c>
      <c r="J87" s="126" t="e">
        <f>J86/F86</f>
        <v>#DIV/0!</v>
      </c>
      <c r="K87" s="4" t="e">
        <f>K86/F86</f>
        <v>#DIV/0!</v>
      </c>
    </row>
  </sheetData>
  <autoFilter ref="A1:O33" xr:uid="{72B3872B-8FD0-4E1E-8224-3B2F82B42BAC}"/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005D-54F7-47FE-8A75-80D3C23DA081}">
  <dimension ref="A1:Q484"/>
  <sheetViews>
    <sheetView workbookViewId="0">
      <selection activeCell="D3" sqref="D3"/>
    </sheetView>
  </sheetViews>
  <sheetFormatPr defaultRowHeight="14.5" x14ac:dyDescent="0.35"/>
  <cols>
    <col min="1" max="1" width="32" customWidth="1"/>
    <col min="2" max="2" width="16.453125" customWidth="1"/>
    <col min="3" max="3" width="11.81640625" customWidth="1"/>
    <col min="4" max="4" width="13.08984375" customWidth="1"/>
    <col min="5" max="5" width="19.36328125" bestFit="1" customWidth="1"/>
    <col min="6" max="6" width="15.54296875" customWidth="1"/>
    <col min="7" max="7" width="13.08984375" customWidth="1"/>
    <col min="8" max="8" width="17.08984375" customWidth="1"/>
    <col min="9" max="9" width="15.26953125" customWidth="1"/>
    <col min="10" max="10" width="12.1796875" customWidth="1"/>
    <col min="11" max="11" width="23.26953125" customWidth="1"/>
    <col min="12" max="12" width="21.90625" customWidth="1"/>
    <col min="13" max="13" width="14" customWidth="1"/>
    <col min="14" max="15" width="10.54296875" customWidth="1"/>
  </cols>
  <sheetData>
    <row r="1" spans="1:17" ht="15" thickBot="1" x14ac:dyDescent="0.4">
      <c r="A1" s="11" t="s">
        <v>58</v>
      </c>
      <c r="B1" s="11" t="s">
        <v>57</v>
      </c>
      <c r="C1" s="11" t="s">
        <v>71</v>
      </c>
      <c r="K1" s="53" t="s">
        <v>58</v>
      </c>
      <c r="L1" s="53" t="s">
        <v>51</v>
      </c>
      <c r="M1" s="53" t="s">
        <v>66</v>
      </c>
      <c r="N1" s="26" t="s">
        <v>57</v>
      </c>
      <c r="O1" s="67" t="s">
        <v>82</v>
      </c>
      <c r="P1" s="111" t="s">
        <v>53</v>
      </c>
      <c r="Q1" s="111" t="s">
        <v>181</v>
      </c>
    </row>
    <row r="2" spans="1:17" ht="15" thickBot="1" x14ac:dyDescent="0.4">
      <c r="A2" s="34" t="s">
        <v>59</v>
      </c>
      <c r="B2" s="4">
        <f>N2+N3+N4+N8+N23</f>
        <v>17</v>
      </c>
      <c r="C2" s="19">
        <f>B2/B25</f>
        <v>1.2898330804248861E-2</v>
      </c>
      <c r="K2" s="34" t="s">
        <v>59</v>
      </c>
      <c r="L2" s="181" t="s">
        <v>22</v>
      </c>
      <c r="M2" s="40">
        <v>66</v>
      </c>
      <c r="N2" s="215">
        <f>M2-P2</f>
        <v>13</v>
      </c>
      <c r="O2" s="174">
        <f>N2/M38</f>
        <v>9.8634294385432468E-3</v>
      </c>
      <c r="P2" s="40">
        <v>53</v>
      </c>
      <c r="Q2" s="165" t="e">
        <v>#DIV/0!</v>
      </c>
    </row>
    <row r="3" spans="1:17" ht="15" thickBot="1" x14ac:dyDescent="0.4">
      <c r="A3" s="34" t="s">
        <v>60</v>
      </c>
      <c r="B3" s="4">
        <f>N22+N30+N31+N32+N20</f>
        <v>16</v>
      </c>
      <c r="C3" s="19">
        <f>B3/B25</f>
        <v>1.2139605462822459E-2</v>
      </c>
      <c r="K3" s="34" t="s">
        <v>59</v>
      </c>
      <c r="L3" s="191" t="s">
        <v>23</v>
      </c>
      <c r="M3" s="82"/>
      <c r="N3" s="215">
        <f t="shared" ref="N3:N32" si="0">M3-P3</f>
        <v>0</v>
      </c>
      <c r="O3" s="174">
        <f>N3/M38</f>
        <v>0</v>
      </c>
      <c r="P3" s="82"/>
      <c r="Q3" s="166">
        <v>1</v>
      </c>
    </row>
    <row r="4" spans="1:17" ht="15" thickBot="1" x14ac:dyDescent="0.4">
      <c r="A4" s="34" t="s">
        <v>61</v>
      </c>
      <c r="B4" s="4">
        <f>N5+N6+N10+N11+N13+N15+N16+N24</f>
        <v>36</v>
      </c>
      <c r="C4" s="73">
        <f>B4/B25</f>
        <v>2.7314112291350532E-2</v>
      </c>
      <c r="K4" s="34" t="s">
        <v>59</v>
      </c>
      <c r="L4" s="200" t="s">
        <v>164</v>
      </c>
      <c r="M4" s="82"/>
      <c r="N4" s="215">
        <f t="shared" si="0"/>
        <v>0</v>
      </c>
      <c r="O4" s="174">
        <f>N4/M38</f>
        <v>0</v>
      </c>
      <c r="P4" s="82"/>
      <c r="Q4" s="167" t="e">
        <v>#DIV/0!</v>
      </c>
    </row>
    <row r="5" spans="1:17" ht="15" thickBot="1" x14ac:dyDescent="0.4">
      <c r="A5" s="34" t="s">
        <v>62</v>
      </c>
      <c r="B5" s="4">
        <f>N7+N9+N17+N18+N21</f>
        <v>21</v>
      </c>
      <c r="C5" s="19">
        <f>B5/B25</f>
        <v>1.5933232169954476E-2</v>
      </c>
      <c r="K5" s="34" t="s">
        <v>61</v>
      </c>
      <c r="L5" s="191" t="s">
        <v>230</v>
      </c>
      <c r="M5" s="40">
        <v>43</v>
      </c>
      <c r="N5" s="215">
        <f t="shared" si="0"/>
        <v>5</v>
      </c>
      <c r="O5" s="174">
        <f>N5/M38</f>
        <v>3.7936267071320183E-3</v>
      </c>
      <c r="P5" s="40">
        <v>38</v>
      </c>
      <c r="Q5" s="167" t="e">
        <v>#DIV/0!</v>
      </c>
    </row>
    <row r="6" spans="1:17" ht="15" thickBot="1" x14ac:dyDescent="0.4">
      <c r="A6" s="34" t="s">
        <v>63</v>
      </c>
      <c r="B6" s="4">
        <f>N28+N29+N27</f>
        <v>8</v>
      </c>
      <c r="C6" s="19">
        <f>B6/B25</f>
        <v>6.0698027314112293E-3</v>
      </c>
      <c r="K6" s="34" t="s">
        <v>61</v>
      </c>
      <c r="L6" s="191" t="s">
        <v>29</v>
      </c>
      <c r="M6" s="40">
        <v>61</v>
      </c>
      <c r="N6" s="215">
        <f t="shared" si="0"/>
        <v>7</v>
      </c>
      <c r="O6" s="174">
        <f>N6/M38</f>
        <v>5.3110773899848257E-3</v>
      </c>
      <c r="P6" s="40">
        <v>54</v>
      </c>
      <c r="Q6" s="166">
        <v>0.75</v>
      </c>
    </row>
    <row r="7" spans="1:17" ht="15" thickBot="1" x14ac:dyDescent="0.4">
      <c r="A7" s="34" t="s">
        <v>65</v>
      </c>
      <c r="B7" s="4">
        <f>N14+N25</f>
        <v>14</v>
      </c>
      <c r="C7" s="19">
        <f>B7/B25</f>
        <v>1.0622154779969651E-2</v>
      </c>
      <c r="K7" s="34" t="s">
        <v>62</v>
      </c>
      <c r="L7" s="191" t="s">
        <v>30</v>
      </c>
      <c r="M7" s="40">
        <v>67</v>
      </c>
      <c r="N7" s="215">
        <f t="shared" si="0"/>
        <v>6</v>
      </c>
      <c r="O7" s="174">
        <f>N7/M38</f>
        <v>4.552352048558422E-3</v>
      </c>
      <c r="P7" s="40">
        <v>61</v>
      </c>
      <c r="Q7" s="166">
        <v>1</v>
      </c>
    </row>
    <row r="8" spans="1:17" ht="15" thickBot="1" x14ac:dyDescent="0.4">
      <c r="A8" s="34" t="s">
        <v>116</v>
      </c>
      <c r="B8" s="4">
        <f>N12+N19</f>
        <v>8</v>
      </c>
      <c r="C8" s="19">
        <f>B8/B25</f>
        <v>6.0698027314112293E-3</v>
      </c>
      <c r="K8" s="34" t="s">
        <v>59</v>
      </c>
      <c r="L8" s="191" t="s">
        <v>250</v>
      </c>
      <c r="M8" s="40">
        <v>61</v>
      </c>
      <c r="N8" s="215">
        <f t="shared" si="0"/>
        <v>3</v>
      </c>
      <c r="O8" s="174">
        <f>N8/M38</f>
        <v>2.276176024279211E-3</v>
      </c>
      <c r="P8" s="40">
        <v>58</v>
      </c>
      <c r="Q8" s="166">
        <v>1</v>
      </c>
    </row>
    <row r="9" spans="1:17" ht="15" thickBot="1" x14ac:dyDescent="0.4">
      <c r="A9" s="34" t="s">
        <v>155</v>
      </c>
      <c r="B9" s="4"/>
      <c r="C9" s="19">
        <f>B9/B25</f>
        <v>0</v>
      </c>
      <c r="K9" s="34" t="s">
        <v>62</v>
      </c>
      <c r="L9" s="191" t="s">
        <v>33</v>
      </c>
      <c r="M9" s="40">
        <v>26</v>
      </c>
      <c r="N9" s="215">
        <f t="shared" si="0"/>
        <v>6</v>
      </c>
      <c r="O9" s="174">
        <f>N9/M38</f>
        <v>4.552352048558422E-3</v>
      </c>
      <c r="P9" s="40">
        <v>20</v>
      </c>
      <c r="Q9" s="166">
        <v>1</v>
      </c>
    </row>
    <row r="10" spans="1:17" ht="14" customHeight="1" thickBot="1" x14ac:dyDescent="0.4">
      <c r="A10" s="34" t="s">
        <v>166</v>
      </c>
      <c r="B10" s="4">
        <f>N33+N26</f>
        <v>11</v>
      </c>
      <c r="C10" s="19">
        <f>B10/B25</f>
        <v>8.3459787556904395E-3</v>
      </c>
      <c r="K10" s="34" t="s">
        <v>61</v>
      </c>
      <c r="L10" s="191" t="s">
        <v>35</v>
      </c>
      <c r="M10" s="40">
        <v>37</v>
      </c>
      <c r="N10" s="215">
        <f t="shared" si="0"/>
        <v>3</v>
      </c>
      <c r="O10" s="174">
        <f>N10/M38</f>
        <v>2.276176024279211E-3</v>
      </c>
      <c r="P10" s="40">
        <v>34</v>
      </c>
      <c r="Q10" s="167" t="e">
        <v>#DIV/0!</v>
      </c>
    </row>
    <row r="11" spans="1:17" ht="15" thickBot="1" x14ac:dyDescent="0.4">
      <c r="A11" s="52" t="s">
        <v>20</v>
      </c>
      <c r="B11" s="4">
        <f>SUM(B2:B10)</f>
        <v>131</v>
      </c>
      <c r="C11" s="6"/>
      <c r="K11" s="34" t="s">
        <v>61</v>
      </c>
      <c r="L11" s="191" t="s">
        <v>148</v>
      </c>
      <c r="M11" s="40">
        <v>50</v>
      </c>
      <c r="N11" s="215">
        <f t="shared" si="0"/>
        <v>3</v>
      </c>
      <c r="O11" s="174">
        <f>N11/M38</f>
        <v>2.276176024279211E-3</v>
      </c>
      <c r="P11" s="40">
        <v>47</v>
      </c>
      <c r="Q11" s="167" t="e">
        <v>#DIV/0!</v>
      </c>
    </row>
    <row r="12" spans="1:17" ht="15" thickBot="1" x14ac:dyDescent="0.4">
      <c r="A12" s="48"/>
      <c r="K12" s="34" t="s">
        <v>116</v>
      </c>
      <c r="L12" s="200" t="s">
        <v>114</v>
      </c>
      <c r="M12" s="40">
        <v>85</v>
      </c>
      <c r="N12" s="215">
        <f t="shared" si="0"/>
        <v>8</v>
      </c>
      <c r="O12" s="174">
        <f>N12/M38</f>
        <v>6.0698027314112293E-3</v>
      </c>
      <c r="P12" s="40">
        <v>77</v>
      </c>
      <c r="Q12" s="166">
        <v>0.77780000000000005</v>
      </c>
    </row>
    <row r="13" spans="1:17" ht="15" thickBot="1" x14ac:dyDescent="0.4">
      <c r="A13" s="48"/>
      <c r="K13" s="34" t="s">
        <v>61</v>
      </c>
      <c r="L13" s="191" t="s">
        <v>41</v>
      </c>
      <c r="M13" s="82"/>
      <c r="N13" s="215">
        <f t="shared" si="0"/>
        <v>0</v>
      </c>
      <c r="O13" s="174">
        <f>N13/M38</f>
        <v>0</v>
      </c>
      <c r="P13" s="82"/>
      <c r="Q13" s="166">
        <v>0.6</v>
      </c>
    </row>
    <row r="14" spans="1:17" ht="15" thickBot="1" x14ac:dyDescent="0.4">
      <c r="K14" s="34" t="s">
        <v>64</v>
      </c>
      <c r="L14" s="191" t="s">
        <v>43</v>
      </c>
      <c r="M14" s="40">
        <v>47</v>
      </c>
      <c r="N14" s="215">
        <f t="shared" si="0"/>
        <v>8</v>
      </c>
      <c r="O14" s="175">
        <f>N14/M38</f>
        <v>6.0698027314112293E-3</v>
      </c>
      <c r="P14" s="40">
        <v>39</v>
      </c>
      <c r="Q14" s="166">
        <v>0.6</v>
      </c>
    </row>
    <row r="15" spans="1:17" ht="15" thickBot="1" x14ac:dyDescent="0.4">
      <c r="A15" s="11" t="s">
        <v>58</v>
      </c>
      <c r="B15" s="11" t="s">
        <v>66</v>
      </c>
      <c r="C15" s="11" t="s">
        <v>70</v>
      </c>
      <c r="K15" s="34" t="s">
        <v>61</v>
      </c>
      <c r="L15" s="200" t="s">
        <v>224</v>
      </c>
      <c r="M15" s="40">
        <v>69</v>
      </c>
      <c r="N15" s="241">
        <f t="shared" si="0"/>
        <v>13</v>
      </c>
      <c r="O15" s="175">
        <f>N15/M38</f>
        <v>9.8634294385432468E-3</v>
      </c>
      <c r="P15" s="40">
        <v>56</v>
      </c>
      <c r="Q15" s="167" t="e">
        <v>#DIV/0!</v>
      </c>
    </row>
    <row r="16" spans="1:17" ht="14" customHeight="1" thickBot="1" x14ac:dyDescent="0.4">
      <c r="A16" s="34" t="s">
        <v>59</v>
      </c>
      <c r="B16" s="4">
        <f>M2+M3+M4+M8+M23</f>
        <v>179</v>
      </c>
      <c r="C16" s="19">
        <f>B16/B25</f>
        <v>0.13581183611532624</v>
      </c>
      <c r="K16" s="34" t="s">
        <v>61</v>
      </c>
      <c r="L16" s="191" t="s">
        <v>47</v>
      </c>
      <c r="M16" s="40">
        <v>49</v>
      </c>
      <c r="N16" s="215">
        <f t="shared" si="0"/>
        <v>5</v>
      </c>
      <c r="O16" s="175">
        <f>N16/M38</f>
        <v>3.7936267071320183E-3</v>
      </c>
      <c r="P16" s="40">
        <v>44</v>
      </c>
      <c r="Q16" s="166">
        <v>0.83330000000000004</v>
      </c>
    </row>
    <row r="17" spans="1:17" ht="15" thickBot="1" x14ac:dyDescent="0.4">
      <c r="A17" s="34" t="s">
        <v>60</v>
      </c>
      <c r="B17" s="4">
        <f>M22+M30+M31+M32+M20</f>
        <v>206</v>
      </c>
      <c r="C17" s="19">
        <f>B17/B25</f>
        <v>0.15629742033383914</v>
      </c>
      <c r="K17" s="34" t="s">
        <v>62</v>
      </c>
      <c r="L17" s="198" t="s">
        <v>104</v>
      </c>
      <c r="M17" s="40">
        <v>68</v>
      </c>
      <c r="N17" s="215">
        <f t="shared" si="0"/>
        <v>4</v>
      </c>
      <c r="O17" s="175">
        <f>N17/M38</f>
        <v>3.0349013657056147E-3</v>
      </c>
      <c r="P17" s="40">
        <v>64</v>
      </c>
      <c r="Q17" s="167" t="e">
        <v>#DIV/0!</v>
      </c>
    </row>
    <row r="18" spans="1:17" ht="15" thickBot="1" x14ac:dyDescent="0.4">
      <c r="A18" s="34" t="s">
        <v>61</v>
      </c>
      <c r="B18" s="4">
        <f>M5+M6+M10+M11+M13+M15+M16+M24</f>
        <v>309</v>
      </c>
      <c r="C18" s="19">
        <f>B18/B25</f>
        <v>0.23444613050075871</v>
      </c>
      <c r="K18" s="34" t="s">
        <v>61</v>
      </c>
      <c r="L18" s="191" t="s">
        <v>106</v>
      </c>
      <c r="M18" s="34">
        <v>3</v>
      </c>
      <c r="N18" s="215">
        <f t="shared" si="0"/>
        <v>0</v>
      </c>
      <c r="O18" s="175">
        <f>N18/M38</f>
        <v>0</v>
      </c>
      <c r="P18" s="36">
        <v>3</v>
      </c>
      <c r="Q18" s="167" t="e">
        <v>#DIV/0!</v>
      </c>
    </row>
    <row r="19" spans="1:17" ht="15" thickBot="1" x14ac:dyDescent="0.4">
      <c r="A19" s="34" t="s">
        <v>62</v>
      </c>
      <c r="B19" s="4">
        <f>M7+M9+M17+M18+M21</f>
        <v>222</v>
      </c>
      <c r="C19" s="19">
        <f>B19/B25</f>
        <v>0.16843702579666162</v>
      </c>
      <c r="K19" s="34" t="s">
        <v>116</v>
      </c>
      <c r="L19" s="196" t="s">
        <v>235</v>
      </c>
      <c r="M19" s="82"/>
      <c r="N19" s="215">
        <f t="shared" si="0"/>
        <v>0</v>
      </c>
      <c r="O19" s="175">
        <f>N19/M38</f>
        <v>0</v>
      </c>
      <c r="P19" s="82"/>
      <c r="Q19" s="167" t="e">
        <v>#DIV/0!</v>
      </c>
    </row>
    <row r="20" spans="1:17" ht="15" thickBot="1" x14ac:dyDescent="0.4">
      <c r="A20" s="34" t="s">
        <v>63</v>
      </c>
      <c r="B20" s="4">
        <f>M28+M29+M27</f>
        <v>150</v>
      </c>
      <c r="C20" s="19">
        <f>B20/B25</f>
        <v>0.11380880121396054</v>
      </c>
      <c r="K20" s="40" t="s">
        <v>62</v>
      </c>
      <c r="L20" s="191" t="s">
        <v>220</v>
      </c>
      <c r="M20" s="82"/>
      <c r="N20" s="215">
        <f t="shared" si="0"/>
        <v>0</v>
      </c>
      <c r="O20" s="175">
        <f>N20/M38</f>
        <v>0</v>
      </c>
      <c r="P20" s="82"/>
      <c r="Q20" s="167" t="e">
        <v>#DIV/0!</v>
      </c>
    </row>
    <row r="21" spans="1:17" ht="15" thickBot="1" x14ac:dyDescent="0.4">
      <c r="A21" s="34" t="s">
        <v>65</v>
      </c>
      <c r="B21" s="4">
        <f>M14+M25</f>
        <v>102</v>
      </c>
      <c r="C21" s="19">
        <f>B21/B25</f>
        <v>7.7389984825493169E-2</v>
      </c>
      <c r="K21" s="40" t="s">
        <v>62</v>
      </c>
      <c r="L21" s="191" t="s">
        <v>123</v>
      </c>
      <c r="M21" s="40">
        <v>58</v>
      </c>
      <c r="N21" s="215">
        <f t="shared" si="0"/>
        <v>5</v>
      </c>
      <c r="O21" s="175">
        <f>N21/M38</f>
        <v>3.7936267071320183E-3</v>
      </c>
      <c r="P21" s="98">
        <v>53</v>
      </c>
      <c r="Q21" s="167" t="e">
        <v>#DIV/0!</v>
      </c>
    </row>
    <row r="22" spans="1:17" ht="15" thickBot="1" x14ac:dyDescent="0.4">
      <c r="A22" s="34" t="s">
        <v>116</v>
      </c>
      <c r="B22" s="4">
        <f>M12+M19</f>
        <v>85</v>
      </c>
      <c r="C22" s="19">
        <f>B22/B25</f>
        <v>6.4491654021244307E-2</v>
      </c>
      <c r="K22" s="40" t="s">
        <v>253</v>
      </c>
      <c r="L22" s="191" t="s">
        <v>125</v>
      </c>
      <c r="M22" s="40">
        <v>42</v>
      </c>
      <c r="N22" s="215">
        <f t="shared" si="0"/>
        <v>4</v>
      </c>
      <c r="O22" s="175">
        <f>N22/M38</f>
        <v>3.0349013657056147E-3</v>
      </c>
      <c r="P22" s="40">
        <v>38</v>
      </c>
      <c r="Q22" s="166">
        <v>0</v>
      </c>
    </row>
    <row r="23" spans="1:17" ht="15" thickBot="1" x14ac:dyDescent="0.4">
      <c r="A23" s="34" t="s">
        <v>155</v>
      </c>
      <c r="B23" s="4"/>
      <c r="C23" s="19">
        <f>B23/B25</f>
        <v>0</v>
      </c>
      <c r="K23" s="40" t="s">
        <v>59</v>
      </c>
      <c r="L23" s="198" t="s">
        <v>219</v>
      </c>
      <c r="M23" s="40">
        <v>52</v>
      </c>
      <c r="N23" s="215">
        <f t="shared" si="0"/>
        <v>1</v>
      </c>
      <c r="O23" s="175">
        <f>N23/M38</f>
        <v>7.5872534142640367E-4</v>
      </c>
      <c r="P23" s="40">
        <v>51</v>
      </c>
      <c r="Q23" s="167" t="e">
        <v>#DIV/0!</v>
      </c>
    </row>
    <row r="24" spans="1:17" ht="15" thickBot="1" x14ac:dyDescent="0.4">
      <c r="A24" s="34" t="s">
        <v>166</v>
      </c>
      <c r="B24" s="4">
        <f>M33+M26</f>
        <v>65</v>
      </c>
      <c r="C24" s="19">
        <f>B24/B25</f>
        <v>4.9317147192716237E-2</v>
      </c>
      <c r="K24" s="40" t="s">
        <v>61</v>
      </c>
      <c r="L24" s="191" t="s">
        <v>240</v>
      </c>
      <c r="M24" s="82"/>
      <c r="N24" s="215">
        <f t="shared" si="0"/>
        <v>0</v>
      </c>
      <c r="O24" s="175">
        <f>N24/M38</f>
        <v>0</v>
      </c>
      <c r="P24" s="82"/>
      <c r="Q24" s="167" t="e">
        <v>#DIV/0!</v>
      </c>
    </row>
    <row r="25" spans="1:17" ht="15" thickBot="1" x14ac:dyDescent="0.4">
      <c r="A25" s="52" t="s">
        <v>20</v>
      </c>
      <c r="B25" s="4">
        <f>SUM(B16:B24)</f>
        <v>1318</v>
      </c>
      <c r="C25" s="6"/>
      <c r="K25" s="34" t="s">
        <v>64</v>
      </c>
      <c r="L25" s="191" t="s">
        <v>145</v>
      </c>
      <c r="M25" s="40">
        <v>55</v>
      </c>
      <c r="N25" s="215">
        <f t="shared" si="0"/>
        <v>6</v>
      </c>
      <c r="O25" s="175">
        <f>N25/M38</f>
        <v>4.552352048558422E-3</v>
      </c>
      <c r="P25" s="40">
        <v>49</v>
      </c>
      <c r="Q25" s="166">
        <v>1</v>
      </c>
    </row>
    <row r="26" spans="1:17" ht="15" thickBot="1" x14ac:dyDescent="0.4">
      <c r="A26" s="51"/>
      <c r="B26" s="9"/>
      <c r="C26" s="49"/>
      <c r="K26" s="40" t="s">
        <v>166</v>
      </c>
      <c r="L26" s="191" t="s">
        <v>236</v>
      </c>
      <c r="M26" s="40">
        <v>63</v>
      </c>
      <c r="N26" s="215">
        <f t="shared" si="0"/>
        <v>11</v>
      </c>
      <c r="O26" s="175">
        <f>N26/M38</f>
        <v>8.3459787556904395E-3</v>
      </c>
      <c r="P26" s="40">
        <v>52</v>
      </c>
      <c r="Q26" s="167" t="e">
        <v>#DIV/0!</v>
      </c>
    </row>
    <row r="27" spans="1:17" ht="15" thickBot="1" x14ac:dyDescent="0.4">
      <c r="A27" s="51"/>
      <c r="B27" s="9"/>
      <c r="C27" s="49"/>
      <c r="K27" s="40" t="s">
        <v>63</v>
      </c>
      <c r="L27" s="191" t="s">
        <v>252</v>
      </c>
      <c r="M27" s="40">
        <v>60</v>
      </c>
      <c r="N27" s="215">
        <f t="shared" si="0"/>
        <v>5</v>
      </c>
      <c r="O27" s="175">
        <f>N27/M38</f>
        <v>3.7936267071320183E-3</v>
      </c>
      <c r="P27" s="40">
        <v>55</v>
      </c>
      <c r="Q27" s="167" t="e">
        <v>#DIV/0!</v>
      </c>
    </row>
    <row r="28" spans="1:17" ht="15" thickBot="1" x14ac:dyDescent="0.4">
      <c r="A28" s="51"/>
      <c r="B28" s="9"/>
      <c r="C28" s="49"/>
      <c r="K28" s="40" t="s">
        <v>63</v>
      </c>
      <c r="L28" s="191" t="s">
        <v>151</v>
      </c>
      <c r="M28" s="40">
        <v>40</v>
      </c>
      <c r="N28" s="215">
        <f t="shared" si="0"/>
        <v>1</v>
      </c>
      <c r="O28" s="175">
        <f>N28/M38</f>
        <v>7.5872534142640367E-4</v>
      </c>
      <c r="P28" s="98">
        <v>39</v>
      </c>
      <c r="Q28" s="167" t="e">
        <v>#DIV/0!</v>
      </c>
    </row>
    <row r="29" spans="1:17" ht="15" thickBot="1" x14ac:dyDescent="0.4">
      <c r="A29" s="51"/>
      <c r="B29" s="9"/>
      <c r="C29" s="49"/>
      <c r="K29" s="40" t="s">
        <v>63</v>
      </c>
      <c r="L29" s="198" t="s">
        <v>222</v>
      </c>
      <c r="M29" s="40">
        <v>50</v>
      </c>
      <c r="N29" s="215">
        <f t="shared" si="0"/>
        <v>2</v>
      </c>
      <c r="O29" s="175">
        <f>N29/M38</f>
        <v>1.5174506828528073E-3</v>
      </c>
      <c r="P29" s="40">
        <v>48</v>
      </c>
      <c r="Q29" s="167" t="e">
        <v>#DIV/0!</v>
      </c>
    </row>
    <row r="30" spans="1:17" ht="15" thickBot="1" x14ac:dyDescent="0.4">
      <c r="A30" s="51"/>
      <c r="B30" s="9"/>
      <c r="C30" s="49"/>
      <c r="K30" s="40" t="s">
        <v>253</v>
      </c>
      <c r="L30" s="191" t="s">
        <v>149</v>
      </c>
      <c r="M30" s="40">
        <v>60</v>
      </c>
      <c r="N30" s="215">
        <f t="shared" si="0"/>
        <v>7</v>
      </c>
      <c r="O30" s="175">
        <f>N30/M38</f>
        <v>5.3110773899848257E-3</v>
      </c>
      <c r="P30" s="40">
        <v>53</v>
      </c>
      <c r="Q30" s="167" t="e">
        <v>#DIV/0!</v>
      </c>
    </row>
    <row r="31" spans="1:17" ht="15" thickBot="1" x14ac:dyDescent="0.4">
      <c r="A31" s="51"/>
      <c r="B31" s="9"/>
      <c r="C31" s="49"/>
      <c r="K31" s="40" t="s">
        <v>253</v>
      </c>
      <c r="L31" s="191" t="s">
        <v>150</v>
      </c>
      <c r="M31" s="40">
        <v>57</v>
      </c>
      <c r="N31" s="215">
        <f t="shared" si="0"/>
        <v>5</v>
      </c>
      <c r="O31" s="175">
        <f>N31/M38</f>
        <v>3.7936267071320183E-3</v>
      </c>
      <c r="P31" s="40">
        <v>52</v>
      </c>
      <c r="Q31" s="167" t="e">
        <v>#DIV/0!</v>
      </c>
    </row>
    <row r="32" spans="1:17" ht="15" thickBot="1" x14ac:dyDescent="0.4">
      <c r="A32" s="51"/>
      <c r="B32" s="9"/>
      <c r="C32" s="49"/>
      <c r="K32" s="40" t="s">
        <v>253</v>
      </c>
      <c r="L32" s="191" t="s">
        <v>153</v>
      </c>
      <c r="M32" s="40">
        <v>47</v>
      </c>
      <c r="N32" s="215">
        <f t="shared" si="0"/>
        <v>0</v>
      </c>
      <c r="O32" s="175">
        <f>N32/M38</f>
        <v>0</v>
      </c>
      <c r="P32" s="40">
        <v>47</v>
      </c>
      <c r="Q32" s="166">
        <v>0.83330000000000004</v>
      </c>
    </row>
    <row r="33" spans="1:17" ht="15" thickBot="1" x14ac:dyDescent="0.4">
      <c r="A33" s="51"/>
      <c r="B33" s="9"/>
      <c r="C33" s="49"/>
      <c r="K33" s="40" t="s">
        <v>166</v>
      </c>
      <c r="L33" s="191" t="s">
        <v>234</v>
      </c>
      <c r="M33" s="40">
        <v>2</v>
      </c>
      <c r="N33" s="215">
        <f>M33-P33</f>
        <v>0</v>
      </c>
      <c r="O33" s="141">
        <f>N33/M38</f>
        <v>0</v>
      </c>
      <c r="P33" s="40">
        <v>2</v>
      </c>
      <c r="Q33" s="167" t="e">
        <v>#DIV/0!</v>
      </c>
    </row>
    <row r="34" spans="1:17" ht="15" thickBot="1" x14ac:dyDescent="0.4">
      <c r="A34" s="51"/>
      <c r="B34" s="9"/>
      <c r="C34" s="49"/>
      <c r="K34" s="40"/>
      <c r="L34" s="40"/>
      <c r="M34" s="29"/>
      <c r="N34" s="145"/>
      <c r="O34" s="143"/>
      <c r="P34" s="29"/>
      <c r="Q34" s="6"/>
    </row>
    <row r="35" spans="1:17" ht="15" thickBot="1" x14ac:dyDescent="0.4">
      <c r="A35" s="51"/>
      <c r="B35" s="9"/>
      <c r="C35" s="49"/>
      <c r="K35" s="40"/>
      <c r="L35" s="40"/>
      <c r="M35" s="29"/>
      <c r="N35" s="145">
        <v>0</v>
      </c>
      <c r="O35" s="143"/>
      <c r="P35" s="29"/>
      <c r="Q35" s="6"/>
    </row>
    <row r="36" spans="1:17" ht="15" thickBot="1" x14ac:dyDescent="0.4">
      <c r="A36" s="51"/>
      <c r="B36" s="9"/>
      <c r="C36" s="49"/>
      <c r="K36" s="40"/>
      <c r="L36" s="40"/>
      <c r="M36" s="29"/>
      <c r="N36" s="145">
        <v>0</v>
      </c>
      <c r="O36" s="143"/>
      <c r="P36" s="29"/>
      <c r="Q36" s="6"/>
    </row>
    <row r="37" spans="1:17" ht="15" thickBot="1" x14ac:dyDescent="0.4">
      <c r="A37" s="51"/>
      <c r="B37" s="9"/>
      <c r="C37" s="49"/>
      <c r="K37" s="6"/>
      <c r="L37" s="23"/>
      <c r="M37" s="4"/>
      <c r="N37" s="145">
        <v>0</v>
      </c>
      <c r="O37" s="10"/>
      <c r="P37" s="29"/>
      <c r="Q37" s="6"/>
    </row>
    <row r="38" spans="1:17" ht="15" thickBot="1" x14ac:dyDescent="0.4">
      <c r="A38" s="50"/>
      <c r="M38" s="99">
        <f>SUM(M2:M37)</f>
        <v>1318</v>
      </c>
      <c r="N38" s="145">
        <f>SUM(N2:N37)</f>
        <v>131</v>
      </c>
      <c r="O38" s="140">
        <f>N38/M38</f>
        <v>9.9393019726858878E-2</v>
      </c>
      <c r="P38" s="27">
        <f>SUM(P2:P37)</f>
        <v>1187</v>
      </c>
      <c r="Q38" s="6"/>
    </row>
    <row r="39" spans="1:17" x14ac:dyDescent="0.35">
      <c r="A39" s="11" t="s">
        <v>67</v>
      </c>
      <c r="B39" s="11" t="s">
        <v>73</v>
      </c>
    </row>
    <row r="40" spans="1:17" x14ac:dyDescent="0.35">
      <c r="A40" s="4" t="s">
        <v>49</v>
      </c>
      <c r="B40" s="72">
        <f>Thu!C40</f>
        <v>0.93229166666666663</v>
      </c>
      <c r="N40" s="101"/>
    </row>
    <row r="41" spans="1:17" x14ac:dyDescent="0.35">
      <c r="A41" s="4" t="s">
        <v>14</v>
      </c>
      <c r="B41" s="72">
        <f>Sat!C40</f>
        <v>0.90060698027314112</v>
      </c>
    </row>
    <row r="42" spans="1:17" x14ac:dyDescent="0.35">
      <c r="A42" s="4" t="s">
        <v>10</v>
      </c>
      <c r="B42" s="72" t="e">
        <f>Sun.!C40</f>
        <v>#DIV/0!</v>
      </c>
    </row>
    <row r="43" spans="1:17" x14ac:dyDescent="0.35">
      <c r="A43" s="4" t="s">
        <v>11</v>
      </c>
      <c r="B43" s="5" t="e">
        <f>Mon!C40</f>
        <v>#DIV/0!</v>
      </c>
    </row>
    <row r="44" spans="1:17" x14ac:dyDescent="0.35">
      <c r="A44" s="4" t="s">
        <v>68</v>
      </c>
      <c r="B44" s="5" t="e">
        <f>Tue!C40</f>
        <v>#DIV/0!</v>
      </c>
    </row>
    <row r="45" spans="1:17" x14ac:dyDescent="0.35">
      <c r="A45" s="4" t="s">
        <v>69</v>
      </c>
      <c r="B45" s="5" t="e">
        <f>Wed!C40</f>
        <v>#DIV/0!</v>
      </c>
    </row>
    <row r="46" spans="1:17" x14ac:dyDescent="0.35">
      <c r="K46" s="53" t="s">
        <v>58</v>
      </c>
      <c r="L46" s="53" t="s">
        <v>51</v>
      </c>
      <c r="M46" s="53" t="s">
        <v>66</v>
      </c>
      <c r="N46" s="26" t="s">
        <v>57</v>
      </c>
      <c r="O46" s="67" t="s">
        <v>82</v>
      </c>
      <c r="P46" s="111" t="s">
        <v>53</v>
      </c>
    </row>
    <row r="47" spans="1:17" x14ac:dyDescent="0.35">
      <c r="K47" s="4" t="s">
        <v>137</v>
      </c>
      <c r="L47" s="136" t="s">
        <v>25</v>
      </c>
      <c r="M47" s="4">
        <f>Detailed!D339</f>
        <v>0</v>
      </c>
      <c r="N47" s="4">
        <f>M47-P47</f>
        <v>0</v>
      </c>
      <c r="O47" s="126" t="e">
        <f>N47/M52</f>
        <v>#DIV/0!</v>
      </c>
      <c r="P47" s="4">
        <f>Detailed!E339</f>
        <v>0</v>
      </c>
    </row>
    <row r="48" spans="1:17" x14ac:dyDescent="0.35">
      <c r="K48" s="4" t="s">
        <v>137</v>
      </c>
      <c r="L48" s="137" t="s">
        <v>157</v>
      </c>
      <c r="M48" s="4"/>
      <c r="N48" s="4"/>
      <c r="O48" s="4" t="e">
        <f t="shared" ref="O48:O51" si="1">N48/M53</f>
        <v>#DIV/0!</v>
      </c>
      <c r="P48" s="4"/>
    </row>
    <row r="49" spans="1:16" x14ac:dyDescent="0.35">
      <c r="K49" s="4" t="s">
        <v>137</v>
      </c>
      <c r="L49" s="137" t="s">
        <v>159</v>
      </c>
      <c r="M49" s="4"/>
      <c r="N49" s="4"/>
      <c r="O49" s="4" t="e">
        <f t="shared" si="1"/>
        <v>#DIV/0!</v>
      </c>
      <c r="P49" s="4"/>
    </row>
    <row r="50" spans="1:16" x14ac:dyDescent="0.35">
      <c r="K50" s="4" t="s">
        <v>137</v>
      </c>
      <c r="L50" s="137" t="s">
        <v>161</v>
      </c>
      <c r="M50" s="4"/>
      <c r="N50" s="4"/>
      <c r="O50" s="4" t="e">
        <f t="shared" si="1"/>
        <v>#DIV/0!</v>
      </c>
      <c r="P50" s="4"/>
    </row>
    <row r="51" spans="1:16" x14ac:dyDescent="0.35">
      <c r="K51" s="4" t="s">
        <v>137</v>
      </c>
      <c r="L51" s="137" t="s">
        <v>163</v>
      </c>
      <c r="M51" s="4"/>
      <c r="N51" s="4"/>
      <c r="O51" s="4" t="e">
        <f t="shared" si="1"/>
        <v>#VALUE!</v>
      </c>
      <c r="P51" s="4"/>
    </row>
    <row r="52" spans="1:16" x14ac:dyDescent="0.35">
      <c r="M52" s="4">
        <f>SUM(M47:M51)</f>
        <v>0</v>
      </c>
      <c r="N52" s="4">
        <f>SUM(N47:N51)</f>
        <v>0</v>
      </c>
      <c r="O52" s="4" t="e">
        <f t="shared" ref="O52:P52" si="2">SUM(O47:O51)</f>
        <v>#DIV/0!</v>
      </c>
      <c r="P52" s="4">
        <f t="shared" si="2"/>
        <v>0</v>
      </c>
    </row>
    <row r="53" spans="1:16" x14ac:dyDescent="0.35">
      <c r="A53" s="61" t="s">
        <v>78</v>
      </c>
      <c r="B53" s="62" t="s">
        <v>79</v>
      </c>
      <c r="C53" s="63" t="s">
        <v>80</v>
      </c>
    </row>
    <row r="54" spans="1:16" x14ac:dyDescent="0.35">
      <c r="A54" s="59" t="s">
        <v>121</v>
      </c>
      <c r="B54" s="54">
        <v>5</v>
      </c>
      <c r="C54" s="60">
        <f>Table1[[#This Row],[Count Of Stores]]/31</f>
        <v>0.16129032258064516</v>
      </c>
    </row>
    <row r="55" spans="1:16" x14ac:dyDescent="0.35">
      <c r="A55" s="59" t="s">
        <v>117</v>
      </c>
      <c r="B55" s="54">
        <v>0</v>
      </c>
      <c r="C55" s="102">
        <f>Table1[[#This Row],[Count Of Stores]]/31</f>
        <v>0</v>
      </c>
    </row>
    <row r="56" spans="1:16" x14ac:dyDescent="0.35">
      <c r="A56" s="59" t="s">
        <v>81</v>
      </c>
      <c r="B56" s="54">
        <v>2</v>
      </c>
      <c r="C56" s="60">
        <f>Table1[[#This Row],[Count Of Stores]]/31</f>
        <v>6.4516129032258063E-2</v>
      </c>
      <c r="K56" s="11" t="s">
        <v>58</v>
      </c>
      <c r="L56" s="11" t="s">
        <v>57</v>
      </c>
      <c r="M56" s="11" t="s">
        <v>71</v>
      </c>
    </row>
    <row r="57" spans="1:16" x14ac:dyDescent="0.35">
      <c r="A57" s="59" t="s">
        <v>204</v>
      </c>
      <c r="B57" s="54">
        <v>0</v>
      </c>
      <c r="C57" s="102">
        <f>Table1[[#This Row],[Count Of Stores]]/31</f>
        <v>0</v>
      </c>
      <c r="K57" s="11"/>
      <c r="L57" s="11"/>
      <c r="M57" s="11"/>
    </row>
    <row r="58" spans="1:16" x14ac:dyDescent="0.35">
      <c r="A58" s="59" t="s">
        <v>86</v>
      </c>
      <c r="B58" s="54">
        <v>0</v>
      </c>
      <c r="C58" s="60">
        <f>Table1[[#This Row],[Count Of Stores]]/31</f>
        <v>0</v>
      </c>
      <c r="K58" s="134" t="s">
        <v>167</v>
      </c>
      <c r="L58" s="4">
        <f>N47</f>
        <v>0</v>
      </c>
      <c r="M58" s="126" t="e">
        <f>L58/L71</f>
        <v>#DIV/0!</v>
      </c>
    </row>
    <row r="59" spans="1:16" x14ac:dyDescent="0.35">
      <c r="A59" s="64" t="s">
        <v>20</v>
      </c>
      <c r="B59" s="33">
        <f>SUM(B54:B58)</f>
        <v>7</v>
      </c>
      <c r="C59" s="65">
        <f>Table1[[#This Row],[Count Of Stores]]/31</f>
        <v>0.22580645161290322</v>
      </c>
      <c r="K59" s="139" t="s">
        <v>168</v>
      </c>
      <c r="L59" s="4">
        <f>N48</f>
        <v>0</v>
      </c>
      <c r="M59" s="126" t="e">
        <f>L59/L71</f>
        <v>#DIV/0!</v>
      </c>
    </row>
    <row r="60" spans="1:16" x14ac:dyDescent="0.35">
      <c r="K60" s="139" t="s">
        <v>169</v>
      </c>
      <c r="L60" s="4">
        <f>N49</f>
        <v>0</v>
      </c>
      <c r="M60" s="126" t="e">
        <f>L60/L71</f>
        <v>#DIV/0!</v>
      </c>
    </row>
    <row r="61" spans="1:16" x14ac:dyDescent="0.35">
      <c r="K61" s="139" t="s">
        <v>170</v>
      </c>
      <c r="L61" s="4">
        <f>N50</f>
        <v>0</v>
      </c>
      <c r="M61" s="126" t="e">
        <f>L61/L71</f>
        <v>#DIV/0!</v>
      </c>
    </row>
    <row r="62" spans="1:16" x14ac:dyDescent="0.35">
      <c r="K62" s="139" t="s">
        <v>171</v>
      </c>
      <c r="L62" s="4">
        <f>N51</f>
        <v>0</v>
      </c>
      <c r="M62" s="126" t="e">
        <f>L62/L71</f>
        <v>#DIV/0!</v>
      </c>
    </row>
    <row r="63" spans="1:16" x14ac:dyDescent="0.35">
      <c r="K63" s="139" t="s">
        <v>20</v>
      </c>
      <c r="L63" s="4">
        <f>SUM(L58:L62)</f>
        <v>0</v>
      </c>
      <c r="M63" s="126" t="e">
        <f>L63/L71</f>
        <v>#DIV/0!</v>
      </c>
    </row>
    <row r="64" spans="1:16" x14ac:dyDescent="0.35">
      <c r="K64" s="144"/>
    </row>
    <row r="65" spans="1:13" x14ac:dyDescent="0.35">
      <c r="K65" s="11" t="s">
        <v>58</v>
      </c>
      <c r="L65" s="11" t="s">
        <v>66</v>
      </c>
      <c r="M65" s="11" t="s">
        <v>70</v>
      </c>
    </row>
    <row r="66" spans="1:13" x14ac:dyDescent="0.35">
      <c r="K66" s="134" t="s">
        <v>167</v>
      </c>
      <c r="L66" s="4">
        <f>M47</f>
        <v>0</v>
      </c>
      <c r="M66" s="126" t="e">
        <f>L66/L71</f>
        <v>#DIV/0!</v>
      </c>
    </row>
    <row r="67" spans="1:13" x14ac:dyDescent="0.35">
      <c r="A67" s="11" t="s">
        <v>67</v>
      </c>
      <c r="B67" s="11" t="s">
        <v>73</v>
      </c>
      <c r="K67" s="139" t="s">
        <v>168</v>
      </c>
      <c r="L67" s="4">
        <f>M48</f>
        <v>0</v>
      </c>
      <c r="M67" s="126" t="e">
        <f>L67/L71</f>
        <v>#DIV/0!</v>
      </c>
    </row>
    <row r="68" spans="1:13" x14ac:dyDescent="0.35">
      <c r="A68" s="58">
        <v>44743</v>
      </c>
      <c r="B68" s="66"/>
      <c r="H68" s="128"/>
      <c r="K68" s="139" t="s">
        <v>169</v>
      </c>
      <c r="L68" s="4">
        <f>SUM(M49)</f>
        <v>0</v>
      </c>
      <c r="M68" s="126" t="e">
        <f>L68/L71</f>
        <v>#DIV/0!</v>
      </c>
    </row>
    <row r="69" spans="1:13" x14ac:dyDescent="0.35">
      <c r="A69" s="58">
        <v>44744</v>
      </c>
      <c r="B69" s="66"/>
      <c r="K69" s="139" t="s">
        <v>170</v>
      </c>
      <c r="L69" s="4">
        <f>M50</f>
        <v>0</v>
      </c>
      <c r="M69" s="126" t="e">
        <f>L69/L71</f>
        <v>#DIV/0!</v>
      </c>
    </row>
    <row r="70" spans="1:13" x14ac:dyDescent="0.35">
      <c r="A70" s="58">
        <v>44745</v>
      </c>
      <c r="B70" s="66"/>
      <c r="K70" s="139" t="s">
        <v>171</v>
      </c>
      <c r="L70" s="4">
        <f>M51</f>
        <v>0</v>
      </c>
      <c r="M70" s="126" t="e">
        <f>L70/L71</f>
        <v>#DIV/0!</v>
      </c>
    </row>
    <row r="71" spans="1:13" x14ac:dyDescent="0.35">
      <c r="A71" s="58">
        <v>44746</v>
      </c>
      <c r="B71" s="66"/>
      <c r="K71" s="4" t="s">
        <v>20</v>
      </c>
      <c r="L71" s="4">
        <f>SUM(L66:L70)</f>
        <v>0</v>
      </c>
      <c r="M71" s="4"/>
    </row>
    <row r="72" spans="1:13" x14ac:dyDescent="0.35">
      <c r="A72" s="58">
        <v>44747</v>
      </c>
      <c r="B72" s="66"/>
    </row>
    <row r="73" spans="1:13" x14ac:dyDescent="0.35">
      <c r="A73" s="58">
        <v>44748</v>
      </c>
      <c r="B73" s="66"/>
    </row>
    <row r="74" spans="1:13" x14ac:dyDescent="0.35">
      <c r="A74" s="58">
        <v>44749</v>
      </c>
      <c r="B74" s="66"/>
    </row>
    <row r="75" spans="1:13" x14ac:dyDescent="0.35">
      <c r="A75" s="58">
        <v>44750</v>
      </c>
      <c r="B75" s="66"/>
    </row>
    <row r="76" spans="1:13" x14ac:dyDescent="0.35">
      <c r="A76" s="58">
        <v>44751</v>
      </c>
      <c r="B76" s="66"/>
    </row>
    <row r="77" spans="1:13" x14ac:dyDescent="0.35">
      <c r="A77" s="58">
        <v>44752</v>
      </c>
      <c r="B77" s="66"/>
    </row>
    <row r="78" spans="1:13" x14ac:dyDescent="0.35">
      <c r="A78" s="58">
        <v>44753</v>
      </c>
      <c r="B78" s="66"/>
    </row>
    <row r="80" spans="1:13" x14ac:dyDescent="0.35">
      <c r="A80" s="58">
        <v>44754</v>
      </c>
      <c r="B80" s="66">
        <v>0.83</v>
      </c>
    </row>
    <row r="81" spans="1:2" x14ac:dyDescent="0.35">
      <c r="A81" s="58">
        <v>44755</v>
      </c>
      <c r="B81" s="66">
        <v>0.86</v>
      </c>
    </row>
    <row r="82" spans="1:2" x14ac:dyDescent="0.35">
      <c r="A82" s="58">
        <v>44756</v>
      </c>
      <c r="B82" s="66">
        <v>0.78</v>
      </c>
    </row>
    <row r="83" spans="1:2" x14ac:dyDescent="0.35">
      <c r="A83" s="58">
        <v>44758</v>
      </c>
      <c r="B83" s="66">
        <v>0.86</v>
      </c>
    </row>
    <row r="84" spans="1:2" x14ac:dyDescent="0.35">
      <c r="A84" s="58">
        <v>44759</v>
      </c>
      <c r="B84" s="66">
        <v>0.88</v>
      </c>
    </row>
    <row r="85" spans="1:2" x14ac:dyDescent="0.35">
      <c r="A85" s="58">
        <v>44760</v>
      </c>
      <c r="B85" s="66">
        <v>0.88</v>
      </c>
    </row>
    <row r="86" spans="1:2" x14ac:dyDescent="0.35">
      <c r="A86" s="58">
        <v>44761</v>
      </c>
      <c r="B86" s="66">
        <v>0.9</v>
      </c>
    </row>
    <row r="87" spans="1:2" x14ac:dyDescent="0.35">
      <c r="A87" s="58">
        <v>44762</v>
      </c>
      <c r="B87" s="66">
        <v>0.91</v>
      </c>
    </row>
    <row r="88" spans="1:2" x14ac:dyDescent="0.35">
      <c r="A88" s="58">
        <v>44763</v>
      </c>
      <c r="B88" s="66">
        <v>0.91</v>
      </c>
    </row>
    <row r="89" spans="1:2" x14ac:dyDescent="0.35">
      <c r="A89" s="58">
        <v>44765</v>
      </c>
      <c r="B89" s="66">
        <v>0.89</v>
      </c>
    </row>
    <row r="90" spans="1:2" x14ac:dyDescent="0.35">
      <c r="A90" s="58">
        <v>44766</v>
      </c>
      <c r="B90" s="66">
        <v>0.93</v>
      </c>
    </row>
    <row r="91" spans="1:2" x14ac:dyDescent="0.35">
      <c r="A91" s="58">
        <v>44767</v>
      </c>
      <c r="B91" s="66">
        <v>0.93</v>
      </c>
    </row>
    <row r="92" spans="1:2" x14ac:dyDescent="0.35">
      <c r="A92" s="58">
        <v>44768</v>
      </c>
      <c r="B92" s="66">
        <v>0.92</v>
      </c>
    </row>
    <row r="93" spans="1:2" x14ac:dyDescent="0.35">
      <c r="A93" s="58">
        <v>44769</v>
      </c>
      <c r="B93" s="66">
        <v>0.93</v>
      </c>
    </row>
    <row r="94" spans="1:2" x14ac:dyDescent="0.35">
      <c r="A94" s="58">
        <v>44770</v>
      </c>
      <c r="B94" s="66">
        <v>0.92</v>
      </c>
    </row>
    <row r="95" spans="1:2" x14ac:dyDescent="0.35">
      <c r="A95" s="58">
        <v>44772</v>
      </c>
      <c r="B95" s="66">
        <v>0.91</v>
      </c>
    </row>
    <row r="96" spans="1:2" x14ac:dyDescent="0.35">
      <c r="A96" s="58">
        <v>44773</v>
      </c>
      <c r="B96" s="66">
        <v>0.92</v>
      </c>
    </row>
    <row r="97" spans="1:2" x14ac:dyDescent="0.35">
      <c r="A97" s="58">
        <v>44774</v>
      </c>
      <c r="B97" s="94">
        <v>0.93</v>
      </c>
    </row>
    <row r="98" spans="1:2" x14ac:dyDescent="0.35">
      <c r="A98" s="58">
        <v>44775</v>
      </c>
      <c r="B98" s="94">
        <v>0.92</v>
      </c>
    </row>
    <row r="99" spans="1:2" x14ac:dyDescent="0.35">
      <c r="A99" s="58">
        <v>44776</v>
      </c>
      <c r="B99" s="94">
        <v>0.92</v>
      </c>
    </row>
    <row r="100" spans="1:2" x14ac:dyDescent="0.35">
      <c r="A100" s="58">
        <v>44777</v>
      </c>
      <c r="B100" s="94">
        <v>0.91</v>
      </c>
    </row>
    <row r="101" spans="1:2" x14ac:dyDescent="0.35">
      <c r="A101" s="58">
        <v>44779</v>
      </c>
      <c r="B101" s="94">
        <v>0.91</v>
      </c>
    </row>
    <row r="102" spans="1:2" x14ac:dyDescent="0.35">
      <c r="A102" s="58">
        <v>44780</v>
      </c>
      <c r="B102" s="94">
        <v>0.92</v>
      </c>
    </row>
    <row r="103" spans="1:2" x14ac:dyDescent="0.35">
      <c r="A103" s="58">
        <v>44781</v>
      </c>
      <c r="B103" s="94">
        <v>0.92</v>
      </c>
    </row>
    <row r="104" spans="1:2" x14ac:dyDescent="0.35">
      <c r="A104" s="58">
        <v>44782</v>
      </c>
      <c r="B104" s="94">
        <v>0.92</v>
      </c>
    </row>
    <row r="105" spans="1:2" x14ac:dyDescent="0.35">
      <c r="A105" s="58">
        <v>44783</v>
      </c>
      <c r="B105" s="94">
        <v>0.9</v>
      </c>
    </row>
    <row r="106" spans="1:2" x14ac:dyDescent="0.35">
      <c r="A106" s="58">
        <v>44784</v>
      </c>
      <c r="B106" s="94">
        <v>0.92</v>
      </c>
    </row>
    <row r="107" spans="1:2" x14ac:dyDescent="0.35">
      <c r="A107" s="58">
        <v>44786</v>
      </c>
      <c r="B107" s="94">
        <v>0.89</v>
      </c>
    </row>
    <row r="108" spans="1:2" x14ac:dyDescent="0.35">
      <c r="A108" s="58">
        <v>44787</v>
      </c>
      <c r="B108" s="94">
        <v>0.91</v>
      </c>
    </row>
    <row r="109" spans="1:2" x14ac:dyDescent="0.35">
      <c r="A109" s="58">
        <v>44788</v>
      </c>
      <c r="B109" s="94">
        <v>0.9</v>
      </c>
    </row>
    <row r="110" spans="1:2" x14ac:dyDescent="0.35">
      <c r="A110" s="58">
        <v>44789</v>
      </c>
      <c r="B110" s="94">
        <v>0.92</v>
      </c>
    </row>
    <row r="111" spans="1:2" x14ac:dyDescent="0.35">
      <c r="A111" s="58">
        <v>44790</v>
      </c>
      <c r="B111" s="94">
        <v>0.93</v>
      </c>
    </row>
    <row r="112" spans="1:2" x14ac:dyDescent="0.35">
      <c r="A112" s="58">
        <v>44791</v>
      </c>
      <c r="B112" s="94">
        <v>0.91</v>
      </c>
    </row>
    <row r="113" spans="1:2" x14ac:dyDescent="0.35">
      <c r="A113" s="58">
        <v>44793</v>
      </c>
      <c r="B113" s="94">
        <v>0.92</v>
      </c>
    </row>
    <row r="114" spans="1:2" ht="15.5" customHeight="1" x14ac:dyDescent="0.35">
      <c r="A114" s="58">
        <v>44794</v>
      </c>
      <c r="B114" s="94">
        <v>0.9</v>
      </c>
    </row>
    <row r="115" spans="1:2" ht="15.5" customHeight="1" x14ac:dyDescent="0.35">
      <c r="A115" s="58">
        <v>44795</v>
      </c>
      <c r="B115" s="94">
        <v>0.92</v>
      </c>
    </row>
    <row r="116" spans="1:2" ht="15.5" customHeight="1" x14ac:dyDescent="0.35">
      <c r="A116" s="58">
        <v>44796</v>
      </c>
      <c r="B116" s="94">
        <v>0.93</v>
      </c>
    </row>
    <row r="117" spans="1:2" x14ac:dyDescent="0.35">
      <c r="A117" s="58">
        <v>44797</v>
      </c>
      <c r="B117" s="94">
        <v>0.92</v>
      </c>
    </row>
    <row r="118" spans="1:2" x14ac:dyDescent="0.35">
      <c r="A118" s="58">
        <v>44798</v>
      </c>
      <c r="B118" s="94">
        <v>0.9</v>
      </c>
    </row>
    <row r="119" spans="1:2" x14ac:dyDescent="0.35">
      <c r="A119" s="58">
        <v>44800</v>
      </c>
      <c r="B119" s="94">
        <v>0.9</v>
      </c>
    </row>
    <row r="120" spans="1:2" x14ac:dyDescent="0.35">
      <c r="A120" s="58">
        <v>44801</v>
      </c>
      <c r="B120" s="94">
        <v>0.9</v>
      </c>
    </row>
    <row r="121" spans="1:2" x14ac:dyDescent="0.35">
      <c r="A121" s="58">
        <v>44802</v>
      </c>
      <c r="B121" s="94">
        <v>0.92</v>
      </c>
    </row>
    <row r="122" spans="1:2" x14ac:dyDescent="0.35">
      <c r="A122" s="58">
        <v>44803</v>
      </c>
      <c r="B122" s="94">
        <v>0.9</v>
      </c>
    </row>
    <row r="123" spans="1:2" x14ac:dyDescent="0.35">
      <c r="A123" s="58">
        <v>44804</v>
      </c>
      <c r="B123" s="94">
        <v>0.89</v>
      </c>
    </row>
    <row r="124" spans="1:2" x14ac:dyDescent="0.35">
      <c r="A124" s="58">
        <v>44805</v>
      </c>
      <c r="B124" s="94">
        <v>0.89</v>
      </c>
    </row>
    <row r="125" spans="1:2" x14ac:dyDescent="0.35">
      <c r="A125" s="58">
        <v>44807</v>
      </c>
      <c r="B125" s="94">
        <v>0.91</v>
      </c>
    </row>
    <row r="126" spans="1:2" x14ac:dyDescent="0.35">
      <c r="A126" s="58">
        <v>44808</v>
      </c>
      <c r="B126" s="94">
        <v>0.91</v>
      </c>
    </row>
    <row r="127" spans="1:2" x14ac:dyDescent="0.35">
      <c r="A127" s="58">
        <v>44809</v>
      </c>
      <c r="B127" s="94">
        <v>0.94</v>
      </c>
    </row>
    <row r="128" spans="1:2" x14ac:dyDescent="0.35">
      <c r="A128" s="58">
        <v>44810</v>
      </c>
      <c r="B128" s="94">
        <v>0.9</v>
      </c>
    </row>
    <row r="129" spans="1:2" x14ac:dyDescent="0.35">
      <c r="A129" s="58">
        <v>44811</v>
      </c>
      <c r="B129" s="94">
        <v>0.92</v>
      </c>
    </row>
    <row r="130" spans="1:2" x14ac:dyDescent="0.35">
      <c r="A130" s="58">
        <v>44812</v>
      </c>
      <c r="B130" s="94">
        <v>0.86</v>
      </c>
    </row>
    <row r="131" spans="1:2" x14ac:dyDescent="0.35">
      <c r="A131" s="58">
        <v>44814</v>
      </c>
      <c r="B131" s="94">
        <v>0.92</v>
      </c>
    </row>
    <row r="132" spans="1:2" x14ac:dyDescent="0.35">
      <c r="A132" s="58">
        <v>44815</v>
      </c>
      <c r="B132" s="94">
        <v>0.91</v>
      </c>
    </row>
    <row r="133" spans="1:2" x14ac:dyDescent="0.35">
      <c r="A133" s="58">
        <v>44816</v>
      </c>
      <c r="B133" s="94">
        <v>0.89</v>
      </c>
    </row>
    <row r="134" spans="1:2" x14ac:dyDescent="0.35">
      <c r="A134" s="58">
        <v>44817</v>
      </c>
      <c r="B134" s="94">
        <v>0.91</v>
      </c>
    </row>
    <row r="135" spans="1:2" x14ac:dyDescent="0.35">
      <c r="A135" s="58">
        <v>44818</v>
      </c>
      <c r="B135" s="94">
        <v>0.91</v>
      </c>
    </row>
    <row r="136" spans="1:2" x14ac:dyDescent="0.35">
      <c r="A136" s="58">
        <v>44819</v>
      </c>
      <c r="B136" s="94">
        <v>0.91</v>
      </c>
    </row>
    <row r="137" spans="1:2" x14ac:dyDescent="0.35">
      <c r="A137" s="58" t="s">
        <v>172</v>
      </c>
      <c r="B137" s="94">
        <v>0.92</v>
      </c>
    </row>
    <row r="138" spans="1:2" x14ac:dyDescent="0.35">
      <c r="A138" s="58" t="s">
        <v>173</v>
      </c>
      <c r="B138" s="94">
        <v>0.93</v>
      </c>
    </row>
    <row r="139" spans="1:2" x14ac:dyDescent="0.35">
      <c r="A139" s="58" t="s">
        <v>174</v>
      </c>
      <c r="B139" s="94">
        <v>0.88</v>
      </c>
    </row>
    <row r="140" spans="1:2" x14ac:dyDescent="0.35">
      <c r="A140" s="58" t="s">
        <v>175</v>
      </c>
      <c r="B140" s="94">
        <v>0.91</v>
      </c>
    </row>
    <row r="141" spans="1:2" x14ac:dyDescent="0.35">
      <c r="A141" s="58" t="s">
        <v>176</v>
      </c>
      <c r="B141" s="94">
        <v>0.91</v>
      </c>
    </row>
    <row r="142" spans="1:2" x14ac:dyDescent="0.35">
      <c r="A142" s="58" t="s">
        <v>178</v>
      </c>
      <c r="B142" s="94">
        <v>0.9</v>
      </c>
    </row>
    <row r="143" spans="1:2" x14ac:dyDescent="0.35">
      <c r="A143" s="58" t="s">
        <v>179</v>
      </c>
      <c r="B143" s="94">
        <v>0.86</v>
      </c>
    </row>
    <row r="144" spans="1:2" x14ac:dyDescent="0.35">
      <c r="A144" s="58" t="s">
        <v>182</v>
      </c>
      <c r="B144" s="94">
        <v>0.9</v>
      </c>
    </row>
    <row r="145" spans="1:2" x14ac:dyDescent="0.35">
      <c r="A145" s="58" t="s">
        <v>183</v>
      </c>
      <c r="B145" s="94">
        <v>0.9</v>
      </c>
    </row>
    <row r="146" spans="1:2" x14ac:dyDescent="0.35">
      <c r="A146" s="58" t="s">
        <v>184</v>
      </c>
      <c r="B146" s="94">
        <v>0.88</v>
      </c>
    </row>
    <row r="147" spans="1:2" x14ac:dyDescent="0.35">
      <c r="A147" s="58" t="s">
        <v>188</v>
      </c>
      <c r="B147" s="94">
        <v>0.91</v>
      </c>
    </row>
    <row r="148" spans="1:2" x14ac:dyDescent="0.35">
      <c r="A148" s="58" t="s">
        <v>192</v>
      </c>
      <c r="B148" s="94">
        <v>0.91</v>
      </c>
    </row>
    <row r="149" spans="1:2" x14ac:dyDescent="0.35">
      <c r="A149" s="58" t="s">
        <v>193</v>
      </c>
      <c r="B149" s="94">
        <v>0.89</v>
      </c>
    </row>
    <row r="150" spans="1:2" x14ac:dyDescent="0.35">
      <c r="A150" s="58" t="s">
        <v>194</v>
      </c>
      <c r="B150" s="94">
        <v>0.9</v>
      </c>
    </row>
    <row r="151" spans="1:2" x14ac:dyDescent="0.35">
      <c r="A151" s="58" t="s">
        <v>195</v>
      </c>
      <c r="B151" s="94">
        <v>0.9</v>
      </c>
    </row>
    <row r="152" spans="1:2" x14ac:dyDescent="0.35">
      <c r="A152" s="58" t="s">
        <v>196</v>
      </c>
      <c r="B152" s="94">
        <v>0.87</v>
      </c>
    </row>
    <row r="153" spans="1:2" x14ac:dyDescent="0.35">
      <c r="A153" s="58" t="s">
        <v>197</v>
      </c>
      <c r="B153" s="94">
        <v>0.92</v>
      </c>
    </row>
    <row r="154" spans="1:2" x14ac:dyDescent="0.35">
      <c r="A154" s="58" t="s">
        <v>199</v>
      </c>
      <c r="B154" s="94">
        <v>0.9</v>
      </c>
    </row>
    <row r="155" spans="1:2" x14ac:dyDescent="0.35">
      <c r="A155" s="58" t="s">
        <v>200</v>
      </c>
      <c r="B155" s="94">
        <v>0.89</v>
      </c>
    </row>
    <row r="156" spans="1:2" x14ac:dyDescent="0.35">
      <c r="A156" s="58" t="s">
        <v>201</v>
      </c>
      <c r="B156" s="94">
        <v>0.89</v>
      </c>
    </row>
    <row r="157" spans="1:2" x14ac:dyDescent="0.35">
      <c r="A157" s="58" t="s">
        <v>202</v>
      </c>
      <c r="B157" s="94">
        <v>0.91</v>
      </c>
    </row>
    <row r="158" spans="1:2" x14ac:dyDescent="0.35">
      <c r="A158" s="58" t="s">
        <v>203</v>
      </c>
      <c r="B158" s="94">
        <v>0.92</v>
      </c>
    </row>
    <row r="159" spans="1:2" x14ac:dyDescent="0.35">
      <c r="A159" s="58" t="s">
        <v>205</v>
      </c>
      <c r="B159" s="94">
        <v>0.92</v>
      </c>
    </row>
    <row r="160" spans="1:2" x14ac:dyDescent="0.35">
      <c r="A160" s="58" t="s">
        <v>207</v>
      </c>
      <c r="B160" s="94">
        <v>0.9</v>
      </c>
    </row>
    <row r="161" spans="1:2" x14ac:dyDescent="0.35">
      <c r="A161" s="58" t="s">
        <v>208</v>
      </c>
      <c r="B161" s="94">
        <v>0.9</v>
      </c>
    </row>
    <row r="162" spans="1:2" x14ac:dyDescent="0.35">
      <c r="A162" s="58" t="s">
        <v>209</v>
      </c>
      <c r="B162" s="94">
        <v>0.92</v>
      </c>
    </row>
    <row r="163" spans="1:2" x14ac:dyDescent="0.35">
      <c r="A163" s="58" t="s">
        <v>210</v>
      </c>
      <c r="B163" s="94">
        <v>0.92</v>
      </c>
    </row>
    <row r="164" spans="1:2" x14ac:dyDescent="0.35">
      <c r="A164" s="58" t="s">
        <v>211</v>
      </c>
      <c r="B164" s="94">
        <v>0.93</v>
      </c>
    </row>
    <row r="165" spans="1:2" x14ac:dyDescent="0.35">
      <c r="A165" s="58" t="s">
        <v>212</v>
      </c>
      <c r="B165" s="94">
        <v>0.92</v>
      </c>
    </row>
    <row r="166" spans="1:2" x14ac:dyDescent="0.35">
      <c r="A166" s="58" t="s">
        <v>225</v>
      </c>
      <c r="B166" s="94">
        <v>0.92</v>
      </c>
    </row>
    <row r="167" spans="1:2" x14ac:dyDescent="0.35">
      <c r="A167" s="58" t="s">
        <v>226</v>
      </c>
      <c r="B167" s="94">
        <v>0.91</v>
      </c>
    </row>
    <row r="168" spans="1:2" x14ac:dyDescent="0.35">
      <c r="A168" s="58" t="s">
        <v>228</v>
      </c>
      <c r="B168" s="94">
        <v>0.92</v>
      </c>
    </row>
    <row r="169" spans="1:2" x14ac:dyDescent="0.35">
      <c r="A169" s="58" t="s">
        <v>229</v>
      </c>
      <c r="B169" s="176">
        <v>0.91</v>
      </c>
    </row>
    <row r="170" spans="1:2" x14ac:dyDescent="0.35">
      <c r="A170" s="58" t="s">
        <v>237</v>
      </c>
      <c r="B170" s="94">
        <v>0.91</v>
      </c>
    </row>
    <row r="171" spans="1:2" ht="15.5" customHeight="1" x14ac:dyDescent="0.35">
      <c r="A171" s="58" t="s">
        <v>238</v>
      </c>
      <c r="B171" s="94">
        <v>0.91</v>
      </c>
    </row>
    <row r="172" spans="1:2" ht="15.5" customHeight="1" x14ac:dyDescent="0.35">
      <c r="A172" s="58" t="s">
        <v>242</v>
      </c>
      <c r="B172" s="94">
        <v>0.9</v>
      </c>
    </row>
    <row r="173" spans="1:2" ht="15.5" customHeight="1" x14ac:dyDescent="0.35">
      <c r="A173" s="58" t="s">
        <v>243</v>
      </c>
      <c r="B173" s="94">
        <v>0.89</v>
      </c>
    </row>
    <row r="174" spans="1:2" ht="15.5" customHeight="1" x14ac:dyDescent="0.35">
      <c r="A174" s="58" t="s">
        <v>244</v>
      </c>
      <c r="B174" s="94">
        <v>0.88</v>
      </c>
    </row>
    <row r="175" spans="1:2" ht="15.5" customHeight="1" x14ac:dyDescent="0.35">
      <c r="A175" s="58" t="s">
        <v>245</v>
      </c>
      <c r="B175" s="94">
        <v>0.91</v>
      </c>
    </row>
    <row r="176" spans="1:2" ht="15.5" customHeight="1" x14ac:dyDescent="0.35">
      <c r="A176" s="58" t="s">
        <v>246</v>
      </c>
      <c r="B176" s="94">
        <v>0.9</v>
      </c>
    </row>
    <row r="177" spans="1:2" ht="15.5" customHeight="1" x14ac:dyDescent="0.35">
      <c r="A177" s="58" t="s">
        <v>247</v>
      </c>
      <c r="B177" s="94">
        <v>0.91</v>
      </c>
    </row>
    <row r="178" spans="1:2" ht="15.5" customHeight="1" x14ac:dyDescent="0.35">
      <c r="A178" s="58" t="s">
        <v>254</v>
      </c>
      <c r="B178" s="94">
        <v>0.91</v>
      </c>
    </row>
    <row r="179" spans="1:2" ht="15.5" customHeight="1" x14ac:dyDescent="0.35">
      <c r="A179" s="58" t="s">
        <v>255</v>
      </c>
      <c r="B179" s="94">
        <v>0.91</v>
      </c>
    </row>
    <row r="180" spans="1:2" ht="15.5" customHeight="1" x14ac:dyDescent="0.35">
      <c r="A180" s="58" t="s">
        <v>256</v>
      </c>
      <c r="B180" s="94">
        <v>0.9</v>
      </c>
    </row>
    <row r="181" spans="1:2" ht="15.5" customHeight="1" x14ac:dyDescent="0.35">
      <c r="A181" s="58" t="s">
        <v>257</v>
      </c>
      <c r="B181" s="94">
        <v>0.91</v>
      </c>
    </row>
    <row r="182" spans="1:2" ht="15.5" customHeight="1" x14ac:dyDescent="0.35">
      <c r="A182" s="58" t="s">
        <v>258</v>
      </c>
      <c r="B182" s="94">
        <v>0.94</v>
      </c>
    </row>
    <row r="183" spans="1:2" ht="15.5" customHeight="1" x14ac:dyDescent="0.35">
      <c r="A183" s="58" t="s">
        <v>259</v>
      </c>
      <c r="B183" s="94">
        <v>0.93</v>
      </c>
    </row>
    <row r="184" spans="1:2" ht="15.5" customHeight="1" x14ac:dyDescent="0.35">
      <c r="A184" s="58" t="s">
        <v>261</v>
      </c>
      <c r="B184" s="94">
        <v>0.94</v>
      </c>
    </row>
    <row r="185" spans="1:2" ht="15.5" customHeight="1" x14ac:dyDescent="0.35">
      <c r="A185" s="58" t="s">
        <v>262</v>
      </c>
      <c r="B185" s="94">
        <v>0.9</v>
      </c>
    </row>
    <row r="186" spans="1:2" ht="15.5" customHeight="1" x14ac:dyDescent="0.35">
      <c r="A186" s="58" t="s">
        <v>263</v>
      </c>
      <c r="B186" s="94">
        <v>0.89</v>
      </c>
    </row>
    <row r="187" spans="1:2" ht="15.5" customHeight="1" x14ac:dyDescent="0.35">
      <c r="A187" s="58" t="s">
        <v>264</v>
      </c>
      <c r="B187" s="94">
        <v>0.91</v>
      </c>
    </row>
    <row r="188" spans="1:2" ht="15.5" customHeight="1" x14ac:dyDescent="0.35">
      <c r="A188" s="58" t="s">
        <v>265</v>
      </c>
      <c r="B188" s="94">
        <v>0.88</v>
      </c>
    </row>
    <row r="189" spans="1:2" ht="15.5" customHeight="1" x14ac:dyDescent="0.35">
      <c r="A189" s="58" t="s">
        <v>266</v>
      </c>
      <c r="B189" s="94">
        <v>0.9</v>
      </c>
    </row>
    <row r="190" spans="1:2" ht="15.5" customHeight="1" x14ac:dyDescent="0.35">
      <c r="A190" s="58" t="s">
        <v>268</v>
      </c>
      <c r="B190" s="94">
        <v>0.92</v>
      </c>
    </row>
    <row r="191" spans="1:2" ht="15.5" customHeight="1" x14ac:dyDescent="0.35">
      <c r="A191" s="58" t="s">
        <v>269</v>
      </c>
      <c r="B191" s="94">
        <v>0.9</v>
      </c>
    </row>
    <row r="192" spans="1:2" ht="15.5" customHeight="1" x14ac:dyDescent="0.35">
      <c r="A192" s="58" t="s">
        <v>270</v>
      </c>
      <c r="B192" s="94">
        <v>0.93</v>
      </c>
    </row>
    <row r="193" spans="1:4" ht="15.5" customHeight="1" x14ac:dyDescent="0.35">
      <c r="A193" s="58" t="s">
        <v>271</v>
      </c>
      <c r="B193" s="94">
        <v>0.94</v>
      </c>
      <c r="C193" s="176"/>
    </row>
    <row r="194" spans="1:4" ht="15.5" customHeight="1" x14ac:dyDescent="0.35">
      <c r="A194" s="58" t="s">
        <v>272</v>
      </c>
      <c r="B194" s="94">
        <v>0.91</v>
      </c>
      <c r="C194" s="176"/>
    </row>
    <row r="195" spans="1:4" ht="15.5" customHeight="1" x14ac:dyDescent="0.35">
      <c r="A195" s="58" t="s">
        <v>274</v>
      </c>
      <c r="B195" s="94">
        <v>0.91</v>
      </c>
      <c r="C195" s="176"/>
    </row>
    <row r="196" spans="1:4" ht="15.5" customHeight="1" x14ac:dyDescent="0.35">
      <c r="A196" s="58" t="s">
        <v>278</v>
      </c>
      <c r="B196" s="94">
        <v>0.93</v>
      </c>
      <c r="C196" s="176"/>
    </row>
    <row r="197" spans="1:4" ht="15.5" customHeight="1" x14ac:dyDescent="0.35">
      <c r="A197" s="58" t="s">
        <v>279</v>
      </c>
      <c r="B197" s="242">
        <v>0.9</v>
      </c>
      <c r="C197" s="176"/>
    </row>
    <row r="198" spans="1:4" ht="15.5" customHeight="1" x14ac:dyDescent="0.35">
      <c r="A198" s="243" t="s">
        <v>280</v>
      </c>
      <c r="B198" s="246">
        <v>0.92200000000000004</v>
      </c>
      <c r="C198" s="176"/>
    </row>
    <row r="199" spans="1:4" ht="15.5" customHeight="1" x14ac:dyDescent="0.35">
      <c r="A199" s="58" t="s">
        <v>281</v>
      </c>
      <c r="B199" s="248">
        <v>0.88</v>
      </c>
      <c r="C199" s="176"/>
    </row>
    <row r="200" spans="1:4" ht="15.5" customHeight="1" x14ac:dyDescent="0.35">
      <c r="A200" s="243" t="s">
        <v>282</v>
      </c>
      <c r="B200" s="247">
        <v>0.90100000000000002</v>
      </c>
      <c r="C200" s="176"/>
    </row>
    <row r="201" spans="1:4" ht="15.5" customHeight="1" x14ac:dyDescent="0.35">
      <c r="A201" s="243" t="s">
        <v>283</v>
      </c>
      <c r="B201" s="249">
        <v>0.92</v>
      </c>
      <c r="C201" s="176"/>
    </row>
    <row r="202" spans="1:4" x14ac:dyDescent="0.35">
      <c r="A202" s="244"/>
      <c r="B202" s="245"/>
    </row>
    <row r="203" spans="1:4" x14ac:dyDescent="0.35">
      <c r="A203" s="244"/>
      <c r="B203" s="245"/>
      <c r="C203" s="26" t="s">
        <v>84</v>
      </c>
      <c r="D203" s="26" t="s">
        <v>85</v>
      </c>
    </row>
    <row r="204" spans="1:4" x14ac:dyDescent="0.35">
      <c r="A204" s="244"/>
      <c r="B204" s="245"/>
      <c r="C204" s="109">
        <v>46</v>
      </c>
      <c r="D204" s="109">
        <v>42</v>
      </c>
    </row>
    <row r="205" spans="1:4" x14ac:dyDescent="0.35">
      <c r="A205" t="s">
        <v>83</v>
      </c>
      <c r="C205" s="109">
        <v>41</v>
      </c>
      <c r="D205" s="109">
        <v>41</v>
      </c>
    </row>
    <row r="206" spans="1:4" x14ac:dyDescent="0.35">
      <c r="A206" s="11" t="s">
        <v>67</v>
      </c>
      <c r="B206" s="11" t="s">
        <v>73</v>
      </c>
      <c r="C206" s="109">
        <v>41</v>
      </c>
      <c r="D206" s="109">
        <v>39</v>
      </c>
    </row>
    <row r="207" spans="1:4" x14ac:dyDescent="0.35">
      <c r="A207" s="4" t="s">
        <v>10</v>
      </c>
      <c r="B207" s="95">
        <f t="shared" ref="B207:B212" si="3">D204/C204</f>
        <v>0.91304347826086951</v>
      </c>
      <c r="C207" s="109">
        <v>41</v>
      </c>
      <c r="D207" s="109">
        <v>39</v>
      </c>
    </row>
    <row r="208" spans="1:4" x14ac:dyDescent="0.35">
      <c r="A208" s="4" t="s">
        <v>11</v>
      </c>
      <c r="B208" s="95">
        <f t="shared" si="3"/>
        <v>1</v>
      </c>
      <c r="C208" s="109">
        <v>36</v>
      </c>
      <c r="D208" s="109">
        <v>29</v>
      </c>
    </row>
    <row r="209" spans="1:8" x14ac:dyDescent="0.35">
      <c r="A209" s="4" t="s">
        <v>68</v>
      </c>
      <c r="B209" s="95">
        <f t="shared" si="3"/>
        <v>0.95121951219512191</v>
      </c>
      <c r="C209" s="109">
        <v>43</v>
      </c>
      <c r="D209" s="109">
        <v>41</v>
      </c>
      <c r="E209" s="7"/>
    </row>
    <row r="210" spans="1:8" x14ac:dyDescent="0.35">
      <c r="A210" s="4" t="s">
        <v>69</v>
      </c>
      <c r="B210" s="95">
        <f t="shared" si="3"/>
        <v>0.95121951219512191</v>
      </c>
      <c r="C210" s="27">
        <f>SUM(C204:C209)</f>
        <v>248</v>
      </c>
      <c r="D210" s="27">
        <f>SUM(D204:D209)</f>
        <v>231</v>
      </c>
    </row>
    <row r="211" spans="1:8" x14ac:dyDescent="0.35">
      <c r="A211" s="4" t="s">
        <v>49</v>
      </c>
      <c r="B211" s="95">
        <f t="shared" si="3"/>
        <v>0.80555555555555558</v>
      </c>
    </row>
    <row r="212" spans="1:8" x14ac:dyDescent="0.35">
      <c r="A212" s="68" t="s">
        <v>14</v>
      </c>
      <c r="B212" s="95">
        <f t="shared" si="3"/>
        <v>0.95348837209302328</v>
      </c>
      <c r="C212" s="7"/>
      <c r="D212" s="7"/>
    </row>
    <row r="213" spans="1:8" x14ac:dyDescent="0.35">
      <c r="A213" s="68" t="s">
        <v>20</v>
      </c>
      <c r="B213" s="72">
        <f t="shared" ref="B213" si="4">D210/C210</f>
        <v>0.93145161290322576</v>
      </c>
      <c r="C213" s="113" t="s">
        <v>53</v>
      </c>
      <c r="D213" s="113" t="s">
        <v>88</v>
      </c>
      <c r="E213" s="113" t="s">
        <v>134</v>
      </c>
      <c r="F213" s="113" t="s">
        <v>135</v>
      </c>
      <c r="G213" s="113" t="s">
        <v>1</v>
      </c>
    </row>
    <row r="214" spans="1:8" x14ac:dyDescent="0.35">
      <c r="C214" s="4">
        <v>8676</v>
      </c>
      <c r="D214" s="192">
        <f>C214/B217</f>
        <v>0.89776490066225167</v>
      </c>
      <c r="E214" s="4">
        <v>9458</v>
      </c>
      <c r="F214" s="4">
        <v>8590</v>
      </c>
      <c r="G214" s="193">
        <f>F214/E214</f>
        <v>0.90822584055825761</v>
      </c>
    </row>
    <row r="215" spans="1:8" x14ac:dyDescent="0.35">
      <c r="A215" s="112" t="s">
        <v>89</v>
      </c>
      <c r="B215" s="7"/>
      <c r="C215" s="4">
        <v>5728</v>
      </c>
      <c r="D215" s="193">
        <f>C215/B218</f>
        <v>0.90446865624506556</v>
      </c>
      <c r="E215" s="4">
        <v>5769</v>
      </c>
      <c r="F215" s="4">
        <v>5235</v>
      </c>
      <c r="G215" s="193">
        <f>F215/E215</f>
        <v>0.90743629745189802</v>
      </c>
      <c r="H215" s="7"/>
    </row>
    <row r="216" spans="1:8" x14ac:dyDescent="0.35">
      <c r="A216" s="113" t="s">
        <v>87</v>
      </c>
      <c r="B216" s="113" t="s">
        <v>84</v>
      </c>
      <c r="C216" s="4">
        <v>0</v>
      </c>
      <c r="D216" s="193" t="e">
        <f>C216/B219</f>
        <v>#DIV/0!</v>
      </c>
      <c r="E216" s="4">
        <v>0</v>
      </c>
      <c r="F216" s="4">
        <v>0</v>
      </c>
      <c r="G216" s="193" t="e">
        <f t="shared" ref="G216:G217" si="5">F216/E216</f>
        <v>#DIV/0!</v>
      </c>
    </row>
    <row r="217" spans="1:8" x14ac:dyDescent="0.35">
      <c r="A217" s="114" t="s">
        <v>120</v>
      </c>
      <c r="B217" s="4">
        <v>9664</v>
      </c>
      <c r="C217" s="4">
        <f>SUM(C214:C216)</f>
        <v>14404</v>
      </c>
      <c r="D217" s="193">
        <f>C217/B220</f>
        <v>0.90041882853034949</v>
      </c>
      <c r="E217" s="4">
        <f>SUM(E214:E216)</f>
        <v>15227</v>
      </c>
      <c r="F217" s="4">
        <f>SUM(F214:F216)</f>
        <v>13825</v>
      </c>
      <c r="G217" s="193">
        <f t="shared" si="5"/>
        <v>0.90792670913508899</v>
      </c>
    </row>
    <row r="218" spans="1:8" x14ac:dyDescent="0.35">
      <c r="A218" s="114" t="s">
        <v>119</v>
      </c>
      <c r="B218" s="4">
        <v>6333</v>
      </c>
    </row>
    <row r="219" spans="1:8" x14ac:dyDescent="0.35">
      <c r="A219" s="114" t="s">
        <v>137</v>
      </c>
      <c r="B219" s="4">
        <v>0</v>
      </c>
    </row>
    <row r="220" spans="1:8" x14ac:dyDescent="0.35">
      <c r="A220" s="115" t="s">
        <v>90</v>
      </c>
      <c r="B220" s="4">
        <f>SUM(B217:B219)</f>
        <v>15997</v>
      </c>
    </row>
    <row r="223" spans="1:8" x14ac:dyDescent="0.35">
      <c r="C223" s="4" t="s">
        <v>21</v>
      </c>
      <c r="D223" s="4" t="s">
        <v>92</v>
      </c>
      <c r="E223" s="4" t="s">
        <v>54</v>
      </c>
    </row>
    <row r="224" spans="1:8" x14ac:dyDescent="0.35">
      <c r="C224" s="206">
        <v>7.0000000000000007E-2</v>
      </c>
      <c r="D224" s="73">
        <v>3.3000000000000002E-2</v>
      </c>
      <c r="E224" s="5">
        <v>0</v>
      </c>
    </row>
    <row r="225" spans="1:8" x14ac:dyDescent="0.35">
      <c r="A225" s="79"/>
      <c r="C225" s="4"/>
      <c r="D225" s="4"/>
      <c r="E225" s="4"/>
    </row>
    <row r="226" spans="1:8" x14ac:dyDescent="0.35">
      <c r="A226" s="4" t="s">
        <v>91</v>
      </c>
      <c r="B226" s="4" t="s">
        <v>3</v>
      </c>
      <c r="C226" s="4"/>
      <c r="D226" s="4"/>
      <c r="E226" s="4"/>
    </row>
    <row r="227" spans="1:8" x14ac:dyDescent="0.35">
      <c r="A227" s="4" t="s">
        <v>80</v>
      </c>
      <c r="B227" s="73">
        <v>0.02</v>
      </c>
    </row>
    <row r="228" spans="1:8" x14ac:dyDescent="0.35">
      <c r="A228" s="4"/>
      <c r="B228" s="4"/>
    </row>
    <row r="229" spans="1:8" x14ac:dyDescent="0.35">
      <c r="B229" s="4"/>
    </row>
    <row r="233" spans="1:8" x14ac:dyDescent="0.35">
      <c r="C233" s="110" t="s">
        <v>53</v>
      </c>
      <c r="D233" s="110" t="s">
        <v>130</v>
      </c>
      <c r="E233" s="110" t="s">
        <v>131</v>
      </c>
      <c r="F233" s="110" t="s">
        <v>132</v>
      </c>
      <c r="G233" s="110" t="s">
        <v>133</v>
      </c>
      <c r="H233" s="160" t="s">
        <v>187</v>
      </c>
    </row>
    <row r="234" spans="1:8" x14ac:dyDescent="0.35">
      <c r="C234" s="120">
        <f>P5</f>
        <v>38</v>
      </c>
      <c r="D234" s="120"/>
      <c r="E234" s="120">
        <f>N5</f>
        <v>5</v>
      </c>
      <c r="F234" s="121">
        <f t="shared" ref="F234:F242" si="6">C234/B237</f>
        <v>0.88372093023255816</v>
      </c>
      <c r="G234" s="4"/>
      <c r="H234" s="19" t="e">
        <f>Q5</f>
        <v>#DIV/0!</v>
      </c>
    </row>
    <row r="235" spans="1:8" x14ac:dyDescent="0.35">
      <c r="A235" s="110" t="s">
        <v>185</v>
      </c>
      <c r="C235" s="120">
        <f>P6</f>
        <v>54</v>
      </c>
      <c r="D235" s="120"/>
      <c r="E235" s="120">
        <f>N6</f>
        <v>7</v>
      </c>
      <c r="F235" s="121">
        <f t="shared" si="6"/>
        <v>0.88524590163934425</v>
      </c>
      <c r="G235" s="4"/>
      <c r="H235" s="168">
        <f>Q6</f>
        <v>0.75</v>
      </c>
    </row>
    <row r="236" spans="1:8" x14ac:dyDescent="0.35">
      <c r="A236" s="110" t="s">
        <v>136</v>
      </c>
      <c r="B236" s="110" t="s">
        <v>66</v>
      </c>
      <c r="C236" s="122">
        <f>P10</f>
        <v>34</v>
      </c>
      <c r="D236" s="122"/>
      <c r="E236" s="122">
        <f>N10</f>
        <v>3</v>
      </c>
      <c r="F236" s="123">
        <f t="shared" si="6"/>
        <v>0.91891891891891897</v>
      </c>
      <c r="G236" s="4"/>
      <c r="H236" s="19" t="e">
        <f>Q10</f>
        <v>#DIV/0!</v>
      </c>
    </row>
    <row r="237" spans="1:8" x14ac:dyDescent="0.35">
      <c r="A237" s="119" t="s">
        <v>27</v>
      </c>
      <c r="B237" s="120">
        <f>M5</f>
        <v>43</v>
      </c>
      <c r="C237" s="122">
        <f>P11</f>
        <v>47</v>
      </c>
      <c r="D237" s="122"/>
      <c r="E237" s="122">
        <f>N11</f>
        <v>3</v>
      </c>
      <c r="F237" s="123">
        <f t="shared" si="6"/>
        <v>0.94</v>
      </c>
      <c r="G237" s="4"/>
      <c r="H237" s="19" t="e">
        <f>Q11</f>
        <v>#DIV/0!</v>
      </c>
    </row>
    <row r="238" spans="1:8" x14ac:dyDescent="0.35">
      <c r="A238" s="119" t="s">
        <v>29</v>
      </c>
      <c r="B238" s="120">
        <f>M6</f>
        <v>61</v>
      </c>
      <c r="C238" s="122">
        <f>P13</f>
        <v>0</v>
      </c>
      <c r="D238" s="122"/>
      <c r="E238" s="122">
        <f>N13</f>
        <v>0</v>
      </c>
      <c r="F238" s="123" t="e">
        <f t="shared" si="6"/>
        <v>#DIV/0!</v>
      </c>
      <c r="G238" s="122"/>
      <c r="H238" s="168">
        <f>Q13</f>
        <v>0.6</v>
      </c>
    </row>
    <row r="239" spans="1:8" x14ac:dyDescent="0.35">
      <c r="A239" s="170" t="s">
        <v>35</v>
      </c>
      <c r="B239" s="122">
        <f>M10</f>
        <v>37</v>
      </c>
      <c r="C239" s="120">
        <f>P15</f>
        <v>56</v>
      </c>
      <c r="D239" s="120"/>
      <c r="E239" s="120">
        <f>N15</f>
        <v>13</v>
      </c>
      <c r="F239" s="121">
        <f t="shared" si="6"/>
        <v>0.81159420289855078</v>
      </c>
      <c r="G239" s="122"/>
      <c r="H239" s="168" t="e">
        <f>Q15</f>
        <v>#DIV/0!</v>
      </c>
    </row>
    <row r="240" spans="1:8" x14ac:dyDescent="0.35">
      <c r="A240" s="173" t="s">
        <v>148</v>
      </c>
      <c r="B240" s="122">
        <f>M11</f>
        <v>50</v>
      </c>
      <c r="C240" s="138">
        <f>P16</f>
        <v>44</v>
      </c>
      <c r="D240" s="138"/>
      <c r="E240" s="138">
        <f>N16</f>
        <v>5</v>
      </c>
      <c r="F240" s="177">
        <f t="shared" si="6"/>
        <v>0.89795918367346939</v>
      </c>
      <c r="G240" s="4"/>
      <c r="H240" s="168">
        <f>Q16</f>
        <v>0.83330000000000004</v>
      </c>
    </row>
    <row r="241" spans="1:8" x14ac:dyDescent="0.35">
      <c r="A241" s="170" t="s">
        <v>41</v>
      </c>
      <c r="B241" s="122">
        <f>M13</f>
        <v>0</v>
      </c>
      <c r="C241" s="138">
        <f>P24</f>
        <v>0</v>
      </c>
      <c r="D241" s="138"/>
      <c r="E241" s="138">
        <f>N24</f>
        <v>0</v>
      </c>
      <c r="F241" s="177" t="e">
        <f t="shared" si="6"/>
        <v>#DIV/0!</v>
      </c>
      <c r="G241" s="4"/>
      <c r="H241" s="19" t="e">
        <f>Q24</f>
        <v>#DIV/0!</v>
      </c>
    </row>
    <row r="242" spans="1:8" x14ac:dyDescent="0.35">
      <c r="A242" s="119" t="s">
        <v>224</v>
      </c>
      <c r="B242" s="120">
        <f>M15</f>
        <v>69</v>
      </c>
      <c r="C242" s="117">
        <f>SUM(C234:C241)</f>
        <v>273</v>
      </c>
      <c r="D242" s="117"/>
      <c r="E242" s="117">
        <f>SUM(E234:E241)</f>
        <v>36</v>
      </c>
      <c r="F242" s="73">
        <f t="shared" si="6"/>
        <v>0.88349514563106801</v>
      </c>
      <c r="G242" s="117"/>
      <c r="H242" s="6"/>
    </row>
    <row r="243" spans="1:8" x14ac:dyDescent="0.35">
      <c r="A243" s="109" t="s">
        <v>47</v>
      </c>
      <c r="B243" s="138">
        <f>M16</f>
        <v>49</v>
      </c>
    </row>
    <row r="244" spans="1:8" x14ac:dyDescent="0.35">
      <c r="A244" s="109" t="s">
        <v>240</v>
      </c>
      <c r="B244" s="138">
        <f>M24</f>
        <v>0</v>
      </c>
    </row>
    <row r="245" spans="1:8" x14ac:dyDescent="0.35">
      <c r="A245" s="116" t="s">
        <v>20</v>
      </c>
      <c r="B245" s="117">
        <f>SUM(B237:B244)</f>
        <v>309</v>
      </c>
      <c r="C245" s="110" t="s">
        <v>53</v>
      </c>
      <c r="D245" s="110" t="s">
        <v>130</v>
      </c>
      <c r="E245" s="110" t="s">
        <v>131</v>
      </c>
      <c r="F245" s="110" t="s">
        <v>132</v>
      </c>
      <c r="G245" s="110" t="s">
        <v>133</v>
      </c>
      <c r="H245" s="160" t="s">
        <v>187</v>
      </c>
    </row>
    <row r="246" spans="1:8" x14ac:dyDescent="0.35">
      <c r="C246" s="122">
        <f>P22</f>
        <v>38</v>
      </c>
      <c r="D246" s="122"/>
      <c r="E246" s="122">
        <f>N22</f>
        <v>4</v>
      </c>
      <c r="F246" s="123">
        <f t="shared" ref="F246:F251" si="7">C246/B249</f>
        <v>0.90476190476190477</v>
      </c>
      <c r="G246" s="178"/>
      <c r="H246" s="120">
        <f>Q22</f>
        <v>0</v>
      </c>
    </row>
    <row r="247" spans="1:8" x14ac:dyDescent="0.35">
      <c r="A247" s="110" t="s">
        <v>60</v>
      </c>
      <c r="C247" s="120">
        <f>P30</f>
        <v>53</v>
      </c>
      <c r="D247" s="120"/>
      <c r="E247" s="120">
        <f>N30</f>
        <v>7</v>
      </c>
      <c r="F247" s="121">
        <f t="shared" si="7"/>
        <v>0.8833333333333333</v>
      </c>
      <c r="G247" s="122"/>
      <c r="H247" s="19" t="e">
        <f>Q30</f>
        <v>#DIV/0!</v>
      </c>
    </row>
    <row r="248" spans="1:8" x14ac:dyDescent="0.35">
      <c r="A248" s="110" t="s">
        <v>136</v>
      </c>
      <c r="B248" s="110" t="s">
        <v>66</v>
      </c>
      <c r="C248" s="122">
        <f>P31</f>
        <v>52</v>
      </c>
      <c r="D248" s="122"/>
      <c r="E248" s="122">
        <f>N31</f>
        <v>5</v>
      </c>
      <c r="F248" s="123">
        <f t="shared" si="7"/>
        <v>0.91228070175438591</v>
      </c>
      <c r="G248" s="122"/>
      <c r="H248" s="19" t="e">
        <f>Q31</f>
        <v>#DIV/0!</v>
      </c>
    </row>
    <row r="249" spans="1:8" x14ac:dyDescent="0.35">
      <c r="A249" s="170" t="s">
        <v>125</v>
      </c>
      <c r="B249" s="122">
        <f>M22</f>
        <v>42</v>
      </c>
      <c r="C249" s="122">
        <f>P32</f>
        <v>47</v>
      </c>
      <c r="D249" s="122"/>
      <c r="E249" s="122">
        <f>N32</f>
        <v>0</v>
      </c>
      <c r="F249" s="123">
        <f t="shared" si="7"/>
        <v>1</v>
      </c>
      <c r="G249" s="122"/>
      <c r="H249" s="168">
        <f>Q32</f>
        <v>0.83330000000000004</v>
      </c>
    </row>
    <row r="250" spans="1:8" x14ac:dyDescent="0.35">
      <c r="A250" s="204" t="s">
        <v>149</v>
      </c>
      <c r="B250" s="120">
        <f>M30</f>
        <v>60</v>
      </c>
      <c r="C250" s="122">
        <f>P20</f>
        <v>0</v>
      </c>
      <c r="D250" s="122"/>
      <c r="E250" s="122">
        <f>N20</f>
        <v>0</v>
      </c>
      <c r="F250" s="123" t="e">
        <f t="shared" si="7"/>
        <v>#DIV/0!</v>
      </c>
      <c r="G250" s="122"/>
      <c r="H250" s="168"/>
    </row>
    <row r="251" spans="1:8" x14ac:dyDescent="0.35">
      <c r="A251" s="173" t="s">
        <v>150</v>
      </c>
      <c r="B251" s="122">
        <f>M31</f>
        <v>57</v>
      </c>
      <c r="C251" s="117">
        <f>SUM(C246:C249)</f>
        <v>190</v>
      </c>
      <c r="D251" s="117"/>
      <c r="E251" s="164">
        <f>SUM(E246:E249)</f>
        <v>16</v>
      </c>
      <c r="F251" s="123">
        <f t="shared" si="7"/>
        <v>0.92233009708737868</v>
      </c>
      <c r="G251" s="117"/>
      <c r="H251" s="6"/>
    </row>
    <row r="252" spans="1:8" x14ac:dyDescent="0.35">
      <c r="A252" s="173" t="s">
        <v>153</v>
      </c>
      <c r="B252" s="122">
        <f>M32</f>
        <v>47</v>
      </c>
    </row>
    <row r="253" spans="1:8" x14ac:dyDescent="0.35">
      <c r="A253" s="170" t="s">
        <v>220</v>
      </c>
      <c r="B253" s="122">
        <f>M20</f>
        <v>0</v>
      </c>
    </row>
    <row r="254" spans="1:8" x14ac:dyDescent="0.35">
      <c r="A254" s="116" t="s">
        <v>20</v>
      </c>
      <c r="B254" s="117">
        <f>SUM(B249:B252)</f>
        <v>206</v>
      </c>
      <c r="C254" s="110" t="s">
        <v>53</v>
      </c>
      <c r="D254" s="110" t="s">
        <v>130</v>
      </c>
      <c r="E254" s="110" t="s">
        <v>131</v>
      </c>
      <c r="F254" s="110" t="s">
        <v>132</v>
      </c>
      <c r="G254" s="110" t="s">
        <v>133</v>
      </c>
      <c r="H254" s="110" t="s">
        <v>181</v>
      </c>
    </row>
    <row r="255" spans="1:8" x14ac:dyDescent="0.35">
      <c r="C255" s="122">
        <f>P7</f>
        <v>61</v>
      </c>
      <c r="D255" s="122"/>
      <c r="E255" s="122">
        <f>N7</f>
        <v>6</v>
      </c>
      <c r="F255" s="123">
        <f t="shared" ref="F255:F260" si="8">C255/B258</f>
        <v>0.91044776119402981</v>
      </c>
      <c r="G255" s="4"/>
      <c r="H255" s="19">
        <f>Q7</f>
        <v>1</v>
      </c>
    </row>
    <row r="256" spans="1:8" x14ac:dyDescent="0.35">
      <c r="A256" s="110" t="s">
        <v>62</v>
      </c>
      <c r="C256" s="120">
        <f>P9</f>
        <v>20</v>
      </c>
      <c r="D256" s="120"/>
      <c r="E256" s="120">
        <f>N9</f>
        <v>6</v>
      </c>
      <c r="F256" s="121">
        <f t="shared" si="8"/>
        <v>0.76923076923076927</v>
      </c>
      <c r="G256" s="4"/>
      <c r="H256" s="19">
        <f>Q9</f>
        <v>1</v>
      </c>
    </row>
    <row r="257" spans="1:8" x14ac:dyDescent="0.35">
      <c r="A257" s="110" t="s">
        <v>136</v>
      </c>
      <c r="B257" s="110" t="s">
        <v>66</v>
      </c>
      <c r="C257" s="122">
        <f>P17</f>
        <v>64</v>
      </c>
      <c r="D257" s="122"/>
      <c r="E257" s="122">
        <f>N17</f>
        <v>4</v>
      </c>
      <c r="F257" s="123">
        <f t="shared" si="8"/>
        <v>0.94117647058823528</v>
      </c>
      <c r="G257" s="122"/>
      <c r="H257" s="19" t="e">
        <f>Q17</f>
        <v>#DIV/0!</v>
      </c>
    </row>
    <row r="258" spans="1:8" x14ac:dyDescent="0.35">
      <c r="A258" s="170" t="s">
        <v>30</v>
      </c>
      <c r="B258" s="122">
        <f>M7</f>
        <v>67</v>
      </c>
      <c r="C258" s="122">
        <f>P18</f>
        <v>3</v>
      </c>
      <c r="D258" s="122"/>
      <c r="E258" s="122">
        <f>N18</f>
        <v>0</v>
      </c>
      <c r="F258" s="123">
        <f t="shared" si="8"/>
        <v>1</v>
      </c>
      <c r="G258" s="122"/>
      <c r="H258" s="168" t="e">
        <f>Q18</f>
        <v>#DIV/0!</v>
      </c>
    </row>
    <row r="259" spans="1:8" x14ac:dyDescent="0.35">
      <c r="A259" s="119" t="s">
        <v>33</v>
      </c>
      <c r="B259" s="120">
        <f>M9</f>
        <v>26</v>
      </c>
      <c r="C259" s="138">
        <f>P21</f>
        <v>53</v>
      </c>
      <c r="D259" s="138"/>
      <c r="E259" s="138">
        <f>N21</f>
        <v>5</v>
      </c>
      <c r="F259" s="177">
        <f t="shared" si="8"/>
        <v>0.91379310344827591</v>
      </c>
      <c r="G259" s="122"/>
      <c r="H259" s="168" t="e">
        <f>Q21</f>
        <v>#DIV/0!</v>
      </c>
    </row>
    <row r="260" spans="1:8" x14ac:dyDescent="0.35">
      <c r="A260" s="170" t="s">
        <v>104</v>
      </c>
      <c r="B260" s="122">
        <f>M17</f>
        <v>68</v>
      </c>
      <c r="C260" s="117">
        <f>SUM(C256:C259)</f>
        <v>140</v>
      </c>
      <c r="D260" s="117">
        <f>SUM(D256:D259)</f>
        <v>0</v>
      </c>
      <c r="E260" s="117">
        <f>SUM(E256:E259)</f>
        <v>15</v>
      </c>
      <c r="F260" s="123">
        <f t="shared" si="8"/>
        <v>0.90322580645161288</v>
      </c>
      <c r="G260" s="117"/>
      <c r="H260" s="6"/>
    </row>
    <row r="261" spans="1:8" x14ac:dyDescent="0.35">
      <c r="A261" s="170" t="s">
        <v>106</v>
      </c>
      <c r="B261" s="122">
        <f>M18</f>
        <v>3</v>
      </c>
    </row>
    <row r="262" spans="1:8" x14ac:dyDescent="0.35">
      <c r="A262" s="109" t="s">
        <v>123</v>
      </c>
      <c r="B262" s="138">
        <f>M21</f>
        <v>58</v>
      </c>
    </row>
    <row r="263" spans="1:8" x14ac:dyDescent="0.35">
      <c r="A263" s="116" t="s">
        <v>20</v>
      </c>
      <c r="B263" s="117">
        <f>SUM(B259:B262)</f>
        <v>155</v>
      </c>
      <c r="C263" s="110" t="s">
        <v>53</v>
      </c>
      <c r="D263" s="110" t="s">
        <v>130</v>
      </c>
      <c r="E263" s="110" t="s">
        <v>131</v>
      </c>
      <c r="F263" s="110" t="s">
        <v>132</v>
      </c>
      <c r="G263" s="110" t="s">
        <v>133</v>
      </c>
      <c r="H263" s="110" t="s">
        <v>181</v>
      </c>
    </row>
    <row r="264" spans="1:8" x14ac:dyDescent="0.35">
      <c r="C264" s="120">
        <f>P2</f>
        <v>53</v>
      </c>
      <c r="D264" s="120"/>
      <c r="E264" s="120">
        <f>N2</f>
        <v>13</v>
      </c>
      <c r="F264" s="121">
        <f t="shared" ref="F264:F269" si="9">C264/B267</f>
        <v>0.80303030303030298</v>
      </c>
      <c r="G264" s="171"/>
      <c r="H264" s="172" t="e">
        <f>Q2</f>
        <v>#DIV/0!</v>
      </c>
    </row>
    <row r="265" spans="1:8" x14ac:dyDescent="0.35">
      <c r="A265" s="110" t="s">
        <v>59</v>
      </c>
      <c r="C265" s="122">
        <f>P3</f>
        <v>0</v>
      </c>
      <c r="D265" s="122"/>
      <c r="E265" s="122">
        <f>N3</f>
        <v>0</v>
      </c>
      <c r="F265" s="123" t="e">
        <f t="shared" si="9"/>
        <v>#DIV/0!</v>
      </c>
      <c r="G265" s="118"/>
      <c r="H265" s="19">
        <f>Q3</f>
        <v>1</v>
      </c>
    </row>
    <row r="266" spans="1:8" x14ac:dyDescent="0.35">
      <c r="A266" s="110" t="s">
        <v>136</v>
      </c>
      <c r="B266" s="110" t="s">
        <v>66</v>
      </c>
      <c r="C266" s="122">
        <f>P4</f>
        <v>0</v>
      </c>
      <c r="D266" s="122"/>
      <c r="E266" s="122">
        <f>N4</f>
        <v>0</v>
      </c>
      <c r="F266" s="123" t="e">
        <f t="shared" si="9"/>
        <v>#DIV/0!</v>
      </c>
      <c r="G266" s="118"/>
      <c r="H266" s="19" t="e">
        <f>Q4</f>
        <v>#DIV/0!</v>
      </c>
    </row>
    <row r="267" spans="1:8" x14ac:dyDescent="0.35">
      <c r="A267" s="119" t="s">
        <v>22</v>
      </c>
      <c r="B267" s="120">
        <f>M2</f>
        <v>66</v>
      </c>
      <c r="C267" s="122">
        <f>P8</f>
        <v>58</v>
      </c>
      <c r="D267" s="122"/>
      <c r="E267" s="122">
        <f>N8</f>
        <v>3</v>
      </c>
      <c r="F267" s="123">
        <f t="shared" si="9"/>
        <v>0.95081967213114749</v>
      </c>
      <c r="G267" s="169"/>
      <c r="H267" s="19">
        <f>Q8</f>
        <v>1</v>
      </c>
    </row>
    <row r="268" spans="1:8" x14ac:dyDescent="0.35">
      <c r="A268" s="170" t="s">
        <v>23</v>
      </c>
      <c r="B268" s="122">
        <f>M3</f>
        <v>0</v>
      </c>
      <c r="C268" s="122">
        <f>P23</f>
        <v>51</v>
      </c>
      <c r="D268" s="122"/>
      <c r="E268" s="122">
        <f>N23</f>
        <v>1</v>
      </c>
      <c r="F268" s="123">
        <f t="shared" si="9"/>
        <v>0.98076923076923073</v>
      </c>
      <c r="G268" s="169"/>
      <c r="H268" s="19"/>
    </row>
    <row r="269" spans="1:8" x14ac:dyDescent="0.35">
      <c r="A269" s="170" t="s">
        <v>164</v>
      </c>
      <c r="B269" s="122">
        <f>M4</f>
        <v>0</v>
      </c>
      <c r="C269" s="117">
        <f>SUM(C263:C267)</f>
        <v>111</v>
      </c>
      <c r="D269" s="117">
        <f>SUM(D263:D267)</f>
        <v>0</v>
      </c>
      <c r="E269" s="117">
        <f>SUM(E263:E267)</f>
        <v>16</v>
      </c>
      <c r="F269" s="73">
        <f t="shared" si="9"/>
        <v>0.87401574803149606</v>
      </c>
      <c r="G269" s="117"/>
      <c r="H269" s="6"/>
    </row>
    <row r="270" spans="1:8" ht="15" thickBot="1" x14ac:dyDescent="0.4">
      <c r="A270" s="170" t="s">
        <v>273</v>
      </c>
      <c r="B270" s="122">
        <f>M8</f>
        <v>61</v>
      </c>
    </row>
    <row r="271" spans="1:8" ht="15" thickBot="1" x14ac:dyDescent="0.4">
      <c r="A271" s="188" t="s">
        <v>219</v>
      </c>
      <c r="B271" s="122">
        <f>M23</f>
        <v>52</v>
      </c>
    </row>
    <row r="272" spans="1:8" x14ac:dyDescent="0.35">
      <c r="A272" s="116" t="s">
        <v>20</v>
      </c>
      <c r="B272" s="117">
        <f>SUM(B266:B270)</f>
        <v>127</v>
      </c>
      <c r="C272" s="110" t="s">
        <v>53</v>
      </c>
      <c r="D272" s="110" t="s">
        <v>130</v>
      </c>
      <c r="E272" s="110" t="s">
        <v>131</v>
      </c>
      <c r="F272" s="110" t="s">
        <v>132</v>
      </c>
      <c r="G272" s="110" t="s">
        <v>133</v>
      </c>
      <c r="H272" s="110" t="s">
        <v>181</v>
      </c>
    </row>
    <row r="273" spans="1:8" x14ac:dyDescent="0.35">
      <c r="C273" s="122">
        <f>P12</f>
        <v>77</v>
      </c>
      <c r="D273" s="122"/>
      <c r="E273" s="122">
        <f>N12</f>
        <v>8</v>
      </c>
      <c r="F273" s="123">
        <f>C273/B276</f>
        <v>0.90588235294117647</v>
      </c>
      <c r="G273" s="122"/>
      <c r="H273" s="4">
        <f>Q12</f>
        <v>0.77780000000000005</v>
      </c>
    </row>
    <row r="274" spans="1:8" x14ac:dyDescent="0.35">
      <c r="A274" s="110" t="s">
        <v>116</v>
      </c>
      <c r="C274" s="4">
        <f>P19</f>
        <v>0</v>
      </c>
      <c r="D274" s="4"/>
      <c r="E274" s="4">
        <f>N19</f>
        <v>0</v>
      </c>
      <c r="F274" s="121" t="e">
        <f>C274/B277</f>
        <v>#DIV/0!</v>
      </c>
      <c r="G274" s="6"/>
      <c r="H274" s="6"/>
    </row>
    <row r="275" spans="1:8" x14ac:dyDescent="0.35">
      <c r="A275" s="110" t="s">
        <v>136</v>
      </c>
      <c r="B275" s="110" t="s">
        <v>66</v>
      </c>
      <c r="C275" s="117">
        <f>C273+C274</f>
        <v>77</v>
      </c>
      <c r="D275" s="117">
        <f>D273+D274</f>
        <v>0</v>
      </c>
      <c r="E275" s="117">
        <f>E273+E274</f>
        <v>8</v>
      </c>
      <c r="F275" s="73">
        <f>C275/B278</f>
        <v>0.90588235294117647</v>
      </c>
      <c r="G275" s="117"/>
      <c r="H275" s="6"/>
    </row>
    <row r="276" spans="1:8" x14ac:dyDescent="0.35">
      <c r="A276" s="233" t="s">
        <v>114</v>
      </c>
      <c r="B276" s="122">
        <f>M12</f>
        <v>85</v>
      </c>
    </row>
    <row r="277" spans="1:8" x14ac:dyDescent="0.35">
      <c r="A277" s="4" t="s">
        <v>235</v>
      </c>
      <c r="B277" s="4">
        <f>M19</f>
        <v>0</v>
      </c>
    </row>
    <row r="278" spans="1:8" x14ac:dyDescent="0.35">
      <c r="A278" s="116" t="s">
        <v>20</v>
      </c>
      <c r="B278" s="117">
        <f>B276+B277</f>
        <v>85</v>
      </c>
      <c r="C278" s="110" t="s">
        <v>53</v>
      </c>
      <c r="D278" s="110" t="s">
        <v>130</v>
      </c>
      <c r="E278" s="110" t="s">
        <v>131</v>
      </c>
      <c r="F278" s="110" t="s">
        <v>132</v>
      </c>
      <c r="G278" s="110" t="s">
        <v>133</v>
      </c>
      <c r="H278" s="110" t="s">
        <v>181</v>
      </c>
    </row>
    <row r="279" spans="1:8" x14ac:dyDescent="0.35">
      <c r="C279" s="122">
        <f>P33</f>
        <v>2</v>
      </c>
      <c r="D279" s="122"/>
      <c r="E279" s="122">
        <f>N33</f>
        <v>0</v>
      </c>
      <c r="F279" s="123">
        <f>C279/B282</f>
        <v>1</v>
      </c>
      <c r="G279" s="4"/>
      <c r="H279" s="4" t="e">
        <f>Q33</f>
        <v>#DIV/0!</v>
      </c>
    </row>
    <row r="280" spans="1:8" x14ac:dyDescent="0.35">
      <c r="A280" s="110" t="s">
        <v>154</v>
      </c>
      <c r="C280" s="120">
        <f>P26</f>
        <v>52</v>
      </c>
      <c r="D280" s="120"/>
      <c r="E280" s="120">
        <f>N26</f>
        <v>11</v>
      </c>
      <c r="F280" s="121">
        <f>C280/B283</f>
        <v>0.82539682539682535</v>
      </c>
      <c r="G280" s="4"/>
      <c r="H280" s="6"/>
    </row>
    <row r="281" spans="1:8" x14ac:dyDescent="0.35">
      <c r="A281" s="110" t="s">
        <v>136</v>
      </c>
      <c r="B281" s="110" t="s">
        <v>66</v>
      </c>
      <c r="C281" s="117">
        <f>C279+C280</f>
        <v>54</v>
      </c>
      <c r="D281" s="117">
        <f>D279+D280</f>
        <v>0</v>
      </c>
      <c r="E281" s="117">
        <f>E279+E280</f>
        <v>11</v>
      </c>
      <c r="F281" s="73">
        <f>C281/B284</f>
        <v>0.83076923076923082</v>
      </c>
      <c r="G281" s="117"/>
      <c r="H281" s="6"/>
    </row>
    <row r="282" spans="1:8" x14ac:dyDescent="0.35">
      <c r="A282" s="216" t="s">
        <v>144</v>
      </c>
      <c r="B282" s="122">
        <f>M33</f>
        <v>2</v>
      </c>
      <c r="C282" s="162"/>
      <c r="D282" s="162"/>
      <c r="E282" s="162"/>
      <c r="F282" s="163"/>
      <c r="G282" s="9"/>
      <c r="H282" s="49"/>
    </row>
    <row r="283" spans="1:8" x14ac:dyDescent="0.35">
      <c r="A283" s="203" t="s">
        <v>236</v>
      </c>
      <c r="B283" s="120">
        <f>M26</f>
        <v>63</v>
      </c>
    </row>
    <row r="284" spans="1:8" x14ac:dyDescent="0.35">
      <c r="A284" s="116" t="s">
        <v>20</v>
      </c>
      <c r="B284" s="117">
        <f>B282+B283</f>
        <v>65</v>
      </c>
      <c r="C284" s="110" t="s">
        <v>53</v>
      </c>
      <c r="D284" s="110" t="s">
        <v>130</v>
      </c>
      <c r="E284" s="110" t="s">
        <v>131</v>
      </c>
      <c r="F284" s="110" t="s">
        <v>132</v>
      </c>
      <c r="G284" s="110" t="s">
        <v>133</v>
      </c>
      <c r="H284" s="110" t="s">
        <v>181</v>
      </c>
    </row>
    <row r="285" spans="1:8" x14ac:dyDescent="0.35">
      <c r="A285" s="161"/>
      <c r="B285" s="162"/>
      <c r="C285" s="120">
        <f>P14</f>
        <v>39</v>
      </c>
      <c r="D285" s="120"/>
      <c r="E285" s="120">
        <f>N14</f>
        <v>8</v>
      </c>
      <c r="F285" s="121">
        <f>C285/B288</f>
        <v>0.82978723404255317</v>
      </c>
      <c r="G285" s="122"/>
      <c r="H285" s="4">
        <f>Q14</f>
        <v>0.6</v>
      </c>
    </row>
    <row r="286" spans="1:8" x14ac:dyDescent="0.35">
      <c r="A286" s="110" t="s">
        <v>186</v>
      </c>
      <c r="C286" s="120">
        <f>P25</f>
        <v>49</v>
      </c>
      <c r="D286" s="120"/>
      <c r="E286" s="120">
        <f>N25</f>
        <v>6</v>
      </c>
      <c r="F286" s="121">
        <f>C286/B289</f>
        <v>0.89090909090909087</v>
      </c>
      <c r="G286" s="122"/>
      <c r="H286" s="4">
        <f>Q25</f>
        <v>1</v>
      </c>
    </row>
    <row r="287" spans="1:8" x14ac:dyDescent="0.35">
      <c r="A287" s="110" t="s">
        <v>136</v>
      </c>
      <c r="B287" s="110" t="s">
        <v>66</v>
      </c>
      <c r="C287" s="122">
        <f>SUM(C285:C286)</f>
        <v>88</v>
      </c>
      <c r="D287" s="122"/>
      <c r="E287" s="122">
        <f>SUM(E285:E286)</f>
        <v>14</v>
      </c>
      <c r="F287" s="123">
        <f>C287/B290</f>
        <v>0.86274509803921573</v>
      </c>
      <c r="G287" s="4"/>
      <c r="H287" s="6"/>
    </row>
    <row r="288" spans="1:8" x14ac:dyDescent="0.35">
      <c r="A288" s="119" t="s">
        <v>43</v>
      </c>
      <c r="B288" s="120">
        <f>M14</f>
        <v>47</v>
      </c>
      <c r="C288" s="162"/>
      <c r="D288" s="162"/>
      <c r="E288" s="162"/>
      <c r="F288" s="163"/>
      <c r="G288" s="9"/>
      <c r="H288" s="49"/>
    </row>
    <row r="289" spans="1:8" x14ac:dyDescent="0.35">
      <c r="A289" s="204" t="s">
        <v>145</v>
      </c>
      <c r="B289" s="120">
        <f>M25</f>
        <v>55</v>
      </c>
      <c r="C289" s="162"/>
      <c r="D289" s="162"/>
      <c r="E289" s="162"/>
      <c r="F289" s="163"/>
      <c r="G289" s="9"/>
      <c r="H289" s="49"/>
    </row>
    <row r="290" spans="1:8" x14ac:dyDescent="0.35">
      <c r="A290" s="116" t="s">
        <v>20</v>
      </c>
      <c r="B290" s="122">
        <f>SUM(B288:B289)</f>
        <v>102</v>
      </c>
    </row>
    <row r="291" spans="1:8" x14ac:dyDescent="0.35">
      <c r="A291" s="161"/>
      <c r="B291" s="162"/>
      <c r="C291" s="110" t="s">
        <v>53</v>
      </c>
      <c r="D291" s="110" t="s">
        <v>130</v>
      </c>
      <c r="E291" s="110" t="s">
        <v>131</v>
      </c>
      <c r="F291" s="110" t="s">
        <v>132</v>
      </c>
      <c r="G291" s="110" t="s">
        <v>133</v>
      </c>
      <c r="H291" s="110" t="s">
        <v>181</v>
      </c>
    </row>
    <row r="292" spans="1:8" x14ac:dyDescent="0.35">
      <c r="A292" s="2"/>
      <c r="B292" s="162"/>
      <c r="C292" s="120">
        <f>P28</f>
        <v>39</v>
      </c>
      <c r="D292" s="120"/>
      <c r="E292" s="120">
        <f>N28</f>
        <v>1</v>
      </c>
      <c r="F292" s="121">
        <f>C292/B295</f>
        <v>0.97499999999999998</v>
      </c>
      <c r="G292" s="4"/>
      <c r="H292" s="4" t="e">
        <f>Q28</f>
        <v>#DIV/0!</v>
      </c>
    </row>
    <row r="293" spans="1:8" x14ac:dyDescent="0.35">
      <c r="A293" s="110" t="s">
        <v>63</v>
      </c>
      <c r="C293" s="211">
        <f>P29</f>
        <v>48</v>
      </c>
      <c r="D293" s="211"/>
      <c r="E293" s="211">
        <f>N29</f>
        <v>2</v>
      </c>
      <c r="F293" s="212">
        <f>C293/B296</f>
        <v>0.96</v>
      </c>
      <c r="G293" s="211"/>
      <c r="H293" s="33"/>
    </row>
    <row r="294" spans="1:8" x14ac:dyDescent="0.35">
      <c r="A294" s="110" t="s">
        <v>136</v>
      </c>
      <c r="B294" s="110" t="s">
        <v>66</v>
      </c>
      <c r="C294" s="122">
        <f>P27</f>
        <v>55</v>
      </c>
      <c r="D294" s="122"/>
      <c r="E294" s="122">
        <f>N27</f>
        <v>5</v>
      </c>
      <c r="F294" s="123">
        <f>C294/B297</f>
        <v>0.91666666666666663</v>
      </c>
      <c r="G294" s="122"/>
      <c r="H294" s="4"/>
    </row>
    <row r="295" spans="1:8" ht="15" thickBot="1" x14ac:dyDescent="0.4">
      <c r="A295" s="204" t="s">
        <v>151</v>
      </c>
      <c r="B295" s="120">
        <f>M28</f>
        <v>40</v>
      </c>
      <c r="C295" s="122">
        <f t="shared" ref="C295:E295" si="10">C292+C293+C294</f>
        <v>142</v>
      </c>
      <c r="D295" s="122">
        <f t="shared" si="10"/>
        <v>0</v>
      </c>
      <c r="E295" s="122">
        <f t="shared" si="10"/>
        <v>8</v>
      </c>
      <c r="F295" s="123">
        <f>C295/B298</f>
        <v>0.94666666666666666</v>
      </c>
      <c r="G295" s="4"/>
      <c r="H295" s="6"/>
    </row>
    <row r="296" spans="1:8" x14ac:dyDescent="0.35">
      <c r="A296" s="210" t="s">
        <v>222</v>
      </c>
      <c r="B296" s="211">
        <f>M29</f>
        <v>50</v>
      </c>
      <c r="C296" s="162"/>
      <c r="D296" s="162"/>
      <c r="E296" s="162"/>
      <c r="F296" s="163"/>
      <c r="G296" s="162"/>
      <c r="H296" s="9"/>
    </row>
    <row r="297" spans="1:8" x14ac:dyDescent="0.35">
      <c r="A297" s="170" t="s">
        <v>252</v>
      </c>
      <c r="B297" s="122">
        <f>M27</f>
        <v>60</v>
      </c>
    </row>
    <row r="298" spans="1:8" x14ac:dyDescent="0.35">
      <c r="A298" s="116" t="s">
        <v>20</v>
      </c>
      <c r="B298" s="122">
        <f>B295+B296+B297</f>
        <v>150</v>
      </c>
    </row>
    <row r="299" spans="1:8" x14ac:dyDescent="0.35">
      <c r="A299" s="209"/>
      <c r="B299" s="162"/>
    </row>
    <row r="302" spans="1:8" x14ac:dyDescent="0.35">
      <c r="A302" s="11" t="s">
        <v>67</v>
      </c>
      <c r="B302" s="11" t="s">
        <v>73</v>
      </c>
    </row>
    <row r="303" spans="1:8" x14ac:dyDescent="0.35">
      <c r="A303" s="4" t="s">
        <v>49</v>
      </c>
      <c r="B303" s="5">
        <v>0.93899999999999995</v>
      </c>
    </row>
    <row r="304" spans="1:8" x14ac:dyDescent="0.35">
      <c r="A304" s="4" t="s">
        <v>14</v>
      </c>
      <c r="B304" s="5">
        <v>0.89600000000000002</v>
      </c>
    </row>
    <row r="305" spans="1:8" x14ac:dyDescent="0.35">
      <c r="A305" s="4" t="s">
        <v>10</v>
      </c>
      <c r="B305" s="5">
        <v>0.88800000000000001</v>
      </c>
    </row>
    <row r="306" spans="1:8" x14ac:dyDescent="0.35">
      <c r="A306" s="4" t="s">
        <v>11</v>
      </c>
      <c r="B306" s="5">
        <v>0.90849999999999997</v>
      </c>
    </row>
    <row r="307" spans="1:8" x14ac:dyDescent="0.35">
      <c r="A307" s="4" t="s">
        <v>68</v>
      </c>
      <c r="B307" s="5">
        <v>0.88370000000000004</v>
      </c>
    </row>
    <row r="308" spans="1:8" x14ac:dyDescent="0.35">
      <c r="A308" s="4" t="s">
        <v>69</v>
      </c>
      <c r="B308" s="5">
        <v>0.89959999999999996</v>
      </c>
    </row>
    <row r="313" spans="1:8" x14ac:dyDescent="0.35">
      <c r="C313" s="120">
        <v>42</v>
      </c>
      <c r="D313" s="120"/>
      <c r="E313" s="120">
        <v>6</v>
      </c>
      <c r="F313" s="121">
        <v>0.875</v>
      </c>
      <c r="G313" s="122"/>
      <c r="H313" s="19" t="e">
        <v>#DIV/0!</v>
      </c>
    </row>
    <row r="314" spans="1:8" x14ac:dyDescent="0.35">
      <c r="C314" s="120">
        <v>55</v>
      </c>
      <c r="D314" s="120"/>
      <c r="E314" s="120">
        <v>7</v>
      </c>
      <c r="F314" s="121">
        <v>0.88709677419354838</v>
      </c>
      <c r="G314" s="122"/>
      <c r="H314" s="19" t="e">
        <v>#DIV/0!</v>
      </c>
    </row>
    <row r="315" spans="1:8" x14ac:dyDescent="0.35">
      <c r="C315" s="120">
        <v>30</v>
      </c>
      <c r="D315" s="120"/>
      <c r="E315" s="120">
        <v>5</v>
      </c>
      <c r="F315" s="121">
        <v>0.8571428571428571</v>
      </c>
      <c r="G315" s="4"/>
      <c r="H315" s="4" t="e">
        <v>#DIV/0!</v>
      </c>
    </row>
    <row r="316" spans="1:8" x14ac:dyDescent="0.35">
      <c r="A316" s="204" t="s">
        <v>150</v>
      </c>
      <c r="B316" s="120">
        <v>48</v>
      </c>
    </row>
    <row r="317" spans="1:8" x14ac:dyDescent="0.35">
      <c r="A317" s="119" t="s">
        <v>104</v>
      </c>
      <c r="B317" s="120">
        <v>62</v>
      </c>
    </row>
    <row r="318" spans="1:8" x14ac:dyDescent="0.35">
      <c r="A318" s="204" t="s">
        <v>151</v>
      </c>
      <c r="B318" s="120">
        <v>35</v>
      </c>
      <c r="C318" s="122">
        <v>30</v>
      </c>
      <c r="D318" s="120"/>
      <c r="E318" s="120">
        <v>5</v>
      </c>
      <c r="F318" s="121">
        <v>0.8571428571428571</v>
      </c>
    </row>
    <row r="319" spans="1:8" x14ac:dyDescent="0.35">
      <c r="C319" s="122">
        <v>42</v>
      </c>
      <c r="D319" s="120"/>
      <c r="E319" s="120">
        <v>6</v>
      </c>
      <c r="F319" s="121">
        <v>0.875</v>
      </c>
    </row>
    <row r="320" spans="1:8" x14ac:dyDescent="0.35">
      <c r="C320" s="122">
        <v>55</v>
      </c>
      <c r="D320" s="120"/>
      <c r="E320" s="120">
        <v>7</v>
      </c>
      <c r="F320" s="121">
        <v>0.88709677419354838</v>
      </c>
    </row>
    <row r="321" spans="1:6" x14ac:dyDescent="0.35">
      <c r="A321" s="173" t="s">
        <v>151</v>
      </c>
      <c r="B321" s="122">
        <v>35</v>
      </c>
    </row>
    <row r="322" spans="1:6" x14ac:dyDescent="0.35">
      <c r="A322" s="173" t="s">
        <v>150</v>
      </c>
      <c r="B322" s="122">
        <v>48</v>
      </c>
    </row>
    <row r="323" spans="1:6" x14ac:dyDescent="0.35">
      <c r="A323" s="170" t="s">
        <v>104</v>
      </c>
      <c r="B323" s="122">
        <v>62</v>
      </c>
    </row>
    <row r="329" spans="1:6" x14ac:dyDescent="0.35">
      <c r="C329" s="110" t="s">
        <v>53</v>
      </c>
      <c r="D329" s="110" t="s">
        <v>130</v>
      </c>
      <c r="E329" s="110" t="s">
        <v>131</v>
      </c>
      <c r="F329" s="110" t="s">
        <v>132</v>
      </c>
    </row>
    <row r="330" spans="1:6" x14ac:dyDescent="0.35">
      <c r="C330" s="120">
        <v>38</v>
      </c>
      <c r="D330" s="120"/>
      <c r="E330" s="120">
        <v>5</v>
      </c>
      <c r="F330" s="121">
        <v>0.88372093023255816</v>
      </c>
    </row>
    <row r="331" spans="1:6" x14ac:dyDescent="0.35">
      <c r="A331" s="110" t="s">
        <v>185</v>
      </c>
      <c r="C331" s="120">
        <v>54</v>
      </c>
      <c r="D331" s="120"/>
      <c r="E331" s="120">
        <v>7</v>
      </c>
      <c r="F331" s="121">
        <v>0.88524590163934425</v>
      </c>
    </row>
    <row r="332" spans="1:6" x14ac:dyDescent="0.35">
      <c r="A332" s="110" t="s">
        <v>136</v>
      </c>
      <c r="B332" s="110" t="s">
        <v>66</v>
      </c>
      <c r="C332" s="122">
        <v>34</v>
      </c>
      <c r="D332" s="122"/>
      <c r="E332" s="122">
        <v>3</v>
      </c>
      <c r="F332" s="123">
        <v>0.91891891891891897</v>
      </c>
    </row>
    <row r="333" spans="1:6" x14ac:dyDescent="0.35">
      <c r="A333" s="119" t="s">
        <v>27</v>
      </c>
      <c r="B333" s="120">
        <v>43</v>
      </c>
      <c r="C333" s="122">
        <v>47</v>
      </c>
      <c r="D333" s="122"/>
      <c r="E333" s="122">
        <v>3</v>
      </c>
      <c r="F333" s="123">
        <v>0.94</v>
      </c>
    </row>
    <row r="334" spans="1:6" x14ac:dyDescent="0.35">
      <c r="A334" s="119" t="s">
        <v>29</v>
      </c>
      <c r="B334" s="120">
        <v>61</v>
      </c>
      <c r="C334" s="122">
        <v>0</v>
      </c>
      <c r="D334" s="122"/>
      <c r="E334" s="122">
        <v>0</v>
      </c>
      <c r="F334" s="123" t="e">
        <v>#DIV/0!</v>
      </c>
    </row>
    <row r="335" spans="1:6" x14ac:dyDescent="0.35">
      <c r="A335" s="170" t="s">
        <v>35</v>
      </c>
      <c r="B335" s="122">
        <v>37</v>
      </c>
      <c r="C335" s="120">
        <v>56</v>
      </c>
      <c r="D335" s="120"/>
      <c r="E335" s="120">
        <v>13</v>
      </c>
      <c r="F335" s="121">
        <v>0.81159420289855078</v>
      </c>
    </row>
    <row r="336" spans="1:6" x14ac:dyDescent="0.35">
      <c r="A336" s="173" t="s">
        <v>148</v>
      </c>
      <c r="B336" s="122">
        <v>50</v>
      </c>
      <c r="C336" s="138">
        <v>44</v>
      </c>
      <c r="D336" s="138"/>
      <c r="E336" s="138">
        <v>5</v>
      </c>
      <c r="F336" s="177">
        <v>0.89795918367346939</v>
      </c>
    </row>
    <row r="337" spans="1:6" x14ac:dyDescent="0.35">
      <c r="A337" s="170" t="s">
        <v>41</v>
      </c>
      <c r="B337" s="122">
        <v>0</v>
      </c>
      <c r="C337" s="138">
        <v>0</v>
      </c>
      <c r="D337" s="138"/>
      <c r="E337" s="138">
        <v>0</v>
      </c>
      <c r="F337" s="177" t="e">
        <v>#DIV/0!</v>
      </c>
    </row>
    <row r="338" spans="1:6" x14ac:dyDescent="0.35">
      <c r="A338" s="119" t="s">
        <v>224</v>
      </c>
      <c r="B338" s="120">
        <v>69</v>
      </c>
      <c r="C338" s="117">
        <v>273</v>
      </c>
      <c r="D338" s="117"/>
      <c r="E338" s="117">
        <v>36</v>
      </c>
      <c r="F338" s="73">
        <v>0.88349514563106801</v>
      </c>
    </row>
    <row r="339" spans="1:6" x14ac:dyDescent="0.35">
      <c r="A339" s="109" t="s">
        <v>47</v>
      </c>
      <c r="B339" s="138">
        <v>49</v>
      </c>
    </row>
    <row r="340" spans="1:6" x14ac:dyDescent="0.35">
      <c r="A340" s="109" t="s">
        <v>240</v>
      </c>
      <c r="B340" s="138">
        <v>0</v>
      </c>
      <c r="C340" s="110" t="s">
        <v>53</v>
      </c>
      <c r="D340" s="110" t="s">
        <v>130</v>
      </c>
      <c r="E340" s="110" t="s">
        <v>131</v>
      </c>
      <c r="F340" s="110" t="s">
        <v>132</v>
      </c>
    </row>
    <row r="341" spans="1:6" x14ac:dyDescent="0.35">
      <c r="A341" s="116" t="s">
        <v>20</v>
      </c>
      <c r="B341" s="117">
        <v>309</v>
      </c>
      <c r="C341" s="120">
        <v>53</v>
      </c>
      <c r="D341" s="120"/>
      <c r="E341" s="120">
        <v>13</v>
      </c>
      <c r="F341" s="121">
        <v>0.80303030303030298</v>
      </c>
    </row>
    <row r="342" spans="1:6" x14ac:dyDescent="0.35">
      <c r="A342" s="110" t="s">
        <v>59</v>
      </c>
      <c r="C342" s="122">
        <v>0</v>
      </c>
      <c r="D342" s="122"/>
      <c r="E342" s="122">
        <v>0</v>
      </c>
      <c r="F342" s="123" t="e">
        <v>#DIV/0!</v>
      </c>
    </row>
    <row r="343" spans="1:6" x14ac:dyDescent="0.35">
      <c r="A343" s="110" t="s">
        <v>136</v>
      </c>
      <c r="B343" s="110" t="s">
        <v>66</v>
      </c>
      <c r="C343" s="122">
        <v>0</v>
      </c>
      <c r="D343" s="122"/>
      <c r="E343" s="122">
        <v>0</v>
      </c>
      <c r="F343" s="123" t="e">
        <v>#DIV/0!</v>
      </c>
    </row>
    <row r="344" spans="1:6" x14ac:dyDescent="0.35">
      <c r="A344" s="119" t="s">
        <v>22</v>
      </c>
      <c r="B344" s="120">
        <v>66</v>
      </c>
      <c r="C344" s="122">
        <v>58</v>
      </c>
      <c r="D344" s="122"/>
      <c r="E344" s="122">
        <v>3</v>
      </c>
      <c r="F344" s="123">
        <v>0.95081967213114749</v>
      </c>
    </row>
    <row r="345" spans="1:6" x14ac:dyDescent="0.35">
      <c r="A345" s="170" t="s">
        <v>23</v>
      </c>
      <c r="B345" s="122">
        <v>0</v>
      </c>
      <c r="C345" s="122">
        <v>51</v>
      </c>
      <c r="D345" s="122"/>
      <c r="E345" s="122">
        <v>1</v>
      </c>
      <c r="F345" s="123">
        <v>0.98076923076923073</v>
      </c>
    </row>
    <row r="346" spans="1:6" x14ac:dyDescent="0.35">
      <c r="A346" s="170" t="s">
        <v>164</v>
      </c>
      <c r="B346" s="122">
        <v>0</v>
      </c>
      <c r="C346" s="117">
        <v>111</v>
      </c>
      <c r="D346" s="117">
        <v>0</v>
      </c>
      <c r="E346" s="117">
        <v>16</v>
      </c>
      <c r="F346" s="73">
        <v>0.87401574803149606</v>
      </c>
    </row>
    <row r="347" spans="1:6" ht="15" thickBot="1" x14ac:dyDescent="0.4">
      <c r="A347" s="170" t="s">
        <v>273</v>
      </c>
      <c r="B347" s="122">
        <v>61</v>
      </c>
    </row>
    <row r="348" spans="1:6" ht="15" thickBot="1" x14ac:dyDescent="0.4">
      <c r="A348" s="188" t="s">
        <v>219</v>
      </c>
      <c r="B348" s="122">
        <v>52</v>
      </c>
      <c r="C348" s="110" t="s">
        <v>53</v>
      </c>
      <c r="D348" s="110" t="s">
        <v>130</v>
      </c>
      <c r="E348" s="110" t="s">
        <v>131</v>
      </c>
      <c r="F348" s="110" t="s">
        <v>132</v>
      </c>
    </row>
    <row r="349" spans="1:6" x14ac:dyDescent="0.35">
      <c r="A349" s="116" t="s">
        <v>20</v>
      </c>
      <c r="B349" s="117">
        <v>127</v>
      </c>
      <c r="C349" s="122">
        <v>2</v>
      </c>
      <c r="D349" s="122"/>
      <c r="E349" s="122">
        <v>0</v>
      </c>
      <c r="F349" s="123">
        <v>1</v>
      </c>
    </row>
    <row r="350" spans="1:6" x14ac:dyDescent="0.35">
      <c r="A350" s="110" t="s">
        <v>154</v>
      </c>
      <c r="C350" s="120">
        <v>52</v>
      </c>
      <c r="D350" s="120"/>
      <c r="E350" s="120">
        <v>11</v>
      </c>
      <c r="F350" s="121">
        <v>0.82539682539682535</v>
      </c>
    </row>
    <row r="351" spans="1:6" x14ac:dyDescent="0.35">
      <c r="A351" s="110" t="s">
        <v>136</v>
      </c>
      <c r="B351" s="110" t="s">
        <v>66</v>
      </c>
      <c r="C351" s="117">
        <v>54</v>
      </c>
      <c r="D351" s="117">
        <v>0</v>
      </c>
      <c r="E351" s="117">
        <v>11</v>
      </c>
      <c r="F351" s="73">
        <v>0.83076923076923082</v>
      </c>
    </row>
    <row r="352" spans="1:6" x14ac:dyDescent="0.35">
      <c r="A352" s="216" t="s">
        <v>144</v>
      </c>
      <c r="B352" s="122">
        <v>2</v>
      </c>
      <c r="C352" s="162"/>
      <c r="D352" s="162"/>
      <c r="E352" s="162"/>
      <c r="F352" s="163"/>
    </row>
    <row r="353" spans="1:6" x14ac:dyDescent="0.35">
      <c r="A353" s="203" t="s">
        <v>236</v>
      </c>
      <c r="B353" s="120">
        <v>63</v>
      </c>
    </row>
    <row r="354" spans="1:6" x14ac:dyDescent="0.35">
      <c r="A354" s="116" t="s">
        <v>20</v>
      </c>
      <c r="B354" s="117">
        <v>65</v>
      </c>
      <c r="C354" s="110" t="s">
        <v>53</v>
      </c>
      <c r="D354" s="110" t="s">
        <v>130</v>
      </c>
      <c r="E354" s="110" t="s">
        <v>131</v>
      </c>
      <c r="F354" s="110" t="s">
        <v>132</v>
      </c>
    </row>
    <row r="355" spans="1:6" x14ac:dyDescent="0.35">
      <c r="A355" s="161"/>
      <c r="B355" s="162"/>
      <c r="C355" s="120">
        <v>39</v>
      </c>
      <c r="D355" s="120"/>
      <c r="E355" s="120">
        <v>8</v>
      </c>
      <c r="F355" s="121">
        <v>0.82978723404255317</v>
      </c>
    </row>
    <row r="356" spans="1:6" x14ac:dyDescent="0.35">
      <c r="A356" s="110" t="s">
        <v>186</v>
      </c>
      <c r="C356" s="120">
        <v>49</v>
      </c>
      <c r="D356" s="120"/>
      <c r="E356" s="120">
        <v>6</v>
      </c>
      <c r="F356" s="121">
        <v>0.89090909090909087</v>
      </c>
    </row>
    <row r="357" spans="1:6" x14ac:dyDescent="0.35">
      <c r="A357" s="110" t="s">
        <v>136</v>
      </c>
      <c r="B357" s="110" t="s">
        <v>66</v>
      </c>
      <c r="C357" s="122">
        <v>88</v>
      </c>
      <c r="D357" s="122"/>
      <c r="E357" s="122">
        <v>14</v>
      </c>
      <c r="F357" s="123">
        <v>0.86274509803921573</v>
      </c>
    </row>
    <row r="358" spans="1:6" x14ac:dyDescent="0.35">
      <c r="A358" s="119" t="s">
        <v>43</v>
      </c>
      <c r="B358" s="120">
        <v>47</v>
      </c>
    </row>
    <row r="359" spans="1:6" x14ac:dyDescent="0.35">
      <c r="A359" s="204" t="s">
        <v>145</v>
      </c>
      <c r="B359" s="120">
        <v>55</v>
      </c>
    </row>
    <row r="360" spans="1:6" x14ac:dyDescent="0.35">
      <c r="A360" s="116" t="s">
        <v>20</v>
      </c>
      <c r="B360" s="122">
        <v>102</v>
      </c>
    </row>
    <row r="396" spans="1:6" x14ac:dyDescent="0.35">
      <c r="C396" s="120">
        <v>38</v>
      </c>
      <c r="D396" s="120"/>
      <c r="E396" s="120">
        <v>5</v>
      </c>
      <c r="F396" s="121">
        <v>0.88372093023255816</v>
      </c>
    </row>
    <row r="397" spans="1:6" x14ac:dyDescent="0.35">
      <c r="C397" s="120">
        <v>54</v>
      </c>
      <c r="D397" s="120"/>
      <c r="E397" s="120">
        <v>7</v>
      </c>
      <c r="F397" s="121">
        <v>0.88524590163934425</v>
      </c>
    </row>
    <row r="398" spans="1:6" x14ac:dyDescent="0.35">
      <c r="C398" s="120">
        <v>56</v>
      </c>
      <c r="D398" s="120"/>
      <c r="E398" s="120">
        <v>13</v>
      </c>
      <c r="F398" s="121">
        <v>0.81159420289855078</v>
      </c>
    </row>
    <row r="399" spans="1:6" x14ac:dyDescent="0.35">
      <c r="A399" s="119" t="s">
        <v>27</v>
      </c>
      <c r="B399" s="120">
        <v>43</v>
      </c>
      <c r="C399" s="120">
        <v>53</v>
      </c>
      <c r="D399" s="120"/>
      <c r="E399" s="120">
        <v>7</v>
      </c>
      <c r="F399" s="121">
        <v>0.8833333333333333</v>
      </c>
    </row>
    <row r="400" spans="1:6" x14ac:dyDescent="0.35">
      <c r="A400" s="119" t="s">
        <v>29</v>
      </c>
      <c r="B400" s="120">
        <v>61</v>
      </c>
      <c r="C400" s="120">
        <v>20</v>
      </c>
      <c r="D400" s="120"/>
      <c r="E400" s="120">
        <v>6</v>
      </c>
      <c r="F400" s="121">
        <v>0.76923076923076927</v>
      </c>
    </row>
    <row r="401" spans="1:6" x14ac:dyDescent="0.35">
      <c r="A401" s="119" t="s">
        <v>224</v>
      </c>
      <c r="B401" s="120">
        <v>69</v>
      </c>
      <c r="C401" s="120">
        <v>53</v>
      </c>
      <c r="D401" s="120"/>
      <c r="E401" s="120">
        <v>13</v>
      </c>
      <c r="F401" s="121">
        <v>0.80303030303030298</v>
      </c>
    </row>
    <row r="402" spans="1:6" x14ac:dyDescent="0.35">
      <c r="A402" s="204" t="s">
        <v>149</v>
      </c>
      <c r="B402" s="120">
        <v>60</v>
      </c>
      <c r="C402" s="120">
        <v>52</v>
      </c>
      <c r="D402" s="120"/>
      <c r="E402" s="120">
        <v>11</v>
      </c>
      <c r="F402" s="121">
        <v>0.82539682539682535</v>
      </c>
    </row>
    <row r="403" spans="1:6" x14ac:dyDescent="0.35">
      <c r="A403" s="119" t="s">
        <v>33</v>
      </c>
      <c r="B403" s="120">
        <v>26</v>
      </c>
      <c r="C403" s="120">
        <v>39</v>
      </c>
      <c r="D403" s="120"/>
      <c r="E403" s="120">
        <v>8</v>
      </c>
      <c r="F403" s="121">
        <v>0.82978723404255317</v>
      </c>
    </row>
    <row r="404" spans="1:6" x14ac:dyDescent="0.35">
      <c r="A404" s="119" t="s">
        <v>22</v>
      </c>
      <c r="B404" s="120">
        <v>66</v>
      </c>
      <c r="C404" s="120">
        <v>49</v>
      </c>
      <c r="D404" s="120"/>
      <c r="E404" s="120">
        <v>6</v>
      </c>
      <c r="F404" s="121">
        <v>0.89090909090909087</v>
      </c>
    </row>
    <row r="405" spans="1:6" x14ac:dyDescent="0.35">
      <c r="A405" s="203" t="s">
        <v>236</v>
      </c>
      <c r="B405" s="120">
        <v>63</v>
      </c>
    </row>
    <row r="406" spans="1:6" x14ac:dyDescent="0.35">
      <c r="A406" s="119" t="s">
        <v>43</v>
      </c>
      <c r="B406" s="120">
        <v>47</v>
      </c>
    </row>
    <row r="407" spans="1:6" x14ac:dyDescent="0.35">
      <c r="A407" s="204" t="s">
        <v>145</v>
      </c>
      <c r="B407" s="120">
        <v>55</v>
      </c>
    </row>
    <row r="410" spans="1:6" x14ac:dyDescent="0.35">
      <c r="C410" s="120">
        <v>38</v>
      </c>
      <c r="D410" s="120"/>
      <c r="E410" s="120">
        <v>5</v>
      </c>
      <c r="F410" s="121">
        <v>0.88372093023255816</v>
      </c>
    </row>
    <row r="411" spans="1:6" x14ac:dyDescent="0.35">
      <c r="C411" s="120">
        <v>54</v>
      </c>
      <c r="D411" s="120"/>
      <c r="E411" s="120">
        <v>7</v>
      </c>
      <c r="F411" s="121">
        <v>0.88524590163934425</v>
      </c>
    </row>
    <row r="412" spans="1:6" x14ac:dyDescent="0.35">
      <c r="C412" s="120">
        <v>56</v>
      </c>
      <c r="D412" s="120"/>
      <c r="E412" s="120">
        <v>13</v>
      </c>
      <c r="F412" s="121">
        <v>0.81159420289855078</v>
      </c>
    </row>
    <row r="413" spans="1:6" x14ac:dyDescent="0.35">
      <c r="A413" s="119" t="s">
        <v>27</v>
      </c>
      <c r="B413" s="120">
        <v>43</v>
      </c>
      <c r="C413" s="120">
        <v>53</v>
      </c>
      <c r="D413" s="120"/>
      <c r="E413" s="120">
        <v>7</v>
      </c>
      <c r="F413" s="121">
        <v>0.8833333333333333</v>
      </c>
    </row>
    <row r="414" spans="1:6" x14ac:dyDescent="0.35">
      <c r="A414" s="119" t="s">
        <v>29</v>
      </c>
      <c r="B414" s="120">
        <v>61</v>
      </c>
      <c r="C414" s="120">
        <v>20</v>
      </c>
      <c r="D414" s="120"/>
      <c r="E414" s="120">
        <v>6</v>
      </c>
      <c r="F414" s="121">
        <v>0.76923076923076927</v>
      </c>
    </row>
    <row r="415" spans="1:6" x14ac:dyDescent="0.35">
      <c r="A415" s="119" t="s">
        <v>224</v>
      </c>
      <c r="B415" s="120">
        <v>69</v>
      </c>
      <c r="C415" s="120">
        <v>53</v>
      </c>
      <c r="D415" s="120"/>
      <c r="E415" s="120">
        <v>13</v>
      </c>
      <c r="F415" s="121">
        <v>0.80303030303030298</v>
      </c>
    </row>
    <row r="416" spans="1:6" x14ac:dyDescent="0.35">
      <c r="A416" s="204" t="s">
        <v>149</v>
      </c>
      <c r="B416" s="120">
        <v>60</v>
      </c>
      <c r="C416" s="120">
        <v>52</v>
      </c>
      <c r="D416" s="120"/>
      <c r="E416" s="120">
        <v>11</v>
      </c>
      <c r="F416" s="121">
        <v>0.82539682539682535</v>
      </c>
    </row>
    <row r="417" spans="1:6" x14ac:dyDescent="0.35">
      <c r="A417" s="119" t="s">
        <v>33</v>
      </c>
      <c r="B417" s="120">
        <v>26</v>
      </c>
      <c r="C417" s="120">
        <v>39</v>
      </c>
      <c r="D417" s="120"/>
      <c r="E417" s="120">
        <v>8</v>
      </c>
      <c r="F417" s="121">
        <v>0.82978723404255317</v>
      </c>
    </row>
    <row r="418" spans="1:6" x14ac:dyDescent="0.35">
      <c r="A418" s="119" t="s">
        <v>22</v>
      </c>
      <c r="B418" s="120">
        <v>66</v>
      </c>
      <c r="C418" s="120">
        <v>49</v>
      </c>
      <c r="D418" s="120"/>
      <c r="E418" s="120">
        <v>6</v>
      </c>
      <c r="F418" s="121">
        <v>0.89090909090909087</v>
      </c>
    </row>
    <row r="419" spans="1:6" x14ac:dyDescent="0.35">
      <c r="A419" s="203" t="s">
        <v>236</v>
      </c>
      <c r="B419" s="120">
        <v>63</v>
      </c>
      <c r="C419" s="120">
        <v>39</v>
      </c>
      <c r="D419" s="120"/>
      <c r="E419" s="120">
        <v>1</v>
      </c>
      <c r="F419" s="121">
        <v>0.97499999999999998</v>
      </c>
    </row>
    <row r="420" spans="1:6" x14ac:dyDescent="0.35">
      <c r="A420" s="119" t="s">
        <v>43</v>
      </c>
      <c r="B420" s="120">
        <v>47</v>
      </c>
      <c r="C420" s="162"/>
      <c r="D420" s="162"/>
      <c r="E420" s="162"/>
      <c r="F420" s="163"/>
    </row>
    <row r="421" spans="1:6" x14ac:dyDescent="0.35">
      <c r="A421" s="204" t="s">
        <v>145</v>
      </c>
      <c r="B421" s="120">
        <v>55</v>
      </c>
    </row>
    <row r="422" spans="1:6" x14ac:dyDescent="0.35">
      <c r="A422" s="204" t="s">
        <v>151</v>
      </c>
      <c r="B422" s="120">
        <v>40</v>
      </c>
    </row>
    <row r="423" spans="1:6" x14ac:dyDescent="0.35">
      <c r="A423" s="209"/>
      <c r="B423" s="162"/>
    </row>
    <row r="426" spans="1:6" x14ac:dyDescent="0.35">
      <c r="A426" s="11" t="s">
        <v>67</v>
      </c>
      <c r="B426" s="11" t="s">
        <v>73</v>
      </c>
    </row>
    <row r="427" spans="1:6" x14ac:dyDescent="0.35">
      <c r="A427" s="4" t="s">
        <v>49</v>
      </c>
      <c r="B427" s="5">
        <v>0.93899999999999995</v>
      </c>
    </row>
    <row r="428" spans="1:6" x14ac:dyDescent="0.35">
      <c r="A428" s="4" t="s">
        <v>14</v>
      </c>
      <c r="B428" s="5">
        <v>0.89600000000000002</v>
      </c>
    </row>
    <row r="429" spans="1:6" x14ac:dyDescent="0.35">
      <c r="A429" s="4" t="s">
        <v>10</v>
      </c>
      <c r="B429" s="5">
        <v>0.88800000000000001</v>
      </c>
    </row>
    <row r="430" spans="1:6" x14ac:dyDescent="0.35">
      <c r="A430" s="4" t="s">
        <v>11</v>
      </c>
      <c r="B430" s="5">
        <v>0.90849999999999997</v>
      </c>
    </row>
    <row r="431" spans="1:6" x14ac:dyDescent="0.35">
      <c r="A431" s="4" t="s">
        <v>68</v>
      </c>
      <c r="B431" s="5">
        <v>0.88370000000000004</v>
      </c>
    </row>
    <row r="432" spans="1:6" x14ac:dyDescent="0.35">
      <c r="A432" s="4" t="s">
        <v>69</v>
      </c>
      <c r="B432" s="5">
        <v>0.89959999999999996</v>
      </c>
    </row>
    <row r="437" spans="1:6" x14ac:dyDescent="0.35">
      <c r="C437" s="120">
        <v>42</v>
      </c>
      <c r="D437" s="120"/>
      <c r="E437" s="120">
        <v>6</v>
      </c>
      <c r="F437" s="121">
        <v>0.875</v>
      </c>
    </row>
    <row r="438" spans="1:6" x14ac:dyDescent="0.35">
      <c r="C438" s="120">
        <v>55</v>
      </c>
      <c r="D438" s="120"/>
      <c r="E438" s="120">
        <v>7</v>
      </c>
      <c r="F438" s="121">
        <v>0.88709677419354838</v>
      </c>
    </row>
    <row r="439" spans="1:6" x14ac:dyDescent="0.35">
      <c r="C439" s="120">
        <v>30</v>
      </c>
      <c r="D439" s="120"/>
      <c r="E439" s="120">
        <v>5</v>
      </c>
      <c r="F439" s="121">
        <v>0.8571428571428571</v>
      </c>
    </row>
    <row r="440" spans="1:6" x14ac:dyDescent="0.35">
      <c r="A440" s="204" t="s">
        <v>150</v>
      </c>
      <c r="B440" s="120">
        <v>48</v>
      </c>
    </row>
    <row r="441" spans="1:6" x14ac:dyDescent="0.35">
      <c r="A441" s="119" t="s">
        <v>104</v>
      </c>
      <c r="B441" s="120">
        <v>62</v>
      </c>
    </row>
    <row r="442" spans="1:6" x14ac:dyDescent="0.35">
      <c r="A442" s="204" t="s">
        <v>151</v>
      </c>
      <c r="B442" s="120">
        <v>35</v>
      </c>
      <c r="C442" s="122">
        <v>30</v>
      </c>
      <c r="D442" s="120"/>
      <c r="E442" s="120">
        <v>5</v>
      </c>
      <c r="F442" s="121">
        <v>0.8571428571428571</v>
      </c>
    </row>
    <row r="443" spans="1:6" x14ac:dyDescent="0.35">
      <c r="C443" s="122">
        <v>42</v>
      </c>
      <c r="D443" s="120"/>
      <c r="E443" s="120">
        <v>6</v>
      </c>
      <c r="F443" s="121">
        <v>0.875</v>
      </c>
    </row>
    <row r="444" spans="1:6" x14ac:dyDescent="0.35">
      <c r="C444" s="122">
        <v>55</v>
      </c>
      <c r="D444" s="120"/>
      <c r="E444" s="120">
        <v>7</v>
      </c>
      <c r="F444" s="121">
        <v>0.88709677419354838</v>
      </c>
    </row>
    <row r="445" spans="1:6" x14ac:dyDescent="0.35">
      <c r="A445" s="173" t="s">
        <v>151</v>
      </c>
      <c r="B445" s="122">
        <v>35</v>
      </c>
    </row>
    <row r="446" spans="1:6" x14ac:dyDescent="0.35">
      <c r="A446" s="173" t="s">
        <v>150</v>
      </c>
      <c r="B446" s="122">
        <v>48</v>
      </c>
    </row>
    <row r="447" spans="1:6" x14ac:dyDescent="0.35">
      <c r="A447" s="170" t="s">
        <v>104</v>
      </c>
      <c r="B447" s="122">
        <v>62</v>
      </c>
    </row>
    <row r="453" spans="1:6" x14ac:dyDescent="0.35">
      <c r="C453" s="110" t="s">
        <v>53</v>
      </c>
      <c r="D453" s="110" t="s">
        <v>130</v>
      </c>
      <c r="E453" s="110" t="s">
        <v>131</v>
      </c>
      <c r="F453" s="110" t="s">
        <v>132</v>
      </c>
    </row>
    <row r="454" spans="1:6" x14ac:dyDescent="0.35">
      <c r="C454" s="120">
        <v>38</v>
      </c>
      <c r="D454" s="120"/>
      <c r="E454" s="120">
        <v>5</v>
      </c>
      <c r="F454" s="121">
        <v>0.88372093023255816</v>
      </c>
    </row>
    <row r="455" spans="1:6" x14ac:dyDescent="0.35">
      <c r="A455" s="110" t="s">
        <v>185</v>
      </c>
      <c r="C455" s="120">
        <v>54</v>
      </c>
      <c r="D455" s="120"/>
      <c r="E455" s="120">
        <v>7</v>
      </c>
      <c r="F455" s="121">
        <v>0.88524590163934425</v>
      </c>
    </row>
    <row r="456" spans="1:6" x14ac:dyDescent="0.35">
      <c r="A456" s="110" t="s">
        <v>136</v>
      </c>
      <c r="B456" s="110" t="s">
        <v>66</v>
      </c>
      <c r="C456" s="122">
        <v>34</v>
      </c>
      <c r="D456" s="122"/>
      <c r="E456" s="122">
        <v>3</v>
      </c>
      <c r="F456" s="123">
        <v>0.91891891891891897</v>
      </c>
    </row>
    <row r="457" spans="1:6" x14ac:dyDescent="0.35">
      <c r="A457" s="119" t="s">
        <v>27</v>
      </c>
      <c r="B457" s="120">
        <v>43</v>
      </c>
      <c r="C457" s="122">
        <v>47</v>
      </c>
      <c r="D457" s="122"/>
      <c r="E457" s="122">
        <v>3</v>
      </c>
      <c r="F457" s="123">
        <v>0.94</v>
      </c>
    </row>
    <row r="458" spans="1:6" x14ac:dyDescent="0.35">
      <c r="A458" s="119" t="s">
        <v>29</v>
      </c>
      <c r="B458" s="120">
        <v>61</v>
      </c>
      <c r="C458" s="122">
        <v>0</v>
      </c>
      <c r="D458" s="122"/>
      <c r="E458" s="122">
        <v>0</v>
      </c>
      <c r="F458" s="123" t="e">
        <v>#DIV/0!</v>
      </c>
    </row>
    <row r="459" spans="1:6" x14ac:dyDescent="0.35">
      <c r="A459" s="170" t="s">
        <v>35</v>
      </c>
      <c r="B459" s="122">
        <v>37</v>
      </c>
      <c r="C459" s="120">
        <v>56</v>
      </c>
      <c r="D459" s="120"/>
      <c r="E459" s="120">
        <v>13</v>
      </c>
      <c r="F459" s="121">
        <v>0.81159420289855078</v>
      </c>
    </row>
    <row r="460" spans="1:6" x14ac:dyDescent="0.35">
      <c r="A460" s="173" t="s">
        <v>148</v>
      </c>
      <c r="B460" s="122">
        <v>50</v>
      </c>
      <c r="C460" s="138">
        <v>44</v>
      </c>
      <c r="D460" s="138"/>
      <c r="E460" s="138">
        <v>5</v>
      </c>
      <c r="F460" s="177">
        <v>0.89795918367346939</v>
      </c>
    </row>
    <row r="461" spans="1:6" x14ac:dyDescent="0.35">
      <c r="A461" s="170" t="s">
        <v>41</v>
      </c>
      <c r="B461" s="122">
        <v>0</v>
      </c>
      <c r="C461" s="138">
        <v>0</v>
      </c>
      <c r="D461" s="138"/>
      <c r="E461" s="138">
        <v>0</v>
      </c>
      <c r="F461" s="177" t="e">
        <v>#DIV/0!</v>
      </c>
    </row>
    <row r="462" spans="1:6" x14ac:dyDescent="0.35">
      <c r="A462" s="119" t="s">
        <v>224</v>
      </c>
      <c r="B462" s="120">
        <v>69</v>
      </c>
      <c r="C462" s="117">
        <v>273</v>
      </c>
      <c r="D462" s="117"/>
      <c r="E462" s="117">
        <v>36</v>
      </c>
      <c r="F462" s="73">
        <v>0.88349514563106801</v>
      </c>
    </row>
    <row r="463" spans="1:6" x14ac:dyDescent="0.35">
      <c r="A463" s="109" t="s">
        <v>47</v>
      </c>
      <c r="B463" s="138">
        <v>49</v>
      </c>
    </row>
    <row r="464" spans="1:6" x14ac:dyDescent="0.35">
      <c r="A464" s="109" t="s">
        <v>240</v>
      </c>
      <c r="B464" s="138">
        <v>0</v>
      </c>
      <c r="C464" s="110" t="s">
        <v>53</v>
      </c>
      <c r="D464" s="110" t="s">
        <v>130</v>
      </c>
      <c r="E464" s="110" t="s">
        <v>131</v>
      </c>
      <c r="F464" s="110" t="s">
        <v>132</v>
      </c>
    </row>
    <row r="465" spans="1:6" x14ac:dyDescent="0.35">
      <c r="A465" s="116" t="s">
        <v>20</v>
      </c>
      <c r="B465" s="117">
        <v>309</v>
      </c>
      <c r="C465" s="120">
        <v>53</v>
      </c>
      <c r="D465" s="120"/>
      <c r="E465" s="120">
        <v>13</v>
      </c>
      <c r="F465" s="121">
        <v>0.80303030303030298</v>
      </c>
    </row>
    <row r="466" spans="1:6" x14ac:dyDescent="0.35">
      <c r="A466" s="110" t="s">
        <v>59</v>
      </c>
      <c r="C466" s="122">
        <v>0</v>
      </c>
      <c r="D466" s="122"/>
      <c r="E466" s="122">
        <v>0</v>
      </c>
      <c r="F466" s="123" t="e">
        <v>#DIV/0!</v>
      </c>
    </row>
    <row r="467" spans="1:6" x14ac:dyDescent="0.35">
      <c r="A467" s="110" t="s">
        <v>136</v>
      </c>
      <c r="B467" s="110" t="s">
        <v>66</v>
      </c>
      <c r="C467" s="122">
        <v>0</v>
      </c>
      <c r="D467" s="122"/>
      <c r="E467" s="122">
        <v>0</v>
      </c>
      <c r="F467" s="123" t="e">
        <v>#DIV/0!</v>
      </c>
    </row>
    <row r="468" spans="1:6" x14ac:dyDescent="0.35">
      <c r="A468" s="119" t="s">
        <v>22</v>
      </c>
      <c r="B468" s="120">
        <v>66</v>
      </c>
      <c r="C468" s="122">
        <v>58</v>
      </c>
      <c r="D468" s="122"/>
      <c r="E468" s="122">
        <v>3</v>
      </c>
      <c r="F468" s="123">
        <v>0.95081967213114749</v>
      </c>
    </row>
    <row r="469" spans="1:6" x14ac:dyDescent="0.35">
      <c r="A469" s="170" t="s">
        <v>23</v>
      </c>
      <c r="B469" s="122">
        <v>0</v>
      </c>
      <c r="C469" s="122">
        <v>51</v>
      </c>
      <c r="D469" s="122"/>
      <c r="E469" s="122">
        <v>1</v>
      </c>
      <c r="F469" s="123">
        <v>0.98076923076923073</v>
      </c>
    </row>
    <row r="470" spans="1:6" x14ac:dyDescent="0.35">
      <c r="A470" s="170" t="s">
        <v>164</v>
      </c>
      <c r="B470" s="122">
        <v>0</v>
      </c>
      <c r="C470" s="117">
        <v>111</v>
      </c>
      <c r="D470" s="117">
        <v>0</v>
      </c>
      <c r="E470" s="117">
        <v>16</v>
      </c>
      <c r="F470" s="73">
        <v>0.87401574803149606</v>
      </c>
    </row>
    <row r="471" spans="1:6" ht="15" thickBot="1" x14ac:dyDescent="0.4">
      <c r="A471" s="170" t="s">
        <v>273</v>
      </c>
      <c r="B471" s="122">
        <v>61</v>
      </c>
    </row>
    <row r="472" spans="1:6" ht="15" thickBot="1" x14ac:dyDescent="0.4">
      <c r="A472" s="188" t="s">
        <v>219</v>
      </c>
      <c r="B472" s="122">
        <v>52</v>
      </c>
      <c r="C472" s="110" t="s">
        <v>53</v>
      </c>
      <c r="D472" s="110" t="s">
        <v>130</v>
      </c>
      <c r="E472" s="110" t="s">
        <v>131</v>
      </c>
      <c r="F472" s="110" t="s">
        <v>132</v>
      </c>
    </row>
    <row r="473" spans="1:6" x14ac:dyDescent="0.35">
      <c r="A473" s="116" t="s">
        <v>20</v>
      </c>
      <c r="B473" s="117">
        <v>127</v>
      </c>
      <c r="C473" s="122">
        <v>2</v>
      </c>
      <c r="D473" s="122"/>
      <c r="E473" s="122">
        <v>0</v>
      </c>
      <c r="F473" s="123">
        <v>1</v>
      </c>
    </row>
    <row r="474" spans="1:6" x14ac:dyDescent="0.35">
      <c r="A474" s="110" t="s">
        <v>154</v>
      </c>
      <c r="C474" s="120">
        <v>52</v>
      </c>
      <c r="D474" s="120"/>
      <c r="E474" s="120">
        <v>11</v>
      </c>
      <c r="F474" s="121">
        <v>0.82539682539682535</v>
      </c>
    </row>
    <row r="475" spans="1:6" x14ac:dyDescent="0.35">
      <c r="A475" s="110" t="s">
        <v>136</v>
      </c>
      <c r="B475" s="110" t="s">
        <v>66</v>
      </c>
      <c r="C475" s="117">
        <v>54</v>
      </c>
      <c r="D475" s="117">
        <v>0</v>
      </c>
      <c r="E475" s="117">
        <v>11</v>
      </c>
      <c r="F475" s="73">
        <v>0.83076923076923082</v>
      </c>
    </row>
    <row r="476" spans="1:6" x14ac:dyDescent="0.35">
      <c r="A476" s="216" t="s">
        <v>144</v>
      </c>
      <c r="B476" s="122">
        <v>2</v>
      </c>
      <c r="C476" s="162"/>
      <c r="D476" s="162"/>
      <c r="E476" s="162"/>
      <c r="F476" s="163"/>
    </row>
    <row r="477" spans="1:6" x14ac:dyDescent="0.35">
      <c r="A477" s="203" t="s">
        <v>236</v>
      </c>
      <c r="B477" s="120">
        <v>63</v>
      </c>
    </row>
    <row r="478" spans="1:6" x14ac:dyDescent="0.35">
      <c r="A478" s="116" t="s">
        <v>20</v>
      </c>
      <c r="B478" s="117">
        <v>65</v>
      </c>
      <c r="C478" s="110" t="s">
        <v>53</v>
      </c>
      <c r="D478" s="110" t="s">
        <v>130</v>
      </c>
      <c r="E478" s="110" t="s">
        <v>131</v>
      </c>
      <c r="F478" s="110" t="s">
        <v>132</v>
      </c>
    </row>
    <row r="479" spans="1:6" x14ac:dyDescent="0.35">
      <c r="A479" s="161"/>
      <c r="B479" s="162"/>
      <c r="C479" s="120">
        <v>39</v>
      </c>
      <c r="D479" s="120"/>
      <c r="E479" s="120">
        <v>8</v>
      </c>
      <c r="F479" s="121">
        <v>0.82978723404255317</v>
      </c>
    </row>
    <row r="480" spans="1:6" x14ac:dyDescent="0.35">
      <c r="A480" s="110" t="s">
        <v>186</v>
      </c>
      <c r="C480" s="120">
        <v>49</v>
      </c>
      <c r="D480" s="120"/>
      <c r="E480" s="120">
        <v>6</v>
      </c>
      <c r="F480" s="121">
        <v>0.89090909090909087</v>
      </c>
    </row>
    <row r="481" spans="1:6" x14ac:dyDescent="0.35">
      <c r="A481" s="110" t="s">
        <v>136</v>
      </c>
      <c r="B481" s="110" t="s">
        <v>66</v>
      </c>
      <c r="C481" s="122">
        <v>88</v>
      </c>
      <c r="D481" s="122"/>
      <c r="E481" s="122">
        <v>14</v>
      </c>
      <c r="F481" s="123">
        <v>0.86274509803921573</v>
      </c>
    </row>
    <row r="482" spans="1:6" x14ac:dyDescent="0.35">
      <c r="A482" s="119" t="s">
        <v>43</v>
      </c>
      <c r="B482" s="120">
        <v>47</v>
      </c>
    </row>
    <row r="483" spans="1:6" x14ac:dyDescent="0.35">
      <c r="A483" s="204" t="s">
        <v>145</v>
      </c>
      <c r="B483" s="120">
        <v>55</v>
      </c>
    </row>
    <row r="484" spans="1:6" x14ac:dyDescent="0.35">
      <c r="A484" s="116" t="s">
        <v>20</v>
      </c>
      <c r="B484" s="122">
        <v>102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f V o Y U 8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f V o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a G F M h T e 4 g Z A E A A M M C A A A T A B w A R m 9 y b X V s Y X M v U 2 V j d G l v b j E u b S C i G A A o o B Q A A A A A A A A A A A A A A A A A A A A A A A A A A A B 1 k V 9 r g z A U x d 8 F v 0 P I G C j Y Q l 9 X f O h 0 Z W N Q Z D r 2 U E t J 9 b a K + V O S C H b S 7 7 7 Y 2 o 3 a L i 8 J v 3 M 5 9 9 w b B Z k u B U f x + Z 5 M b c u 2 V E E k 5 C g E T U p q H j 6 i o G 0 L m R O L W m Z g y E u T A R 1 / C V l t h K i c u S k c B 4 J r 4 F o 5 O H h K P x V I l Z J N D u y b i T Q E V W m x T 7 8 A K n p A E c i t k I x w Y 5 Y A 2 w M l G s Y N V Q 1 2 P c R r S j 2 k Z Q 2 u d + 5 7 y b K O C w B t + p + D t M s 3 D c z H F x l 7 7 y X P f X y q w q v j M i S a r H q P B x x J w Y Q 2 E 7 0 C y U 0 8 b I w S s j H R e 6 X n z n U 7 D y 1 7 f U Z p n B F K p P K 7 d C v 3 1 z o o C N 8 Z 5 + S w h z / b R B K u u k E D Q W v G O 1 E 5 d 3 J 4 b Y v L Q o 1 Y t y 9 K 6 C g j J T Y b M P V I Q 6 O P H m p x G H 9 c G O G H E 5 q H Y f w 4 h D O l y h 3 v l n H N A 8 H 2 5 i N v B Q n b W s G Q b m t d y x u 6 m A 3 J 8 w 1 Z J L c 5 o / i / m O v J U I n K r L p O e X R t q + R 3 d z 3 9 A V B L A Q I t A B Q A A g A I A H 1 a G F P G r a w E p w A A A P g A A A A S A A A A A A A A A A A A A A A A A A A A A A B D b 2 5 m a W c v U G F j a 2 F n Z S 5 4 b W x Q S w E C L Q A U A A I A C A B 9 W h h T D 8 r p q 6 Q A A A D p A A A A E w A A A A A A A A A A A A A A A A D z A A A A W 0 N v b n R l b n R f V H l w Z X N d L n h t b F B L A Q I t A B Q A A g A I A H 1 a G F M h T e 4 g Z A E A A M M C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P A A A A A A A A Y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d G F p b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2 O C I g L z 4 8 R W 5 0 c n k g V H l w Z T 0 i R m l s b E x h c 3 R V c G R h d G V k I i B W Y W x 1 Z T 0 i Z D I w M j E t M D g t M j R U M D k 6 M T k 6 M T Y u M z I 3 M z c w O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p a H M t b W F i Z G V s Y W w t Y 2 F p J n F 1 b 3 Q 7 L C Z x d W 9 0 O 0 R T U i Z x d W 9 0 O y w m c X V v d D t G R E R T J S Z x d W 9 0 O y w m c X V v d D t B c 3 N p Z 2 5 l Z C Z x d W 9 0 O y w m c X V v d D t D b 2 1 w b G V 0 Z W Q m c X V v d D s s J n F 1 b 3 Q 7 c m V m d X N l J n F 1 b 3 Q 7 L C Z x d W 9 0 O 2 Z 1 d H V y Z S Z x d W 9 0 O y w m c X V v d D t O Q S Z x d W 9 0 O y w m c X V v d D t C Q S Z x d W 9 0 O y w m c X V v d D t O V C Z x d W 9 0 O y w m c X V v d D t G R F B T J n F 1 b 3 Q 7 L C Z x d W 9 0 O 0 F z c 2 l n b m V k X z E m c X V v d D s s J n F 1 b 3 Q 7 U G l j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G V k L 0 N o Y W 5 n Z W Q g V H l w Z S 5 7 a W h z L W 1 h Y m R l b G F s L W N h a S w w f S Z x d W 9 0 O y w m c X V v d D t T Z W N 0 a W 9 u M S 9 E Z X R h a W x l Z C 9 D a G F u Z 2 V k I F R 5 c G U u e 0 R T U i w x f S Z x d W 9 0 O y w m c X V v d D t T Z W N 0 a W 9 u M S 9 E Z X R h a W x l Z C 9 D a G F u Z 2 V k I F R 5 c G U u e 0 Z E R F M l L D J 9 J n F 1 b 3 Q 7 L C Z x d W 9 0 O 1 N l Y 3 R p b 2 4 x L 0 R l d G F p b G V k L 0 N o Y W 5 n Z W Q g V H l w Z S 5 7 Q X N z a W d u Z W Q s M 3 0 m c X V v d D s s J n F 1 b 3 Q 7 U 2 V j d G l v b j E v R G V 0 Y W l s Z W Q v Q 2 h h b m d l Z C B U e X B l L n t D b 2 1 w b G V 0 Z W Q s N H 0 m c X V v d D s s J n F 1 b 3 Q 7 U 2 V j d G l v b j E v R G V 0 Y W l s Z W Q v Q 2 h h b m d l Z C B U e X B l L n t y Z W Z 1 c 2 U s N X 0 m c X V v d D s s J n F 1 b 3 Q 7 U 2 V j d G l v b j E v R G V 0 Y W l s Z W Q v Q 2 h h b m d l Z C B U e X B l L n t m d X R 1 c m U s N n 0 m c X V v d D s s J n F 1 b 3 Q 7 U 2 V j d G l v b j E v R G V 0 Y W l s Z W Q v Q 2 h h b m d l Z C B U e X B l L n t O Q S w 3 f S Z x d W 9 0 O y w m c X V v d D t T Z W N 0 a W 9 u M S 9 E Z X R h a W x l Z C 9 D a G F u Z 2 V k I F R 5 c G U u e 0 J B L D h 9 J n F 1 b 3 Q 7 L C Z x d W 9 0 O 1 N l Y 3 R p b 2 4 x L 0 R l d G F p b G V k L 0 N o Y W 5 n Z W Q g V H l w Z S 5 7 T l Q s O X 0 m c X V v d D s s J n F 1 b 3 Q 7 U 2 V j d G l v b j E v R G V 0 Y W l s Z W Q v Q 2 h h b m d l Z C B U e X B l L n t G R F B T L D E w f S Z x d W 9 0 O y w m c X V v d D t T Z W N 0 a W 9 u M S 9 E Z X R h a W x l Z C 9 D a G F u Z 2 V k I F R 5 c G U u e 0 F z c 2 l n b m V k X z E s M T F 9 J n F 1 b 3 Q 7 L C Z x d W 9 0 O 1 N l Y 3 R p b 2 4 x L 0 R l d G F p b G V k L 0 N o Y W 5 n Z W Q g V H l w Z S 5 7 U G l j a 2 V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G V 0 Y W l s Z W Q v Q 2 h h b m d l Z C B U e X B l L n t p a H M t b W F i Z G V s Y W w t Y 2 F p L D B 9 J n F 1 b 3 Q 7 L C Z x d W 9 0 O 1 N l Y 3 R p b 2 4 x L 0 R l d G F p b G V k L 0 N o Y W 5 n Z W Q g V H l w Z S 5 7 R F N S L D F 9 J n F 1 b 3 Q 7 L C Z x d W 9 0 O 1 N l Y 3 R p b 2 4 x L 0 R l d G F p b G V k L 0 N o Y W 5 n Z W Q g V H l w Z S 5 7 R k R E U y U s M n 0 m c X V v d D s s J n F 1 b 3 Q 7 U 2 V j d G l v b j E v R G V 0 Y W l s Z W Q v Q 2 h h b m d l Z C B U e X B l L n t B c 3 N p Z 2 5 l Z C w z f S Z x d W 9 0 O y w m c X V v d D t T Z W N 0 a W 9 u M S 9 E Z X R h a W x l Z C 9 D a G F u Z 2 V k I F R 5 c G U u e 0 N v b X B s Z X R l Z C w 0 f S Z x d W 9 0 O y w m c X V v d D t T Z W N 0 a W 9 u M S 9 E Z X R h a W x l Z C 9 D a G F u Z 2 V k I F R 5 c G U u e 3 J l Z n V z Z S w 1 f S Z x d W 9 0 O y w m c X V v d D t T Z W N 0 a W 9 u M S 9 E Z X R h a W x l Z C 9 D a G F u Z 2 V k I F R 5 c G U u e 2 Z 1 d H V y Z S w 2 f S Z x d W 9 0 O y w m c X V v d D t T Z W N 0 a W 9 u M S 9 E Z X R h a W x l Z C 9 D a G F u Z 2 V k I F R 5 c G U u e 0 5 B L D d 9 J n F 1 b 3 Q 7 L C Z x d W 9 0 O 1 N l Y 3 R p b 2 4 x L 0 R l d G F p b G V k L 0 N o Y W 5 n Z W Q g V H l w Z S 5 7 Q k E s O H 0 m c X V v d D s s J n F 1 b 3 Q 7 U 2 V j d G l v b j E v R G V 0 Y W l s Z W Q v Q 2 h h b m d l Z C B U e X B l L n t O V C w 5 f S Z x d W 9 0 O y w m c X V v d D t T Z W N 0 a W 9 u M S 9 E Z X R h a W x l Z C 9 D a G F u Z 2 V k I F R 5 c G U u e 0 Z E U F M s M T B 9 J n F 1 b 3 Q 7 L C Z x d W 9 0 O 1 N l Y 3 R p b 2 4 x L 0 R l d G F p b G V k L 0 N o Y W 5 n Z W Q g V H l w Z S 5 7 Q X N z a W d u Z W R f M S w x M X 0 m c X V v d D s s J n F 1 b 3 Q 7 U 2 V j d G l v b j E v R G V 0 Y W l s Z W Q v Q 2 h h b m d l Z C B U e X B l L n t Q a W N r Z W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l Z C 9 E Z X R h a W x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E Y g 6 U P E / V D m / H f H v Y 1 E F M A A A A A A g A A A A A A A 2 Y A A M A A A A A Q A A A A q h R V N O a 3 X k e 1 k J R + / h 0 z h A A A A A A E g A A A o A A A A B A A A A D Q e b 7 s J c d h 8 g C W 0 8 B h Z 1 k H U A A A A J B n z J j b j Z H t d t P B K o 3 m x g + W B C U z 9 d r o O 4 D 0 W L V H Q O Y L X 5 l M W w 0 O 0 p q o f B h b p v j t k t D T T l j s D m D i m M 7 E 3 x q R V m y I B E e z s 9 k g 6 E h D B D k 1 4 E H A F A A A A F M y S 2 0 D D W y H A z + M d 6 0 T A X n A P D d h < / D a t a M a s h u p > 
</file>

<file path=customXml/itemProps1.xml><?xml version="1.0" encoding="utf-8"?>
<ds:datastoreItem xmlns:ds="http://schemas.openxmlformats.org/officeDocument/2006/customXml" ds:itemID="{55BA9793-FE65-4C8D-B7BB-4B4D6CCB21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Thu</vt:lpstr>
      <vt:lpstr>Sat</vt:lpstr>
      <vt:lpstr>Sun.</vt:lpstr>
      <vt:lpstr>Mon</vt:lpstr>
      <vt:lpstr>Tue</vt:lpstr>
      <vt:lpstr>Wed</vt:lpstr>
      <vt:lpstr>Detailed</vt:lpstr>
      <vt:lpstr>Final week</vt:lpstr>
      <vt:lpstr>Daily Charts</vt:lpstr>
      <vt:lpstr>Final Week Charts</vt:lpstr>
      <vt:lpstr>Total 4 Weeks</vt:lpstr>
      <vt:lpstr>Month</vt:lpstr>
      <vt:lpstr>Detailed Archived</vt:lpstr>
      <vt:lpstr>Days Archive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Abdelhady, Mohamed</dc:creator>
  <cp:lastModifiedBy>Fadlallah, Hamada [C]</cp:lastModifiedBy>
  <dcterms:created xsi:type="dcterms:W3CDTF">2021-08-23T06:14:11Z</dcterms:created>
  <dcterms:modified xsi:type="dcterms:W3CDTF">2023-11-16T09:39:16Z</dcterms:modified>
</cp:coreProperties>
</file>