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excel-project-coffee-sales\"/>
    </mc:Choice>
  </mc:AlternateContent>
  <xr:revisionPtr revIDLastSave="0" documentId="13_ncr:1_{AFC40861-8476-4995-BC3B-18B4B25A5525}" xr6:coauthVersionLast="47" xr6:coauthVersionMax="47" xr10:uidLastSave="{00000000-0000-0000-0000-000000000000}"/>
  <bookViews>
    <workbookView showSheetTabs="0" xWindow="-110" yWindow="-110" windowWidth="21820" windowHeight="14020" tabRatio="694" activeTab="1" xr2:uid="{00000000-000D-0000-FFFF-FFFF00000000}"/>
  </bookViews>
  <sheets>
    <sheet name="TotalSales" sheetId="18" r:id="rId1"/>
    <sheet name="Dashboard" sheetId="23"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#N/A</definedName>
    <definedName name="Slicer_Roast_Type_Name">#N/A</definedName>
    <definedName name="Slicer_Size">#N/A</definedName>
  </definedNames>
  <calcPr calcId="191028"/>
  <pivotCaches>
    <pivotCache cacheId="15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5" i="17"/>
  <c r="K4" i="17"/>
  <c r="J2" i="17"/>
  <c r="O2" i="17" s="1"/>
  <c r="J30" i="17"/>
  <c r="O30"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K3"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1" i="17"/>
  <c r="O31" i="17" s="1"/>
  <c r="J32" i="17"/>
  <c r="O32" i="17" s="1"/>
  <c r="J33" i="17"/>
  <c r="O33" i="17" s="1"/>
  <c r="J34" i="17"/>
  <c r="O34" i="17" s="1"/>
  <c r="J35" i="17"/>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<sst xmlns="http://schemas.openxmlformats.org/spreadsheetml/2006/main" count="11132" uniqueCount="6222">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</sst>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1" fillId="0" borderId="0" xfId="0" applyFont="1" applyAlignment="1">
      <alignment horizontal="center" vertical="center"/>
    </xf>
    <xf numFmtId="0" fontId="0" fillId="0" borderId="0" xfId="0" applyAlignment="1">
      <alignment horizontal="center"/>
    </xf>
    <xf numFmtId="166" fontId="0" fillId="0" borderId="0" xfId="0" applyNumberFormat="1"/>
    <xf numFmtId="167" fontId="0" fillId="0" borderId="0" xfId="0" applyNumberFormat="1"/>
    <xf numFmtId="0" fontId="0" fillId="0" borderId="0" xfId="0" pivotButton="1"/>
    <xf numFmtId="168" fontId="1" fillId="0" borderId="0" xfId="0" applyNumberFormat="1" applyFont="1" applyAlignment="1">
      <alignment vertical="center"/>
    </xf>
    <xf numFmtId="168" fontId="0" fillId="0" borderId="0" xfId="0" applyNumberFormat="1"/>
    <xf numFmtId="169" fontId="0" fillId="0" borderId="0" xfId="0" applyNumberFormat="1"/>
  </cellXfs>
  <cellStyles count="1">
    <cellStyle name="Normal" xfId="0" builtinId="0"/>
  </cellStyles>
  <dxfs count="22">
    <dxf>
      <numFmt numFmtId="0" formatCode="General"/>
    </dxf>
    <dxf>
      <numFmt numFmtId="168" formatCode="[$$-409]#,##0.00"/>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
    </dxf>
    <dxf>
      <numFmt numFmtId="169" formatCode="[$$-409]#,##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sz val="11"/>
        <color theme="0"/>
        <name val="Calibri"/>
        <family val="2"/>
        <scheme val="minor"/>
      </font>
      <fill>
        <patternFill>
          <bgColor rgb="FF3C1464"/>
        </patternFill>
      </fill>
    </dxf>
  </dxfs>
  <tableStyles count="4" defaultTableStyle="TableStyleMedium2" defaultPivotStyle="PivotStyleMedium9">
    <tableStyle name="Purple Slicer" pivot="0" table="0" count="6" xr9:uid="{364D7BC3-C15D-4C65-B5E2-4F12A55CFB07}">
      <tableStyleElement type="wholeTable" dxfId="21"/>
      <tableStyleElement type="headerRow" dxfId="20"/>
    </tableStyle>
    <tableStyle name="Purple Timeline Style" pivot="0" table="0" count="8" xr9:uid="{D7789630-823D-4274-BE77-4EFD66C6F318}">
      <tableStyleElement type="wholeTable" dxfId="19"/>
      <tableStyleElement type="headerRow" dxfId="18"/>
    </tableStyle>
    <tableStyle name="Purple Timeline Style3" pivot="0" table="0" count="8" xr9:uid="{864EA28C-3E0D-42E6-91C5-CB8FD24E1CD1}">
      <tableStyleElement type="wholeTable" dxfId="17"/>
      <tableStyleElement type="headerRow" dxfId="16"/>
    </tableStyle>
    <tableStyle name="Purple TimelineStyle2" pivot="0" table="0" count="8" xr9:uid="{3DEB1EEF-E5C5-4B5D-8878-F1954C5AF0E2}">
      <tableStyleElement type="wholeTable" dxfId="15"/>
      <tableStyleElement type="headerRow" dxfId="14"/>
    </tableStyle>
  </tableStyles>
  <colors>
    <mruColors>
      <color rgb="FF5F2987"/>
      <color rgb="FF3C1464"/>
      <color rgb="FFB28ABC"/>
      <color rgb="FF9760A4"/>
      <color rgb="FF5E3A66"/>
      <color rgb="FF666699"/>
      <color rgb="FFD5B9F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24994659260841701"/>
            <name val="Abad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B28AB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Style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587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587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15875">
            <a:solidFill>
              <a:srgbClr val="00B050"/>
            </a:solidFill>
          </a:ln>
          <a:effectLst/>
        </c:spPr>
      </c:pivotFmt>
      <c:pivotFmt>
        <c:idx val="4"/>
        <c:spPr>
          <a:solidFill>
            <a:srgbClr val="C00000"/>
          </a:solidFill>
          <a:ln w="15875">
            <a:solidFill>
              <a:srgbClr val="C00000"/>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15875">
              <a:solidFill>
                <a:schemeClr val="tx1">
                  <a:lumMod val="65000"/>
                  <a:lumOff val="35000"/>
                </a:schemeClr>
              </a:solidFill>
            </a:ln>
            <a:effectLst/>
          </c:spPr>
          <c:invertIfNegative val="0"/>
          <c:dPt>
            <c:idx val="0"/>
            <c:invertIfNegative val="0"/>
            <c:bubble3D val="0"/>
            <c:spPr>
              <a:solidFill>
                <a:srgbClr val="C00000"/>
              </a:solidFill>
              <a:ln w="15875">
                <a:solidFill>
                  <a:srgbClr val="C00000"/>
                </a:solidFill>
              </a:ln>
              <a:effectLst/>
            </c:spPr>
            <c:extLst>
              <c:ext xmlns:c16="http://schemas.microsoft.com/office/drawing/2014/chart" uri="{C3380CC4-5D6E-409C-BE32-E72D297353CC}">
                <c16:uniqueId val="{00000002-7724-479F-8E73-2719549BA57F}"/>
              </c:ext>
            </c:extLst>
          </c:dPt>
          <c:dPt>
            <c:idx val="1"/>
            <c:invertIfNegative val="0"/>
            <c:bubble3D val="0"/>
            <c:spPr>
              <a:solidFill>
                <a:srgbClr val="00B050"/>
              </a:solidFill>
              <a:ln w="15875">
                <a:solidFill>
                  <a:srgbClr val="00B050"/>
                </a:solidFill>
              </a:ln>
              <a:effectLst/>
            </c:spPr>
            <c:extLst>
              <c:ext xmlns:c16="http://schemas.microsoft.com/office/drawing/2014/chart" uri="{C3380CC4-5D6E-409C-BE32-E72D297353CC}">
                <c16:uniqueId val="{00000001-7724-479F-8E73-2719549BA57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943.39499999999975</c:v>
                </c:pt>
                <c:pt idx="1">
                  <c:v>2605.3299999999995</c:v>
                </c:pt>
                <c:pt idx="2">
                  <c:v>13805.739999999994</c:v>
                </c:pt>
              </c:numCache>
            </c:numRef>
          </c:val>
          <c:extLst>
            <c:ext xmlns:c16="http://schemas.microsoft.com/office/drawing/2014/chart" uri="{C3380CC4-5D6E-409C-BE32-E72D297353CC}">
              <c16:uniqueId val="{00000000-7724-479F-8E73-2719549BA57F}"/>
            </c:ext>
          </c:extLst>
        </c:ser>
        <c:dLbls>
          <c:dLblPos val="outEnd"/>
          <c:showLegendKey val="0"/>
          <c:showVal val="1"/>
          <c:showCatName val="0"/>
          <c:showSerName val="0"/>
          <c:showPercent val="0"/>
          <c:showBubbleSize val="0"/>
        </c:dLbls>
        <c:gapWidth val="182"/>
        <c:axId val="249739744"/>
        <c:axId val="1634545648"/>
      </c:barChart>
      <c:catAx>
        <c:axId val="24973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4545648"/>
        <c:crosses val="autoZero"/>
        <c:auto val="1"/>
        <c:lblAlgn val="ctr"/>
        <c:lblOffset val="100"/>
        <c:noMultiLvlLbl val="0"/>
      </c:catAx>
      <c:valAx>
        <c:axId val="1634545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973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8"/>
  </c:pivotSource>
  <c:chart>
    <c:title>
      <c:tx>
        <c:rich>
          <a:bodyPr rot="0" spcFirstLastPara="1" vertOverflow="ellipsis" vert="horz" wrap="square" anchor="ctr" anchorCtr="1"/>
          <a:lstStyle/>
          <a:p>
            <a:pPr>
              <a:defRPr sz="1400" b="0" i="0" u="none" strike="noStrike" kern="1200" spc="0" baseline="0">
                <a:solidFill>
                  <a:srgbClr val="5F2987"/>
                </a:solidFill>
                <a:latin typeface="+mn-lt"/>
                <a:ea typeface="+mn-ea"/>
                <a:cs typeface="+mn-cs"/>
              </a:defRPr>
            </a:pPr>
            <a:r>
              <a:rPr lang="en-US"/>
              <a:t>Total Sales Over Time</a:t>
            </a:r>
          </a:p>
        </c:rich>
      </c:tx>
      <c:layout>
        <c:manualLayout>
          <c:xMode val="edge"/>
          <c:yMode val="edge"/>
          <c:x val="0.41570972009862972"/>
          <c:y val="1.6578386396498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5F298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F298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98632586067928E-2"/>
          <c:y val="6.4020139888892866E-2"/>
          <c:w val="0.7925973412615458"/>
          <c:h val="0.84818333949867009"/>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238B-4813-A96E-8913E2DE95E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238B-4813-A96E-8913E2DE95E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238B-4813-A96E-8913E2DE95E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3-238B-4813-A96E-8913E2DE95E4}"/>
            </c:ext>
          </c:extLst>
        </c:ser>
        <c:dLbls>
          <c:showLegendKey val="0"/>
          <c:showVal val="0"/>
          <c:showCatName val="0"/>
          <c:showSerName val="0"/>
          <c:showPercent val="0"/>
          <c:showBubbleSize val="0"/>
        </c:dLbls>
        <c:smooth val="0"/>
        <c:axId val="72447424"/>
        <c:axId val="240143056"/>
      </c:lineChart>
      <c:catAx>
        <c:axId val="7244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F2987"/>
                </a:solidFill>
                <a:latin typeface="+mn-lt"/>
                <a:ea typeface="+mn-ea"/>
                <a:cs typeface="+mn-cs"/>
              </a:defRPr>
            </a:pPr>
            <a:endParaRPr lang="en-US"/>
          </a:p>
        </c:txPr>
        <c:crossAx val="240143056"/>
        <c:crosses val="autoZero"/>
        <c:auto val="1"/>
        <c:lblAlgn val="ctr"/>
        <c:lblOffset val="100"/>
        <c:noMultiLvlLbl val="0"/>
      </c:catAx>
      <c:valAx>
        <c:axId val="24014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F298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F2987"/>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F2987"/>
                </a:solidFill>
                <a:latin typeface="+mn-lt"/>
                <a:ea typeface="+mn-ea"/>
                <a:cs typeface="+mn-cs"/>
              </a:defRPr>
            </a:pPr>
            <a:endParaRPr lang="en-US"/>
          </a:p>
        </c:txPr>
        <c:crossAx val="72447424"/>
        <c:crosses val="autoZero"/>
        <c:crossBetween val="between"/>
      </c:valAx>
      <c:spPr>
        <a:noFill/>
        <a:ln>
          <a:solidFill>
            <a:schemeClr val="accent1"/>
          </a:solid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rgbClr val="5F298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5F298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587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587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15875">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5875">
              <a:solidFill>
                <a:schemeClr val="tx1">
                  <a:lumMod val="65000"/>
                  <a:lumOff val="3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Top5Customers!$B$4:$B$12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0-B97F-4AD6-AB41-6C8C984D8A20}"/>
            </c:ext>
          </c:extLst>
        </c:ser>
        <c:dLbls>
          <c:dLblPos val="outEnd"/>
          <c:showLegendKey val="0"/>
          <c:showVal val="1"/>
          <c:showCatName val="0"/>
          <c:showSerName val="0"/>
          <c:showPercent val="0"/>
          <c:showBubbleSize val="0"/>
        </c:dLbls>
        <c:gapWidth val="182"/>
        <c:axId val="249739744"/>
        <c:axId val="1634545648"/>
      </c:barChart>
      <c:catAx>
        <c:axId val="249739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4545648"/>
        <c:crosses val="autoZero"/>
        <c:auto val="1"/>
        <c:lblAlgn val="ctr"/>
        <c:lblOffset val="100"/>
        <c:noMultiLvlLbl val="0"/>
      </c:catAx>
      <c:valAx>
        <c:axId val="1634545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4973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457F4ACE-EED9-FCE1-0AD5-CDC82BB3FFA8}"/>
            </a:ext>
          </a:extLst>
        </xdr:cNvPr>
        <xdr:cNvSpPr/>
      </xdr:nvSpPr>
      <xdr:spPr>
        <a:xfrm>
          <a:off x="114300" y="63500"/>
          <a:ext cx="15240000" cy="736600"/>
        </a:xfrm>
        <a:prstGeom prst="rect">
          <a:avLst/>
        </a:prstGeom>
        <a:solidFill>
          <a:srgbClr val="5F298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4800">
              <a:solidFill>
                <a:schemeClr val="bg1"/>
              </a:solidFill>
            </a:rPr>
            <a:t>COFFEE SALES DASHBOARD</a:t>
          </a:r>
        </a:p>
      </xdr:txBody>
    </xdr:sp>
    <xdr:clientData/>
  </xdr:twoCellAnchor>
  <xdr:twoCellAnchor>
    <xdr:from>
      <xdr:col>17</xdr:col>
      <xdr:colOff>387350</xdr:colOff>
      <xdr:row>15</xdr:row>
      <xdr:rowOff>76200</xdr:rowOff>
    </xdr:from>
    <xdr:to>
      <xdr:col>26</xdr:col>
      <xdr:colOff>31750</xdr:colOff>
      <xdr:row>30</xdr:row>
      <xdr:rowOff>120650</xdr:rowOff>
    </xdr:to>
    <xdr:graphicFrame macro="">
      <xdr:nvGraphicFramePr>
        <xdr:cNvPr id="3" name="Chart 2">
          <a:extLst>
            <a:ext uri="{FF2B5EF4-FFF2-40B4-BE49-F238E27FC236}">
              <a16:creationId xmlns:a16="http://schemas.microsoft.com/office/drawing/2014/main" id="{72E4F7E1-0E4F-4AB0-8AB4-F0598D138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xdr:row>
      <xdr:rowOff>95250</xdr:rowOff>
    </xdr:from>
    <xdr:to>
      <xdr:col>17</xdr:col>
      <xdr:colOff>222250</xdr:colOff>
      <xdr:row>46</xdr:row>
      <xdr:rowOff>0</xdr:rowOff>
    </xdr:to>
    <xdr:graphicFrame macro="">
      <xdr:nvGraphicFramePr>
        <xdr:cNvPr id="4" name="Chart 3">
          <a:extLst>
            <a:ext uri="{FF2B5EF4-FFF2-40B4-BE49-F238E27FC236}">
              <a16:creationId xmlns:a16="http://schemas.microsoft.com/office/drawing/2014/main" id="{FF81A0B2-7995-49C0-AC7A-FBC03A851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69850</xdr:rowOff>
    </xdr:from>
    <xdr:to>
      <xdr:col>18</xdr:col>
      <xdr:colOff>520700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ADDE92E1-5DCB-4690-B0E9-7B5C9A66BEE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69950"/>
              <a:ext cx="10883900" cy="17716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19</xdr:col>
      <xdr:colOff>0</xdr:colOff>
      <xdr:row>9</xdr:row>
      <xdr:rowOff>120650</xdr:rowOff>
    </xdr:from>
    <xdr:to>
      <xdr:col>22</xdr:col>
      <xdr:colOff>330200</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5C4405C-8568-4D6F-916D-FFE14D990BE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87100" y="1657350"/>
              <a:ext cx="2159000" cy="984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5</xdr:row>
      <xdr:rowOff>82550</xdr:rowOff>
    </xdr:from>
    <xdr:to>
      <xdr:col>26</xdr:col>
      <xdr:colOff>12700</xdr:colOff>
      <xdr:row>9</xdr:row>
      <xdr:rowOff>88900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AE5504E-3475-4C3E-A4B2-B69D0992A3C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99800" y="882650"/>
              <a:ext cx="4267200" cy="742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419100</xdr:colOff>
      <xdr:row>9</xdr:row>
      <xdr:rowOff>120650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8" name="Loyalty Car">
              <a:extLst>
                <a:ext uri="{FF2B5EF4-FFF2-40B4-BE49-F238E27FC236}">
                  <a16:creationId xmlns:a16="http://schemas.microsoft.com/office/drawing/2014/main" id="{65A1DDB5-9C24-42BA-B6FF-83E755D65243}"/>
                </a:ext>
              </a:extLst>
            </xdr:cNvPr>
            <xdr:cNvGraphicFramePr/>
          </xdr:nvGraphicFramePr>
          <xdr:xfrm>
            <a:off x="0" y="0"/>
            <a:ext cx="0" cy="0"/>
          </xdr:xfrm>
          <a:graphic>
            <a:graphicData uri="http://schemas.microsoft.com/office/drawing/2010/slicer">
              <sle:slicer xmlns:sle="http://schemas.microsoft.com/office/drawing/2010/slicer" name="Loyalty Car"/>
            </a:graphicData>
          </a:graphic>
        </xdr:graphicFrame>
      </mc:Choice>
      <mc:Fallback xmlns="">
        <xdr:sp macro="" textlink="">
          <xdr:nvSpPr>
            <xdr:cNvPr id="0" name=""/>
            <xdr:cNvSpPr>
              <a:spLocks noTextEdit="1"/>
            </xdr:cNvSpPr>
          </xdr:nvSpPr>
          <xdr:spPr>
            <a:xfrm>
              <a:off x="13335000" y="1657350"/>
              <a:ext cx="2019300" cy="984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368300</xdr:colOff>
      <xdr:row>31</xdr:row>
      <xdr:rowOff>63501</xdr:rowOff>
    </xdr:from>
    <xdr:to>
      <xdr:col>26</xdr:col>
      <xdr:colOff>0</xdr:colOff>
      <xdr:row>46</xdr:row>
      <xdr:rowOff>1</xdr:rowOff>
    </xdr:to>
    <xdr:graphicFrame macro="">
      <xdr:nvGraphicFramePr>
        <xdr:cNvPr id="9" name="Chart 8">
          <a:extLst>
            <a:ext uri="{FF2B5EF4-FFF2-40B4-BE49-F238E27FC236}">
              <a16:creationId xmlns:a16="http://schemas.microsoft.com/office/drawing/2014/main" id="{30D04FF1-B44B-4B74-B36B-109BA478D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ram hosseini" refreshedDate="45324.606971643516" createdVersion="8" refreshedVersion="8" minRefreshableVersion="3" recordCount="1000" xr:uid="{20681A12-91F8-4259-8830-ABBE7645333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812550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BCC92-D587-493A-9711-B71EA650526A}" name="TotalSales" cacheId="1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16">
    <chartFormat chart="1" format="13" series="1">
      <pivotArea type="data" outline="0" fieldPosition="0">
        <references count="1">
          <reference field="13" count="1" selected="0">
            <x v="0"/>
          </reference>
        </references>
      </pivotArea>
    </chartFormat>
    <chartFormat chart="1" format="14" series="1">
      <pivotArea type="data" outline="0" fieldPosition="0">
        <references count="1">
          <reference field="13" count="1" selected="0">
            <x v="1"/>
          </reference>
        </references>
      </pivotArea>
    </chartFormat>
    <chartFormat chart="1" format="15" series="1">
      <pivotArea type="data" outline="0" fieldPosition="0">
        <references count="1">
          <reference field="13" count="1" selected="0">
            <x v="2"/>
          </reference>
        </references>
      </pivotArea>
    </chartFormat>
    <chartFormat chart="1" format="16" series="1">
      <pivotArea type="data" outline="0" fieldPosition="0">
        <references count="1">
          <reference field="13" count="1" selected="0">
            <x v="3"/>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series="1">
      <pivotArea type="data" outline="0" fieldPosition="0">
        <references count="2">
          <reference field="4294967294" count="1" selected="0">
            <x v="0"/>
          </reference>
          <reference field="13" count="1" selected="0">
            <x v="2"/>
          </reference>
        </references>
      </pivotArea>
    </chartFormat>
    <chartFormat chart="6" format="20" series="1">
      <pivotArea type="data" outline="0" fieldPosition="0">
        <references count="2">
          <reference field="4294967294" count="1" selected="0">
            <x v="0"/>
          </reference>
          <reference field="13" count="1" selected="0">
            <x v="3"/>
          </reference>
        </references>
      </pivotArea>
    </chartFormat>
    <chartFormat chart="7" format="21" series="1">
      <pivotArea type="data" outline="0" fieldPosition="0">
        <references count="2">
          <reference field="4294967294" count="1" selected="0">
            <x v="0"/>
          </reference>
          <reference field="13" count="1" selected="0">
            <x v="0"/>
          </reference>
        </references>
      </pivotArea>
    </chartFormat>
    <chartFormat chart="7" format="22" series="1">
      <pivotArea type="data" outline="0" fieldPosition="0">
        <references count="2">
          <reference field="4294967294" count="1" selected="0">
            <x v="0"/>
          </reference>
          <reference field="13" count="1" selected="0">
            <x v="1"/>
          </reference>
        </references>
      </pivotArea>
    </chartFormat>
    <chartFormat chart="7" format="23" series="1">
      <pivotArea type="data" outline="0" fieldPosition="0">
        <references count="2">
          <reference field="4294967294" count="1" selected="0">
            <x v="0"/>
          </reference>
          <reference field="13" count="1" selected="0">
            <x v="2"/>
          </reference>
        </references>
      </pivotArea>
    </chartFormat>
    <chartFormat chart="7" format="24" series="1">
      <pivotArea type="data" outline="0" fieldPosition="0">
        <references count="2">
          <reference field="4294967294" count="1" selected="0">
            <x v="0"/>
          </reference>
          <reference field="13" count="1" selected="0">
            <x v="3"/>
          </reference>
        </references>
      </pivotArea>
    </chartFormat>
    <chartFormat chart="8" format="21" series="1">
      <pivotArea type="data" outline="0" fieldPosition="0">
        <references count="2">
          <reference field="4294967294" count="1" selected="0">
            <x v="0"/>
          </reference>
          <reference field="13" count="1" selected="0">
            <x v="0"/>
          </reference>
        </references>
      </pivotArea>
    </chartFormat>
    <chartFormat chart="8" format="22" series="1">
      <pivotArea type="data" outline="0" fieldPosition="0">
        <references count="2">
          <reference field="4294967294" count="1" selected="0">
            <x v="0"/>
          </reference>
          <reference field="13" count="1" selected="0">
            <x v="1"/>
          </reference>
        </references>
      </pivotArea>
    </chartFormat>
    <chartFormat chart="8" format="23" series="1">
      <pivotArea type="data" outline="0" fieldPosition="0">
        <references count="2">
          <reference field="4294967294" count="1" selected="0">
            <x v="0"/>
          </reference>
          <reference field="13" count="1" selected="0">
            <x v="2"/>
          </reference>
        </references>
      </pivotArea>
    </chartFormat>
    <chartFormat chart="8"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CFEA2E-90A3-49B5-B805-4A868EAB0538}" name="TotalSales" cacheId="1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x="1"/>
        <item h="1" x="0"/>
      </items>
    </pivotField>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7" count="1" selected="0">
            <x v="0"/>
          </reference>
        </references>
      </pivotArea>
    </chartFormat>
    <chartFormat chart="13"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3D850-CE02-44EC-B036-691AF9DFAFCC}" name="TotalSales" cacheId="1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x="1"/>
        <item h="1" x="0"/>
      </items>
    </pivotField>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5" baseItem="0" numFmtId="169"/>
  </dataFields>
  <formats count="2">
    <format dxfId="13">
      <pivotArea outline="0" collapsedLevelsAreSubtotals="1" fieldPosition="0"/>
    </format>
    <format dxfId="12">
      <pivotArea dataOnly="0" labelOnly="1" outline="0" axis="axisValues" fieldPosition="0"/>
    </format>
  </formats>
  <chartFormats count="5">
    <chartFormat chart="7"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7DA779-F21F-4092-B315-8F65EBB50BC0}" sourceName="Size">
  <pivotTables>
    <pivotTable tabId="18" name="TotalSales"/>
    <pivotTable tabId="20" name="TotalSales"/>
    <pivotTable tabId="22" name="TotalSales"/>
  </pivotTables>
  <data>
    <tabular pivotCacheId="18125508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CC2FD43-37F4-403B-A2F3-F51BEC2BE95B}" sourceName="Roast Type Name">
  <pivotTables>
    <pivotTable tabId="18" name="TotalSales"/>
    <pivotTable tabId="20" name="TotalSales"/>
    <pivotTable tabId="22" name="TotalSales"/>
  </pivotTables>
  <data>
    <tabular pivotCacheId="181255086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 xr10:uid="{0B7D6D19-DCEF-4C2E-8F79-2456206677D9}" sourceName="Loyalty Car">
  <pivotTables>
    <pivotTable tabId="18" name="TotalSales"/>
  </pivotTables>
  <data>
    <tabular pivotCacheId="18125508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C13F766-7543-46BB-B5A0-723827B5696F}" cache="Slicer_Size" caption="Size" columnCount="2" rowHeight="241300"/>
  <slicer name="Roast Type Name" xr10:uid="{4E75B6C1-D883-4B61-8AF2-CCA7CBD0E75B}" cache="Slicer_Roast_Type_Name" caption="Roast Type Name" columnCount="3" rowHeight="241300"/>
  <slicer name="Loyalty Car" xr10:uid="{FEA1196F-5FDA-44DA-8E83-39F34878FB32}" cache="Slicer_Loyalty_Car" caption="Loyalty C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C4D598-FCFE-41CC-A38B-EB7700605DBC}" name="Orders" displayName="Orders" ref="A1:P1001" totalsRowShown="0" headerRowDxfId="11">
  <autoFilter ref="A1:P1001" xr:uid="{7FC4D598-FCFE-41CC-A38B-EB7700605DBC}"/>
  <tableColumns count="16">
    <tableColumn id="1" xr3:uid="{0439EA67-9CBD-4269-8F61-92A2829B4D80}" name="Order ID" dataDxfId="10"/>
    <tableColumn id="2" xr3:uid="{25B6ECAA-D04F-4531-B9C9-B75EEB8195EF}" name="Order Date" dataDxfId="9"/>
    <tableColumn id="3" xr3:uid="{2220CDC4-7A6B-4194-A5C8-6CD94A9F9DA7}" name="Customer ID" dataDxfId="8"/>
    <tableColumn id="4" xr3:uid="{40742170-D240-4108-929D-DB3153BA1F98}" name="Product ID"/>
    <tableColumn id="5" xr3:uid="{C96DCC52-CEAC-4E8A-985F-52A5C97E82E5}" name="Quantity" dataDxfId="7"/>
    <tableColumn id="6" xr3:uid="{AD87A632-160F-4EDA-8C4C-818078D04264}" name="Customer Name" dataDxfId="6">
      <calculatedColumnFormula>_xlfn.XLOOKUP(C2,customers!$A$1:$A$1001,customers!$B$1:$B$1001,,0)</calculatedColumnFormula>
    </tableColumn>
    <tableColumn id="7" xr3:uid="{ADB217BF-DE46-4E95-BFF0-234813DE7904}" name="Email" dataDxfId="5">
      <calculatedColumnFormula>IF(_xlfn.XLOOKUP(C2,customers!$A$1:$A$1001,customers!$C$1:$C$1001,,0)=0,"",_xlfn.XLOOKUP(C2,customers!$A$1:$A$1001,customers!$C$1:$C$1001,,0))</calculatedColumnFormula>
    </tableColumn>
    <tableColumn id="8" xr3:uid="{A4727E0C-7D90-4ECE-AC29-7B0ABFA8A55F}" name="Country" dataDxfId="4">
      <calculatedColumnFormula>_xlfn.XLOOKUP(C2,customers!$A$1:$A$1001,customers!$G$1:$G$1001,,0)</calculatedColumnFormula>
    </tableColumn>
    <tableColumn id="9" xr3:uid="{270099B9-DC51-4B86-86EF-A671F1FE557E}" name="Coffee Type">
      <calculatedColumnFormula>_xlfn.XLOOKUP(D2,products!$A$1:$A$49,products!$B$1:$B$49)</calculatedColumnFormula>
    </tableColumn>
    <tableColumn id="10" xr3:uid="{22D7298D-0BAE-4D99-9B63-310930743C08}" name="Roast Type">
      <calculatedColumnFormula>_xlfn.XLOOKUP(D2,products!$A$1:$A$49,products!$C$1:$C$49)</calculatedColumnFormula>
    </tableColumn>
    <tableColumn id="11" xr3:uid="{C4FCA178-26E5-4C23-A8AA-53DAF59C5876}" name="Size" dataDxfId="3">
      <calculatedColumnFormula>_xlfn.XLOOKUP(D2,products!$A$1:$A$49,products!$D$1:$D$49)</calculatedColumnFormula>
    </tableColumn>
    <tableColumn id="12" xr3:uid="{952E6BB7-EDBF-495C-A72B-1B3DB8133AEF}" name="Unit Price" dataDxfId="2">
      <calculatedColumnFormula>_xlfn.XLOOKUP(D2,products!$A$1:$A$49,products!$E$1:$E$49,,0)</calculatedColumnFormula>
    </tableColumn>
    <tableColumn id="13" xr3:uid="{7354C344-1F03-4B5D-A18D-3535D76BC0CE}" name="Sales" dataDxfId="1">
      <calculatedColumnFormula>L2*E2</calculatedColumnFormula>
    </tableColumn>
    <tableColumn id="14" xr3:uid="{2918C816-F667-4E54-9F08-BF79EC1B5691}" name="Coffee Type Name">
      <calculatedColumnFormula>IF(I2="Rob","Robusta",IF(I2="Exc","Excelsa",IF(I2="Ara","Arabica", IF(I2="Lib","Liberica",""))))</calculatedColumnFormula>
    </tableColumn>
    <tableColumn id="15" xr3:uid="{8518EE96-51ED-4691-BD15-04ABF3898EBB}" name="Roast Type Name">
      <calculatedColumnFormula>IF(J2="M","Medium",IF(J2="L","Light", IF(J2="D","Dark")))</calculatedColumnFormula>
    </tableColumn>
    <tableColumn id="17" xr3:uid="{A989F4ED-9012-45E6-B4E7-040980098272}" name="Loyalty Car"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5CD935F-2E94-4A39-B621-0B95470C08A7}" sourceName="Order Date">
  <pivotTables>
    <pivotTable tabId="18" name="TotalSales"/>
    <pivotTable tabId="20" name="TotalSales"/>
    <pivotTable tabId="22" name="TotalSales"/>
  </pivotTables>
  <state minimalRefreshVersion="6" lastRefreshVersion="6" pivotCacheId="18125508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040801-42E8-4ABD-9248-87E690F07F21}" cache="NativeTimeline_Order_Date" caption="Order Date" level="2" selectionLevel="2" scrollPosition="2019-01-01T00:00:00" style="Purple Timeline Style3"/>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8125E-AA1B-42EF-A77F-E507D9C2B308}">
  <dimension ref="A3:F48"/>
  <sheetViews>
    <sheetView topLeftCell="D1" zoomScale="77" zoomScaleNormal="77" workbookViewId="0">
      <selection activeCell="D4" sqref="D4"/>
    </sheetView>
  </sheetViews>
  <sheetFormatPr defaultRowHeight="14.5" x14ac:dyDescent="0.35"/>
  <cols>
    <col min="1" max="2" width="21.81640625" bestFit="1" customWidth="1"/>
    <col min="3" max="3" width="19.453125" bestFit="1" customWidth="1"/>
    <col min="4" max="6" width="8.4531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6199</v>
      </c>
      <c r="C5">
        <v>77.699999999999989</v>
      </c>
      <c r="D5">
        <v>124.74000000000001</v>
      </c>
      <c r="E5">
        <v>145.82</v>
      </c>
      <c r="F5">
        <v>21.509999999999998</v>
      </c>
    </row>
    <row r="6" spans="1:6" x14ac:dyDescent="0.35">
      <c r="B6" t="s">
        <v>6200</v>
      </c>
      <c r="C6">
        <v>156.69499999999999</v>
      </c>
      <c r="D6">
        <v>8.91</v>
      </c>
      <c r="E6">
        <v>23.774999999999999</v>
      </c>
      <c r="F6">
        <v>71.699999999999989</v>
      </c>
    </row>
    <row r="7" spans="1:6" x14ac:dyDescent="0.35">
      <c r="B7" t="s">
        <v>6201</v>
      </c>
      <c r="C7">
        <v>59.569999999999993</v>
      </c>
      <c r="D7">
        <v>35.64</v>
      </c>
      <c r="E7">
        <v>85.59</v>
      </c>
      <c r="F7">
        <v>92.014999999999986</v>
      </c>
    </row>
    <row r="8" spans="1:6" x14ac:dyDescent="0.35">
      <c r="B8" t="s">
        <v>6202</v>
      </c>
      <c r="C8">
        <v>111.36999999999999</v>
      </c>
      <c r="D8">
        <v>571.72499999999991</v>
      </c>
      <c r="E8">
        <v>274.20499999999998</v>
      </c>
      <c r="F8">
        <v>90.82</v>
      </c>
    </row>
    <row r="9" spans="1:6" x14ac:dyDescent="0.35">
      <c r="B9" t="s">
        <v>6203</v>
      </c>
      <c r="C9">
        <v>29.784999999999997</v>
      </c>
      <c r="D9">
        <v>75.734999999999999</v>
      </c>
      <c r="E9">
        <v>145.82</v>
      </c>
    </row>
    <row r="10" spans="1:6" x14ac:dyDescent="0.35">
      <c r="B10" t="s">
        <v>6204</v>
      </c>
      <c r="C10">
        <v>7.77</v>
      </c>
      <c r="D10">
        <v>341.54999999999995</v>
      </c>
      <c r="E10">
        <v>38.04</v>
      </c>
      <c r="F10">
        <v>155.34999999999997</v>
      </c>
    </row>
    <row r="11" spans="1:6" x14ac:dyDescent="0.35">
      <c r="B11" t="s">
        <v>6205</v>
      </c>
      <c r="C11">
        <v>132.08999999999997</v>
      </c>
      <c r="D11">
        <v>204.92999999999995</v>
      </c>
      <c r="E11">
        <v>171.18</v>
      </c>
    </row>
    <row r="12" spans="1:6" x14ac:dyDescent="0.35">
      <c r="B12" t="s">
        <v>6206</v>
      </c>
      <c r="C12">
        <v>221.44499999999999</v>
      </c>
      <c r="D12">
        <v>29.7</v>
      </c>
      <c r="E12">
        <v>15.85</v>
      </c>
      <c r="F12">
        <v>43.019999999999996</v>
      </c>
    </row>
    <row r="13" spans="1:6" x14ac:dyDescent="0.35">
      <c r="B13" t="s">
        <v>6207</v>
      </c>
      <c r="C13">
        <v>178.70999999999998</v>
      </c>
      <c r="D13">
        <v>89.1</v>
      </c>
      <c r="E13">
        <v>171.18</v>
      </c>
      <c r="F13">
        <v>54.969999999999992</v>
      </c>
    </row>
    <row r="14" spans="1:6" x14ac:dyDescent="0.35">
      <c r="B14" t="s">
        <v>6208</v>
      </c>
      <c r="C14">
        <v>103.6</v>
      </c>
      <c r="D14">
        <v>103.94999999999999</v>
      </c>
      <c r="E14">
        <v>109.36499999999999</v>
      </c>
      <c r="F14">
        <v>164.91</v>
      </c>
    </row>
    <row r="15" spans="1:6" x14ac:dyDescent="0.35">
      <c r="B15" t="s">
        <v>6209</v>
      </c>
      <c r="C15">
        <v>178.70999999999998</v>
      </c>
      <c r="E15">
        <v>187.02999999999997</v>
      </c>
      <c r="F15">
        <v>7.169999999999999</v>
      </c>
    </row>
    <row r="16" spans="1:6" x14ac:dyDescent="0.35">
      <c r="B16" t="s">
        <v>6210</v>
      </c>
      <c r="C16">
        <v>3.8849999999999998</v>
      </c>
      <c r="D16">
        <v>518.26499999999987</v>
      </c>
      <c r="F16">
        <v>190.00499999999997</v>
      </c>
    </row>
    <row r="17" spans="1:6" x14ac:dyDescent="0.35">
      <c r="A17" t="s">
        <v>6211</v>
      </c>
      <c r="B17" t="s">
        <v>6199</v>
      </c>
      <c r="E17">
        <v>104.61</v>
      </c>
      <c r="F17">
        <v>150.57</v>
      </c>
    </row>
    <row r="18" spans="1:6" x14ac:dyDescent="0.35">
      <c r="B18" t="s">
        <v>6200</v>
      </c>
      <c r="C18">
        <v>134.67999999999998</v>
      </c>
      <c r="D18">
        <v>108.405</v>
      </c>
      <c r="E18">
        <v>47.55</v>
      </c>
      <c r="F18">
        <v>371.64499999999992</v>
      </c>
    </row>
    <row r="19" spans="1:6" x14ac:dyDescent="0.35">
      <c r="B19" t="s">
        <v>6201</v>
      </c>
      <c r="C19">
        <v>46.62</v>
      </c>
      <c r="D19">
        <v>83.16</v>
      </c>
      <c r="E19">
        <v>63.4</v>
      </c>
    </row>
    <row r="20" spans="1:6" x14ac:dyDescent="0.35">
      <c r="B20" t="s">
        <v>6202</v>
      </c>
      <c r="D20">
        <v>53.46</v>
      </c>
      <c r="E20">
        <v>23.774999999999999</v>
      </c>
    </row>
    <row r="21" spans="1:6" x14ac:dyDescent="0.35">
      <c r="B21" t="s">
        <v>6203</v>
      </c>
      <c r="C21">
        <v>67.34</v>
      </c>
      <c r="D21">
        <v>44.55</v>
      </c>
      <c r="E21">
        <v>23.774999999999999</v>
      </c>
    </row>
    <row r="22" spans="1:6" x14ac:dyDescent="0.35">
      <c r="B22" t="s">
        <v>6204</v>
      </c>
      <c r="C22">
        <v>226.62499999999997</v>
      </c>
      <c r="D22">
        <v>175.22999999999996</v>
      </c>
      <c r="E22">
        <v>158.5</v>
      </c>
      <c r="F22">
        <v>109.93999999999998</v>
      </c>
    </row>
    <row r="23" spans="1:6" x14ac:dyDescent="0.35">
      <c r="B23" t="s">
        <v>6205</v>
      </c>
      <c r="C23">
        <v>321.15999999999997</v>
      </c>
      <c r="D23">
        <v>44.55</v>
      </c>
      <c r="E23">
        <v>131.55500000000001</v>
      </c>
      <c r="F23">
        <v>143.39999999999998</v>
      </c>
    </row>
    <row r="24" spans="1:6" x14ac:dyDescent="0.35">
      <c r="B24" t="s">
        <v>6206</v>
      </c>
      <c r="D24">
        <v>35.64</v>
      </c>
      <c r="E24">
        <v>47.55</v>
      </c>
      <c r="F24">
        <v>35.849999999999994</v>
      </c>
    </row>
    <row r="25" spans="1:6" x14ac:dyDescent="0.35">
      <c r="B25" t="s">
        <v>6207</v>
      </c>
      <c r="D25">
        <v>53.46</v>
      </c>
      <c r="E25">
        <v>9.51</v>
      </c>
      <c r="F25">
        <v>215.09999999999997</v>
      </c>
    </row>
    <row r="26" spans="1:6" x14ac:dyDescent="0.35">
      <c r="B26" t="s">
        <v>6208</v>
      </c>
      <c r="D26">
        <v>247.99499999999998</v>
      </c>
      <c r="E26">
        <v>117.28999999999999</v>
      </c>
      <c r="F26">
        <v>174.46999999999997</v>
      </c>
    </row>
    <row r="27" spans="1:6" x14ac:dyDescent="0.35">
      <c r="B27" t="s">
        <v>6209</v>
      </c>
      <c r="C27">
        <v>187.77499999999998</v>
      </c>
      <c r="D27">
        <v>8.91</v>
      </c>
      <c r="E27">
        <v>188.61500000000001</v>
      </c>
      <c r="F27">
        <v>27.484999999999996</v>
      </c>
    </row>
    <row r="28" spans="1:6" x14ac:dyDescent="0.35">
      <c r="B28" t="s">
        <v>6210</v>
      </c>
      <c r="C28">
        <v>25.9</v>
      </c>
      <c r="D28">
        <v>213.83999999999997</v>
      </c>
      <c r="E28">
        <v>47.55</v>
      </c>
    </row>
    <row r="29" spans="1:6" x14ac:dyDescent="0.35">
      <c r="A29" t="s">
        <v>6212</v>
      </c>
      <c r="B29" t="s">
        <v>6199</v>
      </c>
      <c r="C29">
        <v>23.31</v>
      </c>
      <c r="D29">
        <v>59.4</v>
      </c>
      <c r="E29">
        <v>128.38499999999999</v>
      </c>
      <c r="F29">
        <v>3.5849999999999995</v>
      </c>
    </row>
    <row r="30" spans="1:6" x14ac:dyDescent="0.35">
      <c r="B30" t="s">
        <v>6200</v>
      </c>
      <c r="C30">
        <v>85.47</v>
      </c>
      <c r="D30">
        <v>40.094999999999999</v>
      </c>
      <c r="E30">
        <v>101.44</v>
      </c>
    </row>
    <row r="31" spans="1:6" x14ac:dyDescent="0.35">
      <c r="B31" t="s">
        <v>6201</v>
      </c>
      <c r="C31">
        <v>291.375</v>
      </c>
      <c r="D31">
        <v>157.40999999999997</v>
      </c>
      <c r="E31">
        <v>109.36499999999999</v>
      </c>
      <c r="F31">
        <v>82.454999999999984</v>
      </c>
    </row>
    <row r="32" spans="1:6" x14ac:dyDescent="0.35">
      <c r="B32" t="s">
        <v>6202</v>
      </c>
      <c r="C32">
        <v>15.54</v>
      </c>
      <c r="D32">
        <v>8.91</v>
      </c>
      <c r="E32">
        <v>467.57499999999999</v>
      </c>
      <c r="F32">
        <v>23.9</v>
      </c>
    </row>
    <row r="33" spans="1:6" x14ac:dyDescent="0.35">
      <c r="B33" t="s">
        <v>6203</v>
      </c>
      <c r="C33">
        <v>23.31</v>
      </c>
      <c r="D33">
        <v>53.46</v>
      </c>
      <c r="E33">
        <v>101.44</v>
      </c>
      <c r="F33">
        <v>221.07499999999996</v>
      </c>
    </row>
    <row r="34" spans="1:6" x14ac:dyDescent="0.35">
      <c r="B34" t="s">
        <v>6204</v>
      </c>
      <c r="C34">
        <v>113.96</v>
      </c>
      <c r="D34">
        <v>22.274999999999999</v>
      </c>
      <c r="F34">
        <v>17.924999999999997</v>
      </c>
    </row>
    <row r="35" spans="1:6" x14ac:dyDescent="0.35">
      <c r="B35" t="s">
        <v>6205</v>
      </c>
      <c r="C35">
        <v>31.08</v>
      </c>
      <c r="D35">
        <v>49.005000000000003</v>
      </c>
      <c r="E35">
        <v>52.305</v>
      </c>
      <c r="F35">
        <v>145.78999999999996</v>
      </c>
    </row>
    <row r="36" spans="1:6" x14ac:dyDescent="0.35">
      <c r="B36" t="s">
        <v>6206</v>
      </c>
      <c r="C36">
        <v>89.35499999999999</v>
      </c>
      <c r="D36">
        <v>26.73</v>
      </c>
      <c r="E36">
        <v>28.53</v>
      </c>
      <c r="F36">
        <v>114.71999999999998</v>
      </c>
    </row>
    <row r="37" spans="1:6" x14ac:dyDescent="0.35">
      <c r="B37" t="s">
        <v>6207</v>
      </c>
      <c r="C37">
        <v>287.48999999999995</v>
      </c>
      <c r="D37">
        <v>163.35</v>
      </c>
      <c r="F37">
        <v>181.63999999999996</v>
      </c>
    </row>
    <row r="38" spans="1:6" x14ac:dyDescent="0.35">
      <c r="B38" t="s">
        <v>6208</v>
      </c>
      <c r="C38">
        <v>3.8849999999999998</v>
      </c>
      <c r="D38">
        <v>68.309999999999988</v>
      </c>
      <c r="E38">
        <v>129.97</v>
      </c>
      <c r="F38">
        <v>88.429999999999993</v>
      </c>
    </row>
    <row r="39" spans="1:6" x14ac:dyDescent="0.35">
      <c r="B39" t="s">
        <v>6209</v>
      </c>
      <c r="C39">
        <v>89.35499999999999</v>
      </c>
      <c r="D39">
        <v>163.35</v>
      </c>
      <c r="E39">
        <v>88.76</v>
      </c>
      <c r="F39">
        <v>35.849999999999994</v>
      </c>
    </row>
    <row r="40" spans="1:6" x14ac:dyDescent="0.35">
      <c r="B40" t="s">
        <v>6210</v>
      </c>
      <c r="C40">
        <v>334.10999999999996</v>
      </c>
      <c r="E40">
        <v>155.32999999999998</v>
      </c>
      <c r="F40">
        <v>185.22499999999997</v>
      </c>
    </row>
    <row r="41" spans="1:6" x14ac:dyDescent="0.35">
      <c r="A41" t="s">
        <v>6213</v>
      </c>
      <c r="B41" t="s">
        <v>6199</v>
      </c>
      <c r="C41">
        <v>27.195</v>
      </c>
      <c r="D41">
        <v>86.13</v>
      </c>
      <c r="E41">
        <v>320.17</v>
      </c>
      <c r="F41">
        <v>56.164999999999999</v>
      </c>
    </row>
    <row r="42" spans="1:6" x14ac:dyDescent="0.35">
      <c r="B42" t="s">
        <v>6200</v>
      </c>
      <c r="C42">
        <v>49.209999999999994</v>
      </c>
      <c r="E42">
        <v>64.984999999999999</v>
      </c>
      <c r="F42">
        <v>35.849999999999994</v>
      </c>
    </row>
    <row r="43" spans="1:6" x14ac:dyDescent="0.35">
      <c r="B43" t="s">
        <v>6201</v>
      </c>
      <c r="C43">
        <v>211.08499999999998</v>
      </c>
      <c r="D43">
        <v>147.01499999999999</v>
      </c>
      <c r="E43">
        <v>139.47999999999999</v>
      </c>
      <c r="F43">
        <v>252.14499999999998</v>
      </c>
    </row>
    <row r="44" spans="1:6" x14ac:dyDescent="0.35">
      <c r="B44" t="s">
        <v>6202</v>
      </c>
      <c r="C44">
        <v>62.16</v>
      </c>
      <c r="D44">
        <v>207.89999999999998</v>
      </c>
      <c r="E44">
        <v>38.04</v>
      </c>
      <c r="F44">
        <v>28.679999999999996</v>
      </c>
    </row>
    <row r="45" spans="1:6" x14ac:dyDescent="0.35">
      <c r="B45" t="s">
        <v>6203</v>
      </c>
      <c r="C45">
        <v>46.62</v>
      </c>
      <c r="D45">
        <v>78.704999999999998</v>
      </c>
      <c r="E45">
        <v>84.004999999999995</v>
      </c>
      <c r="F45">
        <v>109.94</v>
      </c>
    </row>
    <row r="46" spans="1:6" x14ac:dyDescent="0.35">
      <c r="B46" t="s">
        <v>6204</v>
      </c>
      <c r="C46">
        <v>46.62</v>
      </c>
      <c r="D46">
        <v>231.65999999999994</v>
      </c>
      <c r="E46">
        <v>145.82</v>
      </c>
      <c r="F46">
        <v>7.169999999999999</v>
      </c>
    </row>
    <row r="47" spans="1:6" x14ac:dyDescent="0.35">
      <c r="B47" t="s">
        <v>6205</v>
      </c>
      <c r="C47">
        <v>60.864999999999995</v>
      </c>
      <c r="D47">
        <v>59.4</v>
      </c>
      <c r="E47">
        <v>79.25</v>
      </c>
      <c r="F47">
        <v>14.339999999999998</v>
      </c>
    </row>
    <row r="48" spans="1:6" x14ac:dyDescent="0.35">
      <c r="B48" t="s">
        <v>6206</v>
      </c>
      <c r="C48">
        <v>68.634999999999991</v>
      </c>
      <c r="F48">
        <v>34.655000000000001</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25E7-8C03-43DC-8C0B-585625DC961E}">
  <dimension ref="A1"/>
  <sheetViews>
    <sheetView showGridLines="0" showRowColHeaders="0" tabSelected="1" workbookViewId="0">
      <selection activeCell="N55" sqref="N5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2F77-9C5A-4151-9FC9-C27385845D8A}">
  <dimension ref="A3:B6"/>
  <sheetViews>
    <sheetView zoomScale="77" zoomScaleNormal="77" workbookViewId="0">
      <selection activeCell="B3" sqref="B3"/>
    </sheetView>
  </sheetViews>
  <sheetFormatPr defaultRowHeight="14.5" x14ac:dyDescent="0.35"/>
  <cols>
    <col min="1" max="1" width="14.453125" bestFit="1" customWidth="1"/>
    <col min="2" max="2" width="11.54296875" bestFit="1" customWidth="1"/>
    <col min="3" max="3" width="19.453125" bestFit="1" customWidth="1"/>
    <col min="4" max="4" width="7.08984375" bestFit="1" customWidth="1"/>
    <col min="5" max="5" width="7.453125" bestFit="1" customWidth="1"/>
    <col min="6" max="6" width="7.90625" bestFit="1" customWidth="1"/>
  </cols>
  <sheetData>
    <row r="3" spans="1:2" x14ac:dyDescent="0.35">
      <c r="A3" s="8" t="s">
        <v>7</v>
      </c>
      <c r="B3" t="s">
        <v>6220</v>
      </c>
    </row>
    <row r="4" spans="1:2" x14ac:dyDescent="0.35">
      <c r="A4" t="s">
        <v>28</v>
      </c>
      <c r="B4">
        <v>943.39499999999975</v>
      </c>
    </row>
    <row r="5" spans="1:2" x14ac:dyDescent="0.35">
      <c r="A5" t="s">
        <v>318</v>
      </c>
      <c r="B5">
        <v>2605.3299999999995</v>
      </c>
    </row>
    <row r="6" spans="1:2" x14ac:dyDescent="0.35">
      <c r="A6" t="s">
        <v>19</v>
      </c>
      <c r="B6">
        <v>13805.739999999994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2DE3-24EF-4F4E-87DF-9A3B23D89F1F}">
  <dimension ref="A3:B12"/>
  <sheetViews>
    <sheetView zoomScale="77" zoomScaleNormal="77" workbookViewId="0">
      <selection activeCell="H34" sqref="H34"/>
    </sheetView>
  </sheetViews>
  <sheetFormatPr defaultRowHeight="14.5" x14ac:dyDescent="0.35"/>
  <cols>
    <col min="1" max="1" width="17.7265625" bestFit="1" customWidth="1"/>
    <col min="2" max="2" width="11.54296875" style="11" bestFit="1" customWidth="1"/>
    <col min="3" max="3" width="11.54296875" bestFit="1" customWidth="1"/>
    <col min="4" max="4" width="7.08984375" bestFit="1" customWidth="1"/>
    <col min="5" max="5" width="7.453125" bestFit="1" customWidth="1"/>
    <col min="6" max="6" width="7.90625" bestFit="1" customWidth="1"/>
  </cols>
  <sheetData>
    <row r="3" spans="1:2" x14ac:dyDescent="0.35">
      <c r="A3" s="8" t="s">
        <v>4</v>
      </c>
      <c r="B3" s="11" t="s">
        <v>6220</v>
      </c>
    </row>
    <row r="4" spans="1:2" x14ac:dyDescent="0.35">
      <c r="A4" t="s">
        <v>1472</v>
      </c>
      <c r="B4" s="11">
        <v>204.92999999999995</v>
      </c>
    </row>
    <row r="5" spans="1:2" x14ac:dyDescent="0.35">
      <c r="A5" t="s">
        <v>2046</v>
      </c>
      <c r="B5" s="11">
        <v>204.92999999999995</v>
      </c>
    </row>
    <row r="6" spans="1:2" x14ac:dyDescent="0.35">
      <c r="A6" t="s">
        <v>2454</v>
      </c>
      <c r="B6" s="11">
        <v>204.92999999999995</v>
      </c>
    </row>
    <row r="7" spans="1:2" x14ac:dyDescent="0.35">
      <c r="A7" t="s">
        <v>2177</v>
      </c>
      <c r="B7" s="11">
        <v>204.92999999999995</v>
      </c>
    </row>
    <row r="8" spans="1:2" x14ac:dyDescent="0.35">
      <c r="A8" t="s">
        <v>3820</v>
      </c>
      <c r="B8" s="11">
        <v>204.92999999999995</v>
      </c>
    </row>
    <row r="9" spans="1:2" x14ac:dyDescent="0.35">
      <c r="A9" t="s">
        <v>2275</v>
      </c>
      <c r="B9" s="11">
        <v>204.92999999999995</v>
      </c>
    </row>
    <row r="10" spans="1:2" x14ac:dyDescent="0.35">
      <c r="A10" t="s">
        <v>5114</v>
      </c>
      <c r="B10" s="11">
        <v>216.67499999999998</v>
      </c>
    </row>
    <row r="11" spans="1:2" x14ac:dyDescent="0.35">
      <c r="A11" t="s">
        <v>1386</v>
      </c>
      <c r="B11" s="11">
        <v>218.73</v>
      </c>
    </row>
    <row r="12" spans="1:2" x14ac:dyDescent="0.35">
      <c r="A12" t="s">
        <v>5765</v>
      </c>
      <c r="B12" s="11">
        <v>252.24999999999994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5" zoomScaleNormal="95" workbookViewId="0">
      <selection activeCell="E15" sqref="E15"/>
    </sheetView>
  </sheetViews>
  <sheetFormatPr defaultRowHeight="14.5" x14ac:dyDescent="0.35"/>
  <cols>
    <col min="1" max="1" width="16.54296875" bestFit="1" customWidth="1"/>
    <col min="2" max="2" width="12.08984375" customWidth="1"/>
    <col min="3" max="3" width="17.453125" style="5" bestFit="1" customWidth="1"/>
    <col min="4" max="4" width="11.54296875" customWidth="1"/>
    <col min="5" max="5" width="10.08984375" customWidth="1"/>
    <col min="6" max="6" width="16.26953125" customWidth="1"/>
    <col min="7" max="7" width="25.26953125" customWidth="1"/>
    <col min="8" max="8" width="13.08984375" customWidth="1"/>
    <col min="9" max="9" width="12.90625" customWidth="1"/>
    <col min="10" max="10" width="12" customWidth="1"/>
    <col min="11" max="11" width="6.08984375" customWidth="1"/>
    <col min="12" max="12" width="11" customWidth="1"/>
    <col min="13" max="13" width="13.08984375" style="10" customWidth="1"/>
    <col min="14" max="14" width="18.36328125" customWidth="1"/>
    <col min="15" max="15" width="17.453125" customWidth="1"/>
    <col min="16" max="16" width="26.7265625" customWidth="1"/>
  </cols>
  <sheetData>
    <row r="1" spans="1:16" x14ac:dyDescent="0.35">
      <c r="A1" s="2" t="s">
        <v>0</v>
      </c>
      <c r="B1" s="2" t="s">
        <v>1</v>
      </c>
      <c r="C1" s="4" t="s">
        <v>3</v>
      </c>
      <c r="D1" s="2" t="s">
        <v>11</v>
      </c>
      <c r="E1" s="2" t="s">
        <v>14</v>
      </c>
      <c r="F1" s="2" t="s">
        <v>4</v>
      </c>
      <c r="G1" s="2" t="s">
        <v>2</v>
      </c>
      <c r="H1" s="2" t="s">
        <v>7</v>
      </c>
      <c r="I1" s="2" t="s">
        <v>9</v>
      </c>
      <c r="J1" s="2" t="s">
        <v>10</v>
      </c>
      <c r="K1" s="2" t="s">
        <v>12</v>
      </c>
      <c r="L1" s="2" t="s">
        <v>13</v>
      </c>
      <c r="M1" s="9" t="s">
        <v>15</v>
      </c>
      <c r="N1" s="2" t="s">
        <v>6196</v>
      </c>
      <c r="O1" s="2" t="s">
        <v>6197</v>
      </c>
      <c r="P1" s="2" t="s">
        <v>6221</v>
      </c>
    </row>
    <row r="2" spans="1:16" x14ac:dyDescent="0.35">
      <c r="A2" s="2" t="s">
        <v>490</v>
      </c>
      <c r="B2" s="3">
        <v>43713</v>
      </c>
      <c r="C2" s="4"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f>
        <v>Rob</v>
      </c>
      <c r="J2" t="str">
        <f>_xlfn.XLOOKUP(D2,products!$A$1:$A$49,products!$C$1:$C$49)</f>
        <v>M</v>
      </c>
      <c r="K2" s="6">
        <f>_xlfn.XLOOKUP(D2,products!$A$1:$A$49,products!$D$1:$D$49)</f>
        <v>1</v>
      </c>
      <c r="L2" s="7">
        <f>_xlfn.XLOOKUP(D2,products!$A$1:$A$49,products!$E$1:$E$49,,0)</f>
        <v>9.9499999999999993</v>
      </c>
      <c r="M2" s="10">
        <f t="shared" ref="M2:M65" si="0">L2*E2</f>
        <v>19.899999999999999</v>
      </c>
      <c r="N2" t="str">
        <f>IF(I2="Rob","Robusta",IF(I2="Exc","Excelsa",IF(I2="Ara","Arabica", IF(I2="Lib","Liberica",""))))</f>
        <v>Robusta</v>
      </c>
      <c r="O2" t="str">
        <f>IF(J2="M","Medium",IF(J2="L","Light", IF(J2="D","Dark")))</f>
        <v>Medium</v>
      </c>
      <c r="P2" t="str">
        <f>_xlfn.XLOOKUP(Orders[[#This Row],[Customer ID]],customers!$A$1:$A$1001,customers!$I$1:$I$1001,,0)</f>
        <v>Yes</v>
      </c>
    </row>
    <row r="3" spans="1:16" x14ac:dyDescent="0.35">
      <c r="A3" s="2" t="s">
        <v>490</v>
      </c>
      <c r="B3" s="3">
        <v>43713</v>
      </c>
      <c r="C3" s="4"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f>
        <v>Exc</v>
      </c>
      <c r="J3" t="str">
        <f>_xlfn.XLOOKUP(D3,products!$A$1:$A$49,products!$C$1:$C$49)</f>
        <v>M</v>
      </c>
      <c r="K3" s="6">
        <f>_xlfn.XLOOKUP(D3,products!$A$1:$A$49,products!$D$1:$D$49)</f>
        <v>0.5</v>
      </c>
      <c r="L3" s="7">
        <f>_xlfn.XLOOKUP(D3,products!$A$1:$A$49,products!$E$1:$E$49,,0)</f>
        <v>8.25</v>
      </c>
      <c r="M3" s="10">
        <f t="shared" si="0"/>
        <v>41.25</v>
      </c>
      <c r="N3" t="str">
        <f t="shared" ref="N3:N66" si="1">IF(I3="Rob","Robusta",IF(I3="Exc","Excelsa",IF(I3="Ara","Arabica", IF(I3="Lib","Liberica",""))))</f>
        <v>Excelsa</v>
      </c>
      <c r="O3" t="str">
        <f t="shared" ref="O3:O66" si="2">IF(J3="M","Medium",IF(J3="L","Light", IF(J3="D","Dark")))</f>
        <v>Medium</v>
      </c>
      <c r="P3" t="str">
        <f>_xlfn.XLOOKUP(Orders[[#This Row],[Customer ID]],customers!$A$1:$A$1001,customers!$I$1:$I$1001,,0)</f>
        <v>Yes</v>
      </c>
    </row>
    <row r="4" spans="1:16" x14ac:dyDescent="0.35">
      <c r="A4" s="2" t="s">
        <v>501</v>
      </c>
      <c r="B4" s="3">
        <v>44364</v>
      </c>
      <c r="C4" s="4"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f>
        <v>Ara</v>
      </c>
      <c r="J4" t="str">
        <f>_xlfn.XLOOKUP(D4,products!$A$1:$A$49,products!$C$1:$C$49)</f>
        <v>L</v>
      </c>
      <c r="K4" s="6">
        <f>_xlfn.XLOOKUP(D4,products!$A$1:$A$49,products!$D$1:$D$49)</f>
        <v>1</v>
      </c>
      <c r="L4" s="7">
        <f>_xlfn.XLOOKUP(D4,products!$A$1:$A$49,products!$E$1:$E$49,,0)</f>
        <v>12.95</v>
      </c>
      <c r="M4" s="10">
        <f t="shared" si="0"/>
        <v>12.95</v>
      </c>
      <c r="N4" t="str">
        <f t="shared" si="1"/>
        <v>Arabica</v>
      </c>
      <c r="O4" t="str">
        <f t="shared" si="2"/>
        <v>Light</v>
      </c>
      <c r="P4" t="str">
        <f>_xlfn.XLOOKUP(Orders[[#This Row],[Customer ID]],customers!$A$1:$A$1001,customers!$I$1:$I$1001,,0)</f>
        <v>Yes</v>
      </c>
    </row>
    <row r="5" spans="1:16" x14ac:dyDescent="0.35">
      <c r="A5" s="2" t="s">
        <v>512</v>
      </c>
      <c r="B5" s="3">
        <v>44392</v>
      </c>
      <c r="C5" s="4"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f>
        <v>Exc</v>
      </c>
      <c r="J5" t="str">
        <f>_xlfn.XLOOKUP(D5,products!$A$1:$A$49,products!$C$1:$C$49)</f>
        <v>M</v>
      </c>
      <c r="K5" s="6">
        <f>_xlfn.XLOOKUP(D5,products!$A$1:$A$49,products!$D$1:$D$49)</f>
        <v>1</v>
      </c>
      <c r="L5" s="7">
        <f>_xlfn.XLOOKUP(D5,products!$A$1:$A$49,products!$E$1:$E$49,,0)</f>
        <v>13.75</v>
      </c>
      <c r="M5" s="10">
        <f t="shared" si="0"/>
        <v>27.5</v>
      </c>
      <c r="N5" t="str">
        <f t="shared" si="1"/>
        <v>Excelsa</v>
      </c>
      <c r="O5" t="str">
        <f t="shared" si="2"/>
        <v>Medium</v>
      </c>
      <c r="P5" t="str">
        <f>_xlfn.XLOOKUP(Orders[[#This Row],[Customer ID]],customers!$A$1:$A$1001,customers!$I$1:$I$1001,,0)</f>
        <v>No</v>
      </c>
    </row>
    <row r="6" spans="1:16" x14ac:dyDescent="0.35">
      <c r="A6" s="2" t="s">
        <v>512</v>
      </c>
      <c r="B6" s="3">
        <v>44392</v>
      </c>
      <c r="C6" s="4"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f>
        <v>Rob</v>
      </c>
      <c r="J6" t="str">
        <f>_xlfn.XLOOKUP(D6,products!$A$1:$A$49,products!$C$1:$C$49)</f>
        <v>L</v>
      </c>
      <c r="K6" s="6">
        <f>_xlfn.XLOOKUP(D6,products!$A$1:$A$49,products!$D$1:$D$49)</f>
        <v>2.5</v>
      </c>
      <c r="L6" s="7">
        <f>_xlfn.XLOOKUP(D6,products!$A$1:$A$49,products!$E$1:$E$49,,0)</f>
        <v>27.484999999999996</v>
      </c>
      <c r="M6" s="10">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4"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f>
        <v>Lib</v>
      </c>
      <c r="J7" t="str">
        <f>_xlfn.XLOOKUP(D7,products!$A$1:$A$49,products!$C$1:$C$49)</f>
        <v>D</v>
      </c>
      <c r="K7" s="6">
        <f>_xlfn.XLOOKUP(D7,products!$A$1:$A$49,products!$D$1:$D$49)</f>
        <v>1</v>
      </c>
      <c r="L7" s="7">
        <f>_xlfn.XLOOKUP(D7,products!$A$1:$A$49,products!$E$1:$E$49,,0)</f>
        <v>12.95</v>
      </c>
      <c r="M7" s="10">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4"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f>
        <v>Exc</v>
      </c>
      <c r="J8" t="str">
        <f>_xlfn.XLOOKUP(D8,products!$A$1:$A$49,products!$C$1:$C$49)</f>
        <v>D</v>
      </c>
      <c r="K8" s="6">
        <f>_xlfn.XLOOKUP(D8,products!$A$1:$A$49,products!$D$1:$D$49)</f>
        <v>0.5</v>
      </c>
      <c r="L8" s="7">
        <f>_xlfn.XLOOKUP(D8,products!$A$1:$A$49,products!$E$1:$E$49,,0)</f>
        <v>7.29</v>
      </c>
      <c r="M8" s="10">
        <f t="shared" si="0"/>
        <v>21.87</v>
      </c>
      <c r="N8" t="str">
        <f t="shared" si="1"/>
        <v>Excelsa</v>
      </c>
      <c r="O8" t="str">
        <f t="shared" si="2"/>
        <v>Dark</v>
      </c>
      <c r="P8" t="str">
        <f>_xlfn.XLOOKUP(Orders[[#This Row],[Customer ID]],customers!$A$1:$A$1001,customers!$I$1:$I$1001,,0)</f>
        <v>Yes</v>
      </c>
    </row>
    <row r="9" spans="1:16" x14ac:dyDescent="0.35">
      <c r="A9" s="2" t="s">
        <v>530</v>
      </c>
      <c r="B9" s="3">
        <v>44701</v>
      </c>
      <c r="C9" s="4"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f>
        <v>Lib</v>
      </c>
      <c r="J9" t="str">
        <f>_xlfn.XLOOKUP(D9,products!$A$1:$A$49,products!$C$1:$C$49)</f>
        <v>L</v>
      </c>
      <c r="K9" s="6">
        <f>_xlfn.XLOOKUP(D9,products!$A$1:$A$49,products!$D$1:$D$49)</f>
        <v>0.2</v>
      </c>
      <c r="L9" s="7">
        <f>_xlfn.XLOOKUP(D9,products!$A$1:$A$49,products!$E$1:$E$49,,0)</f>
        <v>4.7549999999999999</v>
      </c>
      <c r="M9" s="10">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4"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f>
        <v>Rob</v>
      </c>
      <c r="J10" t="str">
        <f>_xlfn.XLOOKUP(D10,products!$A$1:$A$49,products!$C$1:$C$49)</f>
        <v>M</v>
      </c>
      <c r="K10" s="6">
        <f>_xlfn.XLOOKUP(D10,products!$A$1:$A$49,products!$D$1:$D$49)</f>
        <v>0.5</v>
      </c>
      <c r="L10" s="7">
        <f>_xlfn.XLOOKUP(D10,products!$A$1:$A$49,products!$E$1:$E$49,,0)</f>
        <v>5.97</v>
      </c>
      <c r="M10" s="10">
        <f t="shared" si="0"/>
        <v>17.91</v>
      </c>
      <c r="N10" t="str">
        <f t="shared" si="1"/>
        <v>Robusta</v>
      </c>
      <c r="O10" t="str">
        <f t="shared" si="2"/>
        <v>Medium</v>
      </c>
      <c r="P10" t="str">
        <f>_xlfn.XLOOKUP(Orders[[#This Row],[Customer ID]],customers!$A$1:$A$1001,customers!$I$1:$I$1001,,0)</f>
        <v>No</v>
      </c>
    </row>
    <row r="11" spans="1:16" x14ac:dyDescent="0.35">
      <c r="A11" s="2" t="s">
        <v>541</v>
      </c>
      <c r="B11" s="3">
        <v>43713</v>
      </c>
      <c r="C11" s="4"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f>
        <v>Rob</v>
      </c>
      <c r="J11" t="str">
        <f>_xlfn.XLOOKUP(D11,products!$A$1:$A$49,products!$C$1:$C$49)</f>
        <v>M</v>
      </c>
      <c r="K11" s="6">
        <f>_xlfn.XLOOKUP(D11,products!$A$1:$A$49,products!$D$1:$D$49)</f>
        <v>0.5</v>
      </c>
      <c r="L11" s="7">
        <f>_xlfn.XLOOKUP(D11,products!$A$1:$A$49,products!$E$1:$E$49,,0)</f>
        <v>5.97</v>
      </c>
      <c r="M11" s="10">
        <f t="shared" si="0"/>
        <v>5.97</v>
      </c>
      <c r="N11" t="str">
        <f t="shared" si="1"/>
        <v>Robusta</v>
      </c>
      <c r="O11" t="str">
        <f t="shared" si="2"/>
        <v>Medium</v>
      </c>
      <c r="P11" t="str">
        <f>_xlfn.XLOOKUP(Orders[[#This Row],[Customer ID]],customers!$A$1:$A$1001,customers!$I$1:$I$1001,,0)</f>
        <v>No</v>
      </c>
    </row>
    <row r="12" spans="1:16" x14ac:dyDescent="0.35">
      <c r="A12" s="2" t="s">
        <v>547</v>
      </c>
      <c r="B12" s="3">
        <v>44263</v>
      </c>
      <c r="C12" s="4"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f>
        <v>Ara</v>
      </c>
      <c r="J12" t="str">
        <f>_xlfn.XLOOKUP(D12,products!$A$1:$A$49,products!$C$1:$C$49)</f>
        <v>D</v>
      </c>
      <c r="K12" s="6">
        <f>_xlfn.XLOOKUP(D12,products!$A$1:$A$49,products!$D$1:$D$49)</f>
        <v>1</v>
      </c>
      <c r="L12" s="7">
        <f>_xlfn.XLOOKUP(D12,products!$A$1:$A$49,products!$E$1:$E$49,,0)</f>
        <v>9.9499999999999993</v>
      </c>
      <c r="M12" s="10">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4"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f>
        <v>Exc</v>
      </c>
      <c r="J13" t="str">
        <f>_xlfn.XLOOKUP(D13,products!$A$1:$A$49,products!$C$1:$C$49)</f>
        <v>L</v>
      </c>
      <c r="K13" s="6">
        <f>_xlfn.XLOOKUP(D13,products!$A$1:$A$49,products!$D$1:$D$49)</f>
        <v>2.5</v>
      </c>
      <c r="L13" s="7">
        <f>_xlfn.XLOOKUP(D13,products!$A$1:$A$49,products!$E$1:$E$49,,0)</f>
        <v>34.154999999999994</v>
      </c>
      <c r="M13" s="10">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4"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f>
        <v>Rob</v>
      </c>
      <c r="J14" t="str">
        <f>_xlfn.XLOOKUP(D14,products!$A$1:$A$49,products!$C$1:$C$49)</f>
        <v>M</v>
      </c>
      <c r="K14" s="6">
        <f>_xlfn.XLOOKUP(D14,products!$A$1:$A$49,products!$D$1:$D$49)</f>
        <v>1</v>
      </c>
      <c r="L14" s="7">
        <f>_xlfn.XLOOKUP(D14,products!$A$1:$A$49,products!$E$1:$E$49,,0)</f>
        <v>9.9499999999999993</v>
      </c>
      <c r="M14" s="10">
        <f t="shared" si="0"/>
        <v>49.75</v>
      </c>
      <c r="N14" t="str">
        <f t="shared" si="1"/>
        <v>Robusta</v>
      </c>
      <c r="O14" t="str">
        <f t="shared" si="2"/>
        <v>Medium</v>
      </c>
      <c r="P14" t="str">
        <f>_xlfn.XLOOKUP(Orders[[#This Row],[Customer ID]],customers!$A$1:$A$1001,customers!$I$1:$I$1001,,0)</f>
        <v>No</v>
      </c>
    </row>
    <row r="15" spans="1:16" x14ac:dyDescent="0.35">
      <c r="A15" s="2" t="s">
        <v>565</v>
      </c>
      <c r="B15" s="3">
        <v>43973</v>
      </c>
      <c r="C15" s="4"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f>
        <v>Rob</v>
      </c>
      <c r="J15" t="str">
        <f>_xlfn.XLOOKUP(D15,products!$A$1:$A$49,products!$C$1:$C$49)</f>
        <v>D</v>
      </c>
      <c r="K15" s="6">
        <f>_xlfn.XLOOKUP(D15,products!$A$1:$A$49,products!$D$1:$D$49)</f>
        <v>2.5</v>
      </c>
      <c r="L15" s="7">
        <f>_xlfn.XLOOKUP(D15,products!$A$1:$A$49,products!$E$1:$E$49,,0)</f>
        <v>20.584999999999997</v>
      </c>
      <c r="M15" s="10">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4"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f>
        <v>Lib</v>
      </c>
      <c r="J16" t="str">
        <f>_xlfn.XLOOKUP(D16,products!$A$1:$A$49,products!$C$1:$C$49)</f>
        <v>D</v>
      </c>
      <c r="K16" s="6">
        <f>_xlfn.XLOOKUP(D16,products!$A$1:$A$49,products!$D$1:$D$49)</f>
        <v>0.2</v>
      </c>
      <c r="L16" s="7">
        <f>_xlfn.XLOOKUP(D16,products!$A$1:$A$49,products!$E$1:$E$49,,0)</f>
        <v>3.8849999999999998</v>
      </c>
      <c r="M16" s="10">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4"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f>
        <v>Rob</v>
      </c>
      <c r="J17" t="str">
        <f>_xlfn.XLOOKUP(D17,products!$A$1:$A$49,products!$C$1:$C$49)</f>
        <v>M</v>
      </c>
      <c r="K17" s="6">
        <f>_xlfn.XLOOKUP(D17,products!$A$1:$A$49,products!$D$1:$D$49)</f>
        <v>2.5</v>
      </c>
      <c r="L17" s="7">
        <f>_xlfn.XLOOKUP(D17,products!$A$1:$A$49,products!$E$1:$E$49,,0)</f>
        <v>22.884999999999998</v>
      </c>
      <c r="M17" s="10">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4"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f>
        <v>Ara</v>
      </c>
      <c r="J18" t="str">
        <f>_xlfn.XLOOKUP(D18,products!$A$1:$A$49,products!$C$1:$C$49)</f>
        <v>M</v>
      </c>
      <c r="K18" s="6">
        <f>_xlfn.XLOOKUP(D18,products!$A$1:$A$49,products!$D$1:$D$49)</f>
        <v>0.2</v>
      </c>
      <c r="L18" s="7">
        <f>_xlfn.XLOOKUP(D18,products!$A$1:$A$49,products!$E$1:$E$49,,0)</f>
        <v>3.375</v>
      </c>
      <c r="M18" s="10">
        <f t="shared" si="0"/>
        <v>20.25</v>
      </c>
      <c r="N18" t="str">
        <f t="shared" si="1"/>
        <v>Arabica</v>
      </c>
      <c r="O18" t="str">
        <f t="shared" si="2"/>
        <v>Medium</v>
      </c>
      <c r="P18" t="str">
        <f>_xlfn.XLOOKUP(Orders[[#This Row],[Customer ID]],customers!$A$1:$A$1001,customers!$I$1:$I$1001,,0)</f>
        <v>No</v>
      </c>
    </row>
    <row r="19" spans="1:16" x14ac:dyDescent="0.35">
      <c r="A19" s="2" t="s">
        <v>587</v>
      </c>
      <c r="B19" s="3">
        <v>43757</v>
      </c>
      <c r="C19" s="4"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f>
        <v>Ara</v>
      </c>
      <c r="J19" t="str">
        <f>_xlfn.XLOOKUP(D19,products!$A$1:$A$49,products!$C$1:$C$49)</f>
        <v>L</v>
      </c>
      <c r="K19" s="6">
        <f>_xlfn.XLOOKUP(D19,products!$A$1:$A$49,products!$D$1:$D$49)</f>
        <v>1</v>
      </c>
      <c r="L19" s="7">
        <f>_xlfn.XLOOKUP(D19,products!$A$1:$A$49,products!$E$1:$E$49,,0)</f>
        <v>12.95</v>
      </c>
      <c r="M19" s="10">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4"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f>
        <v>Rob</v>
      </c>
      <c r="J20" t="str">
        <f>_xlfn.XLOOKUP(D20,products!$A$1:$A$49,products!$C$1:$C$49)</f>
        <v>D</v>
      </c>
      <c r="K20" s="6">
        <f>_xlfn.XLOOKUP(D20,products!$A$1:$A$49,products!$D$1:$D$49)</f>
        <v>2.5</v>
      </c>
      <c r="L20" s="7">
        <f>_xlfn.XLOOKUP(D20,products!$A$1:$A$49,products!$E$1:$E$49,,0)</f>
        <v>20.584999999999997</v>
      </c>
      <c r="M20" s="10">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4"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f>
        <v>Ara</v>
      </c>
      <c r="J21" t="str">
        <f>_xlfn.XLOOKUP(D21,products!$A$1:$A$49,products!$C$1:$C$49)</f>
        <v>M</v>
      </c>
      <c r="K21" s="6">
        <f>_xlfn.XLOOKUP(D21,products!$A$1:$A$49,products!$D$1:$D$49)</f>
        <v>0.2</v>
      </c>
      <c r="L21" s="7">
        <f>_xlfn.XLOOKUP(D21,products!$A$1:$A$49,products!$E$1:$E$49,,0)</f>
        <v>3.375</v>
      </c>
      <c r="M21" s="10">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4"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f>
        <v>Exc</v>
      </c>
      <c r="J22" t="str">
        <f>_xlfn.XLOOKUP(D22,products!$A$1:$A$49,products!$C$1:$C$49)</f>
        <v>D</v>
      </c>
      <c r="K22" s="6">
        <f>_xlfn.XLOOKUP(D22,products!$A$1:$A$49,products!$D$1:$D$49)</f>
        <v>0.2</v>
      </c>
      <c r="L22" s="7">
        <f>_xlfn.XLOOKUP(D22,products!$A$1:$A$49,products!$E$1:$E$49,,0)</f>
        <v>3.645</v>
      </c>
      <c r="M22" s="10">
        <f t="shared" si="0"/>
        <v>14.58</v>
      </c>
      <c r="N22" t="str">
        <f t="shared" si="1"/>
        <v>Excelsa</v>
      </c>
      <c r="O22" t="str">
        <f t="shared" si="2"/>
        <v>Dark</v>
      </c>
      <c r="P22" t="str">
        <f>_xlfn.XLOOKUP(Orders[[#This Row],[Customer ID]],customers!$A$1:$A$1001,customers!$I$1:$I$1001,,0)</f>
        <v>Yes</v>
      </c>
    </row>
    <row r="23" spans="1:16" x14ac:dyDescent="0.35">
      <c r="A23" s="2" t="s">
        <v>608</v>
      </c>
      <c r="B23" s="3">
        <v>44169</v>
      </c>
      <c r="C23" s="4"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f>
        <v>Ara</v>
      </c>
      <c r="J23" t="str">
        <f>_xlfn.XLOOKUP(D23,products!$A$1:$A$49,products!$C$1:$C$49)</f>
        <v>D</v>
      </c>
      <c r="K23" s="6">
        <f>_xlfn.XLOOKUP(D23,products!$A$1:$A$49,products!$D$1:$D$49)</f>
        <v>0.2</v>
      </c>
      <c r="L23" s="7">
        <f>_xlfn.XLOOKUP(D23,products!$A$1:$A$49,products!$E$1:$E$49,,0)</f>
        <v>2.9849999999999999</v>
      </c>
      <c r="M23" s="10">
        <f t="shared" si="0"/>
        <v>17.91</v>
      </c>
      <c r="N23" t="str">
        <f t="shared" si="1"/>
        <v>Arabica</v>
      </c>
      <c r="O23" t="str">
        <f t="shared" si="2"/>
        <v>Dark</v>
      </c>
      <c r="P23" t="str">
        <f>_xlfn.XLOOKUP(Orders[[#This Row],[Customer ID]],customers!$A$1:$A$1001,customers!$I$1:$I$1001,,0)</f>
        <v>No</v>
      </c>
    </row>
    <row r="24" spans="1:16" x14ac:dyDescent="0.35">
      <c r="A24" s="2" t="s">
        <v>614</v>
      </c>
      <c r="B24" s="3">
        <v>44218</v>
      </c>
      <c r="C24" s="4"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f>
        <v>Rob</v>
      </c>
      <c r="J24" t="str">
        <f>_xlfn.XLOOKUP(D24,products!$A$1:$A$49,products!$C$1:$C$49)</f>
        <v>M</v>
      </c>
      <c r="K24" s="6">
        <f>_xlfn.XLOOKUP(D24,products!$A$1:$A$49,products!$D$1:$D$49)</f>
        <v>2.5</v>
      </c>
      <c r="L24" s="7">
        <f>_xlfn.XLOOKUP(D24,products!$A$1:$A$49,products!$E$1:$E$49,,0)</f>
        <v>22.884999999999998</v>
      </c>
      <c r="M24" s="10">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4"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f>
        <v>Ara</v>
      </c>
      <c r="J25" t="str">
        <f>_xlfn.XLOOKUP(D25,products!$A$1:$A$49,products!$C$1:$C$49)</f>
        <v>D</v>
      </c>
      <c r="K25" s="6">
        <f>_xlfn.XLOOKUP(D25,products!$A$1:$A$49,products!$D$1:$D$49)</f>
        <v>0.2</v>
      </c>
      <c r="L25" s="7">
        <f>_xlfn.XLOOKUP(D25,products!$A$1:$A$49,products!$E$1:$E$49,,0)</f>
        <v>2.9849999999999999</v>
      </c>
      <c r="M25" s="10">
        <f t="shared" si="0"/>
        <v>11.94</v>
      </c>
      <c r="N25" t="str">
        <f t="shared" si="1"/>
        <v>Arabica</v>
      </c>
      <c r="O25" t="str">
        <f t="shared" si="2"/>
        <v>Dark</v>
      </c>
      <c r="P25" t="str">
        <f>_xlfn.XLOOKUP(Orders[[#This Row],[Customer ID]],customers!$A$1:$A$1001,customers!$I$1:$I$1001,,0)</f>
        <v>Yes</v>
      </c>
    </row>
    <row r="26" spans="1:16" x14ac:dyDescent="0.35">
      <c r="A26" s="2" t="s">
        <v>626</v>
      </c>
      <c r="B26" s="3">
        <v>44454</v>
      </c>
      <c r="C26" s="4"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f>
        <v>Ara</v>
      </c>
      <c r="J26" t="str">
        <f>_xlfn.XLOOKUP(D26,products!$A$1:$A$49,products!$C$1:$C$49)</f>
        <v>M</v>
      </c>
      <c r="K26" s="6">
        <f>_xlfn.XLOOKUP(D26,products!$A$1:$A$49,products!$D$1:$D$49)</f>
        <v>1</v>
      </c>
      <c r="L26" s="7">
        <f>_xlfn.XLOOKUP(D26,products!$A$1:$A$49,products!$E$1:$E$49,,0)</f>
        <v>11.25</v>
      </c>
      <c r="M26" s="10">
        <f t="shared" si="0"/>
        <v>11.25</v>
      </c>
      <c r="N26" t="str">
        <f t="shared" si="1"/>
        <v>Arabica</v>
      </c>
      <c r="O26" t="str">
        <f t="shared" si="2"/>
        <v>Medium</v>
      </c>
      <c r="P26" t="str">
        <f>_xlfn.XLOOKUP(Orders[[#This Row],[Customer ID]],customers!$A$1:$A$1001,customers!$I$1:$I$1001,,0)</f>
        <v>No</v>
      </c>
    </row>
    <row r="27" spans="1:16" x14ac:dyDescent="0.35">
      <c r="A27" s="2" t="s">
        <v>632</v>
      </c>
      <c r="B27" s="3">
        <v>44128</v>
      </c>
      <c r="C27" s="4"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f>
        <v>Exc</v>
      </c>
      <c r="J27" t="str">
        <f>_xlfn.XLOOKUP(D27,products!$A$1:$A$49,products!$C$1:$C$49)</f>
        <v>M</v>
      </c>
      <c r="K27" s="6">
        <f>_xlfn.XLOOKUP(D27,products!$A$1:$A$49,products!$D$1:$D$49)</f>
        <v>0.2</v>
      </c>
      <c r="L27" s="7">
        <f>_xlfn.XLOOKUP(D27,products!$A$1:$A$49,products!$E$1:$E$49,,0)</f>
        <v>4.125</v>
      </c>
      <c r="M27" s="10">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4"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f>
        <v>Ara</v>
      </c>
      <c r="J28" t="str">
        <f>_xlfn.XLOOKUP(D28,products!$A$1:$A$49,products!$C$1:$C$49)</f>
        <v>M</v>
      </c>
      <c r="K28" s="6">
        <f>_xlfn.XLOOKUP(D28,products!$A$1:$A$49,products!$D$1:$D$49)</f>
        <v>0.5</v>
      </c>
      <c r="L28" s="7">
        <f>_xlfn.XLOOKUP(D28,products!$A$1:$A$49,products!$E$1:$E$49,,0)</f>
        <v>6.75</v>
      </c>
      <c r="M28" s="10">
        <f t="shared" si="0"/>
        <v>27</v>
      </c>
      <c r="N28" t="str">
        <f t="shared" si="1"/>
        <v>Arabica</v>
      </c>
      <c r="O28" t="str">
        <f t="shared" si="2"/>
        <v>Medium</v>
      </c>
      <c r="P28" t="str">
        <f>_xlfn.XLOOKUP(Orders[[#This Row],[Customer ID]],customers!$A$1:$A$1001,customers!$I$1:$I$1001,,0)</f>
        <v>Yes</v>
      </c>
    </row>
    <row r="29" spans="1:16" x14ac:dyDescent="0.35">
      <c r="A29" s="2" t="s">
        <v>643</v>
      </c>
      <c r="B29" s="3">
        <v>43746</v>
      </c>
      <c r="C29" s="4"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f>
        <v>Ara</v>
      </c>
      <c r="J29" t="str">
        <f>_xlfn.XLOOKUP(D29,products!$A$1:$A$49,products!$C$1:$C$49)</f>
        <v>M</v>
      </c>
      <c r="K29" s="6">
        <f>_xlfn.XLOOKUP(D29,products!$A$1:$A$49,products!$D$1:$D$49)</f>
        <v>0.2</v>
      </c>
      <c r="L29" s="7">
        <f>_xlfn.XLOOKUP(D29,products!$A$1:$A$49,products!$E$1:$E$49,,0)</f>
        <v>3.375</v>
      </c>
      <c r="M29" s="10">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4"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f>
        <v>Ara</v>
      </c>
      <c r="J30" t="str">
        <f>_xlfn.XLOOKUP(D30,products!$A$1:$A$49,products!$C$1:$C$49)</f>
        <v>D</v>
      </c>
      <c r="K30" s="6">
        <f>_xlfn.XLOOKUP(D30,products!$A$1:$A$49,products!$D$1:$D$49)</f>
        <v>0.5</v>
      </c>
      <c r="L30" s="7">
        <f>_xlfn.XLOOKUP(D30,products!$A$1:$A$49,products!$E$1:$E$49,,0)</f>
        <v>5.97</v>
      </c>
      <c r="M30" s="10">
        <f t="shared" si="0"/>
        <v>17.91</v>
      </c>
      <c r="N30" t="str">
        <f t="shared" si="1"/>
        <v>Arabica</v>
      </c>
      <c r="O30" t="str">
        <f t="shared" si="2"/>
        <v>Dark</v>
      </c>
      <c r="P30" t="str">
        <f>_xlfn.XLOOKUP(Orders[[#This Row],[Customer ID]],customers!$A$1:$A$1001,customers!$I$1:$I$1001,,0)</f>
        <v>No</v>
      </c>
    </row>
    <row r="31" spans="1:16" x14ac:dyDescent="0.35">
      <c r="A31" s="2" t="s">
        <v>655</v>
      </c>
      <c r="B31" s="3">
        <v>43516</v>
      </c>
      <c r="C31" s="4"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f>
        <v>Ara</v>
      </c>
      <c r="J31" t="str">
        <f>_xlfn.XLOOKUP(D31,products!$A$1:$A$49,products!$C$1:$C$49)</f>
        <v>D</v>
      </c>
      <c r="K31" s="6">
        <f>_xlfn.XLOOKUP(D31,products!$A$1:$A$49,products!$D$1:$D$49)</f>
        <v>1</v>
      </c>
      <c r="L31" s="7">
        <f>_xlfn.XLOOKUP(D31,products!$A$1:$A$49,products!$E$1:$E$49,,0)</f>
        <v>9.9499999999999993</v>
      </c>
      <c r="M31" s="10">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4"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f>
        <v>Lib</v>
      </c>
      <c r="J32" t="str">
        <f>_xlfn.XLOOKUP(D32,products!$A$1:$A$49,products!$C$1:$C$49)</f>
        <v>M</v>
      </c>
      <c r="K32" s="6">
        <f>_xlfn.XLOOKUP(D32,products!$A$1:$A$49,products!$D$1:$D$49)</f>
        <v>0.2</v>
      </c>
      <c r="L32" s="7">
        <f>_xlfn.XLOOKUP(D32,products!$A$1:$A$49,products!$E$1:$E$49,,0)</f>
        <v>4.3650000000000002</v>
      </c>
      <c r="M32" s="10">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4"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f>
        <v>Ara</v>
      </c>
      <c r="J33" t="str">
        <f>_xlfn.XLOOKUP(D33,products!$A$1:$A$49,products!$C$1:$C$49)</f>
        <v>D</v>
      </c>
      <c r="K33" s="6">
        <f>_xlfn.XLOOKUP(D33,products!$A$1:$A$49,products!$D$1:$D$49)</f>
        <v>0.5</v>
      </c>
      <c r="L33" s="7">
        <f>_xlfn.XLOOKUP(D33,products!$A$1:$A$49,products!$E$1:$E$49,,0)</f>
        <v>5.97</v>
      </c>
      <c r="M33" s="10">
        <f t="shared" si="0"/>
        <v>35.82</v>
      </c>
      <c r="N33" t="str">
        <f t="shared" si="1"/>
        <v>Arabica</v>
      </c>
      <c r="O33" t="str">
        <f t="shared" si="2"/>
        <v>Dark</v>
      </c>
      <c r="P33" t="str">
        <f>_xlfn.XLOOKUP(Orders[[#This Row],[Customer ID]],customers!$A$1:$A$1001,customers!$I$1:$I$1001,,0)</f>
        <v>No</v>
      </c>
    </row>
    <row r="34" spans="1:16" x14ac:dyDescent="0.35">
      <c r="A34" s="2" t="s">
        <v>661</v>
      </c>
      <c r="B34" s="3">
        <v>44464</v>
      </c>
      <c r="C34" s="4"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f>
        <v>Lib</v>
      </c>
      <c r="J34" t="str">
        <f>_xlfn.XLOOKUP(D34,products!$A$1:$A$49,products!$C$1:$C$49)</f>
        <v>M</v>
      </c>
      <c r="K34" s="6">
        <f>_xlfn.XLOOKUP(D34,products!$A$1:$A$49,products!$D$1:$D$49)</f>
        <v>0.5</v>
      </c>
      <c r="L34" s="7">
        <f>_xlfn.XLOOKUP(D34,products!$A$1:$A$49,products!$E$1:$E$49,,0)</f>
        <v>8.73</v>
      </c>
      <c r="M34" s="10">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4"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f>
        <v>Lib</v>
      </c>
      <c r="J35" t="str">
        <f>_xlfn.XLOOKUP(D35,products!$A$1:$A$49,products!$C$1:$C$49)</f>
        <v>L</v>
      </c>
      <c r="K35" s="6">
        <f>_xlfn.XLOOKUP(D35,products!$A$1:$A$49,products!$D$1:$D$49)</f>
        <v>0.2</v>
      </c>
      <c r="L35" s="7">
        <f>_xlfn.XLOOKUP(D35,products!$A$1:$A$49,products!$E$1:$E$49,,0)</f>
        <v>4.7549999999999999</v>
      </c>
      <c r="M35" s="10">
        <f t="shared" si="0"/>
        <v>23.774999999999999</v>
      </c>
      <c r="N35" t="str">
        <f t="shared" si="1"/>
        <v>Liberica</v>
      </c>
      <c r="O35" t="str">
        <f>IF(J35="M","Medium",IF(J35="L","Light", IF(J35="D","Dark")))</f>
        <v>Light</v>
      </c>
      <c r="P35" t="str">
        <f>_xlfn.XLOOKUP(Orders[[#This Row],[Customer ID]],customers!$A$1:$A$1001,customers!$I$1:$I$1001,,0)</f>
        <v>No</v>
      </c>
    </row>
    <row r="36" spans="1:16" x14ac:dyDescent="0.35">
      <c r="A36" s="2" t="s">
        <v>681</v>
      </c>
      <c r="B36" s="3">
        <v>44011</v>
      </c>
      <c r="C36" s="4"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f>
        <v>Lib</v>
      </c>
      <c r="J36" t="str">
        <f>_xlfn.XLOOKUP(D36,products!$A$1:$A$49,products!$C$1:$C$49)</f>
        <v>L</v>
      </c>
      <c r="K36" s="6">
        <f>_xlfn.XLOOKUP(D36,products!$A$1:$A$49,products!$D$1:$D$49)</f>
        <v>0.5</v>
      </c>
      <c r="L36" s="7">
        <f>_xlfn.XLOOKUP(D36,products!$A$1:$A$49,products!$E$1:$E$49,,0)</f>
        <v>9.51</v>
      </c>
      <c r="M36" s="10">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4"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f>
        <v>Ara</v>
      </c>
      <c r="J37" t="str">
        <f>_xlfn.XLOOKUP(D37,products!$A$1:$A$49,products!$C$1:$C$49)</f>
        <v>D</v>
      </c>
      <c r="K37" s="6">
        <f>_xlfn.XLOOKUP(D37,products!$A$1:$A$49,products!$D$1:$D$49)</f>
        <v>0.5</v>
      </c>
      <c r="L37" s="7">
        <f>_xlfn.XLOOKUP(D37,products!$A$1:$A$49,products!$E$1:$E$49,,0)</f>
        <v>5.97</v>
      </c>
      <c r="M37" s="10">
        <f t="shared" si="0"/>
        <v>35.82</v>
      </c>
      <c r="N37" t="str">
        <f t="shared" si="1"/>
        <v>Arabica</v>
      </c>
      <c r="O37" t="str">
        <f t="shared" si="2"/>
        <v>Dark</v>
      </c>
      <c r="P37" t="str">
        <f>_xlfn.XLOOKUP(Orders[[#This Row],[Customer ID]],customers!$A$1:$A$1001,customers!$I$1:$I$1001,,0)</f>
        <v>No</v>
      </c>
    </row>
    <row r="38" spans="1:16" x14ac:dyDescent="0.35">
      <c r="A38" s="2" t="s">
        <v>693</v>
      </c>
      <c r="B38" s="3">
        <v>44233</v>
      </c>
      <c r="C38" s="4"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f>
        <v>Lib</v>
      </c>
      <c r="J38" t="str">
        <f>_xlfn.XLOOKUP(D38,products!$A$1:$A$49,products!$C$1:$C$49)</f>
        <v>M</v>
      </c>
      <c r="K38" s="6">
        <f>_xlfn.XLOOKUP(D38,products!$A$1:$A$49,products!$D$1:$D$49)</f>
        <v>0.2</v>
      </c>
      <c r="L38" s="7">
        <f>_xlfn.XLOOKUP(D38,products!$A$1:$A$49,products!$E$1:$E$49,,0)</f>
        <v>4.3650000000000002</v>
      </c>
      <c r="M38" s="10">
        <f t="shared" si="0"/>
        <v>8.73</v>
      </c>
      <c r="N38" t="str">
        <f t="shared" si="1"/>
        <v>Liberica</v>
      </c>
      <c r="O38" t="str">
        <f t="shared" si="2"/>
        <v>Medium</v>
      </c>
      <c r="P38" t="str">
        <f>_xlfn.XLOOKUP(Orders[[#This Row],[Customer ID]],customers!$A$1:$A$1001,customers!$I$1:$I$1001,,0)</f>
        <v>No</v>
      </c>
    </row>
    <row r="39" spans="1:16" x14ac:dyDescent="0.35">
      <c r="A39" s="2" t="s">
        <v>699</v>
      </c>
      <c r="B39" s="3">
        <v>43580</v>
      </c>
      <c r="C39" s="4"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f>
        <v>Lib</v>
      </c>
      <c r="J39" t="str">
        <f>_xlfn.XLOOKUP(D39,products!$A$1:$A$49,products!$C$1:$C$49)</f>
        <v>L</v>
      </c>
      <c r="K39" s="6">
        <f>_xlfn.XLOOKUP(D39,products!$A$1:$A$49,products!$D$1:$D$49)</f>
        <v>0.5</v>
      </c>
      <c r="L39" s="7">
        <f>_xlfn.XLOOKUP(D39,products!$A$1:$A$49,products!$E$1:$E$49,,0)</f>
        <v>9.51</v>
      </c>
      <c r="M39" s="10">
        <f t="shared" si="0"/>
        <v>28.53</v>
      </c>
      <c r="N39" t="str">
        <f t="shared" si="1"/>
        <v>Liberica</v>
      </c>
      <c r="O39" t="str">
        <f t="shared" si="2"/>
        <v>Light</v>
      </c>
      <c r="P39" t="str">
        <f>_xlfn.XLOOKUP(Orders[[#This Row],[Customer ID]],customers!$A$1:$A$1001,customers!$I$1:$I$1001,,0)</f>
        <v>No</v>
      </c>
    </row>
    <row r="40" spans="1:16" x14ac:dyDescent="0.35">
      <c r="A40" s="2" t="s">
        <v>705</v>
      </c>
      <c r="B40" s="3">
        <v>43946</v>
      </c>
      <c r="C40" s="4"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f>
        <v>Rob</v>
      </c>
      <c r="J40" t="str">
        <f>_xlfn.XLOOKUP(D40,products!$A$1:$A$49,products!$C$1:$C$49)</f>
        <v>M</v>
      </c>
      <c r="K40" s="6">
        <f>_xlfn.XLOOKUP(D40,products!$A$1:$A$49,products!$D$1:$D$49)</f>
        <v>2.5</v>
      </c>
      <c r="L40" s="7">
        <f>_xlfn.XLOOKUP(D40,products!$A$1:$A$49,products!$E$1:$E$49,,0)</f>
        <v>22.884999999999998</v>
      </c>
      <c r="M40" s="10">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4"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f>
        <v>Rob</v>
      </c>
      <c r="J41" t="str">
        <f>_xlfn.XLOOKUP(D41,products!$A$1:$A$49,products!$C$1:$C$49)</f>
        <v>M</v>
      </c>
      <c r="K41" s="6">
        <f>_xlfn.XLOOKUP(D41,products!$A$1:$A$49,products!$D$1:$D$49)</f>
        <v>1</v>
      </c>
      <c r="L41" s="7">
        <f>_xlfn.XLOOKUP(D41,products!$A$1:$A$49,products!$E$1:$E$49,,0)</f>
        <v>9.9499999999999993</v>
      </c>
      <c r="M41" s="10">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4"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f>
        <v>Lib</v>
      </c>
      <c r="J42" t="str">
        <f>_xlfn.XLOOKUP(D42,products!$A$1:$A$49,products!$C$1:$C$49)</f>
        <v>M</v>
      </c>
      <c r="K42" s="6">
        <f>_xlfn.XLOOKUP(D42,products!$A$1:$A$49,products!$D$1:$D$49)</f>
        <v>1</v>
      </c>
      <c r="L42" s="7">
        <f>_xlfn.XLOOKUP(D42,products!$A$1:$A$49,products!$E$1:$E$49,,0)</f>
        <v>14.55</v>
      </c>
      <c r="M42" s="10">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4"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f>
        <v>Exc</v>
      </c>
      <c r="J43" t="str">
        <f>_xlfn.XLOOKUP(D43,products!$A$1:$A$49,products!$C$1:$C$49)</f>
        <v>D</v>
      </c>
      <c r="K43" s="6">
        <f>_xlfn.XLOOKUP(D43,products!$A$1:$A$49,products!$D$1:$D$49)</f>
        <v>0.2</v>
      </c>
      <c r="L43" s="7">
        <f>_xlfn.XLOOKUP(D43,products!$A$1:$A$49,products!$E$1:$E$49,,0)</f>
        <v>3.645</v>
      </c>
      <c r="M43" s="10">
        <f t="shared" si="0"/>
        <v>7.29</v>
      </c>
      <c r="N43" t="str">
        <f t="shared" si="1"/>
        <v>Excelsa</v>
      </c>
      <c r="O43" t="str">
        <f t="shared" si="2"/>
        <v>Dark</v>
      </c>
      <c r="P43" t="str">
        <f>_xlfn.XLOOKUP(Orders[[#This Row],[Customer ID]],customers!$A$1:$A$1001,customers!$I$1:$I$1001,,0)</f>
        <v>Yes</v>
      </c>
    </row>
    <row r="44" spans="1:16" x14ac:dyDescent="0.35">
      <c r="A44" s="2" t="s">
        <v>726</v>
      </c>
      <c r="B44" s="3">
        <v>43607</v>
      </c>
      <c r="C44" s="4"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f>
        <v>Rob</v>
      </c>
      <c r="J44" t="str">
        <f>_xlfn.XLOOKUP(D44,products!$A$1:$A$49,products!$C$1:$C$49)</f>
        <v>D</v>
      </c>
      <c r="K44" s="6">
        <f>_xlfn.XLOOKUP(D44,products!$A$1:$A$49,products!$D$1:$D$49)</f>
        <v>0.2</v>
      </c>
      <c r="L44" s="7">
        <f>_xlfn.XLOOKUP(D44,products!$A$1:$A$49,products!$E$1:$E$49,,0)</f>
        <v>2.6849999999999996</v>
      </c>
      <c r="M44" s="10">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4"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f>
        <v>Lib</v>
      </c>
      <c r="J45" t="str">
        <f>_xlfn.XLOOKUP(D45,products!$A$1:$A$49,products!$C$1:$C$49)</f>
        <v>L</v>
      </c>
      <c r="K45" s="6">
        <f>_xlfn.XLOOKUP(D45,products!$A$1:$A$49,products!$D$1:$D$49)</f>
        <v>2.5</v>
      </c>
      <c r="L45" s="7">
        <f>_xlfn.XLOOKUP(D45,products!$A$1:$A$49,products!$E$1:$E$49,,0)</f>
        <v>36.454999999999998</v>
      </c>
      <c r="M45" s="10">
        <f t="shared" si="0"/>
        <v>72.91</v>
      </c>
      <c r="N45" t="str">
        <f t="shared" si="1"/>
        <v>Liberica</v>
      </c>
      <c r="O45" t="str">
        <f t="shared" si="2"/>
        <v>Light</v>
      </c>
      <c r="P45" t="str">
        <f>_xlfn.XLOOKUP(Orders[[#This Row],[Customer ID]],customers!$A$1:$A$1001,customers!$I$1:$I$1001,,0)</f>
        <v>No</v>
      </c>
    </row>
    <row r="46" spans="1:16" x14ac:dyDescent="0.35">
      <c r="A46" s="2" t="s">
        <v>738</v>
      </c>
      <c r="B46" s="3">
        <v>43932</v>
      </c>
      <c r="C46" s="4"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f>
        <v>Exc</v>
      </c>
      <c r="J46" t="str">
        <f>_xlfn.XLOOKUP(D46,products!$A$1:$A$49,products!$C$1:$C$49)</f>
        <v>M</v>
      </c>
      <c r="K46" s="6">
        <f>_xlfn.XLOOKUP(D46,products!$A$1:$A$49,products!$D$1:$D$49)</f>
        <v>0.5</v>
      </c>
      <c r="L46" s="7">
        <f>_xlfn.XLOOKUP(D46,products!$A$1:$A$49,products!$E$1:$E$49,,0)</f>
        <v>8.25</v>
      </c>
      <c r="M46" s="10">
        <f t="shared" si="0"/>
        <v>16.5</v>
      </c>
      <c r="N46" t="str">
        <f t="shared" si="1"/>
        <v>Excelsa</v>
      </c>
      <c r="O46" t="str">
        <f t="shared" si="2"/>
        <v>Medium</v>
      </c>
      <c r="P46" t="str">
        <f>_xlfn.XLOOKUP(Orders[[#This Row],[Customer ID]],customers!$A$1:$A$1001,customers!$I$1:$I$1001,,0)</f>
        <v>Yes</v>
      </c>
    </row>
    <row r="47" spans="1:16" x14ac:dyDescent="0.35">
      <c r="A47" s="2" t="s">
        <v>744</v>
      </c>
      <c r="B47" s="3">
        <v>44592</v>
      </c>
      <c r="C47" s="4"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f>
        <v>Lib</v>
      </c>
      <c r="J47" t="str">
        <f>_xlfn.XLOOKUP(D47,products!$A$1:$A$49,products!$C$1:$C$49)</f>
        <v>D</v>
      </c>
      <c r="K47" s="6">
        <f>_xlfn.XLOOKUP(D47,products!$A$1:$A$49,products!$D$1:$D$49)</f>
        <v>2.5</v>
      </c>
      <c r="L47" s="7">
        <f>_xlfn.XLOOKUP(D47,products!$A$1:$A$49,products!$E$1:$E$49,,0)</f>
        <v>29.784999999999997</v>
      </c>
      <c r="M47" s="10">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4"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f>
        <v>Exc</v>
      </c>
      <c r="J48" t="str">
        <f>_xlfn.XLOOKUP(D48,products!$A$1:$A$49,products!$C$1:$C$49)</f>
        <v>M</v>
      </c>
      <c r="K48" s="6">
        <f>_xlfn.XLOOKUP(D48,products!$A$1:$A$49,products!$D$1:$D$49)</f>
        <v>2.5</v>
      </c>
      <c r="L48" s="7">
        <f>_xlfn.XLOOKUP(D48,products!$A$1:$A$49,products!$E$1:$E$49,,0)</f>
        <v>31.624999999999996</v>
      </c>
      <c r="M48" s="10">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4"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f>
        <v>Ara</v>
      </c>
      <c r="J49" t="str">
        <f>_xlfn.XLOOKUP(D49,products!$A$1:$A$49,products!$C$1:$C$49)</f>
        <v>L</v>
      </c>
      <c r="K49" s="6">
        <f>_xlfn.XLOOKUP(D49,products!$A$1:$A$49,products!$D$1:$D$49)</f>
        <v>0.2</v>
      </c>
      <c r="L49" s="7">
        <f>_xlfn.XLOOKUP(D49,products!$A$1:$A$49,products!$E$1:$E$49,,0)</f>
        <v>3.8849999999999998</v>
      </c>
      <c r="M49" s="10">
        <f t="shared" si="0"/>
        <v>7.77</v>
      </c>
      <c r="N49" t="str">
        <f t="shared" si="1"/>
        <v>Arabica</v>
      </c>
      <c r="O49" t="str">
        <f t="shared" si="2"/>
        <v>Light</v>
      </c>
      <c r="P49" t="str">
        <f>_xlfn.XLOOKUP(Orders[[#This Row],[Customer ID]],customers!$A$1:$A$1001,customers!$I$1:$I$1001,,0)</f>
        <v>Yes</v>
      </c>
    </row>
    <row r="50" spans="1:16" x14ac:dyDescent="0.35">
      <c r="A50" s="2" t="s">
        <v>761</v>
      </c>
      <c r="B50" s="3">
        <v>44085</v>
      </c>
      <c r="C50" s="4"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f>
        <v>Ara</v>
      </c>
      <c r="J50" t="str">
        <f>_xlfn.XLOOKUP(D50,products!$A$1:$A$49,products!$C$1:$C$49)</f>
        <v>D</v>
      </c>
      <c r="K50" s="6">
        <f>_xlfn.XLOOKUP(D50,products!$A$1:$A$49,products!$D$1:$D$49)</f>
        <v>2.5</v>
      </c>
      <c r="L50" s="7">
        <f>_xlfn.XLOOKUP(D50,products!$A$1:$A$49,products!$E$1:$E$49,,0)</f>
        <v>22.884999999999998</v>
      </c>
      <c r="M50" s="10">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4"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f>
        <v>Ara</v>
      </c>
      <c r="J51" t="str">
        <f>_xlfn.XLOOKUP(D51,products!$A$1:$A$49,products!$C$1:$C$49)</f>
        <v>L</v>
      </c>
      <c r="K51" s="6">
        <f>_xlfn.XLOOKUP(D51,products!$A$1:$A$49,products!$D$1:$D$49)</f>
        <v>1</v>
      </c>
      <c r="L51" s="7">
        <f>_xlfn.XLOOKUP(D51,products!$A$1:$A$49,products!$E$1:$E$49,,0)</f>
        <v>12.95</v>
      </c>
      <c r="M51" s="10">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4"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f>
        <v>Lib</v>
      </c>
      <c r="J52" t="str">
        <f>_xlfn.XLOOKUP(D52,products!$A$1:$A$49,products!$C$1:$C$49)</f>
        <v>D</v>
      </c>
      <c r="K52" s="6">
        <f>_xlfn.XLOOKUP(D52,products!$A$1:$A$49,products!$D$1:$D$49)</f>
        <v>0.5</v>
      </c>
      <c r="L52" s="7">
        <f>_xlfn.XLOOKUP(D52,products!$A$1:$A$49,products!$E$1:$E$49,,0)</f>
        <v>7.77</v>
      </c>
      <c r="M52" s="10">
        <f t="shared" si="0"/>
        <v>15.54</v>
      </c>
      <c r="N52" t="str">
        <f t="shared" si="1"/>
        <v>Liberica</v>
      </c>
      <c r="O52" t="str">
        <f t="shared" si="2"/>
        <v>Dark</v>
      </c>
      <c r="P52" t="str">
        <f>_xlfn.XLOOKUP(Orders[[#This Row],[Customer ID]],customers!$A$1:$A$1001,customers!$I$1:$I$1001,,0)</f>
        <v>No</v>
      </c>
    </row>
    <row r="53" spans="1:16" x14ac:dyDescent="0.35">
      <c r="A53" s="2" t="s">
        <v>778</v>
      </c>
      <c r="B53" s="3">
        <v>43600</v>
      </c>
      <c r="C53" s="4"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f>
        <v>Lib</v>
      </c>
      <c r="J53" t="str">
        <f>_xlfn.XLOOKUP(D53,products!$A$1:$A$49,products!$C$1:$C$49)</f>
        <v>L</v>
      </c>
      <c r="K53" s="6">
        <f>_xlfn.XLOOKUP(D53,products!$A$1:$A$49,products!$D$1:$D$49)</f>
        <v>2.5</v>
      </c>
      <c r="L53" s="7">
        <f>_xlfn.XLOOKUP(D53,products!$A$1:$A$49,products!$E$1:$E$49,,0)</f>
        <v>36.454999999999998</v>
      </c>
      <c r="M53" s="10">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4"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f>
        <v>Rob</v>
      </c>
      <c r="J54" t="str">
        <f>_xlfn.XLOOKUP(D54,products!$A$1:$A$49,products!$C$1:$C$49)</f>
        <v>M</v>
      </c>
      <c r="K54" s="6">
        <f>_xlfn.XLOOKUP(D54,products!$A$1:$A$49,products!$D$1:$D$49)</f>
        <v>0.5</v>
      </c>
      <c r="L54" s="7">
        <f>_xlfn.XLOOKUP(D54,products!$A$1:$A$49,products!$E$1:$E$49,,0)</f>
        <v>5.97</v>
      </c>
      <c r="M54" s="10">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4"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f>
        <v>Lib</v>
      </c>
      <c r="J55" t="str">
        <f>_xlfn.XLOOKUP(D55,products!$A$1:$A$49,products!$C$1:$C$49)</f>
        <v>L</v>
      </c>
      <c r="K55" s="6">
        <f>_xlfn.XLOOKUP(D55,products!$A$1:$A$49,products!$D$1:$D$49)</f>
        <v>2.5</v>
      </c>
      <c r="L55" s="7">
        <f>_xlfn.XLOOKUP(D55,products!$A$1:$A$49,products!$E$1:$E$49,,0)</f>
        <v>36.454999999999998</v>
      </c>
      <c r="M55" s="10">
        <f t="shared" si="0"/>
        <v>72.91</v>
      </c>
      <c r="N55" t="str">
        <f t="shared" si="1"/>
        <v>Liberica</v>
      </c>
      <c r="O55" t="str">
        <f t="shared" si="2"/>
        <v>Light</v>
      </c>
      <c r="P55" t="str">
        <f>_xlfn.XLOOKUP(Orders[[#This Row],[Customer ID]],customers!$A$1:$A$1001,customers!$I$1:$I$1001,,0)</f>
        <v>No</v>
      </c>
    </row>
    <row r="56" spans="1:16" x14ac:dyDescent="0.35">
      <c r="A56" s="2" t="s">
        <v>794</v>
      </c>
      <c r="B56" s="3">
        <v>44271</v>
      </c>
      <c r="C56" s="4"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f>
        <v>Lib</v>
      </c>
      <c r="J56" t="str">
        <f>_xlfn.XLOOKUP(D56,products!$A$1:$A$49,products!$C$1:$C$49)</f>
        <v>M</v>
      </c>
      <c r="K56" s="6">
        <f>_xlfn.XLOOKUP(D56,products!$A$1:$A$49,products!$D$1:$D$49)</f>
        <v>1</v>
      </c>
      <c r="L56" s="7">
        <f>_xlfn.XLOOKUP(D56,products!$A$1:$A$49,products!$E$1:$E$49,,0)</f>
        <v>14.55</v>
      </c>
      <c r="M56" s="10">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4"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f>
        <v>Lib</v>
      </c>
      <c r="J57" t="str">
        <f>_xlfn.XLOOKUP(D57,products!$A$1:$A$49,products!$C$1:$C$49)</f>
        <v>L</v>
      </c>
      <c r="K57" s="6">
        <f>_xlfn.XLOOKUP(D57,products!$A$1:$A$49,products!$D$1:$D$49)</f>
        <v>1</v>
      </c>
      <c r="L57" s="7">
        <f>_xlfn.XLOOKUP(D57,products!$A$1:$A$49,products!$E$1:$E$49,,0)</f>
        <v>15.85</v>
      </c>
      <c r="M57" s="10">
        <f t="shared" si="0"/>
        <v>47.55</v>
      </c>
      <c r="N57" t="str">
        <f t="shared" si="1"/>
        <v>Liberica</v>
      </c>
      <c r="O57" t="str">
        <f t="shared" si="2"/>
        <v>Light</v>
      </c>
      <c r="P57" t="str">
        <f>_xlfn.XLOOKUP(Orders[[#This Row],[Customer ID]],customers!$A$1:$A$1001,customers!$I$1:$I$1001,,0)</f>
        <v>No</v>
      </c>
    </row>
    <row r="58" spans="1:16" x14ac:dyDescent="0.35">
      <c r="A58" s="2" t="s">
        <v>805</v>
      </c>
      <c r="B58" s="3">
        <v>43857</v>
      </c>
      <c r="C58" s="4"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f>
        <v>Exc</v>
      </c>
      <c r="J58" t="str">
        <f>_xlfn.XLOOKUP(D58,products!$A$1:$A$49,products!$C$1:$C$49)</f>
        <v>D</v>
      </c>
      <c r="K58" s="6">
        <f>_xlfn.XLOOKUP(D58,products!$A$1:$A$49,products!$D$1:$D$49)</f>
        <v>0.2</v>
      </c>
      <c r="L58" s="7">
        <f>_xlfn.XLOOKUP(D58,products!$A$1:$A$49,products!$E$1:$E$49,,0)</f>
        <v>3.645</v>
      </c>
      <c r="M58" s="10">
        <f t="shared" si="0"/>
        <v>10.935</v>
      </c>
      <c r="N58" t="str">
        <f t="shared" si="1"/>
        <v>Excelsa</v>
      </c>
      <c r="O58" t="str">
        <f t="shared" si="2"/>
        <v>Dark</v>
      </c>
      <c r="P58" t="str">
        <f>_xlfn.XLOOKUP(Orders[[#This Row],[Customer ID]],customers!$A$1:$A$1001,customers!$I$1:$I$1001,,0)</f>
        <v>Yes</v>
      </c>
    </row>
    <row r="59" spans="1:16" x14ac:dyDescent="0.35">
      <c r="A59" s="2" t="s">
        <v>811</v>
      </c>
      <c r="B59" s="3">
        <v>44759</v>
      </c>
      <c r="C59" s="4"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f>
        <v>Exc</v>
      </c>
      <c r="J59" t="str">
        <f>_xlfn.XLOOKUP(D59,products!$A$1:$A$49,products!$C$1:$C$49)</f>
        <v>L</v>
      </c>
      <c r="K59" s="6">
        <f>_xlfn.XLOOKUP(D59,products!$A$1:$A$49,products!$D$1:$D$49)</f>
        <v>1</v>
      </c>
      <c r="L59" s="7">
        <f>_xlfn.XLOOKUP(D59,products!$A$1:$A$49,products!$E$1:$E$49,,0)</f>
        <v>14.85</v>
      </c>
      <c r="M59" s="10">
        <f t="shared" si="0"/>
        <v>59.4</v>
      </c>
      <c r="N59" t="str">
        <f t="shared" si="1"/>
        <v>Excelsa</v>
      </c>
      <c r="O59" t="str">
        <f t="shared" si="2"/>
        <v>Light</v>
      </c>
      <c r="P59" t="str">
        <f>_xlfn.XLOOKUP(Orders[[#This Row],[Customer ID]],customers!$A$1:$A$1001,customers!$I$1:$I$1001,,0)</f>
        <v>No</v>
      </c>
    </row>
    <row r="60" spans="1:16" x14ac:dyDescent="0.35">
      <c r="A60" s="2" t="s">
        <v>817</v>
      </c>
      <c r="B60" s="3">
        <v>44624</v>
      </c>
      <c r="C60" s="4"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f>
        <v>Lib</v>
      </c>
      <c r="J60" t="str">
        <f>_xlfn.XLOOKUP(D60,products!$A$1:$A$49,products!$C$1:$C$49)</f>
        <v>D</v>
      </c>
      <c r="K60" s="6">
        <f>_xlfn.XLOOKUP(D60,products!$A$1:$A$49,products!$D$1:$D$49)</f>
        <v>2.5</v>
      </c>
      <c r="L60" s="7">
        <f>_xlfn.XLOOKUP(D60,products!$A$1:$A$49,products!$E$1:$E$49,,0)</f>
        <v>29.784999999999997</v>
      </c>
      <c r="M60" s="10">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4"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f>
        <v>Lib</v>
      </c>
      <c r="J61" t="str">
        <f>_xlfn.XLOOKUP(D61,products!$A$1:$A$49,products!$C$1:$C$49)</f>
        <v>M</v>
      </c>
      <c r="K61" s="6">
        <f>_xlfn.XLOOKUP(D61,products!$A$1:$A$49,products!$D$1:$D$49)</f>
        <v>0.5</v>
      </c>
      <c r="L61" s="7">
        <f>_xlfn.XLOOKUP(D61,products!$A$1:$A$49,products!$E$1:$E$49,,0)</f>
        <v>8.73</v>
      </c>
      <c r="M61" s="10">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4"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f>
        <v>Ara</v>
      </c>
      <c r="J62" t="str">
        <f>_xlfn.XLOOKUP(D62,products!$A$1:$A$49,products!$C$1:$C$49)</f>
        <v>D</v>
      </c>
      <c r="K62" s="6">
        <f>_xlfn.XLOOKUP(D62,products!$A$1:$A$49,products!$D$1:$D$49)</f>
        <v>2.5</v>
      </c>
      <c r="L62" s="7">
        <f>_xlfn.XLOOKUP(D62,products!$A$1:$A$49,products!$E$1:$E$49,,0)</f>
        <v>22.884999999999998</v>
      </c>
      <c r="M62" s="10">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4"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f>
        <v>Rob</v>
      </c>
      <c r="J63" t="str">
        <f>_xlfn.XLOOKUP(D63,products!$A$1:$A$49,products!$C$1:$C$49)</f>
        <v>D</v>
      </c>
      <c r="K63" s="6">
        <f>_xlfn.XLOOKUP(D63,products!$A$1:$A$49,products!$D$1:$D$49)</f>
        <v>0.5</v>
      </c>
      <c r="L63" s="7">
        <f>_xlfn.XLOOKUP(D63,products!$A$1:$A$49,products!$E$1:$E$49,,0)</f>
        <v>5.3699999999999992</v>
      </c>
      <c r="M63" s="10">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4"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f>
        <v>Lib</v>
      </c>
      <c r="J64" t="str">
        <f>_xlfn.XLOOKUP(D64,products!$A$1:$A$49,products!$C$1:$C$49)</f>
        <v>L</v>
      </c>
      <c r="K64" s="6">
        <f>_xlfn.XLOOKUP(D64,products!$A$1:$A$49,products!$D$1:$D$49)</f>
        <v>0.2</v>
      </c>
      <c r="L64" s="7">
        <f>_xlfn.XLOOKUP(D64,products!$A$1:$A$49,products!$E$1:$E$49,,0)</f>
        <v>4.7549999999999999</v>
      </c>
      <c r="M64" s="10">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4"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f>
        <v>Ara</v>
      </c>
      <c r="J65" t="str">
        <f>_xlfn.XLOOKUP(D65,products!$A$1:$A$49,products!$C$1:$C$49)</f>
        <v>M</v>
      </c>
      <c r="K65" s="6">
        <f>_xlfn.XLOOKUP(D65,products!$A$1:$A$49,products!$D$1:$D$49)</f>
        <v>0.5</v>
      </c>
      <c r="L65" s="7">
        <f>_xlfn.XLOOKUP(D65,products!$A$1:$A$49,products!$E$1:$E$49,,0)</f>
        <v>6.75</v>
      </c>
      <c r="M65" s="10">
        <f t="shared" si="0"/>
        <v>6.75</v>
      </c>
      <c r="N65" t="str">
        <f t="shared" si="1"/>
        <v>Arabica</v>
      </c>
      <c r="O65" t="str">
        <f t="shared" si="2"/>
        <v>Medium</v>
      </c>
      <c r="P65" t="str">
        <f>_xlfn.XLOOKUP(Orders[[#This Row],[Customer ID]],customers!$A$1:$A$1001,customers!$I$1:$I$1001,,0)</f>
        <v>No</v>
      </c>
    </row>
    <row r="66" spans="1:16" x14ac:dyDescent="0.35">
      <c r="A66" s="2" t="s">
        <v>849</v>
      </c>
      <c r="B66" s="3">
        <v>43913</v>
      </c>
      <c r="C66" s="4"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f>
        <v>Rob</v>
      </c>
      <c r="J66" t="str">
        <f>_xlfn.XLOOKUP(D66,products!$A$1:$A$49,products!$C$1:$C$49)</f>
        <v>M</v>
      </c>
      <c r="K66" s="6">
        <f>_xlfn.XLOOKUP(D66,products!$A$1:$A$49,products!$D$1:$D$49)</f>
        <v>0.5</v>
      </c>
      <c r="L66" s="7">
        <f>_xlfn.XLOOKUP(D66,products!$A$1:$A$49,products!$E$1:$E$49,,0)</f>
        <v>5.97</v>
      </c>
      <c r="M66" s="10">
        <f t="shared" ref="M66:M129" si="3">L66*E66</f>
        <v>35.82</v>
      </c>
      <c r="N66" t="str">
        <f t="shared" si="1"/>
        <v>Robusta</v>
      </c>
      <c r="O66" t="str">
        <f t="shared" si="2"/>
        <v>Medium</v>
      </c>
      <c r="P66" t="str">
        <f>_xlfn.XLOOKUP(Orders[[#This Row],[Customer ID]],customers!$A$1:$A$1001,customers!$I$1:$I$1001,,0)</f>
        <v>Yes</v>
      </c>
    </row>
    <row r="67" spans="1:16" x14ac:dyDescent="0.35">
      <c r="A67" s="2" t="s">
        <v>854</v>
      </c>
      <c r="B67" s="3">
        <v>44626</v>
      </c>
      <c r="C67" s="4"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f>
        <v>Rob</v>
      </c>
      <c r="J67" t="str">
        <f>_xlfn.XLOOKUP(D67,products!$A$1:$A$49,products!$C$1:$C$49)</f>
        <v>D</v>
      </c>
      <c r="K67" s="6">
        <f>_xlfn.XLOOKUP(D67,products!$A$1:$A$49,products!$D$1:$D$49)</f>
        <v>2.5</v>
      </c>
      <c r="L67" s="7">
        <f>_xlfn.XLOOKUP(D67,products!$A$1:$A$49,products!$E$1:$E$49,,0)</f>
        <v>20.584999999999997</v>
      </c>
      <c r="M67" s="10">
        <f t="shared" si="3"/>
        <v>82.339999999999989</v>
      </c>
      <c r="N67" t="str">
        <f t="shared" ref="N67:N130" si="4">IF(I67="Rob","Robusta",IF(I67="Exc","Excelsa",IF(I67="Ara","Arabica", IF(I67="Lib","Liberica",""))))</f>
        <v>Robusta</v>
      </c>
      <c r="O67" t="str">
        <f t="shared" ref="O67:O130" si="5">IF(J67="M","Medium",IF(J67="L","Light", IF(J67="D","Dark")))</f>
        <v>Dark</v>
      </c>
      <c r="P67" t="str">
        <f>_xlfn.XLOOKUP(Orders[[#This Row],[Customer ID]],customers!$A$1:$A$1001,customers!$I$1:$I$1001,,0)</f>
        <v>Yes</v>
      </c>
    </row>
    <row r="68" spans="1:16" x14ac:dyDescent="0.35">
      <c r="A68" s="2" t="s">
        <v>860</v>
      </c>
      <c r="B68" s="3">
        <v>44666</v>
      </c>
      <c r="C68" s="4"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f>
        <v>Rob</v>
      </c>
      <c r="J68" t="str">
        <f>_xlfn.XLOOKUP(D68,products!$A$1:$A$49,products!$C$1:$C$49)</f>
        <v>L</v>
      </c>
      <c r="K68" s="6">
        <f>_xlfn.XLOOKUP(D68,products!$A$1:$A$49,products!$D$1:$D$49)</f>
        <v>0.5</v>
      </c>
      <c r="L68" s="7">
        <f>_xlfn.XLOOKUP(D68,products!$A$1:$A$49,products!$E$1:$E$49,,0)</f>
        <v>7.169999999999999</v>
      </c>
      <c r="M68" s="10">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4"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f>
        <v>Lib</v>
      </c>
      <c r="J69" t="str">
        <f>_xlfn.XLOOKUP(D69,products!$A$1:$A$49,products!$C$1:$C$49)</f>
        <v>L</v>
      </c>
      <c r="K69" s="6">
        <f>_xlfn.XLOOKUP(D69,products!$A$1:$A$49,products!$D$1:$D$49)</f>
        <v>0.2</v>
      </c>
      <c r="L69" s="7">
        <f>_xlfn.XLOOKUP(D69,products!$A$1:$A$49,products!$E$1:$E$49,,0)</f>
        <v>4.7549999999999999</v>
      </c>
      <c r="M69" s="10">
        <f t="shared" si="3"/>
        <v>9.51</v>
      </c>
      <c r="N69" t="str">
        <f t="shared" si="4"/>
        <v>Liberica</v>
      </c>
      <c r="O69" t="str">
        <f t="shared" si="5"/>
        <v>Light</v>
      </c>
      <c r="P69" t="str">
        <f>_xlfn.XLOOKUP(Orders[[#This Row],[Customer ID]],customers!$A$1:$A$1001,customers!$I$1:$I$1001,,0)</f>
        <v>No</v>
      </c>
    </row>
    <row r="70" spans="1:16" x14ac:dyDescent="0.35">
      <c r="A70" s="2" t="s">
        <v>872</v>
      </c>
      <c r="B70" s="3">
        <v>43754</v>
      </c>
      <c r="C70" s="4"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f>
        <v>Rob</v>
      </c>
      <c r="J70" t="str">
        <f>_xlfn.XLOOKUP(D70,products!$A$1:$A$49,products!$C$1:$C$49)</f>
        <v>M</v>
      </c>
      <c r="K70" s="6">
        <f>_xlfn.XLOOKUP(D70,products!$A$1:$A$49,products!$D$1:$D$49)</f>
        <v>0.2</v>
      </c>
      <c r="L70" s="7">
        <f>_xlfn.XLOOKUP(D70,products!$A$1:$A$49,products!$E$1:$E$49,,0)</f>
        <v>2.9849999999999999</v>
      </c>
      <c r="M70" s="10">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4"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f>
        <v>Rob</v>
      </c>
      <c r="J71" t="str">
        <f>_xlfn.XLOOKUP(D71,products!$A$1:$A$49,products!$C$1:$C$49)</f>
        <v>M</v>
      </c>
      <c r="K71" s="6">
        <f>_xlfn.XLOOKUP(D71,products!$A$1:$A$49,products!$D$1:$D$49)</f>
        <v>1</v>
      </c>
      <c r="L71" s="7">
        <f>_xlfn.XLOOKUP(D71,products!$A$1:$A$49,products!$E$1:$E$49,,0)</f>
        <v>9.9499999999999993</v>
      </c>
      <c r="M71" s="10">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4"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f>
        <v>Exc</v>
      </c>
      <c r="J72" t="str">
        <f>_xlfn.XLOOKUP(D72,products!$A$1:$A$49,products!$C$1:$C$49)</f>
        <v>L</v>
      </c>
      <c r="K72" s="6">
        <f>_xlfn.XLOOKUP(D72,products!$A$1:$A$49,products!$D$1:$D$49)</f>
        <v>2.5</v>
      </c>
      <c r="L72" s="7">
        <f>_xlfn.XLOOKUP(D72,products!$A$1:$A$49,products!$E$1:$E$49,,0)</f>
        <v>34.154999999999994</v>
      </c>
      <c r="M72" s="10">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4"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f>
        <v>Lib</v>
      </c>
      <c r="J73" t="str">
        <f>_xlfn.XLOOKUP(D73,products!$A$1:$A$49,products!$C$1:$C$49)</f>
        <v>L</v>
      </c>
      <c r="K73" s="6">
        <f>_xlfn.XLOOKUP(D73,products!$A$1:$A$49,products!$D$1:$D$49)</f>
        <v>0.2</v>
      </c>
      <c r="L73" s="7">
        <f>_xlfn.XLOOKUP(D73,products!$A$1:$A$49,products!$E$1:$E$49,,0)</f>
        <v>4.7549999999999999</v>
      </c>
      <c r="M73" s="10">
        <f t="shared" si="3"/>
        <v>9.51</v>
      </c>
      <c r="N73" t="str">
        <f t="shared" si="4"/>
        <v>Liberica</v>
      </c>
      <c r="O73" t="str">
        <f t="shared" si="5"/>
        <v>Light</v>
      </c>
      <c r="P73" t="str">
        <f>_xlfn.XLOOKUP(Orders[[#This Row],[Customer ID]],customers!$A$1:$A$1001,customers!$I$1:$I$1001,,0)</f>
        <v>No</v>
      </c>
    </row>
    <row r="74" spans="1:16" x14ac:dyDescent="0.35">
      <c r="A74" s="2" t="s">
        <v>897</v>
      </c>
      <c r="B74" s="3">
        <v>44131</v>
      </c>
      <c r="C74" s="4"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f>
        <v>Ara</v>
      </c>
      <c r="J74" t="str">
        <f>_xlfn.XLOOKUP(D74,products!$A$1:$A$49,products!$C$1:$C$49)</f>
        <v>M</v>
      </c>
      <c r="K74" s="6">
        <f>_xlfn.XLOOKUP(D74,products!$A$1:$A$49,products!$D$1:$D$49)</f>
        <v>2.5</v>
      </c>
      <c r="L74" s="7">
        <f>_xlfn.XLOOKUP(D74,products!$A$1:$A$49,products!$E$1:$E$49,,0)</f>
        <v>25.874999999999996</v>
      </c>
      <c r="M74" s="10">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4"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f>
        <v>Lib</v>
      </c>
      <c r="J75" t="str">
        <f>_xlfn.XLOOKUP(D75,products!$A$1:$A$49,products!$C$1:$C$49)</f>
        <v>M</v>
      </c>
      <c r="K75" s="6">
        <f>_xlfn.XLOOKUP(D75,products!$A$1:$A$49,products!$D$1:$D$49)</f>
        <v>0.2</v>
      </c>
      <c r="L75" s="7">
        <f>_xlfn.XLOOKUP(D75,products!$A$1:$A$49,products!$E$1:$E$49,,0)</f>
        <v>4.3650000000000002</v>
      </c>
      <c r="M75" s="10">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4"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f>
        <v>Exc</v>
      </c>
      <c r="J76" t="str">
        <f>_xlfn.XLOOKUP(D76,products!$A$1:$A$49,products!$C$1:$C$49)</f>
        <v>L</v>
      </c>
      <c r="K76" s="6">
        <f>_xlfn.XLOOKUP(D76,products!$A$1:$A$49,products!$D$1:$D$49)</f>
        <v>0.5</v>
      </c>
      <c r="L76" s="7">
        <f>_xlfn.XLOOKUP(D76,products!$A$1:$A$49,products!$E$1:$E$49,,0)</f>
        <v>8.91</v>
      </c>
      <c r="M76" s="10">
        <f t="shared" si="3"/>
        <v>17.82</v>
      </c>
      <c r="N76" t="str">
        <f t="shared" si="4"/>
        <v>Excelsa</v>
      </c>
      <c r="O76" t="str">
        <f t="shared" si="5"/>
        <v>Light</v>
      </c>
      <c r="P76" t="str">
        <f>_xlfn.XLOOKUP(Orders[[#This Row],[Customer ID]],customers!$A$1:$A$1001,customers!$I$1:$I$1001,,0)</f>
        <v>Yes</v>
      </c>
    </row>
    <row r="77" spans="1:16" x14ac:dyDescent="0.35">
      <c r="A77" s="2" t="s">
        <v>913</v>
      </c>
      <c r="B77" s="3">
        <v>44400</v>
      </c>
      <c r="C77" s="4"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f>
        <v>Rob</v>
      </c>
      <c r="J77" t="str">
        <f>_xlfn.XLOOKUP(D77,products!$A$1:$A$49,products!$C$1:$C$49)</f>
        <v>D</v>
      </c>
      <c r="K77" s="6">
        <f>_xlfn.XLOOKUP(D77,products!$A$1:$A$49,products!$D$1:$D$49)</f>
        <v>1</v>
      </c>
      <c r="L77" s="7">
        <f>_xlfn.XLOOKUP(D77,products!$A$1:$A$49,products!$E$1:$E$49,,0)</f>
        <v>8.9499999999999993</v>
      </c>
      <c r="M77" s="10">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4"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f>
        <v>Rob</v>
      </c>
      <c r="J78" t="str">
        <f>_xlfn.XLOOKUP(D78,products!$A$1:$A$49,products!$C$1:$C$49)</f>
        <v>L</v>
      </c>
      <c r="K78" s="6">
        <f>_xlfn.XLOOKUP(D78,products!$A$1:$A$49,products!$D$1:$D$49)</f>
        <v>0.2</v>
      </c>
      <c r="L78" s="7">
        <f>_xlfn.XLOOKUP(D78,products!$A$1:$A$49,products!$E$1:$E$49,,0)</f>
        <v>3.5849999999999995</v>
      </c>
      <c r="M78" s="10">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4"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f>
        <v>Exc</v>
      </c>
      <c r="J79" t="str">
        <f>_xlfn.XLOOKUP(D79,products!$A$1:$A$49,products!$C$1:$C$49)</f>
        <v>D</v>
      </c>
      <c r="K79" s="6">
        <f>_xlfn.XLOOKUP(D79,products!$A$1:$A$49,products!$D$1:$D$49)</f>
        <v>0.2</v>
      </c>
      <c r="L79" s="7">
        <f>_xlfn.XLOOKUP(D79,products!$A$1:$A$49,products!$E$1:$E$49,,0)</f>
        <v>3.645</v>
      </c>
      <c r="M79" s="10">
        <f t="shared" si="3"/>
        <v>7.29</v>
      </c>
      <c r="N79" t="str">
        <f t="shared" si="4"/>
        <v>Excelsa</v>
      </c>
      <c r="O79" t="str">
        <f t="shared" si="5"/>
        <v>Dark</v>
      </c>
      <c r="P79" t="str">
        <f>_xlfn.XLOOKUP(Orders[[#This Row],[Customer ID]],customers!$A$1:$A$1001,customers!$I$1:$I$1001,,0)</f>
        <v>No</v>
      </c>
    </row>
    <row r="80" spans="1:16" x14ac:dyDescent="0.35">
      <c r="A80" s="2" t="s">
        <v>930</v>
      </c>
      <c r="B80" s="3">
        <v>43920</v>
      </c>
      <c r="C80" s="4"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f>
        <v>Ara</v>
      </c>
      <c r="J80" t="str">
        <f>_xlfn.XLOOKUP(D80,products!$A$1:$A$49,products!$C$1:$C$49)</f>
        <v>M</v>
      </c>
      <c r="K80" s="6">
        <f>_xlfn.XLOOKUP(D80,products!$A$1:$A$49,products!$D$1:$D$49)</f>
        <v>0.5</v>
      </c>
      <c r="L80" s="7">
        <f>_xlfn.XLOOKUP(D80,products!$A$1:$A$49,products!$E$1:$E$49,,0)</f>
        <v>6.75</v>
      </c>
      <c r="M80" s="10">
        <f t="shared" si="3"/>
        <v>40.5</v>
      </c>
      <c r="N80" t="str">
        <f t="shared" si="4"/>
        <v>Arabica</v>
      </c>
      <c r="O80" t="str">
        <f t="shared" si="5"/>
        <v>Medium</v>
      </c>
      <c r="P80" t="str">
        <f>_xlfn.XLOOKUP(Orders[[#This Row],[Customer ID]],customers!$A$1:$A$1001,customers!$I$1:$I$1001,,0)</f>
        <v>Yes</v>
      </c>
    </row>
    <row r="81" spans="1:16" x14ac:dyDescent="0.35">
      <c r="A81" s="2" t="s">
        <v>936</v>
      </c>
      <c r="B81" s="3">
        <v>44633</v>
      </c>
      <c r="C81" s="4"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f>
        <v>Rob</v>
      </c>
      <c r="J81" t="str">
        <f>_xlfn.XLOOKUP(D81,products!$A$1:$A$49,products!$C$1:$C$49)</f>
        <v>L</v>
      </c>
      <c r="K81" s="6">
        <f>_xlfn.XLOOKUP(D81,products!$A$1:$A$49,products!$D$1:$D$49)</f>
        <v>1</v>
      </c>
      <c r="L81" s="7">
        <f>_xlfn.XLOOKUP(D81,products!$A$1:$A$49,products!$E$1:$E$49,,0)</f>
        <v>11.95</v>
      </c>
      <c r="M81" s="10">
        <f t="shared" si="3"/>
        <v>47.8</v>
      </c>
      <c r="N81" t="str">
        <f t="shared" si="4"/>
        <v>Robusta</v>
      </c>
      <c r="O81" t="str">
        <f t="shared" si="5"/>
        <v>Light</v>
      </c>
      <c r="P81" t="str">
        <f>_xlfn.XLOOKUP(Orders[[#This Row],[Customer ID]],customers!$A$1:$A$1001,customers!$I$1:$I$1001,,0)</f>
        <v>No</v>
      </c>
    </row>
    <row r="82" spans="1:16" x14ac:dyDescent="0.35">
      <c r="A82" s="2" t="s">
        <v>942</v>
      </c>
      <c r="B82" s="3">
        <v>43572</v>
      </c>
      <c r="C82" s="4"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f>
        <v>Ara</v>
      </c>
      <c r="J82" t="str">
        <f>_xlfn.XLOOKUP(D82,products!$A$1:$A$49,products!$C$1:$C$49)</f>
        <v>L</v>
      </c>
      <c r="K82" s="6">
        <f>_xlfn.XLOOKUP(D82,products!$A$1:$A$49,products!$D$1:$D$49)</f>
        <v>0.5</v>
      </c>
      <c r="L82" s="7">
        <f>_xlfn.XLOOKUP(D82,products!$A$1:$A$49,products!$E$1:$E$49,,0)</f>
        <v>7.77</v>
      </c>
      <c r="M82" s="10">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4"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f>
        <v>Lib</v>
      </c>
      <c r="J83" t="str">
        <f>_xlfn.XLOOKUP(D83,products!$A$1:$A$49,products!$C$1:$C$49)</f>
        <v>L</v>
      </c>
      <c r="K83" s="6">
        <f>_xlfn.XLOOKUP(D83,products!$A$1:$A$49,products!$D$1:$D$49)</f>
        <v>2.5</v>
      </c>
      <c r="L83" s="7">
        <f>_xlfn.XLOOKUP(D83,products!$A$1:$A$49,products!$E$1:$E$49,,0)</f>
        <v>36.454999999999998</v>
      </c>
      <c r="M83" s="10">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4"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f>
        <v>Lib</v>
      </c>
      <c r="J84" t="str">
        <f>_xlfn.XLOOKUP(D84,products!$A$1:$A$49,products!$C$1:$C$49)</f>
        <v>M</v>
      </c>
      <c r="K84" s="6">
        <f>_xlfn.XLOOKUP(D84,products!$A$1:$A$49,products!$D$1:$D$49)</f>
        <v>2.5</v>
      </c>
      <c r="L84" s="7">
        <f>_xlfn.XLOOKUP(D84,products!$A$1:$A$49,products!$E$1:$E$49,,0)</f>
        <v>33.464999999999996</v>
      </c>
      <c r="M84" s="10">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4"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f>
        <v>Rob</v>
      </c>
      <c r="J85" t="str">
        <f>_xlfn.XLOOKUP(D85,products!$A$1:$A$49,products!$C$1:$C$49)</f>
        <v>D</v>
      </c>
      <c r="K85" s="6">
        <f>_xlfn.XLOOKUP(D85,products!$A$1:$A$49,products!$D$1:$D$49)</f>
        <v>2.5</v>
      </c>
      <c r="L85" s="7">
        <f>_xlfn.XLOOKUP(D85,products!$A$1:$A$49,products!$E$1:$E$49,,0)</f>
        <v>20.584999999999997</v>
      </c>
      <c r="M85" s="10">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4"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f>
        <v>Lib</v>
      </c>
      <c r="J86" t="str">
        <f>_xlfn.XLOOKUP(D86,products!$A$1:$A$49,products!$C$1:$C$49)</f>
        <v>L</v>
      </c>
      <c r="K86" s="6">
        <f>_xlfn.XLOOKUP(D86,products!$A$1:$A$49,products!$D$1:$D$49)</f>
        <v>0.5</v>
      </c>
      <c r="L86" s="7">
        <f>_xlfn.XLOOKUP(D86,products!$A$1:$A$49,products!$E$1:$E$49,,0)</f>
        <v>9.51</v>
      </c>
      <c r="M86" s="10">
        <f t="shared" si="3"/>
        <v>9.51</v>
      </c>
      <c r="N86" t="str">
        <f t="shared" si="4"/>
        <v>Liberica</v>
      </c>
      <c r="O86" t="str">
        <f t="shared" si="5"/>
        <v>Light</v>
      </c>
      <c r="P86" t="str">
        <f>_xlfn.XLOOKUP(Orders[[#This Row],[Customer ID]],customers!$A$1:$A$1001,customers!$I$1:$I$1001,,0)</f>
        <v>No</v>
      </c>
    </row>
    <row r="87" spans="1:16" x14ac:dyDescent="0.35">
      <c r="A87" s="2" t="s">
        <v>971</v>
      </c>
      <c r="B87" s="3">
        <v>43664</v>
      </c>
      <c r="C87" s="4"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f>
        <v>Ara</v>
      </c>
      <c r="J87" t="str">
        <f>_xlfn.XLOOKUP(D87,products!$A$1:$A$49,products!$C$1:$C$49)</f>
        <v>L</v>
      </c>
      <c r="K87" s="6">
        <f>_xlfn.XLOOKUP(D87,products!$A$1:$A$49,products!$D$1:$D$49)</f>
        <v>2.5</v>
      </c>
      <c r="L87" s="7">
        <f>_xlfn.XLOOKUP(D87,products!$A$1:$A$49,products!$E$1:$E$49,,0)</f>
        <v>29.784999999999997</v>
      </c>
      <c r="M87" s="10">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4"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f>
        <v>Ara</v>
      </c>
      <c r="J88" t="str">
        <f>_xlfn.XLOOKUP(D88,products!$A$1:$A$49,products!$C$1:$C$49)</f>
        <v>D</v>
      </c>
      <c r="K88" s="6">
        <f>_xlfn.XLOOKUP(D88,products!$A$1:$A$49,products!$D$1:$D$49)</f>
        <v>0.2</v>
      </c>
      <c r="L88" s="7">
        <f>_xlfn.XLOOKUP(D88,products!$A$1:$A$49,products!$E$1:$E$49,,0)</f>
        <v>2.9849999999999999</v>
      </c>
      <c r="M88" s="10">
        <f t="shared" si="3"/>
        <v>11.94</v>
      </c>
      <c r="N88" t="str">
        <f t="shared" si="4"/>
        <v>Arabica</v>
      </c>
      <c r="O88" t="str">
        <f t="shared" si="5"/>
        <v>Dark</v>
      </c>
      <c r="P88" t="str">
        <f>_xlfn.XLOOKUP(Orders[[#This Row],[Customer ID]],customers!$A$1:$A$1001,customers!$I$1:$I$1001,,0)</f>
        <v>No</v>
      </c>
    </row>
    <row r="89" spans="1:16" x14ac:dyDescent="0.35">
      <c r="A89" s="2" t="s">
        <v>980</v>
      </c>
      <c r="B89" s="3">
        <v>44289</v>
      </c>
      <c r="C89" s="4"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f>
        <v>Ara</v>
      </c>
      <c r="J89" t="str">
        <f>_xlfn.XLOOKUP(D89,products!$A$1:$A$49,products!$C$1:$C$49)</f>
        <v>M</v>
      </c>
      <c r="K89" s="6">
        <f>_xlfn.XLOOKUP(D89,products!$A$1:$A$49,products!$D$1:$D$49)</f>
        <v>1</v>
      </c>
      <c r="L89" s="7">
        <f>_xlfn.XLOOKUP(D89,products!$A$1:$A$49,products!$E$1:$E$49,,0)</f>
        <v>11.25</v>
      </c>
      <c r="M89" s="10">
        <f t="shared" si="3"/>
        <v>33.75</v>
      </c>
      <c r="N89" t="str">
        <f t="shared" si="4"/>
        <v>Arabica</v>
      </c>
      <c r="O89" t="str">
        <f t="shared" si="5"/>
        <v>Medium</v>
      </c>
      <c r="P89" t="str">
        <f>_xlfn.XLOOKUP(Orders[[#This Row],[Customer ID]],customers!$A$1:$A$1001,customers!$I$1:$I$1001,,0)</f>
        <v>No</v>
      </c>
    </row>
    <row r="90" spans="1:16" x14ac:dyDescent="0.35">
      <c r="A90" s="2" t="s">
        <v>985</v>
      </c>
      <c r="B90" s="3">
        <v>44284</v>
      </c>
      <c r="C90" s="4"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f>
        <v>Rob</v>
      </c>
      <c r="J90" t="str">
        <f>_xlfn.XLOOKUP(D90,products!$A$1:$A$49,products!$C$1:$C$49)</f>
        <v>L</v>
      </c>
      <c r="K90" s="6">
        <f>_xlfn.XLOOKUP(D90,products!$A$1:$A$49,products!$D$1:$D$49)</f>
        <v>1</v>
      </c>
      <c r="L90" s="7">
        <f>_xlfn.XLOOKUP(D90,products!$A$1:$A$49,products!$E$1:$E$49,,0)</f>
        <v>11.95</v>
      </c>
      <c r="M90" s="10">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4"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f>
        <v>Ara</v>
      </c>
      <c r="J91" t="str">
        <f>_xlfn.XLOOKUP(D91,products!$A$1:$A$49,products!$C$1:$C$49)</f>
        <v>L</v>
      </c>
      <c r="K91" s="6">
        <f>_xlfn.XLOOKUP(D91,products!$A$1:$A$49,products!$D$1:$D$49)</f>
        <v>1</v>
      </c>
      <c r="L91" s="7">
        <f>_xlfn.XLOOKUP(D91,products!$A$1:$A$49,products!$E$1:$E$49,,0)</f>
        <v>12.95</v>
      </c>
      <c r="M91" s="10">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4"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f>
        <v>Ara</v>
      </c>
      <c r="J92" t="str">
        <f>_xlfn.XLOOKUP(D92,products!$A$1:$A$49,products!$C$1:$C$49)</f>
        <v>L</v>
      </c>
      <c r="K92" s="6">
        <f>_xlfn.XLOOKUP(D92,products!$A$1:$A$49,products!$D$1:$D$49)</f>
        <v>1</v>
      </c>
      <c r="L92" s="7">
        <f>_xlfn.XLOOKUP(D92,products!$A$1:$A$49,products!$E$1:$E$49,,0)</f>
        <v>12.95</v>
      </c>
      <c r="M92" s="10">
        <f t="shared" si="3"/>
        <v>51.8</v>
      </c>
      <c r="N92" t="str">
        <f t="shared" si="4"/>
        <v>Arabica</v>
      </c>
      <c r="O92" t="str">
        <f t="shared" si="5"/>
        <v>Light</v>
      </c>
      <c r="P92" t="str">
        <f>_xlfn.XLOOKUP(Orders[[#This Row],[Customer ID]],customers!$A$1:$A$1001,customers!$I$1:$I$1001,,0)</f>
        <v>Yes</v>
      </c>
    </row>
    <row r="93" spans="1:16" x14ac:dyDescent="0.35">
      <c r="A93" s="2" t="s">
        <v>1001</v>
      </c>
      <c r="B93" s="3">
        <v>44137</v>
      </c>
      <c r="C93" s="4"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f>
        <v>Ara</v>
      </c>
      <c r="J93" t="str">
        <f>_xlfn.XLOOKUP(D93,products!$A$1:$A$49,products!$C$1:$C$49)</f>
        <v>M</v>
      </c>
      <c r="K93" s="6">
        <f>_xlfn.XLOOKUP(D93,products!$A$1:$A$49,products!$D$1:$D$49)</f>
        <v>2.5</v>
      </c>
      <c r="L93" s="7">
        <f>_xlfn.XLOOKUP(D93,products!$A$1:$A$49,products!$E$1:$E$49,,0)</f>
        <v>25.874999999999996</v>
      </c>
      <c r="M93" s="10">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4"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f>
        <v>Exc</v>
      </c>
      <c r="J94" t="str">
        <f>_xlfn.XLOOKUP(D94,products!$A$1:$A$49,products!$C$1:$C$49)</f>
        <v>L</v>
      </c>
      <c r="K94" s="6">
        <f>_xlfn.XLOOKUP(D94,products!$A$1:$A$49,products!$D$1:$D$49)</f>
        <v>1</v>
      </c>
      <c r="L94" s="7">
        <f>_xlfn.XLOOKUP(D94,products!$A$1:$A$49,products!$E$1:$E$49,,0)</f>
        <v>14.85</v>
      </c>
      <c r="M94" s="10">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4"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f>
        <v>Exc</v>
      </c>
      <c r="J95" t="str">
        <f>_xlfn.XLOOKUP(D95,products!$A$1:$A$49,products!$C$1:$C$49)</f>
        <v>L</v>
      </c>
      <c r="K95" s="6">
        <f>_xlfn.XLOOKUP(D95,products!$A$1:$A$49,products!$D$1:$D$49)</f>
        <v>0.5</v>
      </c>
      <c r="L95" s="7">
        <f>_xlfn.XLOOKUP(D95,products!$A$1:$A$49,products!$E$1:$E$49,,0)</f>
        <v>8.91</v>
      </c>
      <c r="M95" s="10">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4"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f>
        <v>Ara</v>
      </c>
      <c r="J96" t="str">
        <f>_xlfn.XLOOKUP(D96,products!$A$1:$A$49,products!$C$1:$C$49)</f>
        <v>D</v>
      </c>
      <c r="K96" s="6">
        <f>_xlfn.XLOOKUP(D96,products!$A$1:$A$49,products!$D$1:$D$49)</f>
        <v>0.2</v>
      </c>
      <c r="L96" s="7">
        <f>_xlfn.XLOOKUP(D96,products!$A$1:$A$49,products!$E$1:$E$49,,0)</f>
        <v>2.9849999999999999</v>
      </c>
      <c r="M96" s="10">
        <f t="shared" si="3"/>
        <v>17.91</v>
      </c>
      <c r="N96" t="str">
        <f t="shared" si="4"/>
        <v>Arabica</v>
      </c>
      <c r="O96" t="str">
        <f t="shared" si="5"/>
        <v>Dark</v>
      </c>
      <c r="P96" t="str">
        <f>_xlfn.XLOOKUP(Orders[[#This Row],[Customer ID]],customers!$A$1:$A$1001,customers!$I$1:$I$1001,,0)</f>
        <v>Yes</v>
      </c>
    </row>
    <row r="97" spans="1:16" x14ac:dyDescent="0.35">
      <c r="A97" s="2" t="s">
        <v>1022</v>
      </c>
      <c r="B97" s="3">
        <v>43816</v>
      </c>
      <c r="C97" s="4"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f>
        <v>Ara</v>
      </c>
      <c r="J97" t="str">
        <f>_xlfn.XLOOKUP(D97,products!$A$1:$A$49,products!$C$1:$C$49)</f>
        <v>M</v>
      </c>
      <c r="K97" s="6">
        <f>_xlfn.XLOOKUP(D97,products!$A$1:$A$49,products!$D$1:$D$49)</f>
        <v>2.5</v>
      </c>
      <c r="L97" s="7">
        <f>_xlfn.XLOOKUP(D97,products!$A$1:$A$49,products!$E$1:$E$49,,0)</f>
        <v>25.874999999999996</v>
      </c>
      <c r="M97" s="10">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4"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f>
        <v>Ara</v>
      </c>
      <c r="J98" t="str">
        <f>_xlfn.XLOOKUP(D98,products!$A$1:$A$49,products!$C$1:$C$49)</f>
        <v>D</v>
      </c>
      <c r="K98" s="6">
        <f>_xlfn.XLOOKUP(D98,products!$A$1:$A$49,products!$D$1:$D$49)</f>
        <v>0.2</v>
      </c>
      <c r="L98" s="7">
        <f>_xlfn.XLOOKUP(D98,products!$A$1:$A$49,products!$E$1:$E$49,,0)</f>
        <v>2.9849999999999999</v>
      </c>
      <c r="M98" s="10">
        <f t="shared" si="3"/>
        <v>5.97</v>
      </c>
      <c r="N98" t="str">
        <f t="shared" si="4"/>
        <v>Arabica</v>
      </c>
      <c r="O98" t="str">
        <f t="shared" si="5"/>
        <v>Dark</v>
      </c>
      <c r="P98" t="str">
        <f>_xlfn.XLOOKUP(Orders[[#This Row],[Customer ID]],customers!$A$1:$A$1001,customers!$I$1:$I$1001,,0)</f>
        <v>No</v>
      </c>
    </row>
    <row r="99" spans="1:16" x14ac:dyDescent="0.35">
      <c r="A99" s="2" t="s">
        <v>1032</v>
      </c>
      <c r="B99" s="3">
        <v>44259</v>
      </c>
      <c r="C99" s="4"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f>
        <v>Ara</v>
      </c>
      <c r="J99" t="str">
        <f>_xlfn.XLOOKUP(D99,products!$A$1:$A$49,products!$C$1:$C$49)</f>
        <v>M</v>
      </c>
      <c r="K99" s="6">
        <f>_xlfn.XLOOKUP(D99,products!$A$1:$A$49,products!$D$1:$D$49)</f>
        <v>0.5</v>
      </c>
      <c r="L99" s="7">
        <f>_xlfn.XLOOKUP(D99,products!$A$1:$A$49,products!$E$1:$E$49,,0)</f>
        <v>6.75</v>
      </c>
      <c r="M99" s="10">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4"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f>
        <v>Ara</v>
      </c>
      <c r="J100" t="str">
        <f>_xlfn.XLOOKUP(D100,products!$A$1:$A$49,products!$C$1:$C$49)</f>
        <v>D</v>
      </c>
      <c r="K100" s="6">
        <f>_xlfn.XLOOKUP(D100,products!$A$1:$A$49,products!$D$1:$D$49)</f>
        <v>0.2</v>
      </c>
      <c r="L100" s="7">
        <f>_xlfn.XLOOKUP(D100,products!$A$1:$A$49,products!$E$1:$E$49,,0)</f>
        <v>2.9849999999999999</v>
      </c>
      <c r="M100" s="10">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4"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f>
        <v>Lib</v>
      </c>
      <c r="J101" t="str">
        <f>_xlfn.XLOOKUP(D101,products!$A$1:$A$49,products!$C$1:$C$49)</f>
        <v>M</v>
      </c>
      <c r="K101" s="6">
        <f>_xlfn.XLOOKUP(D101,products!$A$1:$A$49,products!$D$1:$D$49)</f>
        <v>0.2</v>
      </c>
      <c r="L101" s="7">
        <f>_xlfn.XLOOKUP(D101,products!$A$1:$A$49,products!$E$1:$E$49,,0)</f>
        <v>4.3650000000000002</v>
      </c>
      <c r="M101" s="10">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4"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f>
        <v>Ara</v>
      </c>
      <c r="J102" t="str">
        <f>_xlfn.XLOOKUP(D102,products!$A$1:$A$49,products!$C$1:$C$49)</f>
        <v>L</v>
      </c>
      <c r="K102" s="6">
        <f>_xlfn.XLOOKUP(D102,products!$A$1:$A$49,products!$D$1:$D$49)</f>
        <v>0.2</v>
      </c>
      <c r="L102" s="7">
        <f>_xlfn.XLOOKUP(D102,products!$A$1:$A$49,products!$E$1:$E$49,,0)</f>
        <v>3.8849999999999998</v>
      </c>
      <c r="M102" s="10">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4"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f>
        <v>Lib</v>
      </c>
      <c r="J103" t="str">
        <f>_xlfn.XLOOKUP(D103,products!$A$1:$A$49,products!$C$1:$C$49)</f>
        <v>D</v>
      </c>
      <c r="K103" s="6">
        <f>_xlfn.XLOOKUP(D103,products!$A$1:$A$49,products!$D$1:$D$49)</f>
        <v>2.5</v>
      </c>
      <c r="L103" s="7">
        <f>_xlfn.XLOOKUP(D103,products!$A$1:$A$49,products!$E$1:$E$49,,0)</f>
        <v>29.784999999999997</v>
      </c>
      <c r="M103" s="10">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4"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f>
        <v>Lib</v>
      </c>
      <c r="J104" t="str">
        <f>_xlfn.XLOOKUP(D104,products!$A$1:$A$49,products!$C$1:$C$49)</f>
        <v>D</v>
      </c>
      <c r="K104" s="6">
        <f>_xlfn.XLOOKUP(D104,products!$A$1:$A$49,products!$D$1:$D$49)</f>
        <v>1</v>
      </c>
      <c r="L104" s="7">
        <f>_xlfn.XLOOKUP(D104,products!$A$1:$A$49,products!$E$1:$E$49,,0)</f>
        <v>12.95</v>
      </c>
      <c r="M104" s="10">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4"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f>
        <v>Rob</v>
      </c>
      <c r="J105" t="str">
        <f>_xlfn.XLOOKUP(D105,products!$A$1:$A$49,products!$C$1:$C$49)</f>
        <v>M</v>
      </c>
      <c r="K105" s="6">
        <f>_xlfn.XLOOKUP(D105,products!$A$1:$A$49,products!$D$1:$D$49)</f>
        <v>0.2</v>
      </c>
      <c r="L105" s="7">
        <f>_xlfn.XLOOKUP(D105,products!$A$1:$A$49,products!$E$1:$E$49,,0)</f>
        <v>2.9849999999999999</v>
      </c>
      <c r="M105" s="10">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4"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f>
        <v>Lib</v>
      </c>
      <c r="J106" t="str">
        <f>_xlfn.XLOOKUP(D106,products!$A$1:$A$49,products!$C$1:$C$49)</f>
        <v>M</v>
      </c>
      <c r="K106" s="6">
        <f>_xlfn.XLOOKUP(D106,products!$A$1:$A$49,products!$D$1:$D$49)</f>
        <v>1</v>
      </c>
      <c r="L106" s="7">
        <f>_xlfn.XLOOKUP(D106,products!$A$1:$A$49,products!$E$1:$E$49,,0)</f>
        <v>14.55</v>
      </c>
      <c r="M106" s="10">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4"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f>
        <v>Ara</v>
      </c>
      <c r="J107" t="str">
        <f>_xlfn.XLOOKUP(D107,products!$A$1:$A$49,products!$C$1:$C$49)</f>
        <v>M</v>
      </c>
      <c r="K107" s="6">
        <f>_xlfn.XLOOKUP(D107,products!$A$1:$A$49,products!$D$1:$D$49)</f>
        <v>0.5</v>
      </c>
      <c r="L107" s="7">
        <f>_xlfn.XLOOKUP(D107,products!$A$1:$A$49,products!$E$1:$E$49,,0)</f>
        <v>6.75</v>
      </c>
      <c r="M107" s="10">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4"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f>
        <v>Exc</v>
      </c>
      <c r="J108" t="str">
        <f>_xlfn.XLOOKUP(D108,products!$A$1:$A$49,products!$C$1:$C$49)</f>
        <v>D</v>
      </c>
      <c r="K108" s="6">
        <f>_xlfn.XLOOKUP(D108,products!$A$1:$A$49,products!$D$1:$D$49)</f>
        <v>1</v>
      </c>
      <c r="L108" s="7">
        <f>_xlfn.XLOOKUP(D108,products!$A$1:$A$49,products!$E$1:$E$49,,0)</f>
        <v>12.15</v>
      </c>
      <c r="M108" s="10">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4"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f>
        <v>Rob</v>
      </c>
      <c r="J109" t="str">
        <f>_xlfn.XLOOKUP(D109,products!$A$1:$A$49,products!$C$1:$C$49)</f>
        <v>M</v>
      </c>
      <c r="K109" s="6">
        <f>_xlfn.XLOOKUP(D109,products!$A$1:$A$49,products!$D$1:$D$49)</f>
        <v>0.5</v>
      </c>
      <c r="L109" s="7">
        <f>_xlfn.XLOOKUP(D109,products!$A$1:$A$49,products!$E$1:$E$49,,0)</f>
        <v>5.97</v>
      </c>
      <c r="M109" s="10">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4"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f>
        <v>Ara</v>
      </c>
      <c r="J110" t="str">
        <f>_xlfn.XLOOKUP(D110,products!$A$1:$A$49,products!$C$1:$C$49)</f>
        <v>M</v>
      </c>
      <c r="K110" s="6">
        <f>_xlfn.XLOOKUP(D110,products!$A$1:$A$49,products!$D$1:$D$49)</f>
        <v>0.5</v>
      </c>
      <c r="L110" s="7">
        <f>_xlfn.XLOOKUP(D110,products!$A$1:$A$49,products!$E$1:$E$49,,0)</f>
        <v>6.75</v>
      </c>
      <c r="M110" s="10">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4"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f>
        <v>Lib</v>
      </c>
      <c r="J111" t="str">
        <f>_xlfn.XLOOKUP(D111,products!$A$1:$A$49,products!$C$1:$C$49)</f>
        <v>D</v>
      </c>
      <c r="K111" s="6">
        <f>_xlfn.XLOOKUP(D111,products!$A$1:$A$49,products!$D$1:$D$49)</f>
        <v>0.5</v>
      </c>
      <c r="L111" s="7">
        <f>_xlfn.XLOOKUP(D111,products!$A$1:$A$49,products!$E$1:$E$49,,0)</f>
        <v>7.77</v>
      </c>
      <c r="M111" s="10">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4"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f>
        <v>Exc</v>
      </c>
      <c r="J112" t="str">
        <f>_xlfn.XLOOKUP(D112,products!$A$1:$A$49,products!$C$1:$C$49)</f>
        <v>L</v>
      </c>
      <c r="K112" s="6">
        <f>_xlfn.XLOOKUP(D112,products!$A$1:$A$49,products!$D$1:$D$49)</f>
        <v>0.2</v>
      </c>
      <c r="L112" s="7">
        <f>_xlfn.XLOOKUP(D112,products!$A$1:$A$49,products!$E$1:$E$49,,0)</f>
        <v>4.4550000000000001</v>
      </c>
      <c r="M112" s="10">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4"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f>
        <v>Rob</v>
      </c>
      <c r="J113" t="str">
        <f>_xlfn.XLOOKUP(D113,products!$A$1:$A$49,products!$C$1:$C$49)</f>
        <v>D</v>
      </c>
      <c r="K113" s="6">
        <f>_xlfn.XLOOKUP(D113,products!$A$1:$A$49,products!$D$1:$D$49)</f>
        <v>0.5</v>
      </c>
      <c r="L113" s="7">
        <f>_xlfn.XLOOKUP(D113,products!$A$1:$A$49,products!$E$1:$E$49,,0)</f>
        <v>5.3699999999999992</v>
      </c>
      <c r="M113" s="10">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4"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f>
        <v>Ara</v>
      </c>
      <c r="J114" t="str">
        <f>_xlfn.XLOOKUP(D114,products!$A$1:$A$49,products!$C$1:$C$49)</f>
        <v>M</v>
      </c>
      <c r="K114" s="6">
        <f>_xlfn.XLOOKUP(D114,products!$A$1:$A$49,products!$D$1:$D$49)</f>
        <v>1</v>
      </c>
      <c r="L114" s="7">
        <f>_xlfn.XLOOKUP(D114,products!$A$1:$A$49,products!$E$1:$E$49,,0)</f>
        <v>11.25</v>
      </c>
      <c r="M114" s="10">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4"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f>
        <v>Lib</v>
      </c>
      <c r="J115" t="str">
        <f>_xlfn.XLOOKUP(D115,products!$A$1:$A$49,products!$C$1:$C$49)</f>
        <v>M</v>
      </c>
      <c r="K115" s="6">
        <f>_xlfn.XLOOKUP(D115,products!$A$1:$A$49,products!$D$1:$D$49)</f>
        <v>1</v>
      </c>
      <c r="L115" s="7">
        <f>_xlfn.XLOOKUP(D115,products!$A$1:$A$49,products!$E$1:$E$49,,0)</f>
        <v>14.55</v>
      </c>
      <c r="M115" s="10">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4"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f>
        <v>Rob</v>
      </c>
      <c r="J116" t="str">
        <f>_xlfn.XLOOKUP(D116,products!$A$1:$A$49,products!$C$1:$C$49)</f>
        <v>L</v>
      </c>
      <c r="K116" s="6">
        <f>_xlfn.XLOOKUP(D116,products!$A$1:$A$49,products!$D$1:$D$49)</f>
        <v>0.2</v>
      </c>
      <c r="L116" s="7">
        <f>_xlfn.XLOOKUP(D116,products!$A$1:$A$49,products!$E$1:$E$49,,0)</f>
        <v>3.5849999999999995</v>
      </c>
      <c r="M116" s="10">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4"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f>
        <v>Lib</v>
      </c>
      <c r="J117" t="str">
        <f>_xlfn.XLOOKUP(D117,products!$A$1:$A$49,products!$C$1:$C$49)</f>
        <v>L</v>
      </c>
      <c r="K117" s="6">
        <f>_xlfn.XLOOKUP(D117,products!$A$1:$A$49,products!$D$1:$D$49)</f>
        <v>1</v>
      </c>
      <c r="L117" s="7">
        <f>_xlfn.XLOOKUP(D117,products!$A$1:$A$49,products!$E$1:$E$49,,0)</f>
        <v>15.85</v>
      </c>
      <c r="M117" s="10">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4"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f>
        <v>Lib</v>
      </c>
      <c r="J118" t="str">
        <f>_xlfn.XLOOKUP(D118,products!$A$1:$A$49,products!$C$1:$C$49)</f>
        <v>L</v>
      </c>
      <c r="K118" s="6">
        <f>_xlfn.XLOOKUP(D118,products!$A$1:$A$49,products!$D$1:$D$49)</f>
        <v>0.2</v>
      </c>
      <c r="L118" s="7">
        <f>_xlfn.XLOOKUP(D118,products!$A$1:$A$49,products!$E$1:$E$49,,0)</f>
        <v>4.7549999999999999</v>
      </c>
      <c r="M118" s="10">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4"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f>
        <v>Lib</v>
      </c>
      <c r="J119" t="str">
        <f>_xlfn.XLOOKUP(D119,products!$A$1:$A$49,products!$C$1:$C$49)</f>
        <v>L</v>
      </c>
      <c r="K119" s="6">
        <f>_xlfn.XLOOKUP(D119,products!$A$1:$A$49,products!$D$1:$D$49)</f>
        <v>0.5</v>
      </c>
      <c r="L119" s="7">
        <f>_xlfn.XLOOKUP(D119,products!$A$1:$A$49,products!$E$1:$E$49,,0)</f>
        <v>9.51</v>
      </c>
      <c r="M119" s="10">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4"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f>
        <v>Exc</v>
      </c>
      <c r="J120" t="str">
        <f>_xlfn.XLOOKUP(D120,products!$A$1:$A$49,products!$C$1:$C$49)</f>
        <v>D</v>
      </c>
      <c r="K120" s="6">
        <f>_xlfn.XLOOKUP(D120,products!$A$1:$A$49,products!$D$1:$D$49)</f>
        <v>0.5</v>
      </c>
      <c r="L120" s="7">
        <f>_xlfn.XLOOKUP(D120,products!$A$1:$A$49,products!$E$1:$E$49,,0)</f>
        <v>7.29</v>
      </c>
      <c r="M120" s="10">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4"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f>
        <v>Exc</v>
      </c>
      <c r="J121" t="str">
        <f>_xlfn.XLOOKUP(D121,products!$A$1:$A$49,products!$C$1:$C$49)</f>
        <v>M</v>
      </c>
      <c r="K121" s="6">
        <f>_xlfn.XLOOKUP(D121,products!$A$1:$A$49,products!$D$1:$D$49)</f>
        <v>0.2</v>
      </c>
      <c r="L121" s="7">
        <f>_xlfn.XLOOKUP(D121,products!$A$1:$A$49,products!$E$1:$E$49,,0)</f>
        <v>4.125</v>
      </c>
      <c r="M121" s="10">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4"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f>
        <v>Ara</v>
      </c>
      <c r="J122" t="str">
        <f>_xlfn.XLOOKUP(D122,products!$A$1:$A$49,products!$C$1:$C$49)</f>
        <v>L</v>
      </c>
      <c r="K122" s="6">
        <f>_xlfn.XLOOKUP(D122,products!$A$1:$A$49,products!$D$1:$D$49)</f>
        <v>0.2</v>
      </c>
      <c r="L122" s="7">
        <f>_xlfn.XLOOKUP(D122,products!$A$1:$A$49,products!$E$1:$E$49,,0)</f>
        <v>3.8849999999999998</v>
      </c>
      <c r="M122" s="10">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4"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f>
        <v>Exc</v>
      </c>
      <c r="J123" t="str">
        <f>_xlfn.XLOOKUP(D123,products!$A$1:$A$49,products!$C$1:$C$49)</f>
        <v>M</v>
      </c>
      <c r="K123" s="6">
        <f>_xlfn.XLOOKUP(D123,products!$A$1:$A$49,products!$D$1:$D$49)</f>
        <v>1</v>
      </c>
      <c r="L123" s="7">
        <f>_xlfn.XLOOKUP(D123,products!$A$1:$A$49,products!$E$1:$E$49,,0)</f>
        <v>13.75</v>
      </c>
      <c r="M123" s="10">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4"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f>
        <v>Ara</v>
      </c>
      <c r="J124" t="str">
        <f>_xlfn.XLOOKUP(D124,products!$A$1:$A$49,products!$C$1:$C$49)</f>
        <v>D</v>
      </c>
      <c r="K124" s="6">
        <f>_xlfn.XLOOKUP(D124,products!$A$1:$A$49,products!$D$1:$D$49)</f>
        <v>0.5</v>
      </c>
      <c r="L124" s="7">
        <f>_xlfn.XLOOKUP(D124,products!$A$1:$A$49,products!$E$1:$E$49,,0)</f>
        <v>5.97</v>
      </c>
      <c r="M124" s="10">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4"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f>
        <v>Lib</v>
      </c>
      <c r="J125" t="str">
        <f>_xlfn.XLOOKUP(D125,products!$A$1:$A$49,products!$C$1:$C$49)</f>
        <v>L</v>
      </c>
      <c r="K125" s="6">
        <f>_xlfn.XLOOKUP(D125,products!$A$1:$A$49,products!$D$1:$D$49)</f>
        <v>2.5</v>
      </c>
      <c r="L125" s="7">
        <f>_xlfn.XLOOKUP(D125,products!$A$1:$A$49,products!$E$1:$E$49,,0)</f>
        <v>36.454999999999998</v>
      </c>
      <c r="M125" s="10">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4"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f>
        <v>Lib</v>
      </c>
      <c r="J126" t="str">
        <f>_xlfn.XLOOKUP(D126,products!$A$1:$A$49,products!$C$1:$C$49)</f>
        <v>M</v>
      </c>
      <c r="K126" s="6">
        <f>_xlfn.XLOOKUP(D126,products!$A$1:$A$49,products!$D$1:$D$49)</f>
        <v>0.2</v>
      </c>
      <c r="L126" s="7">
        <f>_xlfn.XLOOKUP(D126,products!$A$1:$A$49,products!$E$1:$E$49,,0)</f>
        <v>4.3650000000000002</v>
      </c>
      <c r="M126" s="10">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4"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f>
        <v>Lib</v>
      </c>
      <c r="J127" t="str">
        <f>_xlfn.XLOOKUP(D127,products!$A$1:$A$49,products!$C$1:$C$49)</f>
        <v>M</v>
      </c>
      <c r="K127" s="6">
        <f>_xlfn.XLOOKUP(D127,products!$A$1:$A$49,products!$D$1:$D$49)</f>
        <v>0.5</v>
      </c>
      <c r="L127" s="7">
        <f>_xlfn.XLOOKUP(D127,products!$A$1:$A$49,products!$E$1:$E$49,,0)</f>
        <v>8.73</v>
      </c>
      <c r="M127" s="10">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4"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f>
        <v>Ara</v>
      </c>
      <c r="J128" t="str">
        <f>_xlfn.XLOOKUP(D128,products!$A$1:$A$49,products!$C$1:$C$49)</f>
        <v>M</v>
      </c>
      <c r="K128" s="6">
        <f>_xlfn.XLOOKUP(D128,products!$A$1:$A$49,products!$D$1:$D$49)</f>
        <v>1</v>
      </c>
      <c r="L128" s="7">
        <f>_xlfn.XLOOKUP(D128,products!$A$1:$A$49,products!$E$1:$E$49,,0)</f>
        <v>11.25</v>
      </c>
      <c r="M128" s="10">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4"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f>
        <v>Lib</v>
      </c>
      <c r="J129" t="str">
        <f>_xlfn.XLOOKUP(D129,products!$A$1:$A$49,products!$C$1:$C$49)</f>
        <v>D</v>
      </c>
      <c r="K129" s="6">
        <f>_xlfn.XLOOKUP(D129,products!$A$1:$A$49,products!$D$1:$D$49)</f>
        <v>1</v>
      </c>
      <c r="L129" s="7">
        <f>_xlfn.XLOOKUP(D129,products!$A$1:$A$49,products!$E$1:$E$49,,0)</f>
        <v>12.95</v>
      </c>
      <c r="M129" s="10">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4"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f>
        <v>Ara</v>
      </c>
      <c r="J130" t="str">
        <f>_xlfn.XLOOKUP(D130,products!$A$1:$A$49,products!$C$1:$C$49)</f>
        <v>M</v>
      </c>
      <c r="K130" s="6">
        <f>_xlfn.XLOOKUP(D130,products!$A$1:$A$49,products!$D$1:$D$49)</f>
        <v>0.5</v>
      </c>
      <c r="L130" s="7">
        <f>_xlfn.XLOOKUP(D130,products!$A$1:$A$49,products!$E$1:$E$49,,0)</f>
        <v>6.75</v>
      </c>
      <c r="M130" s="10">
        <f t="shared" ref="M130:M193" si="6">L130*E130</f>
        <v>6.75</v>
      </c>
      <c r="N130" t="str">
        <f t="shared" si="4"/>
        <v>Arabica</v>
      </c>
      <c r="O130" t="str">
        <f t="shared" si="5"/>
        <v>Medium</v>
      </c>
      <c r="P130" t="str">
        <f>_xlfn.XLOOKUP(Orders[[#This Row],[Customer ID]],customers!$A$1:$A$1001,customers!$I$1:$I$1001,,0)</f>
        <v>No</v>
      </c>
    </row>
    <row r="131" spans="1:16" x14ac:dyDescent="0.35">
      <c r="A131" s="2" t="s">
        <v>1216</v>
      </c>
      <c r="B131" s="3">
        <v>43652</v>
      </c>
      <c r="C131" s="4"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f>
        <v>Exc</v>
      </c>
      <c r="J131" t="str">
        <f>_xlfn.XLOOKUP(D131,products!$A$1:$A$49,products!$C$1:$C$49)</f>
        <v>D</v>
      </c>
      <c r="K131" s="6">
        <f>_xlfn.XLOOKUP(D131,products!$A$1:$A$49,products!$D$1:$D$49)</f>
        <v>1</v>
      </c>
      <c r="L131" s="7">
        <f>_xlfn.XLOOKUP(D131,products!$A$1:$A$49,products!$E$1:$E$49,,0)</f>
        <v>12.15</v>
      </c>
      <c r="M131" s="10">
        <f t="shared" si="6"/>
        <v>12.15</v>
      </c>
      <c r="N131" t="str">
        <f t="shared" ref="N131:N194" si="7">IF(I131="Rob","Robusta",IF(I131="Exc","Excelsa",IF(I131="Ara","Arabica", IF(I131="Lib","Liberica",""))))</f>
        <v>Excelsa</v>
      </c>
      <c r="O131" t="str">
        <f t="shared" ref="O131:O194" si="8">IF(J131="M","Medium",IF(J131="L","Light", IF(J131="D","Dark")))</f>
        <v>Dark</v>
      </c>
      <c r="P131" t="str">
        <f>_xlfn.XLOOKUP(Orders[[#This Row],[Customer ID]],customers!$A$1:$A$1001,customers!$I$1:$I$1001,,0)</f>
        <v>Yes</v>
      </c>
    </row>
    <row r="132" spans="1:16" x14ac:dyDescent="0.35">
      <c r="A132" s="2" t="s">
        <v>1222</v>
      </c>
      <c r="B132" s="3">
        <v>44624</v>
      </c>
      <c r="C132" s="4"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f>
        <v>Ara</v>
      </c>
      <c r="J132" t="str">
        <f>_xlfn.XLOOKUP(D132,products!$A$1:$A$49,products!$C$1:$C$49)</f>
        <v>L</v>
      </c>
      <c r="K132" s="6">
        <f>_xlfn.XLOOKUP(D132,products!$A$1:$A$49,products!$D$1:$D$49)</f>
        <v>2.5</v>
      </c>
      <c r="L132" s="7">
        <f>_xlfn.XLOOKUP(D132,products!$A$1:$A$49,products!$E$1:$E$49,,0)</f>
        <v>29.784999999999997</v>
      </c>
      <c r="M132" s="10">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4"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f>
        <v>Exc</v>
      </c>
      <c r="J133" t="str">
        <f>_xlfn.XLOOKUP(D133,products!$A$1:$A$49,products!$C$1:$C$49)</f>
        <v>D</v>
      </c>
      <c r="K133" s="6">
        <f>_xlfn.XLOOKUP(D133,products!$A$1:$A$49,products!$D$1:$D$49)</f>
        <v>0.5</v>
      </c>
      <c r="L133" s="7">
        <f>_xlfn.XLOOKUP(D133,products!$A$1:$A$49,products!$E$1:$E$49,,0)</f>
        <v>7.29</v>
      </c>
      <c r="M133" s="10">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4"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f>
        <v>Ara</v>
      </c>
      <c r="J134" t="str">
        <f>_xlfn.XLOOKUP(D134,products!$A$1:$A$49,products!$C$1:$C$49)</f>
        <v>L</v>
      </c>
      <c r="K134" s="6">
        <f>_xlfn.XLOOKUP(D134,products!$A$1:$A$49,products!$D$1:$D$49)</f>
        <v>2.5</v>
      </c>
      <c r="L134" s="7">
        <f>_xlfn.XLOOKUP(D134,products!$A$1:$A$49,products!$E$1:$E$49,,0)</f>
        <v>29.784999999999997</v>
      </c>
      <c r="M134" s="10">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4"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f>
        <v>Lib</v>
      </c>
      <c r="J135" t="str">
        <f>_xlfn.XLOOKUP(D135,products!$A$1:$A$49,products!$C$1:$C$49)</f>
        <v>D</v>
      </c>
      <c r="K135" s="6">
        <f>_xlfn.XLOOKUP(D135,products!$A$1:$A$49,products!$D$1:$D$49)</f>
        <v>1</v>
      </c>
      <c r="L135" s="7">
        <f>_xlfn.XLOOKUP(D135,products!$A$1:$A$49,products!$E$1:$E$49,,0)</f>
        <v>12.95</v>
      </c>
      <c r="M135" s="10">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4"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f>
        <v>Exc</v>
      </c>
      <c r="J136" t="str">
        <f>_xlfn.XLOOKUP(D136,products!$A$1:$A$49,products!$C$1:$C$49)</f>
        <v>M</v>
      </c>
      <c r="K136" s="6">
        <f>_xlfn.XLOOKUP(D136,products!$A$1:$A$49,products!$D$1:$D$49)</f>
        <v>2.5</v>
      </c>
      <c r="L136" s="7">
        <f>_xlfn.XLOOKUP(D136,products!$A$1:$A$49,products!$E$1:$E$49,,0)</f>
        <v>31.624999999999996</v>
      </c>
      <c r="M136" s="10">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4"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f>
        <v>Ara</v>
      </c>
      <c r="J137" t="str">
        <f>_xlfn.XLOOKUP(D137,products!$A$1:$A$49,products!$C$1:$C$49)</f>
        <v>L</v>
      </c>
      <c r="K137" s="6">
        <f>_xlfn.XLOOKUP(D137,products!$A$1:$A$49,products!$D$1:$D$49)</f>
        <v>0.5</v>
      </c>
      <c r="L137" s="7">
        <f>_xlfn.XLOOKUP(D137,products!$A$1:$A$49,products!$E$1:$E$49,,0)</f>
        <v>7.77</v>
      </c>
      <c r="M137" s="10">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4"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f>
        <v>Ara</v>
      </c>
      <c r="J138" t="str">
        <f>_xlfn.XLOOKUP(D138,products!$A$1:$A$49,products!$C$1:$C$49)</f>
        <v>D</v>
      </c>
      <c r="K138" s="6">
        <f>_xlfn.XLOOKUP(D138,products!$A$1:$A$49,products!$D$1:$D$49)</f>
        <v>0.2</v>
      </c>
      <c r="L138" s="7">
        <f>_xlfn.XLOOKUP(D138,products!$A$1:$A$49,products!$E$1:$E$49,,0)</f>
        <v>2.9849999999999999</v>
      </c>
      <c r="M138" s="10">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4"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f>
        <v>Exc</v>
      </c>
      <c r="J139" t="str">
        <f>_xlfn.XLOOKUP(D139,products!$A$1:$A$49,products!$C$1:$C$49)</f>
        <v>L</v>
      </c>
      <c r="K139" s="6">
        <f>_xlfn.XLOOKUP(D139,products!$A$1:$A$49,products!$D$1:$D$49)</f>
        <v>2.5</v>
      </c>
      <c r="L139" s="7">
        <f>_xlfn.XLOOKUP(D139,products!$A$1:$A$49,products!$E$1:$E$49,,0)</f>
        <v>34.154999999999994</v>
      </c>
      <c r="M139" s="10">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4"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f>
        <v>Exc</v>
      </c>
      <c r="J140" t="str">
        <f>_xlfn.XLOOKUP(D140,products!$A$1:$A$49,products!$C$1:$C$49)</f>
        <v>D</v>
      </c>
      <c r="K140" s="6">
        <f>_xlfn.XLOOKUP(D140,products!$A$1:$A$49,products!$D$1:$D$49)</f>
        <v>1</v>
      </c>
      <c r="L140" s="7">
        <f>_xlfn.XLOOKUP(D140,products!$A$1:$A$49,products!$E$1:$E$49,,0)</f>
        <v>12.15</v>
      </c>
      <c r="M140" s="10">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4"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f>
        <v>Lib</v>
      </c>
      <c r="J141" t="str">
        <f>_xlfn.XLOOKUP(D141,products!$A$1:$A$49,products!$C$1:$C$49)</f>
        <v>D</v>
      </c>
      <c r="K141" s="6">
        <f>_xlfn.XLOOKUP(D141,products!$A$1:$A$49,products!$D$1:$D$49)</f>
        <v>1</v>
      </c>
      <c r="L141" s="7">
        <f>_xlfn.XLOOKUP(D141,products!$A$1:$A$49,products!$E$1:$E$49,,0)</f>
        <v>12.95</v>
      </c>
      <c r="M141" s="10">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4"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f>
        <v>Lib</v>
      </c>
      <c r="J142" t="str">
        <f>_xlfn.XLOOKUP(D142,products!$A$1:$A$49,products!$C$1:$C$49)</f>
        <v>D</v>
      </c>
      <c r="K142" s="6">
        <f>_xlfn.XLOOKUP(D142,products!$A$1:$A$49,products!$D$1:$D$49)</f>
        <v>2.5</v>
      </c>
      <c r="L142" s="7">
        <f>_xlfn.XLOOKUP(D142,products!$A$1:$A$49,products!$E$1:$E$49,,0)</f>
        <v>29.784999999999997</v>
      </c>
      <c r="M142" s="10">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4"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f>
        <v>Ara</v>
      </c>
      <c r="J143" t="str">
        <f>_xlfn.XLOOKUP(D143,products!$A$1:$A$49,products!$C$1:$C$49)</f>
        <v>L</v>
      </c>
      <c r="K143" s="6">
        <f>_xlfn.XLOOKUP(D143,products!$A$1:$A$49,products!$D$1:$D$49)</f>
        <v>0.2</v>
      </c>
      <c r="L143" s="7">
        <f>_xlfn.XLOOKUP(D143,products!$A$1:$A$49,products!$E$1:$E$49,,0)</f>
        <v>3.8849999999999998</v>
      </c>
      <c r="M143" s="10">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4"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f>
        <v>Exc</v>
      </c>
      <c r="J144" t="str">
        <f>_xlfn.XLOOKUP(D144,products!$A$1:$A$49,products!$C$1:$C$49)</f>
        <v>L</v>
      </c>
      <c r="K144" s="6">
        <f>_xlfn.XLOOKUP(D144,products!$A$1:$A$49,products!$D$1:$D$49)</f>
        <v>2.5</v>
      </c>
      <c r="L144" s="7">
        <f>_xlfn.XLOOKUP(D144,products!$A$1:$A$49,products!$E$1:$E$49,,0)</f>
        <v>34.154999999999994</v>
      </c>
      <c r="M144" s="10">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4"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f>
        <v>Lib</v>
      </c>
      <c r="J145" t="str">
        <f>_xlfn.XLOOKUP(D145,products!$A$1:$A$49,products!$C$1:$C$49)</f>
        <v>M</v>
      </c>
      <c r="K145" s="6">
        <f>_xlfn.XLOOKUP(D145,products!$A$1:$A$49,products!$D$1:$D$49)</f>
        <v>0.5</v>
      </c>
      <c r="L145" s="7">
        <f>_xlfn.XLOOKUP(D145,products!$A$1:$A$49,products!$E$1:$E$49,,0)</f>
        <v>8.73</v>
      </c>
      <c r="M145" s="10">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4"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f>
        <v>Exc</v>
      </c>
      <c r="J146" t="str">
        <f>_xlfn.XLOOKUP(D146,products!$A$1:$A$49,products!$C$1:$C$49)</f>
        <v>L</v>
      </c>
      <c r="K146" s="6">
        <f>_xlfn.XLOOKUP(D146,products!$A$1:$A$49,products!$D$1:$D$49)</f>
        <v>2.5</v>
      </c>
      <c r="L146" s="7">
        <f>_xlfn.XLOOKUP(D146,products!$A$1:$A$49,products!$E$1:$E$49,,0)</f>
        <v>34.154999999999994</v>
      </c>
      <c r="M146" s="10">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4"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f>
        <v>Lib</v>
      </c>
      <c r="J147" t="str">
        <f>_xlfn.XLOOKUP(D147,products!$A$1:$A$49,products!$C$1:$C$49)</f>
        <v>M</v>
      </c>
      <c r="K147" s="6">
        <f>_xlfn.XLOOKUP(D147,products!$A$1:$A$49,products!$D$1:$D$49)</f>
        <v>0.2</v>
      </c>
      <c r="L147" s="7">
        <f>_xlfn.XLOOKUP(D147,products!$A$1:$A$49,products!$E$1:$E$49,,0)</f>
        <v>4.3650000000000002</v>
      </c>
      <c r="M147" s="10">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4"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f>
        <v>Lib</v>
      </c>
      <c r="J148" t="str">
        <f>_xlfn.XLOOKUP(D148,products!$A$1:$A$49,products!$C$1:$C$49)</f>
        <v>M</v>
      </c>
      <c r="K148" s="6">
        <f>_xlfn.XLOOKUP(D148,products!$A$1:$A$49,products!$D$1:$D$49)</f>
        <v>1</v>
      </c>
      <c r="L148" s="7">
        <f>_xlfn.XLOOKUP(D148,products!$A$1:$A$49,products!$E$1:$E$49,,0)</f>
        <v>14.55</v>
      </c>
      <c r="M148" s="10">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4"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f>
        <v>Exc</v>
      </c>
      <c r="J149" t="str">
        <f>_xlfn.XLOOKUP(D149,products!$A$1:$A$49,products!$C$1:$C$49)</f>
        <v>M</v>
      </c>
      <c r="K149" s="6">
        <f>_xlfn.XLOOKUP(D149,products!$A$1:$A$49,products!$D$1:$D$49)</f>
        <v>1</v>
      </c>
      <c r="L149" s="7">
        <f>_xlfn.XLOOKUP(D149,products!$A$1:$A$49,products!$E$1:$E$49,,0)</f>
        <v>13.75</v>
      </c>
      <c r="M149" s="10">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4"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f>
        <v>Exc</v>
      </c>
      <c r="J150" t="str">
        <f>_xlfn.XLOOKUP(D150,products!$A$1:$A$49,products!$C$1:$C$49)</f>
        <v>D</v>
      </c>
      <c r="K150" s="6">
        <f>_xlfn.XLOOKUP(D150,products!$A$1:$A$49,products!$D$1:$D$49)</f>
        <v>0.2</v>
      </c>
      <c r="L150" s="7">
        <f>_xlfn.XLOOKUP(D150,products!$A$1:$A$49,products!$E$1:$E$49,,0)</f>
        <v>3.645</v>
      </c>
      <c r="M150" s="10">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4"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f>
        <v>Ara</v>
      </c>
      <c r="J151" t="str">
        <f>_xlfn.XLOOKUP(D151,products!$A$1:$A$49,products!$C$1:$C$49)</f>
        <v>M</v>
      </c>
      <c r="K151" s="6">
        <f>_xlfn.XLOOKUP(D151,products!$A$1:$A$49,products!$D$1:$D$49)</f>
        <v>2.5</v>
      </c>
      <c r="L151" s="7">
        <f>_xlfn.XLOOKUP(D151,products!$A$1:$A$49,products!$E$1:$E$49,,0)</f>
        <v>25.874999999999996</v>
      </c>
      <c r="M151" s="10">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4"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f>
        <v>Lib</v>
      </c>
      <c r="J152" t="str">
        <f>_xlfn.XLOOKUP(D152,products!$A$1:$A$49,products!$C$1:$C$49)</f>
        <v>D</v>
      </c>
      <c r="K152" s="6">
        <f>_xlfn.XLOOKUP(D152,products!$A$1:$A$49,products!$D$1:$D$49)</f>
        <v>1</v>
      </c>
      <c r="L152" s="7">
        <f>_xlfn.XLOOKUP(D152,products!$A$1:$A$49,products!$E$1:$E$49,,0)</f>
        <v>12.95</v>
      </c>
      <c r="M152" s="10">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4"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f>
        <v>Ara</v>
      </c>
      <c r="J153" t="str">
        <f>_xlfn.XLOOKUP(D153,products!$A$1:$A$49,products!$C$1:$C$49)</f>
        <v>M</v>
      </c>
      <c r="K153" s="6">
        <f>_xlfn.XLOOKUP(D153,products!$A$1:$A$49,products!$D$1:$D$49)</f>
        <v>1</v>
      </c>
      <c r="L153" s="7">
        <f>_xlfn.XLOOKUP(D153,products!$A$1:$A$49,products!$E$1:$E$49,,0)</f>
        <v>11.25</v>
      </c>
      <c r="M153" s="10">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4"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f>
        <v>Rob</v>
      </c>
      <c r="J154" t="str">
        <f>_xlfn.XLOOKUP(D154,products!$A$1:$A$49,products!$C$1:$C$49)</f>
        <v>M</v>
      </c>
      <c r="K154" s="6">
        <f>_xlfn.XLOOKUP(D154,products!$A$1:$A$49,products!$D$1:$D$49)</f>
        <v>2.5</v>
      </c>
      <c r="L154" s="7">
        <f>_xlfn.XLOOKUP(D154,products!$A$1:$A$49,products!$E$1:$E$49,,0)</f>
        <v>22.884999999999998</v>
      </c>
      <c r="M154" s="10">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4"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f>
        <v>Rob</v>
      </c>
      <c r="J155" t="str">
        <f>_xlfn.XLOOKUP(D155,products!$A$1:$A$49,products!$C$1:$C$49)</f>
        <v>D</v>
      </c>
      <c r="K155" s="6">
        <f>_xlfn.XLOOKUP(D155,products!$A$1:$A$49,products!$D$1:$D$49)</f>
        <v>0.2</v>
      </c>
      <c r="L155" s="7">
        <f>_xlfn.XLOOKUP(D155,products!$A$1:$A$49,products!$E$1:$E$49,,0)</f>
        <v>2.6849999999999996</v>
      </c>
      <c r="M155" s="10">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4"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f>
        <v>Ara</v>
      </c>
      <c r="J156" t="str">
        <f>_xlfn.XLOOKUP(D156,products!$A$1:$A$49,products!$C$1:$C$49)</f>
        <v>D</v>
      </c>
      <c r="K156" s="6">
        <f>_xlfn.XLOOKUP(D156,products!$A$1:$A$49,products!$D$1:$D$49)</f>
        <v>2.5</v>
      </c>
      <c r="L156" s="7">
        <f>_xlfn.XLOOKUP(D156,products!$A$1:$A$49,products!$E$1:$E$49,,0)</f>
        <v>22.884999999999998</v>
      </c>
      <c r="M156" s="10">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4"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f>
        <v>Ara</v>
      </c>
      <c r="J157" t="str">
        <f>_xlfn.XLOOKUP(D157,products!$A$1:$A$49,products!$C$1:$C$49)</f>
        <v>M</v>
      </c>
      <c r="K157" s="6">
        <f>_xlfn.XLOOKUP(D157,products!$A$1:$A$49,products!$D$1:$D$49)</f>
        <v>2.5</v>
      </c>
      <c r="L157" s="7">
        <f>_xlfn.XLOOKUP(D157,products!$A$1:$A$49,products!$E$1:$E$49,,0)</f>
        <v>25.874999999999996</v>
      </c>
      <c r="M157" s="10">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4"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f>
        <v>Ara</v>
      </c>
      <c r="J158" t="str">
        <f>_xlfn.XLOOKUP(D158,products!$A$1:$A$49,products!$C$1:$C$49)</f>
        <v>M</v>
      </c>
      <c r="K158" s="6">
        <f>_xlfn.XLOOKUP(D158,products!$A$1:$A$49,products!$D$1:$D$49)</f>
        <v>2.5</v>
      </c>
      <c r="L158" s="7">
        <f>_xlfn.XLOOKUP(D158,products!$A$1:$A$49,products!$E$1:$E$49,,0)</f>
        <v>25.874999999999996</v>
      </c>
      <c r="M158" s="10">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4"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f>
        <v>Rob</v>
      </c>
      <c r="J159" t="str">
        <f>_xlfn.XLOOKUP(D159,products!$A$1:$A$49,products!$C$1:$C$49)</f>
        <v>D</v>
      </c>
      <c r="K159" s="6">
        <f>_xlfn.XLOOKUP(D159,products!$A$1:$A$49,products!$D$1:$D$49)</f>
        <v>2.5</v>
      </c>
      <c r="L159" s="7">
        <f>_xlfn.XLOOKUP(D159,products!$A$1:$A$49,products!$E$1:$E$49,,0)</f>
        <v>20.584999999999997</v>
      </c>
      <c r="M159" s="10">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4"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f>
        <v>Rob</v>
      </c>
      <c r="J160" t="str">
        <f>_xlfn.XLOOKUP(D160,products!$A$1:$A$49,products!$C$1:$C$49)</f>
        <v>D</v>
      </c>
      <c r="K160" s="6">
        <f>_xlfn.XLOOKUP(D160,products!$A$1:$A$49,products!$D$1:$D$49)</f>
        <v>2.5</v>
      </c>
      <c r="L160" s="7">
        <f>_xlfn.XLOOKUP(D160,products!$A$1:$A$49,products!$E$1:$E$49,,0)</f>
        <v>20.584999999999997</v>
      </c>
      <c r="M160" s="10">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4"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f>
        <v>Lib</v>
      </c>
      <c r="J161" t="str">
        <f>_xlfn.XLOOKUP(D161,products!$A$1:$A$49,products!$C$1:$C$49)</f>
        <v>L</v>
      </c>
      <c r="K161" s="6">
        <f>_xlfn.XLOOKUP(D161,products!$A$1:$A$49,products!$D$1:$D$49)</f>
        <v>2.5</v>
      </c>
      <c r="L161" s="7">
        <f>_xlfn.XLOOKUP(D161,products!$A$1:$A$49,products!$E$1:$E$49,,0)</f>
        <v>36.454999999999998</v>
      </c>
      <c r="M161" s="10">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4"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f>
        <v>Exc</v>
      </c>
      <c r="J162" t="str">
        <f>_xlfn.XLOOKUP(D162,products!$A$1:$A$49,products!$C$1:$C$49)</f>
        <v>M</v>
      </c>
      <c r="K162" s="6">
        <f>_xlfn.XLOOKUP(D162,products!$A$1:$A$49,products!$D$1:$D$49)</f>
        <v>0.5</v>
      </c>
      <c r="L162" s="7">
        <f>_xlfn.XLOOKUP(D162,products!$A$1:$A$49,products!$E$1:$E$49,,0)</f>
        <v>8.25</v>
      </c>
      <c r="M162" s="10">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4"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f>
        <v>Ara</v>
      </c>
      <c r="J163" t="str">
        <f>_xlfn.XLOOKUP(D163,products!$A$1:$A$49,products!$C$1:$C$49)</f>
        <v>L</v>
      </c>
      <c r="K163" s="6">
        <f>_xlfn.XLOOKUP(D163,products!$A$1:$A$49,products!$D$1:$D$49)</f>
        <v>0.5</v>
      </c>
      <c r="L163" s="7">
        <f>_xlfn.XLOOKUP(D163,products!$A$1:$A$49,products!$E$1:$E$49,,0)</f>
        <v>7.77</v>
      </c>
      <c r="M163" s="10">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4"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f>
        <v>Exc</v>
      </c>
      <c r="J164" t="str">
        <f>_xlfn.XLOOKUP(D164,products!$A$1:$A$49,products!$C$1:$C$49)</f>
        <v>D</v>
      </c>
      <c r="K164" s="6">
        <f>_xlfn.XLOOKUP(D164,products!$A$1:$A$49,products!$D$1:$D$49)</f>
        <v>0.5</v>
      </c>
      <c r="L164" s="7">
        <f>_xlfn.XLOOKUP(D164,products!$A$1:$A$49,products!$E$1:$E$49,,0)</f>
        <v>7.29</v>
      </c>
      <c r="M164" s="10">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4"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f>
        <v>Rob</v>
      </c>
      <c r="J165" t="str">
        <f>_xlfn.XLOOKUP(D165,products!$A$1:$A$49,products!$C$1:$C$49)</f>
        <v>D</v>
      </c>
      <c r="K165" s="6">
        <f>_xlfn.XLOOKUP(D165,products!$A$1:$A$49,products!$D$1:$D$49)</f>
        <v>0.2</v>
      </c>
      <c r="L165" s="7">
        <f>_xlfn.XLOOKUP(D165,products!$A$1:$A$49,products!$E$1:$E$49,,0)</f>
        <v>2.6849999999999996</v>
      </c>
      <c r="M165" s="10">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4"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f>
        <v>Exc</v>
      </c>
      <c r="J166" t="str">
        <f>_xlfn.XLOOKUP(D166,products!$A$1:$A$49,products!$C$1:$C$49)</f>
        <v>D</v>
      </c>
      <c r="K166" s="6">
        <f>_xlfn.XLOOKUP(D166,products!$A$1:$A$49,products!$D$1:$D$49)</f>
        <v>0.5</v>
      </c>
      <c r="L166" s="7">
        <f>_xlfn.XLOOKUP(D166,products!$A$1:$A$49,products!$E$1:$E$49,,0)</f>
        <v>7.29</v>
      </c>
      <c r="M166" s="10">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4"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f>
        <v>Rob</v>
      </c>
      <c r="J167" t="str">
        <f>_xlfn.XLOOKUP(D167,products!$A$1:$A$49,products!$C$1:$C$49)</f>
        <v>D</v>
      </c>
      <c r="K167" s="6">
        <f>_xlfn.XLOOKUP(D167,products!$A$1:$A$49,products!$D$1:$D$49)</f>
        <v>1</v>
      </c>
      <c r="L167" s="7">
        <f>_xlfn.XLOOKUP(D167,products!$A$1:$A$49,products!$E$1:$E$49,,0)</f>
        <v>8.9499999999999993</v>
      </c>
      <c r="M167" s="10">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4"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f>
        <v>Rob</v>
      </c>
      <c r="J168" t="str">
        <f>_xlfn.XLOOKUP(D168,products!$A$1:$A$49,products!$C$1:$C$49)</f>
        <v>D</v>
      </c>
      <c r="K168" s="6">
        <f>_xlfn.XLOOKUP(D168,products!$A$1:$A$49,products!$D$1:$D$49)</f>
        <v>0.5</v>
      </c>
      <c r="L168" s="7">
        <f>_xlfn.XLOOKUP(D168,products!$A$1:$A$49,products!$E$1:$E$49,,0)</f>
        <v>5.3699999999999992</v>
      </c>
      <c r="M168" s="10">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4"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f>
        <v>Exc</v>
      </c>
      <c r="J169" t="str">
        <f>_xlfn.XLOOKUP(D169,products!$A$1:$A$49,products!$C$1:$C$49)</f>
        <v>M</v>
      </c>
      <c r="K169" s="6">
        <f>_xlfn.XLOOKUP(D169,products!$A$1:$A$49,products!$D$1:$D$49)</f>
        <v>0.5</v>
      </c>
      <c r="L169" s="7">
        <f>_xlfn.XLOOKUP(D169,products!$A$1:$A$49,products!$E$1:$E$49,,0)</f>
        <v>8.25</v>
      </c>
      <c r="M169" s="10">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4"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f>
        <v>Ara</v>
      </c>
      <c r="J170" t="str">
        <f>_xlfn.XLOOKUP(D170,products!$A$1:$A$49,products!$C$1:$C$49)</f>
        <v>M</v>
      </c>
      <c r="K170" s="6">
        <f>_xlfn.XLOOKUP(D170,products!$A$1:$A$49,products!$D$1:$D$49)</f>
        <v>0.5</v>
      </c>
      <c r="L170" s="7">
        <f>_xlfn.XLOOKUP(D170,products!$A$1:$A$49,products!$E$1:$E$49,,0)</f>
        <v>6.75</v>
      </c>
      <c r="M170" s="10">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4"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f>
        <v>Rob</v>
      </c>
      <c r="J171" t="str">
        <f>_xlfn.XLOOKUP(D171,products!$A$1:$A$49,products!$C$1:$C$49)</f>
        <v>D</v>
      </c>
      <c r="K171" s="6">
        <f>_xlfn.XLOOKUP(D171,products!$A$1:$A$49,products!$D$1:$D$49)</f>
        <v>1</v>
      </c>
      <c r="L171" s="7">
        <f>_xlfn.XLOOKUP(D171,products!$A$1:$A$49,products!$E$1:$E$49,,0)</f>
        <v>8.9499999999999993</v>
      </c>
      <c r="M171" s="10">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4"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f>
        <v>Exc</v>
      </c>
      <c r="J172" t="str">
        <f>_xlfn.XLOOKUP(D172,products!$A$1:$A$49,products!$C$1:$C$49)</f>
        <v>L</v>
      </c>
      <c r="K172" s="6">
        <f>_xlfn.XLOOKUP(D172,products!$A$1:$A$49,products!$D$1:$D$49)</f>
        <v>2.5</v>
      </c>
      <c r="L172" s="7">
        <f>_xlfn.XLOOKUP(D172,products!$A$1:$A$49,products!$E$1:$E$49,,0)</f>
        <v>34.154999999999994</v>
      </c>
      <c r="M172" s="10">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4"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f>
        <v>Exc</v>
      </c>
      <c r="J173" t="str">
        <f>_xlfn.XLOOKUP(D173,products!$A$1:$A$49,products!$C$1:$C$49)</f>
        <v>M</v>
      </c>
      <c r="K173" s="6">
        <f>_xlfn.XLOOKUP(D173,products!$A$1:$A$49,products!$D$1:$D$49)</f>
        <v>2.5</v>
      </c>
      <c r="L173" s="7">
        <f>_xlfn.XLOOKUP(D173,products!$A$1:$A$49,products!$E$1:$E$49,,0)</f>
        <v>31.624999999999996</v>
      </c>
      <c r="M173" s="10">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4"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f>
        <v>Exc</v>
      </c>
      <c r="J174" t="str">
        <f>_xlfn.XLOOKUP(D174,products!$A$1:$A$49,products!$C$1:$C$49)</f>
        <v>D</v>
      </c>
      <c r="K174" s="6">
        <f>_xlfn.XLOOKUP(D174,products!$A$1:$A$49,products!$D$1:$D$49)</f>
        <v>0.5</v>
      </c>
      <c r="L174" s="7">
        <f>_xlfn.XLOOKUP(D174,products!$A$1:$A$49,products!$E$1:$E$49,,0)</f>
        <v>7.29</v>
      </c>
      <c r="M174" s="10">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4"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f>
        <v>Rob</v>
      </c>
      <c r="J175" t="str">
        <f>_xlfn.XLOOKUP(D175,products!$A$1:$A$49,products!$C$1:$C$49)</f>
        <v>M</v>
      </c>
      <c r="K175" s="6">
        <f>_xlfn.XLOOKUP(D175,products!$A$1:$A$49,products!$D$1:$D$49)</f>
        <v>2.5</v>
      </c>
      <c r="L175" s="7">
        <f>_xlfn.XLOOKUP(D175,products!$A$1:$A$49,products!$E$1:$E$49,,0)</f>
        <v>22.884999999999998</v>
      </c>
      <c r="M175" s="10">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4"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f>
        <v>Exc</v>
      </c>
      <c r="J176" t="str">
        <f>_xlfn.XLOOKUP(D176,products!$A$1:$A$49,products!$C$1:$C$49)</f>
        <v>L</v>
      </c>
      <c r="K176" s="6">
        <f>_xlfn.XLOOKUP(D176,products!$A$1:$A$49,products!$D$1:$D$49)</f>
        <v>2.5</v>
      </c>
      <c r="L176" s="7">
        <f>_xlfn.XLOOKUP(D176,products!$A$1:$A$49,products!$E$1:$E$49,,0)</f>
        <v>34.154999999999994</v>
      </c>
      <c r="M176" s="10">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4"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f>
        <v>Exc</v>
      </c>
      <c r="J177" t="str">
        <f>_xlfn.XLOOKUP(D177,products!$A$1:$A$49,products!$C$1:$C$49)</f>
        <v>M</v>
      </c>
      <c r="K177" s="6">
        <f>_xlfn.XLOOKUP(D177,products!$A$1:$A$49,products!$D$1:$D$49)</f>
        <v>2.5</v>
      </c>
      <c r="L177" s="7">
        <f>_xlfn.XLOOKUP(D177,products!$A$1:$A$49,products!$E$1:$E$49,,0)</f>
        <v>31.624999999999996</v>
      </c>
      <c r="M177" s="10">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4"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f>
        <v>Exc</v>
      </c>
      <c r="J178" t="str">
        <f>_xlfn.XLOOKUP(D178,products!$A$1:$A$49,products!$C$1:$C$49)</f>
        <v>L</v>
      </c>
      <c r="K178" s="6">
        <f>_xlfn.XLOOKUP(D178,products!$A$1:$A$49,products!$D$1:$D$49)</f>
        <v>2.5</v>
      </c>
      <c r="L178" s="7">
        <f>_xlfn.XLOOKUP(D178,products!$A$1:$A$49,products!$E$1:$E$49,,0)</f>
        <v>34.154999999999994</v>
      </c>
      <c r="M178" s="10">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4"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f>
        <v>Rob</v>
      </c>
      <c r="J179" t="str">
        <f>_xlfn.XLOOKUP(D179,products!$A$1:$A$49,products!$C$1:$C$49)</f>
        <v>L</v>
      </c>
      <c r="K179" s="6">
        <f>_xlfn.XLOOKUP(D179,products!$A$1:$A$49,products!$D$1:$D$49)</f>
        <v>2.5</v>
      </c>
      <c r="L179" s="7">
        <f>_xlfn.XLOOKUP(D179,products!$A$1:$A$49,products!$E$1:$E$49,,0)</f>
        <v>27.484999999999996</v>
      </c>
      <c r="M179" s="10">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4"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f>
        <v>Ara</v>
      </c>
      <c r="J180" t="str">
        <f>_xlfn.XLOOKUP(D180,products!$A$1:$A$49,products!$C$1:$C$49)</f>
        <v>L</v>
      </c>
      <c r="K180" s="6">
        <f>_xlfn.XLOOKUP(D180,products!$A$1:$A$49,products!$D$1:$D$49)</f>
        <v>1</v>
      </c>
      <c r="L180" s="7">
        <f>_xlfn.XLOOKUP(D180,products!$A$1:$A$49,products!$E$1:$E$49,,0)</f>
        <v>12.95</v>
      </c>
      <c r="M180" s="10">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4"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f>
        <v>Ara</v>
      </c>
      <c r="J181" t="str">
        <f>_xlfn.XLOOKUP(D181,products!$A$1:$A$49,products!$C$1:$C$49)</f>
        <v>D</v>
      </c>
      <c r="K181" s="6">
        <f>_xlfn.XLOOKUP(D181,products!$A$1:$A$49,products!$D$1:$D$49)</f>
        <v>0.2</v>
      </c>
      <c r="L181" s="7">
        <f>_xlfn.XLOOKUP(D181,products!$A$1:$A$49,products!$E$1:$E$49,,0)</f>
        <v>2.9849999999999999</v>
      </c>
      <c r="M181" s="10">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4"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f>
        <v>Exc</v>
      </c>
      <c r="J182" t="str">
        <f>_xlfn.XLOOKUP(D182,products!$A$1:$A$49,products!$C$1:$C$49)</f>
        <v>L</v>
      </c>
      <c r="K182" s="6">
        <f>_xlfn.XLOOKUP(D182,products!$A$1:$A$49,products!$D$1:$D$49)</f>
        <v>0.2</v>
      </c>
      <c r="L182" s="7">
        <f>_xlfn.XLOOKUP(D182,products!$A$1:$A$49,products!$E$1:$E$49,,0)</f>
        <v>4.4550000000000001</v>
      </c>
      <c r="M182" s="10">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4"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f>
        <v>Ara</v>
      </c>
      <c r="J183" t="str">
        <f>_xlfn.XLOOKUP(D183,products!$A$1:$A$49,products!$C$1:$C$49)</f>
        <v>D</v>
      </c>
      <c r="K183" s="6">
        <f>_xlfn.XLOOKUP(D183,products!$A$1:$A$49,products!$D$1:$D$49)</f>
        <v>0.5</v>
      </c>
      <c r="L183" s="7">
        <f>_xlfn.XLOOKUP(D183,products!$A$1:$A$49,products!$E$1:$E$49,,0)</f>
        <v>5.97</v>
      </c>
      <c r="M183" s="10">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4"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f>
        <v>Rob</v>
      </c>
      <c r="J184" t="str">
        <f>_xlfn.XLOOKUP(D184,products!$A$1:$A$49,products!$C$1:$C$49)</f>
        <v>D</v>
      </c>
      <c r="K184" s="6">
        <f>_xlfn.XLOOKUP(D184,products!$A$1:$A$49,products!$D$1:$D$49)</f>
        <v>0.5</v>
      </c>
      <c r="L184" s="7">
        <f>_xlfn.XLOOKUP(D184,products!$A$1:$A$49,products!$E$1:$E$49,,0)</f>
        <v>5.3699999999999992</v>
      </c>
      <c r="M184" s="10">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4"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f>
        <v>Exc</v>
      </c>
      <c r="J185" t="str">
        <f>_xlfn.XLOOKUP(D185,products!$A$1:$A$49,products!$C$1:$C$49)</f>
        <v>M</v>
      </c>
      <c r="K185" s="6">
        <f>_xlfn.XLOOKUP(D185,products!$A$1:$A$49,products!$D$1:$D$49)</f>
        <v>0.2</v>
      </c>
      <c r="L185" s="7">
        <f>_xlfn.XLOOKUP(D185,products!$A$1:$A$49,products!$E$1:$E$49,,0)</f>
        <v>4.125</v>
      </c>
      <c r="M185" s="10">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4"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f>
        <v>Ara</v>
      </c>
      <c r="J186" t="str">
        <f>_xlfn.XLOOKUP(D186,products!$A$1:$A$49,products!$C$1:$C$49)</f>
        <v>L</v>
      </c>
      <c r="K186" s="6">
        <f>_xlfn.XLOOKUP(D186,products!$A$1:$A$49,products!$D$1:$D$49)</f>
        <v>0.5</v>
      </c>
      <c r="L186" s="7">
        <f>_xlfn.XLOOKUP(D186,products!$A$1:$A$49,products!$E$1:$E$49,,0)</f>
        <v>7.77</v>
      </c>
      <c r="M186" s="10">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4"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f>
        <v>Exc</v>
      </c>
      <c r="J187" t="str">
        <f>_xlfn.XLOOKUP(D187,products!$A$1:$A$49,products!$C$1:$C$49)</f>
        <v>D</v>
      </c>
      <c r="K187" s="6">
        <f>_xlfn.XLOOKUP(D187,products!$A$1:$A$49,products!$D$1:$D$49)</f>
        <v>0.5</v>
      </c>
      <c r="L187" s="7">
        <f>_xlfn.XLOOKUP(D187,products!$A$1:$A$49,products!$E$1:$E$49,,0)</f>
        <v>7.29</v>
      </c>
      <c r="M187" s="10">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4"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f>
        <v>Rob</v>
      </c>
      <c r="J188" t="str">
        <f>_xlfn.XLOOKUP(D188,products!$A$1:$A$49,products!$C$1:$C$49)</f>
        <v>M</v>
      </c>
      <c r="K188" s="6">
        <f>_xlfn.XLOOKUP(D188,products!$A$1:$A$49,products!$D$1:$D$49)</f>
        <v>2.5</v>
      </c>
      <c r="L188" s="7">
        <f>_xlfn.XLOOKUP(D188,products!$A$1:$A$49,products!$E$1:$E$49,,0)</f>
        <v>22.884999999999998</v>
      </c>
      <c r="M188" s="10">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4"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f>
        <v>Lib</v>
      </c>
      <c r="J189" t="str">
        <f>_xlfn.XLOOKUP(D189,products!$A$1:$A$49,products!$C$1:$C$49)</f>
        <v>M</v>
      </c>
      <c r="K189" s="6">
        <f>_xlfn.XLOOKUP(D189,products!$A$1:$A$49,products!$D$1:$D$49)</f>
        <v>0.5</v>
      </c>
      <c r="L189" s="7">
        <f>_xlfn.XLOOKUP(D189,products!$A$1:$A$49,products!$E$1:$E$49,,0)</f>
        <v>8.73</v>
      </c>
      <c r="M189" s="10">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4"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f>
        <v>Exc</v>
      </c>
      <c r="J190" t="str">
        <f>_xlfn.XLOOKUP(D190,products!$A$1:$A$49,products!$C$1:$C$49)</f>
        <v>L</v>
      </c>
      <c r="K190" s="6">
        <f>_xlfn.XLOOKUP(D190,products!$A$1:$A$49,products!$D$1:$D$49)</f>
        <v>0.2</v>
      </c>
      <c r="L190" s="7">
        <f>_xlfn.XLOOKUP(D190,products!$A$1:$A$49,products!$E$1:$E$49,,0)</f>
        <v>4.4550000000000001</v>
      </c>
      <c r="M190" s="10">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4"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f>
        <v>Lib</v>
      </c>
      <c r="J191" t="str">
        <f>_xlfn.XLOOKUP(D191,products!$A$1:$A$49,products!$C$1:$C$49)</f>
        <v>M</v>
      </c>
      <c r="K191" s="6">
        <f>_xlfn.XLOOKUP(D191,products!$A$1:$A$49,products!$D$1:$D$49)</f>
        <v>1</v>
      </c>
      <c r="L191" s="7">
        <f>_xlfn.XLOOKUP(D191,products!$A$1:$A$49,products!$E$1:$E$49,,0)</f>
        <v>14.55</v>
      </c>
      <c r="M191" s="10">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4"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f>
        <v>Lib</v>
      </c>
      <c r="J192" t="str">
        <f>_xlfn.XLOOKUP(D192,products!$A$1:$A$49,products!$C$1:$C$49)</f>
        <v>M</v>
      </c>
      <c r="K192" s="6">
        <f>_xlfn.XLOOKUP(D192,products!$A$1:$A$49,products!$D$1:$D$49)</f>
        <v>2.5</v>
      </c>
      <c r="L192" s="7">
        <f>_xlfn.XLOOKUP(D192,products!$A$1:$A$49,products!$E$1:$E$49,,0)</f>
        <v>33.464999999999996</v>
      </c>
      <c r="M192" s="10">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4"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f>
        <v>Lib</v>
      </c>
      <c r="J193" t="str">
        <f>_xlfn.XLOOKUP(D193,products!$A$1:$A$49,products!$C$1:$C$49)</f>
        <v>D</v>
      </c>
      <c r="K193" s="6">
        <f>_xlfn.XLOOKUP(D193,products!$A$1:$A$49,products!$D$1:$D$49)</f>
        <v>0.2</v>
      </c>
      <c r="L193" s="7">
        <f>_xlfn.XLOOKUP(D193,products!$A$1:$A$49,products!$E$1:$E$49,,0)</f>
        <v>3.8849999999999998</v>
      </c>
      <c r="M193" s="10">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4"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f>
        <v>Exc</v>
      </c>
      <c r="J194" t="str">
        <f>_xlfn.XLOOKUP(D194,products!$A$1:$A$49,products!$C$1:$C$49)</f>
        <v>D</v>
      </c>
      <c r="K194" s="6">
        <f>_xlfn.XLOOKUP(D194,products!$A$1:$A$49,products!$D$1:$D$49)</f>
        <v>1</v>
      </c>
      <c r="L194" s="7">
        <f>_xlfn.XLOOKUP(D194,products!$A$1:$A$49,products!$E$1:$E$49,,0)</f>
        <v>12.15</v>
      </c>
      <c r="M194" s="10">
        <f t="shared" ref="M194:M257" si="9">L194*E194</f>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4"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f>
        <v>Exc</v>
      </c>
      <c r="J195" t="str">
        <f>_xlfn.XLOOKUP(D195,products!$A$1:$A$49,products!$C$1:$C$49)</f>
        <v>L</v>
      </c>
      <c r="K195" s="6">
        <f>_xlfn.XLOOKUP(D195,products!$A$1:$A$49,products!$D$1:$D$49)</f>
        <v>1</v>
      </c>
      <c r="L195" s="7">
        <f>_xlfn.XLOOKUP(D195,products!$A$1:$A$49,products!$E$1:$E$49,,0)</f>
        <v>14.85</v>
      </c>
      <c r="M195" s="10">
        <f t="shared" si="9"/>
        <v>44.55</v>
      </c>
      <c r="N195" t="str">
        <f t="shared" ref="N195:N258" si="10">IF(I195="Rob","Robusta",IF(I195="Exc","Excelsa",IF(I195="Ara","Arabica", IF(I195="Lib","Liberica",""))))</f>
        <v>Excelsa</v>
      </c>
      <c r="O195" t="str">
        <f t="shared" ref="O195:O258" si="11">IF(J195="M","Medium",IF(J195="L","Light", IF(J195="D","Dark")))</f>
        <v>Light</v>
      </c>
      <c r="P195" t="str">
        <f>_xlfn.XLOOKUP(Orders[[#This Row],[Customer ID]],customers!$A$1:$A$1001,customers!$I$1:$I$1001,,0)</f>
        <v>No</v>
      </c>
    </row>
    <row r="196" spans="1:16" x14ac:dyDescent="0.35">
      <c r="A196" s="2" t="s">
        <v>1584</v>
      </c>
      <c r="B196" s="3">
        <v>44398</v>
      </c>
      <c r="C196" s="4"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f>
        <v>Exc</v>
      </c>
      <c r="J196" t="str">
        <f>_xlfn.XLOOKUP(D196,products!$A$1:$A$49,products!$C$1:$C$49)</f>
        <v>D</v>
      </c>
      <c r="K196" s="6">
        <f>_xlfn.XLOOKUP(D196,products!$A$1:$A$49,products!$D$1:$D$49)</f>
        <v>0.5</v>
      </c>
      <c r="L196" s="7">
        <f>_xlfn.XLOOKUP(D196,products!$A$1:$A$49,products!$E$1:$E$49,,0)</f>
        <v>7.29</v>
      </c>
      <c r="M196" s="10">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4"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f>
        <v>Ara</v>
      </c>
      <c r="J197" t="str">
        <f>_xlfn.XLOOKUP(D197,products!$A$1:$A$49,products!$C$1:$C$49)</f>
        <v>L</v>
      </c>
      <c r="K197" s="6">
        <f>_xlfn.XLOOKUP(D197,products!$A$1:$A$49,products!$D$1:$D$49)</f>
        <v>1</v>
      </c>
      <c r="L197" s="7">
        <f>_xlfn.XLOOKUP(D197,products!$A$1:$A$49,products!$E$1:$E$49,,0)</f>
        <v>12.95</v>
      </c>
      <c r="M197" s="10">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4"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f>
        <v>Exc</v>
      </c>
      <c r="J198" t="str">
        <f>_xlfn.XLOOKUP(D198,products!$A$1:$A$49,products!$C$1:$C$49)</f>
        <v>L</v>
      </c>
      <c r="K198" s="6">
        <f>_xlfn.XLOOKUP(D198,products!$A$1:$A$49,products!$D$1:$D$49)</f>
        <v>0.5</v>
      </c>
      <c r="L198" s="7">
        <f>_xlfn.XLOOKUP(D198,products!$A$1:$A$49,products!$E$1:$E$49,,0)</f>
        <v>8.91</v>
      </c>
      <c r="M198" s="10">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4"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f>
        <v>Lib</v>
      </c>
      <c r="J199" t="str">
        <f>_xlfn.XLOOKUP(D199,products!$A$1:$A$49,products!$C$1:$C$49)</f>
        <v>D</v>
      </c>
      <c r="K199" s="6">
        <f>_xlfn.XLOOKUP(D199,products!$A$1:$A$49,products!$D$1:$D$49)</f>
        <v>2.5</v>
      </c>
      <c r="L199" s="7">
        <f>_xlfn.XLOOKUP(D199,products!$A$1:$A$49,products!$E$1:$E$49,,0)</f>
        <v>29.784999999999997</v>
      </c>
      <c r="M199" s="10">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4"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f>
        <v>Lib</v>
      </c>
      <c r="J200" t="str">
        <f>_xlfn.XLOOKUP(D200,products!$A$1:$A$49,products!$C$1:$C$49)</f>
        <v>D</v>
      </c>
      <c r="K200" s="6">
        <f>_xlfn.XLOOKUP(D200,products!$A$1:$A$49,products!$D$1:$D$49)</f>
        <v>2.5</v>
      </c>
      <c r="L200" s="7">
        <f>_xlfn.XLOOKUP(D200,products!$A$1:$A$49,products!$E$1:$E$49,,0)</f>
        <v>29.784999999999997</v>
      </c>
      <c r="M200" s="10">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4"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f>
        <v>Lib</v>
      </c>
      <c r="J201" t="str">
        <f>_xlfn.XLOOKUP(D201,products!$A$1:$A$49,products!$C$1:$C$49)</f>
        <v>L</v>
      </c>
      <c r="K201" s="6">
        <f>_xlfn.XLOOKUP(D201,products!$A$1:$A$49,products!$D$1:$D$49)</f>
        <v>0.5</v>
      </c>
      <c r="L201" s="7">
        <f>_xlfn.XLOOKUP(D201,products!$A$1:$A$49,products!$E$1:$E$49,,0)</f>
        <v>9.51</v>
      </c>
      <c r="M201" s="10">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4"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f>
        <v>Exc</v>
      </c>
      <c r="J202" t="str">
        <f>_xlfn.XLOOKUP(D202,products!$A$1:$A$49,products!$C$1:$C$49)</f>
        <v>M</v>
      </c>
      <c r="K202" s="6">
        <f>_xlfn.XLOOKUP(D202,products!$A$1:$A$49,products!$D$1:$D$49)</f>
        <v>1</v>
      </c>
      <c r="L202" s="7">
        <f>_xlfn.XLOOKUP(D202,products!$A$1:$A$49,products!$E$1:$E$49,,0)</f>
        <v>13.75</v>
      </c>
      <c r="M202" s="10">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4"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f>
        <v>Lib</v>
      </c>
      <c r="J203" t="str">
        <f>_xlfn.XLOOKUP(D203,products!$A$1:$A$49,products!$C$1:$C$49)</f>
        <v>L</v>
      </c>
      <c r="K203" s="6">
        <f>_xlfn.XLOOKUP(D203,products!$A$1:$A$49,products!$D$1:$D$49)</f>
        <v>0.5</v>
      </c>
      <c r="L203" s="7">
        <f>_xlfn.XLOOKUP(D203,products!$A$1:$A$49,products!$E$1:$E$49,,0)</f>
        <v>9.51</v>
      </c>
      <c r="M203" s="10">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4"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f>
        <v>Lib</v>
      </c>
      <c r="J204" t="str">
        <f>_xlfn.XLOOKUP(D204,products!$A$1:$A$49,products!$C$1:$C$49)</f>
        <v>D</v>
      </c>
      <c r="K204" s="6">
        <f>_xlfn.XLOOKUP(D204,products!$A$1:$A$49,products!$D$1:$D$49)</f>
        <v>2.5</v>
      </c>
      <c r="L204" s="7">
        <f>_xlfn.XLOOKUP(D204,products!$A$1:$A$49,products!$E$1:$E$49,,0)</f>
        <v>29.784999999999997</v>
      </c>
      <c r="M204" s="10">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4"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f>
        <v>Lib</v>
      </c>
      <c r="J205" t="str">
        <f>_xlfn.XLOOKUP(D205,products!$A$1:$A$49,products!$C$1:$C$49)</f>
        <v>L</v>
      </c>
      <c r="K205" s="6">
        <f>_xlfn.XLOOKUP(D205,products!$A$1:$A$49,products!$D$1:$D$49)</f>
        <v>0.2</v>
      </c>
      <c r="L205" s="7">
        <f>_xlfn.XLOOKUP(D205,products!$A$1:$A$49,products!$E$1:$E$49,,0)</f>
        <v>4.7549999999999999</v>
      </c>
      <c r="M205" s="10">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4"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f>
        <v>Exc</v>
      </c>
      <c r="J206" t="str">
        <f>_xlfn.XLOOKUP(D206,products!$A$1:$A$49,products!$C$1:$C$49)</f>
        <v>M</v>
      </c>
      <c r="K206" s="6">
        <f>_xlfn.XLOOKUP(D206,products!$A$1:$A$49,products!$D$1:$D$49)</f>
        <v>1</v>
      </c>
      <c r="L206" s="7">
        <f>_xlfn.XLOOKUP(D206,products!$A$1:$A$49,products!$E$1:$E$49,,0)</f>
        <v>13.75</v>
      </c>
      <c r="M206" s="10">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4"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f>
        <v>Rob</v>
      </c>
      <c r="J207" t="str">
        <f>_xlfn.XLOOKUP(D207,products!$A$1:$A$49,products!$C$1:$C$49)</f>
        <v>D</v>
      </c>
      <c r="K207" s="6">
        <f>_xlfn.XLOOKUP(D207,products!$A$1:$A$49,products!$D$1:$D$49)</f>
        <v>0.2</v>
      </c>
      <c r="L207" s="7">
        <f>_xlfn.XLOOKUP(D207,products!$A$1:$A$49,products!$E$1:$E$49,,0)</f>
        <v>2.6849999999999996</v>
      </c>
      <c r="M207" s="10">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4"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f>
        <v>Ara</v>
      </c>
      <c r="J208" t="str">
        <f>_xlfn.XLOOKUP(D208,products!$A$1:$A$49,products!$C$1:$C$49)</f>
        <v>M</v>
      </c>
      <c r="K208" s="6">
        <f>_xlfn.XLOOKUP(D208,products!$A$1:$A$49,products!$D$1:$D$49)</f>
        <v>1</v>
      </c>
      <c r="L208" s="7">
        <f>_xlfn.XLOOKUP(D208,products!$A$1:$A$49,products!$E$1:$E$49,,0)</f>
        <v>11.25</v>
      </c>
      <c r="M208" s="10">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4"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f>
        <v>Ara</v>
      </c>
      <c r="J209" t="str">
        <f>_xlfn.XLOOKUP(D209,products!$A$1:$A$49,products!$C$1:$C$49)</f>
        <v>M</v>
      </c>
      <c r="K209" s="6">
        <f>_xlfn.XLOOKUP(D209,products!$A$1:$A$49,products!$D$1:$D$49)</f>
        <v>0.5</v>
      </c>
      <c r="L209" s="7">
        <f>_xlfn.XLOOKUP(D209,products!$A$1:$A$49,products!$E$1:$E$49,,0)</f>
        <v>6.75</v>
      </c>
      <c r="M209" s="10">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4"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f>
        <v>Exc</v>
      </c>
      <c r="J210" t="str">
        <f>_xlfn.XLOOKUP(D210,products!$A$1:$A$49,products!$C$1:$C$49)</f>
        <v>D</v>
      </c>
      <c r="K210" s="6">
        <f>_xlfn.XLOOKUP(D210,products!$A$1:$A$49,products!$D$1:$D$49)</f>
        <v>0.5</v>
      </c>
      <c r="L210" s="7">
        <f>_xlfn.XLOOKUP(D210,products!$A$1:$A$49,products!$E$1:$E$49,,0)</f>
        <v>7.29</v>
      </c>
      <c r="M210" s="10">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4"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f>
        <v>Ara</v>
      </c>
      <c r="J211" t="str">
        <f>_xlfn.XLOOKUP(D211,products!$A$1:$A$49,products!$C$1:$C$49)</f>
        <v>M</v>
      </c>
      <c r="K211" s="6">
        <f>_xlfn.XLOOKUP(D211,products!$A$1:$A$49,products!$D$1:$D$49)</f>
        <v>0.5</v>
      </c>
      <c r="L211" s="7">
        <f>_xlfn.XLOOKUP(D211,products!$A$1:$A$49,products!$E$1:$E$49,,0)</f>
        <v>6.75</v>
      </c>
      <c r="M211" s="10">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4"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f>
        <v>Lib</v>
      </c>
      <c r="J212" t="str">
        <f>_xlfn.XLOOKUP(D212,products!$A$1:$A$49,products!$C$1:$C$49)</f>
        <v>D</v>
      </c>
      <c r="K212" s="6">
        <f>_xlfn.XLOOKUP(D212,products!$A$1:$A$49,products!$D$1:$D$49)</f>
        <v>1</v>
      </c>
      <c r="L212" s="7">
        <f>_xlfn.XLOOKUP(D212,products!$A$1:$A$49,products!$E$1:$E$49,,0)</f>
        <v>12.95</v>
      </c>
      <c r="M212" s="10">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4"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f>
        <v>Exc</v>
      </c>
      <c r="J213" t="str">
        <f>_xlfn.XLOOKUP(D213,products!$A$1:$A$49,products!$C$1:$C$49)</f>
        <v>L</v>
      </c>
      <c r="K213" s="6">
        <f>_xlfn.XLOOKUP(D213,products!$A$1:$A$49,products!$D$1:$D$49)</f>
        <v>0.5</v>
      </c>
      <c r="L213" s="7">
        <f>_xlfn.XLOOKUP(D213,products!$A$1:$A$49,products!$E$1:$E$49,,0)</f>
        <v>8.91</v>
      </c>
      <c r="M213" s="10">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4"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f>
        <v>Exc</v>
      </c>
      <c r="J214" t="str">
        <f>_xlfn.XLOOKUP(D214,products!$A$1:$A$49,products!$C$1:$C$49)</f>
        <v>D</v>
      </c>
      <c r="K214" s="6">
        <f>_xlfn.XLOOKUP(D214,products!$A$1:$A$49,products!$D$1:$D$49)</f>
        <v>0.2</v>
      </c>
      <c r="L214" s="7">
        <f>_xlfn.XLOOKUP(D214,products!$A$1:$A$49,products!$E$1:$E$49,,0)</f>
        <v>3.645</v>
      </c>
      <c r="M214" s="10">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4"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f>
        <v>Rob</v>
      </c>
      <c r="J215" t="str">
        <f>_xlfn.XLOOKUP(D215,products!$A$1:$A$49,products!$C$1:$C$49)</f>
        <v>D</v>
      </c>
      <c r="K215" s="6">
        <f>_xlfn.XLOOKUP(D215,products!$A$1:$A$49,products!$D$1:$D$49)</f>
        <v>2.5</v>
      </c>
      <c r="L215" s="7">
        <f>_xlfn.XLOOKUP(D215,products!$A$1:$A$49,products!$E$1:$E$49,,0)</f>
        <v>20.584999999999997</v>
      </c>
      <c r="M215" s="10">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4"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f>
        <v>Lib</v>
      </c>
      <c r="J216" t="str">
        <f>_xlfn.XLOOKUP(D216,products!$A$1:$A$49,products!$C$1:$C$49)</f>
        <v>L</v>
      </c>
      <c r="K216" s="6">
        <f>_xlfn.XLOOKUP(D216,products!$A$1:$A$49,products!$D$1:$D$49)</f>
        <v>1</v>
      </c>
      <c r="L216" s="7">
        <f>_xlfn.XLOOKUP(D216,products!$A$1:$A$49,products!$E$1:$E$49,,0)</f>
        <v>15.85</v>
      </c>
      <c r="M216" s="10">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4"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f>
        <v>Lib</v>
      </c>
      <c r="J217" t="str">
        <f>_xlfn.XLOOKUP(D217,products!$A$1:$A$49,products!$C$1:$C$49)</f>
        <v>D</v>
      </c>
      <c r="K217" s="6">
        <f>_xlfn.XLOOKUP(D217,products!$A$1:$A$49,products!$D$1:$D$49)</f>
        <v>0.2</v>
      </c>
      <c r="L217" s="7">
        <f>_xlfn.XLOOKUP(D217,products!$A$1:$A$49,products!$E$1:$E$49,,0)</f>
        <v>3.8849999999999998</v>
      </c>
      <c r="M217" s="10">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4"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f>
        <v>Lib</v>
      </c>
      <c r="J218" t="str">
        <f>_xlfn.XLOOKUP(D218,products!$A$1:$A$49,products!$C$1:$C$49)</f>
        <v>M</v>
      </c>
      <c r="K218" s="6">
        <f>_xlfn.XLOOKUP(D218,products!$A$1:$A$49,products!$D$1:$D$49)</f>
        <v>1</v>
      </c>
      <c r="L218" s="7">
        <f>_xlfn.XLOOKUP(D218,products!$A$1:$A$49,products!$E$1:$E$49,,0)</f>
        <v>14.55</v>
      </c>
      <c r="M218" s="10">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4"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f>
        <v>Exc</v>
      </c>
      <c r="J219" t="str">
        <f>_xlfn.XLOOKUP(D219,products!$A$1:$A$49,products!$C$1:$C$49)</f>
        <v>L</v>
      </c>
      <c r="K219" s="6">
        <f>_xlfn.XLOOKUP(D219,products!$A$1:$A$49,products!$D$1:$D$49)</f>
        <v>0.5</v>
      </c>
      <c r="L219" s="7">
        <f>_xlfn.XLOOKUP(D219,products!$A$1:$A$49,products!$E$1:$E$49,,0)</f>
        <v>8.91</v>
      </c>
      <c r="M219" s="10">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4"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f>
        <v>Ara</v>
      </c>
      <c r="J220" t="str">
        <f>_xlfn.XLOOKUP(D220,products!$A$1:$A$49,products!$C$1:$C$49)</f>
        <v>M</v>
      </c>
      <c r="K220" s="6">
        <f>_xlfn.XLOOKUP(D220,products!$A$1:$A$49,products!$D$1:$D$49)</f>
        <v>1</v>
      </c>
      <c r="L220" s="7">
        <f>_xlfn.XLOOKUP(D220,products!$A$1:$A$49,products!$E$1:$E$49,,0)</f>
        <v>11.25</v>
      </c>
      <c r="M220" s="10">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4"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f>
        <v>Rob</v>
      </c>
      <c r="J221" t="str">
        <f>_xlfn.XLOOKUP(D221,products!$A$1:$A$49,products!$C$1:$C$49)</f>
        <v>L</v>
      </c>
      <c r="K221" s="6">
        <f>_xlfn.XLOOKUP(D221,products!$A$1:$A$49,products!$D$1:$D$49)</f>
        <v>0.2</v>
      </c>
      <c r="L221" s="7">
        <f>_xlfn.XLOOKUP(D221,products!$A$1:$A$49,products!$E$1:$E$49,,0)</f>
        <v>3.5849999999999995</v>
      </c>
      <c r="M221" s="10">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4"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f>
        <v>Rob</v>
      </c>
      <c r="J222" t="str">
        <f>_xlfn.XLOOKUP(D222,products!$A$1:$A$49,products!$C$1:$C$49)</f>
        <v>M</v>
      </c>
      <c r="K222" s="6">
        <f>_xlfn.XLOOKUP(D222,products!$A$1:$A$49,products!$D$1:$D$49)</f>
        <v>0.2</v>
      </c>
      <c r="L222" s="7">
        <f>_xlfn.XLOOKUP(D222,products!$A$1:$A$49,products!$E$1:$E$49,,0)</f>
        <v>2.9849999999999999</v>
      </c>
      <c r="M222" s="10">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4"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f>
        <v>Ara</v>
      </c>
      <c r="J223" t="str">
        <f>_xlfn.XLOOKUP(D223,products!$A$1:$A$49,products!$C$1:$C$49)</f>
        <v>L</v>
      </c>
      <c r="K223" s="6">
        <f>_xlfn.XLOOKUP(D223,products!$A$1:$A$49,products!$D$1:$D$49)</f>
        <v>1</v>
      </c>
      <c r="L223" s="7">
        <f>_xlfn.XLOOKUP(D223,products!$A$1:$A$49,products!$E$1:$E$49,,0)</f>
        <v>12.95</v>
      </c>
      <c r="M223" s="10">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4"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f>
        <v>Lib</v>
      </c>
      <c r="J224" t="str">
        <f>_xlfn.XLOOKUP(D224,products!$A$1:$A$49,products!$C$1:$C$49)</f>
        <v>D</v>
      </c>
      <c r="K224" s="6">
        <f>_xlfn.XLOOKUP(D224,products!$A$1:$A$49,products!$D$1:$D$49)</f>
        <v>0.5</v>
      </c>
      <c r="L224" s="7">
        <f>_xlfn.XLOOKUP(D224,products!$A$1:$A$49,products!$E$1:$E$49,,0)</f>
        <v>7.77</v>
      </c>
      <c r="M224" s="10">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4"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f>
        <v>Exc</v>
      </c>
      <c r="J225" t="str">
        <f>_xlfn.XLOOKUP(D225,products!$A$1:$A$49,products!$C$1:$C$49)</f>
        <v>L</v>
      </c>
      <c r="K225" s="6">
        <f>_xlfn.XLOOKUP(D225,products!$A$1:$A$49,products!$D$1:$D$49)</f>
        <v>1</v>
      </c>
      <c r="L225" s="7">
        <f>_xlfn.XLOOKUP(D225,products!$A$1:$A$49,products!$E$1:$E$49,,0)</f>
        <v>14.85</v>
      </c>
      <c r="M225" s="10">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4"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f>
        <v>Lib</v>
      </c>
      <c r="J226" t="str">
        <f>_xlfn.XLOOKUP(D226,products!$A$1:$A$49,products!$C$1:$C$49)</f>
        <v>D</v>
      </c>
      <c r="K226" s="6">
        <f>_xlfn.XLOOKUP(D226,products!$A$1:$A$49,products!$D$1:$D$49)</f>
        <v>2.5</v>
      </c>
      <c r="L226" s="7">
        <f>_xlfn.XLOOKUP(D226,products!$A$1:$A$49,products!$E$1:$E$49,,0)</f>
        <v>29.784999999999997</v>
      </c>
      <c r="M226" s="10">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4"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f>
        <v>Rob</v>
      </c>
      <c r="J227" t="str">
        <f>_xlfn.XLOOKUP(D227,products!$A$1:$A$49,products!$C$1:$C$49)</f>
        <v>L</v>
      </c>
      <c r="K227" s="6">
        <f>_xlfn.XLOOKUP(D227,products!$A$1:$A$49,products!$D$1:$D$49)</f>
        <v>0.2</v>
      </c>
      <c r="L227" s="7">
        <f>_xlfn.XLOOKUP(D227,products!$A$1:$A$49,products!$E$1:$E$49,,0)</f>
        <v>3.5849999999999995</v>
      </c>
      <c r="M227" s="10">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4"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f>
        <v>Ara</v>
      </c>
      <c r="J228" t="str">
        <f>_xlfn.XLOOKUP(D228,products!$A$1:$A$49,products!$C$1:$C$49)</f>
        <v>M</v>
      </c>
      <c r="K228" s="6">
        <f>_xlfn.XLOOKUP(D228,products!$A$1:$A$49,products!$D$1:$D$49)</f>
        <v>2.5</v>
      </c>
      <c r="L228" s="7">
        <f>_xlfn.XLOOKUP(D228,products!$A$1:$A$49,products!$E$1:$E$49,,0)</f>
        <v>25.874999999999996</v>
      </c>
      <c r="M228" s="10">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4"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f>
        <v>Rob</v>
      </c>
      <c r="J229" t="str">
        <f>_xlfn.XLOOKUP(D229,products!$A$1:$A$49,products!$C$1:$C$49)</f>
        <v>D</v>
      </c>
      <c r="K229" s="6">
        <f>_xlfn.XLOOKUP(D229,products!$A$1:$A$49,products!$D$1:$D$49)</f>
        <v>0.2</v>
      </c>
      <c r="L229" s="7">
        <f>_xlfn.XLOOKUP(D229,products!$A$1:$A$49,products!$E$1:$E$49,,0)</f>
        <v>2.6849999999999996</v>
      </c>
      <c r="M229" s="10">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4"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f>
        <v>Rob</v>
      </c>
      <c r="J230" t="str">
        <f>_xlfn.XLOOKUP(D230,products!$A$1:$A$49,products!$C$1:$C$49)</f>
        <v>L</v>
      </c>
      <c r="K230" s="6">
        <f>_xlfn.XLOOKUP(D230,products!$A$1:$A$49,products!$D$1:$D$49)</f>
        <v>0.2</v>
      </c>
      <c r="L230" s="7">
        <f>_xlfn.XLOOKUP(D230,products!$A$1:$A$49,products!$E$1:$E$49,,0)</f>
        <v>3.5849999999999995</v>
      </c>
      <c r="M230" s="10">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4"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f>
        <v>Lib</v>
      </c>
      <c r="J231" t="str">
        <f>_xlfn.XLOOKUP(D231,products!$A$1:$A$49,products!$C$1:$C$49)</f>
        <v>M</v>
      </c>
      <c r="K231" s="6">
        <f>_xlfn.XLOOKUP(D231,products!$A$1:$A$49,products!$D$1:$D$49)</f>
        <v>0.2</v>
      </c>
      <c r="L231" s="7">
        <f>_xlfn.XLOOKUP(D231,products!$A$1:$A$49,products!$E$1:$E$49,,0)</f>
        <v>4.3650000000000002</v>
      </c>
      <c r="M231" s="10">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4"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f>
        <v>Ara</v>
      </c>
      <c r="J232" t="str">
        <f>_xlfn.XLOOKUP(D232,products!$A$1:$A$49,products!$C$1:$C$49)</f>
        <v>M</v>
      </c>
      <c r="K232" s="6">
        <f>_xlfn.XLOOKUP(D232,products!$A$1:$A$49,products!$D$1:$D$49)</f>
        <v>2.5</v>
      </c>
      <c r="L232" s="7">
        <f>_xlfn.XLOOKUP(D232,products!$A$1:$A$49,products!$E$1:$E$49,,0)</f>
        <v>25.874999999999996</v>
      </c>
      <c r="M232" s="10">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4"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f>
        <v>Lib</v>
      </c>
      <c r="J233" t="str">
        <f>_xlfn.XLOOKUP(D233,products!$A$1:$A$49,products!$C$1:$C$49)</f>
        <v>M</v>
      </c>
      <c r="K233" s="6">
        <f>_xlfn.XLOOKUP(D233,products!$A$1:$A$49,products!$D$1:$D$49)</f>
        <v>0.2</v>
      </c>
      <c r="L233" s="7">
        <f>_xlfn.XLOOKUP(D233,products!$A$1:$A$49,products!$E$1:$E$49,,0)</f>
        <v>4.3650000000000002</v>
      </c>
      <c r="M233" s="10">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4"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f>
        <v>Lib</v>
      </c>
      <c r="J234" t="str">
        <f>_xlfn.XLOOKUP(D234,products!$A$1:$A$49,products!$C$1:$C$49)</f>
        <v>L</v>
      </c>
      <c r="K234" s="6">
        <f>_xlfn.XLOOKUP(D234,products!$A$1:$A$49,products!$D$1:$D$49)</f>
        <v>0.2</v>
      </c>
      <c r="L234" s="7">
        <f>_xlfn.XLOOKUP(D234,products!$A$1:$A$49,products!$E$1:$E$49,,0)</f>
        <v>4.7549999999999999</v>
      </c>
      <c r="M234" s="10">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4"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f>
        <v>Exc</v>
      </c>
      <c r="J235" t="str">
        <f>_xlfn.XLOOKUP(D235,products!$A$1:$A$49,products!$C$1:$C$49)</f>
        <v>M</v>
      </c>
      <c r="K235" s="6">
        <f>_xlfn.XLOOKUP(D235,products!$A$1:$A$49,products!$D$1:$D$49)</f>
        <v>0.2</v>
      </c>
      <c r="L235" s="7">
        <f>_xlfn.XLOOKUP(D235,products!$A$1:$A$49,products!$E$1:$E$49,,0)</f>
        <v>4.125</v>
      </c>
      <c r="M235" s="10">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4"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f>
        <v>Lib</v>
      </c>
      <c r="J236" t="str">
        <f>_xlfn.XLOOKUP(D236,products!$A$1:$A$49,products!$C$1:$C$49)</f>
        <v>L</v>
      </c>
      <c r="K236" s="6">
        <f>_xlfn.XLOOKUP(D236,products!$A$1:$A$49,products!$D$1:$D$49)</f>
        <v>2.5</v>
      </c>
      <c r="L236" s="7">
        <f>_xlfn.XLOOKUP(D236,products!$A$1:$A$49,products!$E$1:$E$49,,0)</f>
        <v>36.454999999999998</v>
      </c>
      <c r="M236" s="10">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4"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f>
        <v>Lib</v>
      </c>
      <c r="J237" t="str">
        <f>_xlfn.XLOOKUP(D237,products!$A$1:$A$49,products!$C$1:$C$49)</f>
        <v>L</v>
      </c>
      <c r="K237" s="6">
        <f>_xlfn.XLOOKUP(D237,products!$A$1:$A$49,products!$D$1:$D$49)</f>
        <v>2.5</v>
      </c>
      <c r="L237" s="7">
        <f>_xlfn.XLOOKUP(D237,products!$A$1:$A$49,products!$E$1:$E$49,,0)</f>
        <v>36.454999999999998</v>
      </c>
      <c r="M237" s="10">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4"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f>
        <v>Lib</v>
      </c>
      <c r="J238" t="str">
        <f>_xlfn.XLOOKUP(D238,products!$A$1:$A$49,products!$C$1:$C$49)</f>
        <v>D</v>
      </c>
      <c r="K238" s="6">
        <f>_xlfn.XLOOKUP(D238,products!$A$1:$A$49,products!$D$1:$D$49)</f>
        <v>2.5</v>
      </c>
      <c r="L238" s="7">
        <f>_xlfn.XLOOKUP(D238,products!$A$1:$A$49,products!$E$1:$E$49,,0)</f>
        <v>29.784999999999997</v>
      </c>
      <c r="M238" s="10">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4"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f>
        <v>Rob</v>
      </c>
      <c r="J239" t="str">
        <f>_xlfn.XLOOKUP(D239,products!$A$1:$A$49,products!$C$1:$C$49)</f>
        <v>L</v>
      </c>
      <c r="K239" s="6">
        <f>_xlfn.XLOOKUP(D239,products!$A$1:$A$49,products!$D$1:$D$49)</f>
        <v>0.2</v>
      </c>
      <c r="L239" s="7">
        <f>_xlfn.XLOOKUP(D239,products!$A$1:$A$49,products!$E$1:$E$49,,0)</f>
        <v>3.5849999999999995</v>
      </c>
      <c r="M239" s="10">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4"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f>
        <v>Rob</v>
      </c>
      <c r="J240" t="str">
        <f>_xlfn.XLOOKUP(D240,products!$A$1:$A$49,products!$C$1:$C$49)</f>
        <v>M</v>
      </c>
      <c r="K240" s="6">
        <f>_xlfn.XLOOKUP(D240,products!$A$1:$A$49,products!$D$1:$D$49)</f>
        <v>2.5</v>
      </c>
      <c r="L240" s="7">
        <f>_xlfn.XLOOKUP(D240,products!$A$1:$A$49,products!$E$1:$E$49,,0)</f>
        <v>22.884999999999998</v>
      </c>
      <c r="M240" s="10">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4"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f>
        <v>Exc</v>
      </c>
      <c r="J241" t="str">
        <f>_xlfn.XLOOKUP(D241,products!$A$1:$A$49,products!$C$1:$C$49)</f>
        <v>L</v>
      </c>
      <c r="K241" s="6">
        <f>_xlfn.XLOOKUP(D241,products!$A$1:$A$49,products!$D$1:$D$49)</f>
        <v>1</v>
      </c>
      <c r="L241" s="7">
        <f>_xlfn.XLOOKUP(D241,products!$A$1:$A$49,products!$E$1:$E$49,,0)</f>
        <v>14.85</v>
      </c>
      <c r="M241" s="10">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4"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f>
        <v>Ara</v>
      </c>
      <c r="J242" t="str">
        <f>_xlfn.XLOOKUP(D242,products!$A$1:$A$49,products!$C$1:$C$49)</f>
        <v>M</v>
      </c>
      <c r="K242" s="6">
        <f>_xlfn.XLOOKUP(D242,products!$A$1:$A$49,products!$D$1:$D$49)</f>
        <v>2.5</v>
      </c>
      <c r="L242" s="7">
        <f>_xlfn.XLOOKUP(D242,products!$A$1:$A$49,products!$E$1:$E$49,,0)</f>
        <v>25.874999999999996</v>
      </c>
      <c r="M242" s="10">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4"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f>
        <v>Rob</v>
      </c>
      <c r="J243" t="str">
        <f>_xlfn.XLOOKUP(D243,products!$A$1:$A$49,products!$C$1:$C$49)</f>
        <v>M</v>
      </c>
      <c r="K243" s="6">
        <f>_xlfn.XLOOKUP(D243,products!$A$1:$A$49,products!$D$1:$D$49)</f>
        <v>2.5</v>
      </c>
      <c r="L243" s="7">
        <f>_xlfn.XLOOKUP(D243,products!$A$1:$A$49,products!$E$1:$E$49,,0)</f>
        <v>22.884999999999998</v>
      </c>
      <c r="M243" s="10">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4"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f>
        <v>Exc</v>
      </c>
      <c r="J244" t="str">
        <f>_xlfn.XLOOKUP(D244,products!$A$1:$A$49,products!$C$1:$C$49)</f>
        <v>D</v>
      </c>
      <c r="K244" s="6">
        <f>_xlfn.XLOOKUP(D244,products!$A$1:$A$49,products!$D$1:$D$49)</f>
        <v>1</v>
      </c>
      <c r="L244" s="7">
        <f>_xlfn.XLOOKUP(D244,products!$A$1:$A$49,products!$E$1:$E$49,,0)</f>
        <v>12.15</v>
      </c>
      <c r="M244" s="10">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4"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f>
        <v>Exc</v>
      </c>
      <c r="J245" t="str">
        <f>_xlfn.XLOOKUP(D245,products!$A$1:$A$49,products!$C$1:$C$49)</f>
        <v>D</v>
      </c>
      <c r="K245" s="6">
        <f>_xlfn.XLOOKUP(D245,products!$A$1:$A$49,products!$D$1:$D$49)</f>
        <v>0.5</v>
      </c>
      <c r="L245" s="7">
        <f>_xlfn.XLOOKUP(D245,products!$A$1:$A$49,products!$E$1:$E$49,,0)</f>
        <v>7.29</v>
      </c>
      <c r="M245" s="10">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4"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f>
        <v>Lib</v>
      </c>
      <c r="J246" t="str">
        <f>_xlfn.XLOOKUP(D246,products!$A$1:$A$49,products!$C$1:$C$49)</f>
        <v>M</v>
      </c>
      <c r="K246" s="6">
        <f>_xlfn.XLOOKUP(D246,products!$A$1:$A$49,products!$D$1:$D$49)</f>
        <v>2.5</v>
      </c>
      <c r="L246" s="7">
        <f>_xlfn.XLOOKUP(D246,products!$A$1:$A$49,products!$E$1:$E$49,,0)</f>
        <v>33.464999999999996</v>
      </c>
      <c r="M246" s="10">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4"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f>
        <v>Lib</v>
      </c>
      <c r="J247" t="str">
        <f>_xlfn.XLOOKUP(D247,products!$A$1:$A$49,products!$C$1:$C$49)</f>
        <v>L</v>
      </c>
      <c r="K247" s="6">
        <f>_xlfn.XLOOKUP(D247,products!$A$1:$A$49,products!$D$1:$D$49)</f>
        <v>0.2</v>
      </c>
      <c r="L247" s="7">
        <f>_xlfn.XLOOKUP(D247,products!$A$1:$A$49,products!$E$1:$E$49,,0)</f>
        <v>4.7549999999999999</v>
      </c>
      <c r="M247" s="10">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4"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f>
        <v>Lib</v>
      </c>
      <c r="J248" t="str">
        <f>_xlfn.XLOOKUP(D248,products!$A$1:$A$49,products!$C$1:$C$49)</f>
        <v>D</v>
      </c>
      <c r="K248" s="6">
        <f>_xlfn.XLOOKUP(D248,products!$A$1:$A$49,products!$D$1:$D$49)</f>
        <v>1</v>
      </c>
      <c r="L248" s="7">
        <f>_xlfn.XLOOKUP(D248,products!$A$1:$A$49,products!$E$1:$E$49,,0)</f>
        <v>12.95</v>
      </c>
      <c r="M248" s="10">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4"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f>
        <v>Rob</v>
      </c>
      <c r="J249" t="str">
        <f>_xlfn.XLOOKUP(D249,products!$A$1:$A$49,products!$C$1:$C$49)</f>
        <v>L</v>
      </c>
      <c r="K249" s="6">
        <f>_xlfn.XLOOKUP(D249,products!$A$1:$A$49,products!$D$1:$D$49)</f>
        <v>0.2</v>
      </c>
      <c r="L249" s="7">
        <f>_xlfn.XLOOKUP(D249,products!$A$1:$A$49,products!$E$1:$E$49,,0)</f>
        <v>3.5849999999999995</v>
      </c>
      <c r="M249" s="10">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4"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f>
        <v>Ara</v>
      </c>
      <c r="J250" t="str">
        <f>_xlfn.XLOOKUP(D250,products!$A$1:$A$49,products!$C$1:$C$49)</f>
        <v>D</v>
      </c>
      <c r="K250" s="6">
        <f>_xlfn.XLOOKUP(D250,products!$A$1:$A$49,products!$D$1:$D$49)</f>
        <v>1</v>
      </c>
      <c r="L250" s="7">
        <f>_xlfn.XLOOKUP(D250,products!$A$1:$A$49,products!$E$1:$E$49,,0)</f>
        <v>9.9499999999999993</v>
      </c>
      <c r="M250" s="10">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4"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f>
        <v>Lib</v>
      </c>
      <c r="J251" t="str">
        <f>_xlfn.XLOOKUP(D251,products!$A$1:$A$49,products!$C$1:$C$49)</f>
        <v>L</v>
      </c>
      <c r="K251" s="6">
        <f>_xlfn.XLOOKUP(D251,products!$A$1:$A$49,products!$D$1:$D$49)</f>
        <v>1</v>
      </c>
      <c r="L251" s="7">
        <f>_xlfn.XLOOKUP(D251,products!$A$1:$A$49,products!$E$1:$E$49,,0)</f>
        <v>15.85</v>
      </c>
      <c r="M251" s="10">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4"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f>
        <v>Rob</v>
      </c>
      <c r="J252" t="str">
        <f>_xlfn.XLOOKUP(D252,products!$A$1:$A$49,products!$C$1:$C$49)</f>
        <v>M</v>
      </c>
      <c r="K252" s="6">
        <f>_xlfn.XLOOKUP(D252,products!$A$1:$A$49,products!$D$1:$D$49)</f>
        <v>0.2</v>
      </c>
      <c r="L252" s="7">
        <f>_xlfn.XLOOKUP(D252,products!$A$1:$A$49,products!$E$1:$E$49,,0)</f>
        <v>2.9849999999999999</v>
      </c>
      <c r="M252" s="10">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4"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f>
        <v>Exc</v>
      </c>
      <c r="J253" t="str">
        <f>_xlfn.XLOOKUP(D253,products!$A$1:$A$49,products!$C$1:$C$49)</f>
        <v>M</v>
      </c>
      <c r="K253" s="6">
        <f>_xlfn.XLOOKUP(D253,products!$A$1:$A$49,products!$D$1:$D$49)</f>
        <v>1</v>
      </c>
      <c r="L253" s="7">
        <f>_xlfn.XLOOKUP(D253,products!$A$1:$A$49,products!$E$1:$E$49,,0)</f>
        <v>13.75</v>
      </c>
      <c r="M253" s="10">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4"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f>
        <v>Ara</v>
      </c>
      <c r="J254" t="str">
        <f>_xlfn.XLOOKUP(D254,products!$A$1:$A$49,products!$C$1:$C$49)</f>
        <v>D</v>
      </c>
      <c r="K254" s="6">
        <f>_xlfn.XLOOKUP(D254,products!$A$1:$A$49,products!$D$1:$D$49)</f>
        <v>1</v>
      </c>
      <c r="L254" s="7">
        <f>_xlfn.XLOOKUP(D254,products!$A$1:$A$49,products!$E$1:$E$49,,0)</f>
        <v>9.9499999999999993</v>
      </c>
      <c r="M254" s="10">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4"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f>
        <v>Lib</v>
      </c>
      <c r="J255" t="str">
        <f>_xlfn.XLOOKUP(D255,products!$A$1:$A$49,products!$C$1:$C$49)</f>
        <v>M</v>
      </c>
      <c r="K255" s="6">
        <f>_xlfn.XLOOKUP(D255,products!$A$1:$A$49,products!$D$1:$D$49)</f>
        <v>1</v>
      </c>
      <c r="L255" s="7">
        <f>_xlfn.XLOOKUP(D255,products!$A$1:$A$49,products!$E$1:$E$49,,0)</f>
        <v>14.55</v>
      </c>
      <c r="M255" s="10">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4"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f>
        <v>Rob</v>
      </c>
      <c r="J256" t="str">
        <f>_xlfn.XLOOKUP(D256,products!$A$1:$A$49,products!$C$1:$C$49)</f>
        <v>L</v>
      </c>
      <c r="K256" s="6">
        <f>_xlfn.XLOOKUP(D256,products!$A$1:$A$49,products!$D$1:$D$49)</f>
        <v>0.5</v>
      </c>
      <c r="L256" s="7">
        <f>_xlfn.XLOOKUP(D256,products!$A$1:$A$49,products!$E$1:$E$49,,0)</f>
        <v>7.169999999999999</v>
      </c>
      <c r="M256" s="10">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4"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f>
        <v>Rob</v>
      </c>
      <c r="J257" t="str">
        <f>_xlfn.XLOOKUP(D257,products!$A$1:$A$49,products!$C$1:$C$49)</f>
        <v>L</v>
      </c>
      <c r="K257" s="6">
        <f>_xlfn.XLOOKUP(D257,products!$A$1:$A$49,products!$D$1:$D$49)</f>
        <v>0.5</v>
      </c>
      <c r="L257" s="7">
        <f>_xlfn.XLOOKUP(D257,products!$A$1:$A$49,products!$E$1:$E$49,,0)</f>
        <v>7.169999999999999</v>
      </c>
      <c r="M257" s="10">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4"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f>
        <v>Lib</v>
      </c>
      <c r="J258" t="str">
        <f>_xlfn.XLOOKUP(D258,products!$A$1:$A$49,products!$C$1:$C$49)</f>
        <v>M</v>
      </c>
      <c r="K258" s="6">
        <f>_xlfn.XLOOKUP(D258,products!$A$1:$A$49,products!$D$1:$D$49)</f>
        <v>0.5</v>
      </c>
      <c r="L258" s="7">
        <f>_xlfn.XLOOKUP(D258,products!$A$1:$A$49,products!$E$1:$E$49,,0)</f>
        <v>8.73</v>
      </c>
      <c r="M258" s="10">
        <f t="shared" ref="M258:M321" si="12">L258*E258</f>
        <v>17.46</v>
      </c>
      <c r="N258" t="str">
        <f t="shared" si="10"/>
        <v>Liberica</v>
      </c>
      <c r="O258" t="str">
        <f t="shared" si="11"/>
        <v>Medium</v>
      </c>
      <c r="P258" t="str">
        <f>_xlfn.XLOOKUP(Orders[[#This Row],[Customer ID]],customers!$A$1:$A$1001,customers!$I$1:$I$1001,,0)</f>
        <v>Yes</v>
      </c>
    </row>
    <row r="259" spans="1:16" x14ac:dyDescent="0.35">
      <c r="A259" s="2" t="s">
        <v>1940</v>
      </c>
      <c r="B259" s="3">
        <v>44676</v>
      </c>
      <c r="C259" s="4"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f>
        <v>Exc</v>
      </c>
      <c r="J259" t="str">
        <f>_xlfn.XLOOKUP(D259,products!$A$1:$A$49,products!$C$1:$C$49)</f>
        <v>D</v>
      </c>
      <c r="K259" s="6">
        <f>_xlfn.XLOOKUP(D259,products!$A$1:$A$49,products!$D$1:$D$49)</f>
        <v>2.5</v>
      </c>
      <c r="L259" s="7">
        <f>_xlfn.XLOOKUP(D259,products!$A$1:$A$49,products!$E$1:$E$49,,0)</f>
        <v>27.945</v>
      </c>
      <c r="M259" s="10">
        <f t="shared" si="12"/>
        <v>27.945</v>
      </c>
      <c r="N259" t="str">
        <f t="shared" ref="N259:N322" si="13">IF(I259="Rob","Robusta",IF(I259="Exc","Excelsa",IF(I259="Ara","Arabica", IF(I259="Lib","Liberica",""))))</f>
        <v>Excelsa</v>
      </c>
      <c r="O259" t="str">
        <f t="shared" ref="O259:O322" si="14">IF(J259="M","Medium",IF(J259="L","Light", IF(J259="D","Dark")))</f>
        <v>Dark</v>
      </c>
      <c r="P259" t="str">
        <f>_xlfn.XLOOKUP(Orders[[#This Row],[Customer ID]],customers!$A$1:$A$1001,customers!$I$1:$I$1001,,0)</f>
        <v>Yes</v>
      </c>
    </row>
    <row r="260" spans="1:16" x14ac:dyDescent="0.35">
      <c r="A260" s="2" t="s">
        <v>1946</v>
      </c>
      <c r="B260" s="3">
        <v>44513</v>
      </c>
      <c r="C260" s="4"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f>
        <v>Exc</v>
      </c>
      <c r="J260" t="str">
        <f>_xlfn.XLOOKUP(D260,products!$A$1:$A$49,products!$C$1:$C$49)</f>
        <v>D</v>
      </c>
      <c r="K260" s="6">
        <f>_xlfn.XLOOKUP(D260,products!$A$1:$A$49,products!$D$1:$D$49)</f>
        <v>2.5</v>
      </c>
      <c r="L260" s="7">
        <f>_xlfn.XLOOKUP(D260,products!$A$1:$A$49,products!$E$1:$E$49,,0)</f>
        <v>27.945</v>
      </c>
      <c r="M260" s="10">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4"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f>
        <v>Rob</v>
      </c>
      <c r="J261" t="str">
        <f>_xlfn.XLOOKUP(D261,products!$A$1:$A$49,products!$C$1:$C$49)</f>
        <v>M</v>
      </c>
      <c r="K261" s="6">
        <f>_xlfn.XLOOKUP(D261,products!$A$1:$A$49,products!$D$1:$D$49)</f>
        <v>0.2</v>
      </c>
      <c r="L261" s="7">
        <f>_xlfn.XLOOKUP(D261,products!$A$1:$A$49,products!$E$1:$E$49,,0)</f>
        <v>2.9849999999999999</v>
      </c>
      <c r="M261" s="10">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4"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f>
        <v>Rob</v>
      </c>
      <c r="J262" t="str">
        <f>_xlfn.XLOOKUP(D262,products!$A$1:$A$49,products!$C$1:$C$49)</f>
        <v>L</v>
      </c>
      <c r="K262" s="6">
        <f>_xlfn.XLOOKUP(D262,products!$A$1:$A$49,products!$D$1:$D$49)</f>
        <v>2.5</v>
      </c>
      <c r="L262" s="7">
        <f>_xlfn.XLOOKUP(D262,products!$A$1:$A$49,products!$E$1:$E$49,,0)</f>
        <v>27.484999999999996</v>
      </c>
      <c r="M262" s="10">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4"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f>
        <v>Rob</v>
      </c>
      <c r="J263" t="str">
        <f>_xlfn.XLOOKUP(D263,products!$A$1:$A$49,products!$C$1:$C$49)</f>
        <v>L</v>
      </c>
      <c r="K263" s="6">
        <f>_xlfn.XLOOKUP(D263,products!$A$1:$A$49,products!$D$1:$D$49)</f>
        <v>1</v>
      </c>
      <c r="L263" s="7">
        <f>_xlfn.XLOOKUP(D263,products!$A$1:$A$49,products!$E$1:$E$49,,0)</f>
        <v>11.95</v>
      </c>
      <c r="M263" s="10">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4"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f>
        <v>Exc</v>
      </c>
      <c r="J264" t="str">
        <f>_xlfn.XLOOKUP(D264,products!$A$1:$A$49,products!$C$1:$C$49)</f>
        <v>M</v>
      </c>
      <c r="K264" s="6">
        <f>_xlfn.XLOOKUP(D264,products!$A$1:$A$49,products!$D$1:$D$49)</f>
        <v>1</v>
      </c>
      <c r="L264" s="7">
        <f>_xlfn.XLOOKUP(D264,products!$A$1:$A$49,products!$E$1:$E$49,,0)</f>
        <v>13.75</v>
      </c>
      <c r="M264" s="10">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4"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f>
        <v>Lib</v>
      </c>
      <c r="J265" t="str">
        <f>_xlfn.XLOOKUP(D265,products!$A$1:$A$49,products!$C$1:$C$49)</f>
        <v>M</v>
      </c>
      <c r="K265" s="6">
        <f>_xlfn.XLOOKUP(D265,products!$A$1:$A$49,products!$D$1:$D$49)</f>
        <v>2.5</v>
      </c>
      <c r="L265" s="7">
        <f>_xlfn.XLOOKUP(D265,products!$A$1:$A$49,products!$E$1:$E$49,,0)</f>
        <v>33.464999999999996</v>
      </c>
      <c r="M265" s="10">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4"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f>
        <v>Rob</v>
      </c>
      <c r="J266" t="str">
        <f>_xlfn.XLOOKUP(D266,products!$A$1:$A$49,products!$C$1:$C$49)</f>
        <v>L</v>
      </c>
      <c r="K266" s="6">
        <f>_xlfn.XLOOKUP(D266,products!$A$1:$A$49,products!$D$1:$D$49)</f>
        <v>1</v>
      </c>
      <c r="L266" s="7">
        <f>_xlfn.XLOOKUP(D266,products!$A$1:$A$49,products!$E$1:$E$49,,0)</f>
        <v>11.95</v>
      </c>
      <c r="M266" s="10">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4"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f>
        <v>Ara</v>
      </c>
      <c r="J267" t="str">
        <f>_xlfn.XLOOKUP(D267,products!$A$1:$A$49,products!$C$1:$C$49)</f>
        <v>D</v>
      </c>
      <c r="K267" s="6">
        <f>_xlfn.XLOOKUP(D267,products!$A$1:$A$49,products!$D$1:$D$49)</f>
        <v>0.5</v>
      </c>
      <c r="L267" s="7">
        <f>_xlfn.XLOOKUP(D267,products!$A$1:$A$49,products!$E$1:$E$49,,0)</f>
        <v>5.97</v>
      </c>
      <c r="M267" s="10">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4"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f>
        <v>Exc</v>
      </c>
      <c r="J268" t="str">
        <f>_xlfn.XLOOKUP(D268,products!$A$1:$A$49,products!$C$1:$C$49)</f>
        <v>D</v>
      </c>
      <c r="K268" s="6">
        <f>_xlfn.XLOOKUP(D268,products!$A$1:$A$49,products!$D$1:$D$49)</f>
        <v>1</v>
      </c>
      <c r="L268" s="7">
        <f>_xlfn.XLOOKUP(D268,products!$A$1:$A$49,products!$E$1:$E$49,,0)</f>
        <v>12.15</v>
      </c>
      <c r="M268" s="10">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4"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f>
        <v>Exc</v>
      </c>
      <c r="J269" t="str">
        <f>_xlfn.XLOOKUP(D269,products!$A$1:$A$49,products!$C$1:$C$49)</f>
        <v>D</v>
      </c>
      <c r="K269" s="6">
        <f>_xlfn.XLOOKUP(D269,products!$A$1:$A$49,products!$D$1:$D$49)</f>
        <v>0.2</v>
      </c>
      <c r="L269" s="7">
        <f>_xlfn.XLOOKUP(D269,products!$A$1:$A$49,products!$E$1:$E$49,,0)</f>
        <v>3.645</v>
      </c>
      <c r="M269" s="10">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4"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f>
        <v>Ara</v>
      </c>
      <c r="J270" t="str">
        <f>_xlfn.XLOOKUP(D270,products!$A$1:$A$49,products!$C$1:$C$49)</f>
        <v>D</v>
      </c>
      <c r="K270" s="6">
        <f>_xlfn.XLOOKUP(D270,products!$A$1:$A$49,products!$D$1:$D$49)</f>
        <v>1</v>
      </c>
      <c r="L270" s="7">
        <f>_xlfn.XLOOKUP(D270,products!$A$1:$A$49,products!$E$1:$E$49,,0)</f>
        <v>9.9499999999999993</v>
      </c>
      <c r="M270" s="10">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4"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f>
        <v>Ara</v>
      </c>
      <c r="J271" t="str">
        <f>_xlfn.XLOOKUP(D271,products!$A$1:$A$49,products!$C$1:$C$49)</f>
        <v>D</v>
      </c>
      <c r="K271" s="6">
        <f>_xlfn.XLOOKUP(D271,products!$A$1:$A$49,products!$D$1:$D$49)</f>
        <v>0.2</v>
      </c>
      <c r="L271" s="7">
        <f>_xlfn.XLOOKUP(D271,products!$A$1:$A$49,products!$E$1:$E$49,,0)</f>
        <v>2.9849999999999999</v>
      </c>
      <c r="M271" s="10">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4"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f>
        <v>Exc</v>
      </c>
      <c r="J272" t="str">
        <f>_xlfn.XLOOKUP(D272,products!$A$1:$A$49,products!$C$1:$C$49)</f>
        <v>D</v>
      </c>
      <c r="K272" s="6">
        <f>_xlfn.XLOOKUP(D272,products!$A$1:$A$49,products!$D$1:$D$49)</f>
        <v>0.5</v>
      </c>
      <c r="L272" s="7">
        <f>_xlfn.XLOOKUP(D272,products!$A$1:$A$49,products!$E$1:$E$49,,0)</f>
        <v>7.29</v>
      </c>
      <c r="M272" s="10">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4"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f>
        <v>Ara</v>
      </c>
      <c r="J273" t="str">
        <f>_xlfn.XLOOKUP(D273,products!$A$1:$A$49,products!$C$1:$C$49)</f>
        <v>D</v>
      </c>
      <c r="K273" s="6">
        <f>_xlfn.XLOOKUP(D273,products!$A$1:$A$49,products!$D$1:$D$49)</f>
        <v>0.2</v>
      </c>
      <c r="L273" s="7">
        <f>_xlfn.XLOOKUP(D273,products!$A$1:$A$49,products!$E$1:$E$49,,0)</f>
        <v>2.9849999999999999</v>
      </c>
      <c r="M273" s="10">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4"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f>
        <v>Rob</v>
      </c>
      <c r="J274" t="str">
        <f>_xlfn.XLOOKUP(D274,products!$A$1:$A$49,products!$C$1:$C$49)</f>
        <v>L</v>
      </c>
      <c r="K274" s="6">
        <f>_xlfn.XLOOKUP(D274,products!$A$1:$A$49,products!$D$1:$D$49)</f>
        <v>1</v>
      </c>
      <c r="L274" s="7">
        <f>_xlfn.XLOOKUP(D274,products!$A$1:$A$49,products!$E$1:$E$49,,0)</f>
        <v>11.95</v>
      </c>
      <c r="M274" s="10">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4"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f>
        <v>Ara</v>
      </c>
      <c r="J275" t="str">
        <f>_xlfn.XLOOKUP(D275,products!$A$1:$A$49,products!$C$1:$C$49)</f>
        <v>L</v>
      </c>
      <c r="K275" s="6">
        <f>_xlfn.XLOOKUP(D275,products!$A$1:$A$49,products!$D$1:$D$49)</f>
        <v>0.2</v>
      </c>
      <c r="L275" s="7">
        <f>_xlfn.XLOOKUP(D275,products!$A$1:$A$49,products!$E$1:$E$49,,0)</f>
        <v>3.8849999999999998</v>
      </c>
      <c r="M275" s="10">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4"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f>
        <v>Ara</v>
      </c>
      <c r="J276" t="str">
        <f>_xlfn.XLOOKUP(D276,products!$A$1:$A$49,products!$C$1:$C$49)</f>
        <v>M</v>
      </c>
      <c r="K276" s="6">
        <f>_xlfn.XLOOKUP(D276,products!$A$1:$A$49,products!$D$1:$D$49)</f>
        <v>2.5</v>
      </c>
      <c r="L276" s="7">
        <f>_xlfn.XLOOKUP(D276,products!$A$1:$A$49,products!$E$1:$E$49,,0)</f>
        <v>25.874999999999996</v>
      </c>
      <c r="M276" s="10">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4"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f>
        <v>Exc</v>
      </c>
      <c r="J277" t="str">
        <f>_xlfn.XLOOKUP(D277,products!$A$1:$A$49,products!$C$1:$C$49)</f>
        <v>L</v>
      </c>
      <c r="K277" s="6">
        <f>_xlfn.XLOOKUP(D277,products!$A$1:$A$49,products!$D$1:$D$49)</f>
        <v>2.5</v>
      </c>
      <c r="L277" s="7">
        <f>_xlfn.XLOOKUP(D277,products!$A$1:$A$49,products!$E$1:$E$49,,0)</f>
        <v>34.154999999999994</v>
      </c>
      <c r="M277" s="10">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4"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f>
        <v>Rob</v>
      </c>
      <c r="J278" t="str">
        <f>_xlfn.XLOOKUP(D278,products!$A$1:$A$49,products!$C$1:$C$49)</f>
        <v>L</v>
      </c>
      <c r="K278" s="6">
        <f>_xlfn.XLOOKUP(D278,products!$A$1:$A$49,products!$D$1:$D$49)</f>
        <v>2.5</v>
      </c>
      <c r="L278" s="7">
        <f>_xlfn.XLOOKUP(D278,products!$A$1:$A$49,products!$E$1:$E$49,,0)</f>
        <v>27.484999999999996</v>
      </c>
      <c r="M278" s="10">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4"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f>
        <v>Exc</v>
      </c>
      <c r="J279" t="str">
        <f>_xlfn.XLOOKUP(D279,products!$A$1:$A$49,products!$C$1:$C$49)</f>
        <v>L</v>
      </c>
      <c r="K279" s="6">
        <f>_xlfn.XLOOKUP(D279,products!$A$1:$A$49,products!$D$1:$D$49)</f>
        <v>1</v>
      </c>
      <c r="L279" s="7">
        <f>_xlfn.XLOOKUP(D279,products!$A$1:$A$49,products!$E$1:$E$49,,0)</f>
        <v>14.85</v>
      </c>
      <c r="M279" s="10">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4"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f>
        <v>Ara</v>
      </c>
      <c r="J280" t="str">
        <f>_xlfn.XLOOKUP(D280,products!$A$1:$A$49,products!$C$1:$C$49)</f>
        <v>L</v>
      </c>
      <c r="K280" s="6">
        <f>_xlfn.XLOOKUP(D280,products!$A$1:$A$49,products!$D$1:$D$49)</f>
        <v>0.2</v>
      </c>
      <c r="L280" s="7">
        <f>_xlfn.XLOOKUP(D280,products!$A$1:$A$49,products!$E$1:$E$49,,0)</f>
        <v>3.8849999999999998</v>
      </c>
      <c r="M280" s="10">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4"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f>
        <v>Lib</v>
      </c>
      <c r="J281" t="str">
        <f>_xlfn.XLOOKUP(D281,products!$A$1:$A$49,products!$C$1:$C$49)</f>
        <v>M</v>
      </c>
      <c r="K281" s="6">
        <f>_xlfn.XLOOKUP(D281,products!$A$1:$A$49,products!$D$1:$D$49)</f>
        <v>2.5</v>
      </c>
      <c r="L281" s="7">
        <f>_xlfn.XLOOKUP(D281,products!$A$1:$A$49,products!$E$1:$E$49,,0)</f>
        <v>33.464999999999996</v>
      </c>
      <c r="M281" s="10">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4"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f>
        <v>Exc</v>
      </c>
      <c r="J282" t="str">
        <f>_xlfn.XLOOKUP(D282,products!$A$1:$A$49,products!$C$1:$C$49)</f>
        <v>M</v>
      </c>
      <c r="K282" s="6">
        <f>_xlfn.XLOOKUP(D282,products!$A$1:$A$49,products!$D$1:$D$49)</f>
        <v>0.5</v>
      </c>
      <c r="L282" s="7">
        <f>_xlfn.XLOOKUP(D282,products!$A$1:$A$49,products!$E$1:$E$49,,0)</f>
        <v>8.25</v>
      </c>
      <c r="M282" s="10">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4"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f>
        <v>Exc</v>
      </c>
      <c r="J283" t="str">
        <f>_xlfn.XLOOKUP(D283,products!$A$1:$A$49,products!$C$1:$C$49)</f>
        <v>L</v>
      </c>
      <c r="K283" s="6">
        <f>_xlfn.XLOOKUP(D283,products!$A$1:$A$49,products!$D$1:$D$49)</f>
        <v>1</v>
      </c>
      <c r="L283" s="7">
        <f>_xlfn.XLOOKUP(D283,products!$A$1:$A$49,products!$E$1:$E$49,,0)</f>
        <v>14.85</v>
      </c>
      <c r="M283" s="10">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4"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f>
        <v>Ara</v>
      </c>
      <c r="J284" t="str">
        <f>_xlfn.XLOOKUP(D284,products!$A$1:$A$49,products!$C$1:$C$49)</f>
        <v>L</v>
      </c>
      <c r="K284" s="6">
        <f>_xlfn.XLOOKUP(D284,products!$A$1:$A$49,products!$D$1:$D$49)</f>
        <v>0.5</v>
      </c>
      <c r="L284" s="7">
        <f>_xlfn.XLOOKUP(D284,products!$A$1:$A$49,products!$E$1:$E$49,,0)</f>
        <v>7.77</v>
      </c>
      <c r="M284" s="10">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4"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f>
        <v>Rob</v>
      </c>
      <c r="J285" t="str">
        <f>_xlfn.XLOOKUP(D285,products!$A$1:$A$49,products!$C$1:$C$49)</f>
        <v>D</v>
      </c>
      <c r="K285" s="6">
        <f>_xlfn.XLOOKUP(D285,products!$A$1:$A$49,products!$D$1:$D$49)</f>
        <v>0.5</v>
      </c>
      <c r="L285" s="7">
        <f>_xlfn.XLOOKUP(D285,products!$A$1:$A$49,products!$E$1:$E$49,,0)</f>
        <v>5.3699999999999992</v>
      </c>
      <c r="M285" s="10">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4"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f>
        <v>Exc</v>
      </c>
      <c r="J286" t="str">
        <f>_xlfn.XLOOKUP(D286,products!$A$1:$A$49,products!$C$1:$C$49)</f>
        <v>M</v>
      </c>
      <c r="K286" s="6">
        <f>_xlfn.XLOOKUP(D286,products!$A$1:$A$49,products!$D$1:$D$49)</f>
        <v>2.5</v>
      </c>
      <c r="L286" s="7">
        <f>_xlfn.XLOOKUP(D286,products!$A$1:$A$49,products!$E$1:$E$49,,0)</f>
        <v>31.624999999999996</v>
      </c>
      <c r="M286" s="10">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4"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f>
        <v>Lib</v>
      </c>
      <c r="J287" t="str">
        <f>_xlfn.XLOOKUP(D287,products!$A$1:$A$49,products!$C$1:$C$49)</f>
        <v>L</v>
      </c>
      <c r="K287" s="6">
        <f>_xlfn.XLOOKUP(D287,products!$A$1:$A$49,products!$D$1:$D$49)</f>
        <v>2.5</v>
      </c>
      <c r="L287" s="7">
        <f>_xlfn.XLOOKUP(D287,products!$A$1:$A$49,products!$E$1:$E$49,,0)</f>
        <v>36.454999999999998</v>
      </c>
      <c r="M287" s="10">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4"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f>
        <v>Ara</v>
      </c>
      <c r="J288" t="str">
        <f>_xlfn.XLOOKUP(D288,products!$A$1:$A$49,products!$C$1:$C$49)</f>
        <v>M</v>
      </c>
      <c r="K288" s="6">
        <f>_xlfn.XLOOKUP(D288,products!$A$1:$A$49,products!$D$1:$D$49)</f>
        <v>0.2</v>
      </c>
      <c r="L288" s="7">
        <f>_xlfn.XLOOKUP(D288,products!$A$1:$A$49,products!$E$1:$E$49,,0)</f>
        <v>3.375</v>
      </c>
      <c r="M288" s="10">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4"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f>
        <v>Rob</v>
      </c>
      <c r="J289" t="str">
        <f>_xlfn.XLOOKUP(D289,products!$A$1:$A$49,products!$C$1:$C$49)</f>
        <v>L</v>
      </c>
      <c r="K289" s="6">
        <f>_xlfn.XLOOKUP(D289,products!$A$1:$A$49,products!$D$1:$D$49)</f>
        <v>0.2</v>
      </c>
      <c r="L289" s="7">
        <f>_xlfn.XLOOKUP(D289,products!$A$1:$A$49,products!$E$1:$E$49,,0)</f>
        <v>3.5849999999999995</v>
      </c>
      <c r="M289" s="10">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4"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f>
        <v>Exc</v>
      </c>
      <c r="J290" t="str">
        <f>_xlfn.XLOOKUP(D290,products!$A$1:$A$49,products!$C$1:$C$49)</f>
        <v>M</v>
      </c>
      <c r="K290" s="6">
        <f>_xlfn.XLOOKUP(D290,products!$A$1:$A$49,products!$D$1:$D$49)</f>
        <v>0.5</v>
      </c>
      <c r="L290" s="7">
        <f>_xlfn.XLOOKUP(D290,products!$A$1:$A$49,products!$E$1:$E$49,,0)</f>
        <v>8.25</v>
      </c>
      <c r="M290" s="10">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4"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f>
        <v>Rob</v>
      </c>
      <c r="J291" t="str">
        <f>_xlfn.XLOOKUP(D291,products!$A$1:$A$49,products!$C$1:$C$49)</f>
        <v>D</v>
      </c>
      <c r="K291" s="6">
        <f>_xlfn.XLOOKUP(D291,products!$A$1:$A$49,products!$D$1:$D$49)</f>
        <v>0.2</v>
      </c>
      <c r="L291" s="7">
        <f>_xlfn.XLOOKUP(D291,products!$A$1:$A$49,products!$E$1:$E$49,,0)</f>
        <v>2.6849999999999996</v>
      </c>
      <c r="M291" s="10">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4"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f>
        <v>Ara</v>
      </c>
      <c r="J292" t="str">
        <f>_xlfn.XLOOKUP(D292,products!$A$1:$A$49,products!$C$1:$C$49)</f>
        <v>D</v>
      </c>
      <c r="K292" s="6">
        <f>_xlfn.XLOOKUP(D292,products!$A$1:$A$49,products!$D$1:$D$49)</f>
        <v>1</v>
      </c>
      <c r="L292" s="7">
        <f>_xlfn.XLOOKUP(D292,products!$A$1:$A$49,products!$E$1:$E$49,,0)</f>
        <v>9.9499999999999993</v>
      </c>
      <c r="M292" s="10">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4"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f>
        <v>Exc</v>
      </c>
      <c r="J293" t="str">
        <f>_xlfn.XLOOKUP(D293,products!$A$1:$A$49,products!$C$1:$C$49)</f>
        <v>M</v>
      </c>
      <c r="K293" s="6">
        <f>_xlfn.XLOOKUP(D293,products!$A$1:$A$49,products!$D$1:$D$49)</f>
        <v>0.5</v>
      </c>
      <c r="L293" s="7">
        <f>_xlfn.XLOOKUP(D293,products!$A$1:$A$49,products!$E$1:$E$49,,0)</f>
        <v>8.25</v>
      </c>
      <c r="M293" s="10">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4"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f>
        <v>Ara</v>
      </c>
      <c r="J294" t="str">
        <f>_xlfn.XLOOKUP(D294,products!$A$1:$A$49,products!$C$1:$C$49)</f>
        <v>D</v>
      </c>
      <c r="K294" s="6">
        <f>_xlfn.XLOOKUP(D294,products!$A$1:$A$49,products!$D$1:$D$49)</f>
        <v>0.5</v>
      </c>
      <c r="L294" s="7">
        <f>_xlfn.XLOOKUP(D294,products!$A$1:$A$49,products!$E$1:$E$49,,0)</f>
        <v>5.97</v>
      </c>
      <c r="M294" s="10">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4"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f>
        <v>Ara</v>
      </c>
      <c r="J295" t="str">
        <f>_xlfn.XLOOKUP(D295,products!$A$1:$A$49,products!$C$1:$C$49)</f>
        <v>D</v>
      </c>
      <c r="K295" s="6">
        <f>_xlfn.XLOOKUP(D295,products!$A$1:$A$49,products!$D$1:$D$49)</f>
        <v>0.5</v>
      </c>
      <c r="L295" s="7">
        <f>_xlfn.XLOOKUP(D295,products!$A$1:$A$49,products!$E$1:$E$49,,0)</f>
        <v>5.97</v>
      </c>
      <c r="M295" s="10">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4"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f>
        <v>Exc</v>
      </c>
      <c r="J296" t="str">
        <f>_xlfn.XLOOKUP(D296,products!$A$1:$A$49,products!$C$1:$C$49)</f>
        <v>L</v>
      </c>
      <c r="K296" s="6">
        <f>_xlfn.XLOOKUP(D296,products!$A$1:$A$49,products!$D$1:$D$49)</f>
        <v>1</v>
      </c>
      <c r="L296" s="7">
        <f>_xlfn.XLOOKUP(D296,products!$A$1:$A$49,products!$E$1:$E$49,,0)</f>
        <v>14.85</v>
      </c>
      <c r="M296" s="10">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4"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f>
        <v>Exc</v>
      </c>
      <c r="J297" t="str">
        <f>_xlfn.XLOOKUP(D297,products!$A$1:$A$49,products!$C$1:$C$49)</f>
        <v>M</v>
      </c>
      <c r="K297" s="6">
        <f>_xlfn.XLOOKUP(D297,products!$A$1:$A$49,products!$D$1:$D$49)</f>
        <v>1</v>
      </c>
      <c r="L297" s="7">
        <f>_xlfn.XLOOKUP(D297,products!$A$1:$A$49,products!$E$1:$E$49,,0)</f>
        <v>13.75</v>
      </c>
      <c r="M297" s="10">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4"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f>
        <v>Rob</v>
      </c>
      <c r="J298" t="str">
        <f>_xlfn.XLOOKUP(D298,products!$A$1:$A$49,products!$C$1:$C$49)</f>
        <v>M</v>
      </c>
      <c r="K298" s="6">
        <f>_xlfn.XLOOKUP(D298,products!$A$1:$A$49,products!$D$1:$D$49)</f>
        <v>0.5</v>
      </c>
      <c r="L298" s="7">
        <f>_xlfn.XLOOKUP(D298,products!$A$1:$A$49,products!$E$1:$E$49,,0)</f>
        <v>5.97</v>
      </c>
      <c r="M298" s="10">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4"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f>
        <v>Rob</v>
      </c>
      <c r="J299" t="str">
        <f>_xlfn.XLOOKUP(D299,products!$A$1:$A$49,products!$C$1:$C$49)</f>
        <v>D</v>
      </c>
      <c r="K299" s="6">
        <f>_xlfn.XLOOKUP(D299,products!$A$1:$A$49,products!$D$1:$D$49)</f>
        <v>0.5</v>
      </c>
      <c r="L299" s="7">
        <f>_xlfn.XLOOKUP(D299,products!$A$1:$A$49,products!$E$1:$E$49,,0)</f>
        <v>5.3699999999999992</v>
      </c>
      <c r="M299" s="10">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4"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f>
        <v>Exc</v>
      </c>
      <c r="J300" t="str">
        <f>_xlfn.XLOOKUP(D300,products!$A$1:$A$49,products!$C$1:$C$49)</f>
        <v>L</v>
      </c>
      <c r="K300" s="6">
        <f>_xlfn.XLOOKUP(D300,products!$A$1:$A$49,products!$D$1:$D$49)</f>
        <v>0.2</v>
      </c>
      <c r="L300" s="7">
        <f>_xlfn.XLOOKUP(D300,products!$A$1:$A$49,products!$E$1:$E$49,,0)</f>
        <v>4.4550000000000001</v>
      </c>
      <c r="M300" s="10">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4"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f>
        <v>Exc</v>
      </c>
      <c r="J301" t="str">
        <f>_xlfn.XLOOKUP(D301,products!$A$1:$A$49,products!$C$1:$C$49)</f>
        <v>L</v>
      </c>
      <c r="K301" s="6">
        <f>_xlfn.XLOOKUP(D301,products!$A$1:$A$49,products!$D$1:$D$49)</f>
        <v>2.5</v>
      </c>
      <c r="L301" s="7">
        <f>_xlfn.XLOOKUP(D301,products!$A$1:$A$49,products!$E$1:$E$49,,0)</f>
        <v>34.154999999999994</v>
      </c>
      <c r="M301" s="10">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4"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f>
        <v>Ara</v>
      </c>
      <c r="J302" t="str">
        <f>_xlfn.XLOOKUP(D302,products!$A$1:$A$49,products!$C$1:$C$49)</f>
        <v>L</v>
      </c>
      <c r="K302" s="6">
        <f>_xlfn.XLOOKUP(D302,products!$A$1:$A$49,products!$D$1:$D$49)</f>
        <v>1</v>
      </c>
      <c r="L302" s="7">
        <f>_xlfn.XLOOKUP(D302,products!$A$1:$A$49,products!$E$1:$E$49,,0)</f>
        <v>12.95</v>
      </c>
      <c r="M302" s="10">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4"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f>
        <v>Lib</v>
      </c>
      <c r="J303" t="str">
        <f>_xlfn.XLOOKUP(D303,products!$A$1:$A$49,products!$C$1:$C$49)</f>
        <v>D</v>
      </c>
      <c r="K303" s="6">
        <f>_xlfn.XLOOKUP(D303,products!$A$1:$A$49,products!$D$1:$D$49)</f>
        <v>0.2</v>
      </c>
      <c r="L303" s="7">
        <f>_xlfn.XLOOKUP(D303,products!$A$1:$A$49,products!$E$1:$E$49,,0)</f>
        <v>3.8849999999999998</v>
      </c>
      <c r="M303" s="10">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4"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f>
        <v>Ara</v>
      </c>
      <c r="J304" t="str">
        <f>_xlfn.XLOOKUP(D304,products!$A$1:$A$49,products!$C$1:$C$49)</f>
        <v>M</v>
      </c>
      <c r="K304" s="6">
        <f>_xlfn.XLOOKUP(D304,products!$A$1:$A$49,products!$D$1:$D$49)</f>
        <v>0.5</v>
      </c>
      <c r="L304" s="7">
        <f>_xlfn.XLOOKUP(D304,products!$A$1:$A$49,products!$E$1:$E$49,,0)</f>
        <v>6.75</v>
      </c>
      <c r="M304" s="10">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4"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f>
        <v>Exc</v>
      </c>
      <c r="J305" t="str">
        <f>_xlfn.XLOOKUP(D305,products!$A$1:$A$49,products!$C$1:$C$49)</f>
        <v>D</v>
      </c>
      <c r="K305" s="6">
        <f>_xlfn.XLOOKUP(D305,products!$A$1:$A$49,products!$D$1:$D$49)</f>
        <v>2.5</v>
      </c>
      <c r="L305" s="7">
        <f>_xlfn.XLOOKUP(D305,products!$A$1:$A$49,products!$E$1:$E$49,,0)</f>
        <v>27.945</v>
      </c>
      <c r="M305" s="10">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4"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f>
        <v>Ara</v>
      </c>
      <c r="J306" t="str">
        <f>_xlfn.XLOOKUP(D306,products!$A$1:$A$49,products!$C$1:$C$49)</f>
        <v>L</v>
      </c>
      <c r="K306" s="6">
        <f>_xlfn.XLOOKUP(D306,products!$A$1:$A$49,products!$D$1:$D$49)</f>
        <v>0.2</v>
      </c>
      <c r="L306" s="7">
        <f>_xlfn.XLOOKUP(D306,products!$A$1:$A$49,products!$E$1:$E$49,,0)</f>
        <v>3.8849999999999998</v>
      </c>
      <c r="M306" s="10">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4"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f>
        <v>Lib</v>
      </c>
      <c r="J307" t="str">
        <f>_xlfn.XLOOKUP(D307,products!$A$1:$A$49,products!$C$1:$C$49)</f>
        <v>M</v>
      </c>
      <c r="K307" s="6">
        <f>_xlfn.XLOOKUP(D307,products!$A$1:$A$49,products!$D$1:$D$49)</f>
        <v>0.2</v>
      </c>
      <c r="L307" s="7">
        <f>_xlfn.XLOOKUP(D307,products!$A$1:$A$49,products!$E$1:$E$49,,0)</f>
        <v>4.3650000000000002</v>
      </c>
      <c r="M307" s="10">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4"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f>
        <v>Rob</v>
      </c>
      <c r="J308" t="str">
        <f>_xlfn.XLOOKUP(D308,products!$A$1:$A$49,products!$C$1:$C$49)</f>
        <v>M</v>
      </c>
      <c r="K308" s="6">
        <f>_xlfn.XLOOKUP(D308,products!$A$1:$A$49,products!$D$1:$D$49)</f>
        <v>0.2</v>
      </c>
      <c r="L308" s="7">
        <f>_xlfn.XLOOKUP(D308,products!$A$1:$A$49,products!$E$1:$E$49,,0)</f>
        <v>2.9849999999999999</v>
      </c>
      <c r="M308" s="10">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4"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f>
        <v>Ara</v>
      </c>
      <c r="J309" t="str">
        <f>_xlfn.XLOOKUP(D309,products!$A$1:$A$49,products!$C$1:$C$49)</f>
        <v>M</v>
      </c>
      <c r="K309" s="6">
        <f>_xlfn.XLOOKUP(D309,products!$A$1:$A$49,products!$D$1:$D$49)</f>
        <v>1</v>
      </c>
      <c r="L309" s="7">
        <f>_xlfn.XLOOKUP(D309,products!$A$1:$A$49,products!$E$1:$E$49,,0)</f>
        <v>11.25</v>
      </c>
      <c r="M309" s="10">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4"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f>
        <v>Ara</v>
      </c>
      <c r="J310" t="str">
        <f>_xlfn.XLOOKUP(D310,products!$A$1:$A$49,products!$C$1:$C$49)</f>
        <v>M</v>
      </c>
      <c r="K310" s="6">
        <f>_xlfn.XLOOKUP(D310,products!$A$1:$A$49,products!$D$1:$D$49)</f>
        <v>1</v>
      </c>
      <c r="L310" s="7">
        <f>_xlfn.XLOOKUP(D310,products!$A$1:$A$49,products!$E$1:$E$49,,0)</f>
        <v>11.25</v>
      </c>
      <c r="M310" s="10">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4"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f>
        <v>Lib</v>
      </c>
      <c r="J311" t="str">
        <f>_xlfn.XLOOKUP(D311,products!$A$1:$A$49,products!$C$1:$C$49)</f>
        <v>M</v>
      </c>
      <c r="K311" s="6">
        <f>_xlfn.XLOOKUP(D311,products!$A$1:$A$49,products!$D$1:$D$49)</f>
        <v>0.2</v>
      </c>
      <c r="L311" s="7">
        <f>_xlfn.XLOOKUP(D311,products!$A$1:$A$49,products!$E$1:$E$49,,0)</f>
        <v>4.3650000000000002</v>
      </c>
      <c r="M311" s="10">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4"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f>
        <v>Exc</v>
      </c>
      <c r="J312" t="str">
        <f>_xlfn.XLOOKUP(D312,products!$A$1:$A$49,products!$C$1:$C$49)</f>
        <v>L</v>
      </c>
      <c r="K312" s="6">
        <f>_xlfn.XLOOKUP(D312,products!$A$1:$A$49,products!$D$1:$D$49)</f>
        <v>1</v>
      </c>
      <c r="L312" s="7">
        <f>_xlfn.XLOOKUP(D312,products!$A$1:$A$49,products!$E$1:$E$49,,0)</f>
        <v>14.85</v>
      </c>
      <c r="M312" s="10">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4"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f>
        <v>Exc</v>
      </c>
      <c r="J313" t="str">
        <f>_xlfn.XLOOKUP(D313,products!$A$1:$A$49,products!$C$1:$C$49)</f>
        <v>M</v>
      </c>
      <c r="K313" s="6">
        <f>_xlfn.XLOOKUP(D313,products!$A$1:$A$49,products!$D$1:$D$49)</f>
        <v>2.5</v>
      </c>
      <c r="L313" s="7">
        <f>_xlfn.XLOOKUP(D313,products!$A$1:$A$49,products!$E$1:$E$49,,0)</f>
        <v>31.624999999999996</v>
      </c>
      <c r="M313" s="10">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4"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f>
        <v>Rob</v>
      </c>
      <c r="J314" t="str">
        <f>_xlfn.XLOOKUP(D314,products!$A$1:$A$49,products!$C$1:$C$49)</f>
        <v>M</v>
      </c>
      <c r="K314" s="6">
        <f>_xlfn.XLOOKUP(D314,products!$A$1:$A$49,products!$D$1:$D$49)</f>
        <v>0.5</v>
      </c>
      <c r="L314" s="7">
        <f>_xlfn.XLOOKUP(D314,products!$A$1:$A$49,products!$E$1:$E$49,,0)</f>
        <v>5.97</v>
      </c>
      <c r="M314" s="10">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4"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f>
        <v>Rob</v>
      </c>
      <c r="J315" t="str">
        <f>_xlfn.XLOOKUP(D315,products!$A$1:$A$49,products!$C$1:$C$49)</f>
        <v>M</v>
      </c>
      <c r="K315" s="6">
        <f>_xlfn.XLOOKUP(D315,products!$A$1:$A$49,products!$D$1:$D$49)</f>
        <v>1</v>
      </c>
      <c r="L315" s="7">
        <f>_xlfn.XLOOKUP(D315,products!$A$1:$A$49,products!$E$1:$E$49,,0)</f>
        <v>9.9499999999999993</v>
      </c>
      <c r="M315" s="10">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4"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f>
        <v>Rob</v>
      </c>
      <c r="J316" t="str">
        <f>_xlfn.XLOOKUP(D316,products!$A$1:$A$49,products!$C$1:$C$49)</f>
        <v>D</v>
      </c>
      <c r="K316" s="6">
        <f>_xlfn.XLOOKUP(D316,products!$A$1:$A$49,products!$D$1:$D$49)</f>
        <v>1</v>
      </c>
      <c r="L316" s="7">
        <f>_xlfn.XLOOKUP(D316,products!$A$1:$A$49,products!$E$1:$E$49,,0)</f>
        <v>8.9499999999999993</v>
      </c>
      <c r="M316" s="10">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4"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f>
        <v>Exc</v>
      </c>
      <c r="J317" t="str">
        <f>_xlfn.XLOOKUP(D317,products!$A$1:$A$49,products!$C$1:$C$49)</f>
        <v>L</v>
      </c>
      <c r="K317" s="6">
        <f>_xlfn.XLOOKUP(D317,products!$A$1:$A$49,products!$D$1:$D$49)</f>
        <v>2.5</v>
      </c>
      <c r="L317" s="7">
        <f>_xlfn.XLOOKUP(D317,products!$A$1:$A$49,products!$E$1:$E$49,,0)</f>
        <v>34.154999999999994</v>
      </c>
      <c r="M317" s="10">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4"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f>
        <v>Exc</v>
      </c>
      <c r="J318" t="str">
        <f>_xlfn.XLOOKUP(D318,products!$A$1:$A$49,products!$C$1:$C$49)</f>
        <v>L</v>
      </c>
      <c r="K318" s="6">
        <f>_xlfn.XLOOKUP(D318,products!$A$1:$A$49,products!$D$1:$D$49)</f>
        <v>2.5</v>
      </c>
      <c r="L318" s="7">
        <f>_xlfn.XLOOKUP(D318,products!$A$1:$A$49,products!$E$1:$E$49,,0)</f>
        <v>34.154999999999994</v>
      </c>
      <c r="M318" s="10">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4"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f>
        <v>Exc</v>
      </c>
      <c r="J319" t="str">
        <f>_xlfn.XLOOKUP(D319,products!$A$1:$A$49,products!$C$1:$C$49)</f>
        <v>D</v>
      </c>
      <c r="K319" s="6">
        <f>_xlfn.XLOOKUP(D319,products!$A$1:$A$49,products!$D$1:$D$49)</f>
        <v>0.5</v>
      </c>
      <c r="L319" s="7">
        <f>_xlfn.XLOOKUP(D319,products!$A$1:$A$49,products!$E$1:$E$49,,0)</f>
        <v>7.29</v>
      </c>
      <c r="M319" s="10">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4"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f>
        <v>Ara</v>
      </c>
      <c r="J320" t="str">
        <f>_xlfn.XLOOKUP(D320,products!$A$1:$A$49,products!$C$1:$C$49)</f>
        <v>M</v>
      </c>
      <c r="K320" s="6">
        <f>_xlfn.XLOOKUP(D320,products!$A$1:$A$49,products!$D$1:$D$49)</f>
        <v>2.5</v>
      </c>
      <c r="L320" s="7">
        <f>_xlfn.XLOOKUP(D320,products!$A$1:$A$49,products!$E$1:$E$49,,0)</f>
        <v>25.874999999999996</v>
      </c>
      <c r="M320" s="10">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4"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f>
        <v>Exc</v>
      </c>
      <c r="J321" t="str">
        <f>_xlfn.XLOOKUP(D321,products!$A$1:$A$49,products!$C$1:$C$49)</f>
        <v>M</v>
      </c>
      <c r="K321" s="6">
        <f>_xlfn.XLOOKUP(D321,products!$A$1:$A$49,products!$D$1:$D$49)</f>
        <v>0.2</v>
      </c>
      <c r="L321" s="7">
        <f>_xlfn.XLOOKUP(D321,products!$A$1:$A$49,products!$E$1:$E$49,,0)</f>
        <v>4.125</v>
      </c>
      <c r="M321" s="10">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4"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f>
        <v>Ara</v>
      </c>
      <c r="J322" t="str">
        <f>_xlfn.XLOOKUP(D322,products!$A$1:$A$49,products!$C$1:$C$49)</f>
        <v>L</v>
      </c>
      <c r="K322" s="6">
        <f>_xlfn.XLOOKUP(D322,products!$A$1:$A$49,products!$D$1:$D$49)</f>
        <v>0.2</v>
      </c>
      <c r="L322" s="7">
        <f>_xlfn.XLOOKUP(D322,products!$A$1:$A$49,products!$E$1:$E$49,,0)</f>
        <v>3.8849999999999998</v>
      </c>
      <c r="M322" s="10">
        <f t="shared" ref="M322:M385" si="15">L322*E322</f>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4"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f>
        <v>Ara</v>
      </c>
      <c r="J323" t="str">
        <f>_xlfn.XLOOKUP(D323,products!$A$1:$A$49,products!$C$1:$C$49)</f>
        <v>M</v>
      </c>
      <c r="K323" s="6">
        <f>_xlfn.XLOOKUP(D323,products!$A$1:$A$49,products!$D$1:$D$49)</f>
        <v>0.2</v>
      </c>
      <c r="L323" s="7">
        <f>_xlfn.XLOOKUP(D323,products!$A$1:$A$49,products!$E$1:$E$49,,0)</f>
        <v>3.375</v>
      </c>
      <c r="M323" s="10">
        <f t="shared" si="15"/>
        <v>20.25</v>
      </c>
      <c r="N323" t="str">
        <f t="shared" ref="N323:N386" si="16">IF(I323="Rob","Robusta",IF(I323="Exc","Excelsa",IF(I323="Ara","Arabica", IF(I323="Lib","Liberica",""))))</f>
        <v>Arabica</v>
      </c>
      <c r="O323" t="str">
        <f t="shared" ref="O323:O386" si="17">IF(J323="M","Medium",IF(J323="L","Light", IF(J323="D","Dark")))</f>
        <v>Medium</v>
      </c>
      <c r="P323" t="str">
        <f>_xlfn.XLOOKUP(Orders[[#This Row],[Customer ID]],customers!$A$1:$A$1001,customers!$I$1:$I$1001,,0)</f>
        <v>Yes</v>
      </c>
    </row>
    <row r="324" spans="1:16" x14ac:dyDescent="0.35">
      <c r="A324" s="2" t="s">
        <v>2307</v>
      </c>
      <c r="B324" s="3">
        <v>44182</v>
      </c>
      <c r="C324" s="4"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f>
        <v>Lib</v>
      </c>
      <c r="J324" t="str">
        <f>_xlfn.XLOOKUP(D324,products!$A$1:$A$49,products!$C$1:$C$49)</f>
        <v>D</v>
      </c>
      <c r="K324" s="6">
        <f>_xlfn.XLOOKUP(D324,products!$A$1:$A$49,products!$D$1:$D$49)</f>
        <v>0.5</v>
      </c>
      <c r="L324" s="7">
        <f>_xlfn.XLOOKUP(D324,products!$A$1:$A$49,products!$E$1:$E$49,,0)</f>
        <v>7.77</v>
      </c>
      <c r="M324" s="10">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4"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f>
        <v>Exc</v>
      </c>
      <c r="J325" t="str">
        <f>_xlfn.XLOOKUP(D325,products!$A$1:$A$49,products!$C$1:$C$49)</f>
        <v>D</v>
      </c>
      <c r="K325" s="6">
        <f>_xlfn.XLOOKUP(D325,products!$A$1:$A$49,products!$D$1:$D$49)</f>
        <v>0.2</v>
      </c>
      <c r="L325" s="7">
        <f>_xlfn.XLOOKUP(D325,products!$A$1:$A$49,products!$E$1:$E$49,,0)</f>
        <v>3.645</v>
      </c>
      <c r="M325" s="10">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4"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f>
        <v>Exc</v>
      </c>
      <c r="J326" t="str">
        <f>_xlfn.XLOOKUP(D326,products!$A$1:$A$49,products!$C$1:$C$49)</f>
        <v>M</v>
      </c>
      <c r="K326" s="6">
        <f>_xlfn.XLOOKUP(D326,products!$A$1:$A$49,products!$D$1:$D$49)</f>
        <v>1</v>
      </c>
      <c r="L326" s="7">
        <f>_xlfn.XLOOKUP(D326,products!$A$1:$A$49,products!$E$1:$E$49,,0)</f>
        <v>13.75</v>
      </c>
      <c r="M326" s="10">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4"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f>
        <v>Ara</v>
      </c>
      <c r="J327" t="str">
        <f>_xlfn.XLOOKUP(D327,products!$A$1:$A$49,products!$C$1:$C$49)</f>
        <v>L</v>
      </c>
      <c r="K327" s="6">
        <f>_xlfn.XLOOKUP(D327,products!$A$1:$A$49,products!$D$1:$D$49)</f>
        <v>2.5</v>
      </c>
      <c r="L327" s="7">
        <f>_xlfn.XLOOKUP(D327,products!$A$1:$A$49,products!$E$1:$E$49,,0)</f>
        <v>29.784999999999997</v>
      </c>
      <c r="M327" s="10">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4"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f>
        <v>Rob</v>
      </c>
      <c r="J328" t="str">
        <f>_xlfn.XLOOKUP(D328,products!$A$1:$A$49,products!$C$1:$C$49)</f>
        <v>D</v>
      </c>
      <c r="K328" s="6">
        <f>_xlfn.XLOOKUP(D328,products!$A$1:$A$49,products!$D$1:$D$49)</f>
        <v>1</v>
      </c>
      <c r="L328" s="7">
        <f>_xlfn.XLOOKUP(D328,products!$A$1:$A$49,products!$E$1:$E$49,,0)</f>
        <v>8.9499999999999993</v>
      </c>
      <c r="M328" s="10">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4"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f>
        <v>Rob</v>
      </c>
      <c r="J329" t="str">
        <f>_xlfn.XLOOKUP(D329,products!$A$1:$A$49,products!$C$1:$C$49)</f>
        <v>D</v>
      </c>
      <c r="K329" s="6">
        <f>_xlfn.XLOOKUP(D329,products!$A$1:$A$49,products!$D$1:$D$49)</f>
        <v>1</v>
      </c>
      <c r="L329" s="7">
        <f>_xlfn.XLOOKUP(D329,products!$A$1:$A$49,products!$E$1:$E$49,,0)</f>
        <v>8.9499999999999993</v>
      </c>
      <c r="M329" s="10">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4"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f>
        <v>Lib</v>
      </c>
      <c r="J330" t="str">
        <f>_xlfn.XLOOKUP(D330,products!$A$1:$A$49,products!$C$1:$C$49)</f>
        <v>L</v>
      </c>
      <c r="K330" s="6">
        <f>_xlfn.XLOOKUP(D330,products!$A$1:$A$49,products!$D$1:$D$49)</f>
        <v>0.5</v>
      </c>
      <c r="L330" s="7">
        <f>_xlfn.XLOOKUP(D330,products!$A$1:$A$49,products!$E$1:$E$49,,0)</f>
        <v>9.51</v>
      </c>
      <c r="M330" s="10">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4"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f>
        <v>Rob</v>
      </c>
      <c r="J331" t="str">
        <f>_xlfn.XLOOKUP(D331,products!$A$1:$A$49,products!$C$1:$C$49)</f>
        <v>D</v>
      </c>
      <c r="K331" s="6">
        <f>_xlfn.XLOOKUP(D331,products!$A$1:$A$49,products!$D$1:$D$49)</f>
        <v>0.5</v>
      </c>
      <c r="L331" s="7">
        <f>_xlfn.XLOOKUP(D331,products!$A$1:$A$49,products!$E$1:$E$49,,0)</f>
        <v>5.3699999999999992</v>
      </c>
      <c r="M331" s="10">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4"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f>
        <v>Rob</v>
      </c>
      <c r="J332" t="str">
        <f>_xlfn.XLOOKUP(D332,products!$A$1:$A$49,products!$C$1:$C$49)</f>
        <v>D</v>
      </c>
      <c r="K332" s="6">
        <f>_xlfn.XLOOKUP(D332,products!$A$1:$A$49,products!$D$1:$D$49)</f>
        <v>0.5</v>
      </c>
      <c r="L332" s="7">
        <f>_xlfn.XLOOKUP(D332,products!$A$1:$A$49,products!$E$1:$E$49,,0)</f>
        <v>5.3699999999999992</v>
      </c>
      <c r="M332" s="10">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4"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f>
        <v>Rob</v>
      </c>
      <c r="J333" t="str">
        <f>_xlfn.XLOOKUP(D333,products!$A$1:$A$49,products!$C$1:$C$49)</f>
        <v>M</v>
      </c>
      <c r="K333" s="6">
        <f>_xlfn.XLOOKUP(D333,products!$A$1:$A$49,products!$D$1:$D$49)</f>
        <v>2.5</v>
      </c>
      <c r="L333" s="7">
        <f>_xlfn.XLOOKUP(D333,products!$A$1:$A$49,products!$E$1:$E$49,,0)</f>
        <v>22.884999999999998</v>
      </c>
      <c r="M333" s="10">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4"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f>
        <v>Ara</v>
      </c>
      <c r="J334" t="str">
        <f>_xlfn.XLOOKUP(D334,products!$A$1:$A$49,products!$C$1:$C$49)</f>
        <v>D</v>
      </c>
      <c r="K334" s="6">
        <f>_xlfn.XLOOKUP(D334,products!$A$1:$A$49,products!$D$1:$D$49)</f>
        <v>0.5</v>
      </c>
      <c r="L334" s="7">
        <f>_xlfn.XLOOKUP(D334,products!$A$1:$A$49,products!$E$1:$E$49,,0)</f>
        <v>5.97</v>
      </c>
      <c r="M334" s="10">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4"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f>
        <v>Rob</v>
      </c>
      <c r="J335" t="str">
        <f>_xlfn.XLOOKUP(D335,products!$A$1:$A$49,products!$C$1:$C$49)</f>
        <v>M</v>
      </c>
      <c r="K335" s="6">
        <f>_xlfn.XLOOKUP(D335,products!$A$1:$A$49,products!$D$1:$D$49)</f>
        <v>0.5</v>
      </c>
      <c r="L335" s="7">
        <f>_xlfn.XLOOKUP(D335,products!$A$1:$A$49,products!$E$1:$E$49,,0)</f>
        <v>5.97</v>
      </c>
      <c r="M335" s="10">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4"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f>
        <v>Rob</v>
      </c>
      <c r="J336" t="str">
        <f>_xlfn.XLOOKUP(D336,products!$A$1:$A$49,products!$C$1:$C$49)</f>
        <v>L</v>
      </c>
      <c r="K336" s="6">
        <f>_xlfn.XLOOKUP(D336,products!$A$1:$A$49,products!$D$1:$D$49)</f>
        <v>1</v>
      </c>
      <c r="L336" s="7">
        <f>_xlfn.XLOOKUP(D336,products!$A$1:$A$49,products!$E$1:$E$49,,0)</f>
        <v>11.95</v>
      </c>
      <c r="M336" s="10">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4"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f>
        <v>Lib</v>
      </c>
      <c r="J337" t="str">
        <f>_xlfn.XLOOKUP(D337,products!$A$1:$A$49,products!$C$1:$C$49)</f>
        <v>L</v>
      </c>
      <c r="K337" s="6">
        <f>_xlfn.XLOOKUP(D337,products!$A$1:$A$49,products!$D$1:$D$49)</f>
        <v>0.2</v>
      </c>
      <c r="L337" s="7">
        <f>_xlfn.XLOOKUP(D337,products!$A$1:$A$49,products!$E$1:$E$49,,0)</f>
        <v>4.7549999999999999</v>
      </c>
      <c r="M337" s="10">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4"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f>
        <v>Ara</v>
      </c>
      <c r="J338" t="str">
        <f>_xlfn.XLOOKUP(D338,products!$A$1:$A$49,products!$C$1:$C$49)</f>
        <v>M</v>
      </c>
      <c r="K338" s="6">
        <f>_xlfn.XLOOKUP(D338,products!$A$1:$A$49,products!$D$1:$D$49)</f>
        <v>1</v>
      </c>
      <c r="L338" s="7">
        <f>_xlfn.XLOOKUP(D338,products!$A$1:$A$49,products!$E$1:$E$49,,0)</f>
        <v>11.25</v>
      </c>
      <c r="M338" s="10">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4"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f>
        <v>Exc</v>
      </c>
      <c r="J339" t="str">
        <f>_xlfn.XLOOKUP(D339,products!$A$1:$A$49,products!$C$1:$C$49)</f>
        <v>D</v>
      </c>
      <c r="K339" s="6">
        <f>_xlfn.XLOOKUP(D339,products!$A$1:$A$49,products!$D$1:$D$49)</f>
        <v>2.5</v>
      </c>
      <c r="L339" s="7">
        <f>_xlfn.XLOOKUP(D339,products!$A$1:$A$49,products!$E$1:$E$49,,0)</f>
        <v>27.945</v>
      </c>
      <c r="M339" s="10">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4"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f>
        <v>Exc</v>
      </c>
      <c r="J340" t="str">
        <f>_xlfn.XLOOKUP(D340,products!$A$1:$A$49,products!$C$1:$C$49)</f>
        <v>L</v>
      </c>
      <c r="K340" s="6">
        <f>_xlfn.XLOOKUP(D340,products!$A$1:$A$49,products!$D$1:$D$49)</f>
        <v>1</v>
      </c>
      <c r="L340" s="7">
        <f>_xlfn.XLOOKUP(D340,products!$A$1:$A$49,products!$E$1:$E$49,,0)</f>
        <v>14.85</v>
      </c>
      <c r="M340" s="10">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4"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f>
        <v>Exc</v>
      </c>
      <c r="J341" t="str">
        <f>_xlfn.XLOOKUP(D341,products!$A$1:$A$49,products!$C$1:$C$49)</f>
        <v>D</v>
      </c>
      <c r="K341" s="6">
        <f>_xlfn.XLOOKUP(D341,products!$A$1:$A$49,products!$D$1:$D$49)</f>
        <v>0.2</v>
      </c>
      <c r="L341" s="7">
        <f>_xlfn.XLOOKUP(D341,products!$A$1:$A$49,products!$E$1:$E$49,,0)</f>
        <v>3.645</v>
      </c>
      <c r="M341" s="10">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4"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f>
        <v>Exc</v>
      </c>
      <c r="J342" t="str">
        <f>_xlfn.XLOOKUP(D342,products!$A$1:$A$49,products!$C$1:$C$49)</f>
        <v>D</v>
      </c>
      <c r="K342" s="6">
        <f>_xlfn.XLOOKUP(D342,products!$A$1:$A$49,products!$D$1:$D$49)</f>
        <v>0.5</v>
      </c>
      <c r="L342" s="7">
        <f>_xlfn.XLOOKUP(D342,products!$A$1:$A$49,products!$E$1:$E$49,,0)</f>
        <v>7.29</v>
      </c>
      <c r="M342" s="10">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4"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f>
        <v>Exc</v>
      </c>
      <c r="J343" t="str">
        <f>_xlfn.XLOOKUP(D343,products!$A$1:$A$49,products!$C$1:$C$49)</f>
        <v>L</v>
      </c>
      <c r="K343" s="6">
        <f>_xlfn.XLOOKUP(D343,products!$A$1:$A$49,products!$D$1:$D$49)</f>
        <v>0.5</v>
      </c>
      <c r="L343" s="7">
        <f>_xlfn.XLOOKUP(D343,products!$A$1:$A$49,products!$E$1:$E$49,,0)</f>
        <v>8.91</v>
      </c>
      <c r="M343" s="10">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4"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f>
        <v>Lib</v>
      </c>
      <c r="J344" t="str">
        <f>_xlfn.XLOOKUP(D344,products!$A$1:$A$49,products!$C$1:$C$49)</f>
        <v>D</v>
      </c>
      <c r="K344" s="6">
        <f>_xlfn.XLOOKUP(D344,products!$A$1:$A$49,products!$D$1:$D$49)</f>
        <v>0.5</v>
      </c>
      <c r="L344" s="7">
        <f>_xlfn.XLOOKUP(D344,products!$A$1:$A$49,products!$E$1:$E$49,,0)</f>
        <v>7.77</v>
      </c>
      <c r="M344" s="10">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4"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f>
        <v>Rob</v>
      </c>
      <c r="J345" t="str">
        <f>_xlfn.XLOOKUP(D345,products!$A$1:$A$49,products!$C$1:$C$49)</f>
        <v>D</v>
      </c>
      <c r="K345" s="6">
        <f>_xlfn.XLOOKUP(D345,products!$A$1:$A$49,products!$D$1:$D$49)</f>
        <v>0.5</v>
      </c>
      <c r="L345" s="7">
        <f>_xlfn.XLOOKUP(D345,products!$A$1:$A$49,products!$E$1:$E$49,,0)</f>
        <v>5.3699999999999992</v>
      </c>
      <c r="M345" s="10">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4"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f>
        <v>Rob</v>
      </c>
      <c r="J346" t="str">
        <f>_xlfn.XLOOKUP(D346,products!$A$1:$A$49,products!$C$1:$C$49)</f>
        <v>M</v>
      </c>
      <c r="K346" s="6">
        <f>_xlfn.XLOOKUP(D346,products!$A$1:$A$49,products!$D$1:$D$49)</f>
        <v>1</v>
      </c>
      <c r="L346" s="7">
        <f>_xlfn.XLOOKUP(D346,products!$A$1:$A$49,products!$E$1:$E$49,,0)</f>
        <v>9.9499999999999993</v>
      </c>
      <c r="M346" s="10">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4"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f>
        <v>Rob</v>
      </c>
      <c r="J347" t="str">
        <f>_xlfn.XLOOKUP(D347,products!$A$1:$A$49,products!$C$1:$C$49)</f>
        <v>L</v>
      </c>
      <c r="K347" s="6">
        <f>_xlfn.XLOOKUP(D347,products!$A$1:$A$49,products!$D$1:$D$49)</f>
        <v>1</v>
      </c>
      <c r="L347" s="7">
        <f>_xlfn.XLOOKUP(D347,products!$A$1:$A$49,products!$E$1:$E$49,,0)</f>
        <v>11.95</v>
      </c>
      <c r="M347" s="10">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4"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f>
        <v>Ara</v>
      </c>
      <c r="J348" t="str">
        <f>_xlfn.XLOOKUP(D348,products!$A$1:$A$49,products!$C$1:$C$49)</f>
        <v>L</v>
      </c>
      <c r="K348" s="6">
        <f>_xlfn.XLOOKUP(D348,products!$A$1:$A$49,products!$D$1:$D$49)</f>
        <v>0.5</v>
      </c>
      <c r="L348" s="7">
        <f>_xlfn.XLOOKUP(D348,products!$A$1:$A$49,products!$E$1:$E$49,,0)</f>
        <v>7.77</v>
      </c>
      <c r="M348" s="10">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4"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f>
        <v>Lib</v>
      </c>
      <c r="J349" t="str">
        <f>_xlfn.XLOOKUP(D349,products!$A$1:$A$49,products!$C$1:$C$49)</f>
        <v>M</v>
      </c>
      <c r="K349" s="6">
        <f>_xlfn.XLOOKUP(D349,products!$A$1:$A$49,products!$D$1:$D$49)</f>
        <v>1</v>
      </c>
      <c r="L349" s="7">
        <f>_xlfn.XLOOKUP(D349,products!$A$1:$A$49,products!$E$1:$E$49,,0)</f>
        <v>14.55</v>
      </c>
      <c r="M349" s="10">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4"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f>
        <v>Exc</v>
      </c>
      <c r="J350" t="str">
        <f>_xlfn.XLOOKUP(D350,products!$A$1:$A$49,products!$C$1:$C$49)</f>
        <v>L</v>
      </c>
      <c r="K350" s="6">
        <f>_xlfn.XLOOKUP(D350,products!$A$1:$A$49,products!$D$1:$D$49)</f>
        <v>2.5</v>
      </c>
      <c r="L350" s="7">
        <f>_xlfn.XLOOKUP(D350,products!$A$1:$A$49,products!$E$1:$E$49,,0)</f>
        <v>34.154999999999994</v>
      </c>
      <c r="M350" s="10">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4"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f>
        <v>Rob</v>
      </c>
      <c r="J351" t="str">
        <f>_xlfn.XLOOKUP(D351,products!$A$1:$A$49,products!$C$1:$C$49)</f>
        <v>L</v>
      </c>
      <c r="K351" s="6">
        <f>_xlfn.XLOOKUP(D351,products!$A$1:$A$49,products!$D$1:$D$49)</f>
        <v>0.2</v>
      </c>
      <c r="L351" s="7">
        <f>_xlfn.XLOOKUP(D351,products!$A$1:$A$49,products!$E$1:$E$49,,0)</f>
        <v>3.5849999999999995</v>
      </c>
      <c r="M351" s="10">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4"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f>
        <v>Ara</v>
      </c>
      <c r="J352" t="str">
        <f>_xlfn.XLOOKUP(D352,products!$A$1:$A$49,products!$C$1:$C$49)</f>
        <v>D</v>
      </c>
      <c r="K352" s="6">
        <f>_xlfn.XLOOKUP(D352,products!$A$1:$A$49,products!$D$1:$D$49)</f>
        <v>0.5</v>
      </c>
      <c r="L352" s="7">
        <f>_xlfn.XLOOKUP(D352,products!$A$1:$A$49,products!$E$1:$E$49,,0)</f>
        <v>5.97</v>
      </c>
      <c r="M352" s="10">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4"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f>
        <v>Ara</v>
      </c>
      <c r="J353" t="str">
        <f>_xlfn.XLOOKUP(D353,products!$A$1:$A$49,products!$C$1:$C$49)</f>
        <v>M</v>
      </c>
      <c r="K353" s="6">
        <f>_xlfn.XLOOKUP(D353,products!$A$1:$A$49,products!$D$1:$D$49)</f>
        <v>1</v>
      </c>
      <c r="L353" s="7">
        <f>_xlfn.XLOOKUP(D353,products!$A$1:$A$49,products!$E$1:$E$49,,0)</f>
        <v>11.25</v>
      </c>
      <c r="M353" s="10">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4"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f>
        <v>Exc</v>
      </c>
      <c r="J354" t="str">
        <f>_xlfn.XLOOKUP(D354,products!$A$1:$A$49,products!$C$1:$C$49)</f>
        <v>D</v>
      </c>
      <c r="K354" s="6">
        <f>_xlfn.XLOOKUP(D354,products!$A$1:$A$49,products!$D$1:$D$49)</f>
        <v>0.5</v>
      </c>
      <c r="L354" s="7">
        <f>_xlfn.XLOOKUP(D354,products!$A$1:$A$49,products!$E$1:$E$49,,0)</f>
        <v>7.29</v>
      </c>
      <c r="M354" s="10">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4"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f>
        <v>Ara</v>
      </c>
      <c r="J355" t="str">
        <f>_xlfn.XLOOKUP(D355,products!$A$1:$A$49,products!$C$1:$C$49)</f>
        <v>M</v>
      </c>
      <c r="K355" s="6">
        <f>_xlfn.XLOOKUP(D355,products!$A$1:$A$49,products!$D$1:$D$49)</f>
        <v>0.5</v>
      </c>
      <c r="L355" s="7">
        <f>_xlfn.XLOOKUP(D355,products!$A$1:$A$49,products!$E$1:$E$49,,0)</f>
        <v>6.75</v>
      </c>
      <c r="M355" s="10">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4"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f>
        <v>Ara</v>
      </c>
      <c r="J356" t="str">
        <f>_xlfn.XLOOKUP(D356,products!$A$1:$A$49,products!$C$1:$C$49)</f>
        <v>M</v>
      </c>
      <c r="K356" s="6">
        <f>_xlfn.XLOOKUP(D356,products!$A$1:$A$49,products!$D$1:$D$49)</f>
        <v>2.5</v>
      </c>
      <c r="L356" s="7">
        <f>_xlfn.XLOOKUP(D356,products!$A$1:$A$49,products!$E$1:$E$49,,0)</f>
        <v>25.874999999999996</v>
      </c>
      <c r="M356" s="10">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4"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f>
        <v>Ara</v>
      </c>
      <c r="J357" t="str">
        <f>_xlfn.XLOOKUP(D357,products!$A$1:$A$49,products!$C$1:$C$49)</f>
        <v>D</v>
      </c>
      <c r="K357" s="6">
        <f>_xlfn.XLOOKUP(D357,products!$A$1:$A$49,products!$D$1:$D$49)</f>
        <v>2.5</v>
      </c>
      <c r="L357" s="7">
        <f>_xlfn.XLOOKUP(D357,products!$A$1:$A$49,products!$E$1:$E$49,,0)</f>
        <v>22.884999999999998</v>
      </c>
      <c r="M357" s="10">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4"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f>
        <v>Lib</v>
      </c>
      <c r="J358" t="str">
        <f>_xlfn.XLOOKUP(D358,products!$A$1:$A$49,products!$C$1:$C$49)</f>
        <v>D</v>
      </c>
      <c r="K358" s="6">
        <f>_xlfn.XLOOKUP(D358,products!$A$1:$A$49,products!$D$1:$D$49)</f>
        <v>1</v>
      </c>
      <c r="L358" s="7">
        <f>_xlfn.XLOOKUP(D358,products!$A$1:$A$49,products!$E$1:$E$49,,0)</f>
        <v>12.95</v>
      </c>
      <c r="M358" s="10">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4"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f>
        <v>Ara</v>
      </c>
      <c r="J359" t="str">
        <f>_xlfn.XLOOKUP(D359,products!$A$1:$A$49,products!$C$1:$C$49)</f>
        <v>M</v>
      </c>
      <c r="K359" s="6">
        <f>_xlfn.XLOOKUP(D359,products!$A$1:$A$49,products!$D$1:$D$49)</f>
        <v>2.5</v>
      </c>
      <c r="L359" s="7">
        <f>_xlfn.XLOOKUP(D359,products!$A$1:$A$49,products!$E$1:$E$49,,0)</f>
        <v>25.874999999999996</v>
      </c>
      <c r="M359" s="10">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4"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f>
        <v>Ara</v>
      </c>
      <c r="J360" t="str">
        <f>_xlfn.XLOOKUP(D360,products!$A$1:$A$49,products!$C$1:$C$49)</f>
        <v>L</v>
      </c>
      <c r="K360" s="6">
        <f>_xlfn.XLOOKUP(D360,products!$A$1:$A$49,products!$D$1:$D$49)</f>
        <v>2.5</v>
      </c>
      <c r="L360" s="7">
        <f>_xlfn.XLOOKUP(D360,products!$A$1:$A$49,products!$E$1:$E$49,,0)</f>
        <v>29.784999999999997</v>
      </c>
      <c r="M360" s="10">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4"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f>
        <v>Rob</v>
      </c>
      <c r="J361" t="str">
        <f>_xlfn.XLOOKUP(D361,products!$A$1:$A$49,products!$C$1:$C$49)</f>
        <v>L</v>
      </c>
      <c r="K361" s="6">
        <f>_xlfn.XLOOKUP(D361,products!$A$1:$A$49,products!$D$1:$D$49)</f>
        <v>0.2</v>
      </c>
      <c r="L361" s="7">
        <f>_xlfn.XLOOKUP(D361,products!$A$1:$A$49,products!$E$1:$E$49,,0)</f>
        <v>3.5849999999999995</v>
      </c>
      <c r="M361" s="10">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4"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f>
        <v>Rob</v>
      </c>
      <c r="J362" t="str">
        <f>_xlfn.XLOOKUP(D362,products!$A$1:$A$49,products!$C$1:$C$49)</f>
        <v>D</v>
      </c>
      <c r="K362" s="6">
        <f>_xlfn.XLOOKUP(D362,products!$A$1:$A$49,products!$D$1:$D$49)</f>
        <v>2.5</v>
      </c>
      <c r="L362" s="7">
        <f>_xlfn.XLOOKUP(D362,products!$A$1:$A$49,products!$E$1:$E$49,,0)</f>
        <v>20.584999999999997</v>
      </c>
      <c r="M362" s="10">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4"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f>
        <v>Rob</v>
      </c>
      <c r="J363" t="str">
        <f>_xlfn.XLOOKUP(D363,products!$A$1:$A$49,products!$C$1:$C$49)</f>
        <v>M</v>
      </c>
      <c r="K363" s="6">
        <f>_xlfn.XLOOKUP(D363,products!$A$1:$A$49,products!$D$1:$D$49)</f>
        <v>0.5</v>
      </c>
      <c r="L363" s="7">
        <f>_xlfn.XLOOKUP(D363,products!$A$1:$A$49,products!$E$1:$E$49,,0)</f>
        <v>5.97</v>
      </c>
      <c r="M363" s="10">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4"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f>
        <v>Exc</v>
      </c>
      <c r="J364" t="str">
        <f>_xlfn.XLOOKUP(D364,products!$A$1:$A$49,products!$C$1:$C$49)</f>
        <v>L</v>
      </c>
      <c r="K364" s="6">
        <f>_xlfn.XLOOKUP(D364,products!$A$1:$A$49,products!$D$1:$D$49)</f>
        <v>1</v>
      </c>
      <c r="L364" s="7">
        <f>_xlfn.XLOOKUP(D364,products!$A$1:$A$49,products!$E$1:$E$49,,0)</f>
        <v>14.85</v>
      </c>
      <c r="M364" s="10">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4"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f>
        <v>Lib</v>
      </c>
      <c r="J365" t="str">
        <f>_xlfn.XLOOKUP(D365,products!$A$1:$A$49,products!$C$1:$C$49)</f>
        <v>M</v>
      </c>
      <c r="K365" s="6">
        <f>_xlfn.XLOOKUP(D365,products!$A$1:$A$49,products!$D$1:$D$49)</f>
        <v>1</v>
      </c>
      <c r="L365" s="7">
        <f>_xlfn.XLOOKUP(D365,products!$A$1:$A$49,products!$E$1:$E$49,,0)</f>
        <v>14.55</v>
      </c>
      <c r="M365" s="10">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4"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f>
        <v>Exc</v>
      </c>
      <c r="J366" t="str">
        <f>_xlfn.XLOOKUP(D366,products!$A$1:$A$49,products!$C$1:$C$49)</f>
        <v>D</v>
      </c>
      <c r="K366" s="6">
        <f>_xlfn.XLOOKUP(D366,products!$A$1:$A$49,products!$D$1:$D$49)</f>
        <v>1</v>
      </c>
      <c r="L366" s="7">
        <f>_xlfn.XLOOKUP(D366,products!$A$1:$A$49,products!$E$1:$E$49,,0)</f>
        <v>12.15</v>
      </c>
      <c r="M366" s="10">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4"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f>
        <v>Lib</v>
      </c>
      <c r="J367" t="str">
        <f>_xlfn.XLOOKUP(D367,products!$A$1:$A$49,products!$C$1:$C$49)</f>
        <v>D</v>
      </c>
      <c r="K367" s="6">
        <f>_xlfn.XLOOKUP(D367,products!$A$1:$A$49,products!$D$1:$D$49)</f>
        <v>0.5</v>
      </c>
      <c r="L367" s="7">
        <f>_xlfn.XLOOKUP(D367,products!$A$1:$A$49,products!$E$1:$E$49,,0)</f>
        <v>7.77</v>
      </c>
      <c r="M367" s="10">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4"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f>
        <v>Exc</v>
      </c>
      <c r="J368" t="str">
        <f>_xlfn.XLOOKUP(D368,products!$A$1:$A$49,products!$C$1:$C$49)</f>
        <v>D</v>
      </c>
      <c r="K368" s="6">
        <f>_xlfn.XLOOKUP(D368,products!$A$1:$A$49,products!$D$1:$D$49)</f>
        <v>0.5</v>
      </c>
      <c r="L368" s="7">
        <f>_xlfn.XLOOKUP(D368,products!$A$1:$A$49,products!$E$1:$E$49,,0)</f>
        <v>7.29</v>
      </c>
      <c r="M368" s="10">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4"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f>
        <v>Lib</v>
      </c>
      <c r="J369" t="str">
        <f>_xlfn.XLOOKUP(D369,products!$A$1:$A$49,products!$C$1:$C$49)</f>
        <v>M</v>
      </c>
      <c r="K369" s="6">
        <f>_xlfn.XLOOKUP(D369,products!$A$1:$A$49,products!$D$1:$D$49)</f>
        <v>0.2</v>
      </c>
      <c r="L369" s="7">
        <f>_xlfn.XLOOKUP(D369,products!$A$1:$A$49,products!$E$1:$E$49,,0)</f>
        <v>4.3650000000000002</v>
      </c>
      <c r="M369" s="10">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4"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f>
        <v>Exc</v>
      </c>
      <c r="J370" t="str">
        <f>_xlfn.XLOOKUP(D370,products!$A$1:$A$49,products!$C$1:$C$49)</f>
        <v>M</v>
      </c>
      <c r="K370" s="6">
        <f>_xlfn.XLOOKUP(D370,products!$A$1:$A$49,products!$D$1:$D$49)</f>
        <v>2.5</v>
      </c>
      <c r="L370" s="7">
        <f>_xlfn.XLOOKUP(D370,products!$A$1:$A$49,products!$E$1:$E$49,,0)</f>
        <v>31.624999999999996</v>
      </c>
      <c r="M370" s="10">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4"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f>
        <v>Exc</v>
      </c>
      <c r="J371" t="str">
        <f>_xlfn.XLOOKUP(D371,products!$A$1:$A$49,products!$C$1:$C$49)</f>
        <v>L</v>
      </c>
      <c r="K371" s="6">
        <f>_xlfn.XLOOKUP(D371,products!$A$1:$A$49,products!$D$1:$D$49)</f>
        <v>0.5</v>
      </c>
      <c r="L371" s="7">
        <f>_xlfn.XLOOKUP(D371,products!$A$1:$A$49,products!$E$1:$E$49,,0)</f>
        <v>8.91</v>
      </c>
      <c r="M371" s="10">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4"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f>
        <v>Exc</v>
      </c>
      <c r="J372" t="str">
        <f>_xlfn.XLOOKUP(D372,products!$A$1:$A$49,products!$C$1:$C$49)</f>
        <v>D</v>
      </c>
      <c r="K372" s="6">
        <f>_xlfn.XLOOKUP(D372,products!$A$1:$A$49,products!$D$1:$D$49)</f>
        <v>1</v>
      </c>
      <c r="L372" s="7">
        <f>_xlfn.XLOOKUP(D372,products!$A$1:$A$49,products!$E$1:$E$49,,0)</f>
        <v>12.15</v>
      </c>
      <c r="M372" s="10">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4"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f>
        <v>Ara</v>
      </c>
      <c r="J373" t="str">
        <f>_xlfn.XLOOKUP(D373,products!$A$1:$A$49,products!$C$1:$C$49)</f>
        <v>L</v>
      </c>
      <c r="K373" s="6">
        <f>_xlfn.XLOOKUP(D373,products!$A$1:$A$49,products!$D$1:$D$49)</f>
        <v>0.5</v>
      </c>
      <c r="L373" s="7">
        <f>_xlfn.XLOOKUP(D373,products!$A$1:$A$49,products!$E$1:$E$49,,0)</f>
        <v>7.77</v>
      </c>
      <c r="M373" s="10">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4"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f>
        <v>Rob</v>
      </c>
      <c r="J374" t="str">
        <f>_xlfn.XLOOKUP(D374,products!$A$1:$A$49,products!$C$1:$C$49)</f>
        <v>L</v>
      </c>
      <c r="K374" s="6">
        <f>_xlfn.XLOOKUP(D374,products!$A$1:$A$49,products!$D$1:$D$49)</f>
        <v>0.5</v>
      </c>
      <c r="L374" s="7">
        <f>_xlfn.XLOOKUP(D374,products!$A$1:$A$49,products!$E$1:$E$49,,0)</f>
        <v>7.169999999999999</v>
      </c>
      <c r="M374" s="10">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4"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f>
        <v>Ara</v>
      </c>
      <c r="J375" t="str">
        <f>_xlfn.XLOOKUP(D375,products!$A$1:$A$49,products!$C$1:$C$49)</f>
        <v>D</v>
      </c>
      <c r="K375" s="6">
        <f>_xlfn.XLOOKUP(D375,products!$A$1:$A$49,products!$D$1:$D$49)</f>
        <v>0.5</v>
      </c>
      <c r="L375" s="7">
        <f>_xlfn.XLOOKUP(D375,products!$A$1:$A$49,products!$E$1:$E$49,,0)</f>
        <v>5.97</v>
      </c>
      <c r="M375" s="10">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4"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f>
        <v>Lib</v>
      </c>
      <c r="J376" t="str">
        <f>_xlfn.XLOOKUP(D376,products!$A$1:$A$49,products!$C$1:$C$49)</f>
        <v>L</v>
      </c>
      <c r="K376" s="6">
        <f>_xlfn.XLOOKUP(D376,products!$A$1:$A$49,products!$D$1:$D$49)</f>
        <v>0.5</v>
      </c>
      <c r="L376" s="7">
        <f>_xlfn.XLOOKUP(D376,products!$A$1:$A$49,products!$E$1:$E$49,,0)</f>
        <v>9.51</v>
      </c>
      <c r="M376" s="10">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4"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f>
        <v>Ara</v>
      </c>
      <c r="J377" t="str">
        <f>_xlfn.XLOOKUP(D377,products!$A$1:$A$49,products!$C$1:$C$49)</f>
        <v>M</v>
      </c>
      <c r="K377" s="6">
        <f>_xlfn.XLOOKUP(D377,products!$A$1:$A$49,products!$D$1:$D$49)</f>
        <v>0.2</v>
      </c>
      <c r="L377" s="7">
        <f>_xlfn.XLOOKUP(D377,products!$A$1:$A$49,products!$E$1:$E$49,,0)</f>
        <v>3.375</v>
      </c>
      <c r="M377" s="10">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4"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f>
        <v>Rob</v>
      </c>
      <c r="J378" t="str">
        <f>_xlfn.XLOOKUP(D378,products!$A$1:$A$49,products!$C$1:$C$49)</f>
        <v>M</v>
      </c>
      <c r="K378" s="6">
        <f>_xlfn.XLOOKUP(D378,products!$A$1:$A$49,products!$D$1:$D$49)</f>
        <v>0.5</v>
      </c>
      <c r="L378" s="7">
        <f>_xlfn.XLOOKUP(D378,products!$A$1:$A$49,products!$E$1:$E$49,,0)</f>
        <v>5.97</v>
      </c>
      <c r="M378" s="10">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4"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f>
        <v>Rob</v>
      </c>
      <c r="J379" t="str">
        <f>_xlfn.XLOOKUP(D379,products!$A$1:$A$49,products!$C$1:$C$49)</f>
        <v>D</v>
      </c>
      <c r="K379" s="6">
        <f>_xlfn.XLOOKUP(D379,products!$A$1:$A$49,products!$D$1:$D$49)</f>
        <v>0.2</v>
      </c>
      <c r="L379" s="7">
        <f>_xlfn.XLOOKUP(D379,products!$A$1:$A$49,products!$E$1:$E$49,,0)</f>
        <v>2.6849999999999996</v>
      </c>
      <c r="M379" s="10">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4"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f>
        <v>Ara</v>
      </c>
      <c r="J380" t="str">
        <f>_xlfn.XLOOKUP(D380,products!$A$1:$A$49,products!$C$1:$C$49)</f>
        <v>L</v>
      </c>
      <c r="K380" s="6">
        <f>_xlfn.XLOOKUP(D380,products!$A$1:$A$49,products!$D$1:$D$49)</f>
        <v>0.5</v>
      </c>
      <c r="L380" s="7">
        <f>_xlfn.XLOOKUP(D380,products!$A$1:$A$49,products!$E$1:$E$49,,0)</f>
        <v>7.77</v>
      </c>
      <c r="M380" s="10">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4"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f>
        <v>Rob</v>
      </c>
      <c r="J381" t="str">
        <f>_xlfn.XLOOKUP(D381,products!$A$1:$A$49,products!$C$1:$C$49)</f>
        <v>L</v>
      </c>
      <c r="K381" s="6">
        <f>_xlfn.XLOOKUP(D381,products!$A$1:$A$49,products!$D$1:$D$49)</f>
        <v>0.5</v>
      </c>
      <c r="L381" s="7">
        <f>_xlfn.XLOOKUP(D381,products!$A$1:$A$49,products!$E$1:$E$49,,0)</f>
        <v>7.169999999999999</v>
      </c>
      <c r="M381" s="10">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4"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f>
        <v>Lib</v>
      </c>
      <c r="J382" t="str">
        <f>_xlfn.XLOOKUP(D382,products!$A$1:$A$49,products!$C$1:$C$49)</f>
        <v>D</v>
      </c>
      <c r="K382" s="6">
        <f>_xlfn.XLOOKUP(D382,products!$A$1:$A$49,products!$D$1:$D$49)</f>
        <v>0.5</v>
      </c>
      <c r="L382" s="7">
        <f>_xlfn.XLOOKUP(D382,products!$A$1:$A$49,products!$E$1:$E$49,,0)</f>
        <v>7.77</v>
      </c>
      <c r="M382" s="10">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4"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f>
        <v>Ara</v>
      </c>
      <c r="J383" t="str">
        <f>_xlfn.XLOOKUP(D383,products!$A$1:$A$49,products!$C$1:$C$49)</f>
        <v>D</v>
      </c>
      <c r="K383" s="6">
        <f>_xlfn.XLOOKUP(D383,products!$A$1:$A$49,products!$D$1:$D$49)</f>
        <v>0.2</v>
      </c>
      <c r="L383" s="7">
        <f>_xlfn.XLOOKUP(D383,products!$A$1:$A$49,products!$E$1:$E$49,,0)</f>
        <v>2.9849999999999999</v>
      </c>
      <c r="M383" s="10">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4"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f>
        <v>Exc</v>
      </c>
      <c r="J384" t="str">
        <f>_xlfn.XLOOKUP(D384,products!$A$1:$A$49,products!$C$1:$C$49)</f>
        <v>D</v>
      </c>
      <c r="K384" s="6">
        <f>_xlfn.XLOOKUP(D384,products!$A$1:$A$49,products!$D$1:$D$49)</f>
        <v>0.5</v>
      </c>
      <c r="L384" s="7">
        <f>_xlfn.XLOOKUP(D384,products!$A$1:$A$49,products!$E$1:$E$49,,0)</f>
        <v>7.29</v>
      </c>
      <c r="M384" s="10">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4"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f>
        <v>Exc</v>
      </c>
      <c r="J385" t="str">
        <f>_xlfn.XLOOKUP(D385,products!$A$1:$A$49,products!$C$1:$C$49)</f>
        <v>L</v>
      </c>
      <c r="K385" s="6">
        <f>_xlfn.XLOOKUP(D385,products!$A$1:$A$49,products!$D$1:$D$49)</f>
        <v>0.5</v>
      </c>
      <c r="L385" s="7">
        <f>_xlfn.XLOOKUP(D385,products!$A$1:$A$49,products!$E$1:$E$49,,0)</f>
        <v>8.91</v>
      </c>
      <c r="M385" s="10">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4"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f>
        <v>Ara</v>
      </c>
      <c r="J386" t="str">
        <f>_xlfn.XLOOKUP(D386,products!$A$1:$A$49,products!$C$1:$C$49)</f>
        <v>L</v>
      </c>
      <c r="K386" s="6">
        <f>_xlfn.XLOOKUP(D386,products!$A$1:$A$49,products!$D$1:$D$49)</f>
        <v>2.5</v>
      </c>
      <c r="L386" s="7">
        <f>_xlfn.XLOOKUP(D386,products!$A$1:$A$49,products!$E$1:$E$49,,0)</f>
        <v>29.784999999999997</v>
      </c>
      <c r="M386" s="10">
        <f t="shared" ref="M386:M449" si="18">L386*E386</f>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4"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f>
        <v>Lib</v>
      </c>
      <c r="J387" t="str">
        <f>_xlfn.XLOOKUP(D387,products!$A$1:$A$49,products!$C$1:$C$49)</f>
        <v>M</v>
      </c>
      <c r="K387" s="6">
        <f>_xlfn.XLOOKUP(D387,products!$A$1:$A$49,products!$D$1:$D$49)</f>
        <v>0.5</v>
      </c>
      <c r="L387" s="7">
        <f>_xlfn.XLOOKUP(D387,products!$A$1:$A$49,products!$E$1:$E$49,,0)</f>
        <v>8.73</v>
      </c>
      <c r="M387" s="10">
        <f t="shared" si="18"/>
        <v>43.650000000000006</v>
      </c>
      <c r="N387" t="str">
        <f t="shared" ref="N387:N450" si="19">IF(I387="Rob","Robusta",IF(I387="Exc","Excelsa",IF(I387="Ara","Arabica", IF(I387="Lib","Liberica",""))))</f>
        <v>Liberica</v>
      </c>
      <c r="O387" t="str">
        <f t="shared" ref="O387:O450" si="20">IF(J387="M","Medium",IF(J387="L","Light", IF(J387="D","Dark")))</f>
        <v>Medium</v>
      </c>
      <c r="P387" t="str">
        <f>_xlfn.XLOOKUP(Orders[[#This Row],[Customer ID]],customers!$A$1:$A$1001,customers!$I$1:$I$1001,,0)</f>
        <v>Yes</v>
      </c>
    </row>
    <row r="388" spans="1:16" x14ac:dyDescent="0.35">
      <c r="A388" s="2" t="s">
        <v>2666</v>
      </c>
      <c r="B388" s="3">
        <v>44083</v>
      </c>
      <c r="C388" s="4"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f>
        <v>Ara</v>
      </c>
      <c r="J388" t="str">
        <f>_xlfn.XLOOKUP(D388,products!$A$1:$A$49,products!$C$1:$C$49)</f>
        <v>D</v>
      </c>
      <c r="K388" s="6">
        <f>_xlfn.XLOOKUP(D388,products!$A$1:$A$49,products!$D$1:$D$49)</f>
        <v>0.2</v>
      </c>
      <c r="L388" s="7">
        <f>_xlfn.XLOOKUP(D388,products!$A$1:$A$49,products!$E$1:$E$49,,0)</f>
        <v>2.9849999999999999</v>
      </c>
      <c r="M388" s="10">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4"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f>
        <v>Exc</v>
      </c>
      <c r="J389" t="str">
        <f>_xlfn.XLOOKUP(D389,products!$A$1:$A$49,products!$C$1:$C$49)</f>
        <v>L</v>
      </c>
      <c r="K389" s="6">
        <f>_xlfn.XLOOKUP(D389,products!$A$1:$A$49,products!$D$1:$D$49)</f>
        <v>1</v>
      </c>
      <c r="L389" s="7">
        <f>_xlfn.XLOOKUP(D389,products!$A$1:$A$49,products!$E$1:$E$49,,0)</f>
        <v>14.85</v>
      </c>
      <c r="M389" s="10">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4"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f>
        <v>Lib</v>
      </c>
      <c r="J390" t="str">
        <f>_xlfn.XLOOKUP(D390,products!$A$1:$A$49,products!$C$1:$C$49)</f>
        <v>D</v>
      </c>
      <c r="K390" s="6">
        <f>_xlfn.XLOOKUP(D390,products!$A$1:$A$49,products!$D$1:$D$49)</f>
        <v>0.2</v>
      </c>
      <c r="L390" s="7">
        <f>_xlfn.XLOOKUP(D390,products!$A$1:$A$49,products!$E$1:$E$49,,0)</f>
        <v>3.8849999999999998</v>
      </c>
      <c r="M390" s="10">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4"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f>
        <v>Lib</v>
      </c>
      <c r="J391" t="str">
        <f>_xlfn.XLOOKUP(D391,products!$A$1:$A$49,products!$C$1:$C$49)</f>
        <v>D</v>
      </c>
      <c r="K391" s="6">
        <f>_xlfn.XLOOKUP(D391,products!$A$1:$A$49,products!$D$1:$D$49)</f>
        <v>0.5</v>
      </c>
      <c r="L391" s="7">
        <f>_xlfn.XLOOKUP(D391,products!$A$1:$A$49,products!$E$1:$E$49,,0)</f>
        <v>7.77</v>
      </c>
      <c r="M391" s="10">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4"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f>
        <v>Exc</v>
      </c>
      <c r="J392" t="str">
        <f>_xlfn.XLOOKUP(D392,products!$A$1:$A$49,products!$C$1:$C$49)</f>
        <v>D</v>
      </c>
      <c r="K392" s="6">
        <f>_xlfn.XLOOKUP(D392,products!$A$1:$A$49,products!$D$1:$D$49)</f>
        <v>0.5</v>
      </c>
      <c r="L392" s="7">
        <f>_xlfn.XLOOKUP(D392,products!$A$1:$A$49,products!$E$1:$E$49,,0)</f>
        <v>7.29</v>
      </c>
      <c r="M392" s="10">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4"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f>
        <v>Ara</v>
      </c>
      <c r="J393" t="str">
        <f>_xlfn.XLOOKUP(D393,products!$A$1:$A$49,products!$C$1:$C$49)</f>
        <v>M</v>
      </c>
      <c r="K393" s="6">
        <f>_xlfn.XLOOKUP(D393,products!$A$1:$A$49,products!$D$1:$D$49)</f>
        <v>0.5</v>
      </c>
      <c r="L393" s="7">
        <f>_xlfn.XLOOKUP(D393,products!$A$1:$A$49,products!$E$1:$E$49,,0)</f>
        <v>6.75</v>
      </c>
      <c r="M393" s="10">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4"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f>
        <v>Exc</v>
      </c>
      <c r="J394" t="str">
        <f>_xlfn.XLOOKUP(D394,products!$A$1:$A$49,products!$C$1:$C$49)</f>
        <v>L</v>
      </c>
      <c r="K394" s="6">
        <f>_xlfn.XLOOKUP(D394,products!$A$1:$A$49,products!$D$1:$D$49)</f>
        <v>1</v>
      </c>
      <c r="L394" s="7">
        <f>_xlfn.XLOOKUP(D394,products!$A$1:$A$49,products!$E$1:$E$49,,0)</f>
        <v>14.85</v>
      </c>
      <c r="M394" s="10">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4"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f>
        <v>Ara</v>
      </c>
      <c r="J395" t="str">
        <f>_xlfn.XLOOKUP(D395,products!$A$1:$A$49,products!$C$1:$C$49)</f>
        <v>L</v>
      </c>
      <c r="K395" s="6">
        <f>_xlfn.XLOOKUP(D395,products!$A$1:$A$49,products!$D$1:$D$49)</f>
        <v>0.2</v>
      </c>
      <c r="L395" s="7">
        <f>_xlfn.XLOOKUP(D395,products!$A$1:$A$49,products!$E$1:$E$49,,0)</f>
        <v>3.8849999999999998</v>
      </c>
      <c r="M395" s="10">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4"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f>
        <v>Rob</v>
      </c>
      <c r="J396" t="str">
        <f>_xlfn.XLOOKUP(D396,products!$A$1:$A$49,products!$C$1:$C$49)</f>
        <v>L</v>
      </c>
      <c r="K396" s="6">
        <f>_xlfn.XLOOKUP(D396,products!$A$1:$A$49,products!$D$1:$D$49)</f>
        <v>2.5</v>
      </c>
      <c r="L396" s="7">
        <f>_xlfn.XLOOKUP(D396,products!$A$1:$A$49,products!$E$1:$E$49,,0)</f>
        <v>27.484999999999996</v>
      </c>
      <c r="M396" s="10">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4"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f>
        <v>Lib</v>
      </c>
      <c r="J397" t="str">
        <f>_xlfn.XLOOKUP(D397,products!$A$1:$A$49,products!$C$1:$C$49)</f>
        <v>D</v>
      </c>
      <c r="K397" s="6">
        <f>_xlfn.XLOOKUP(D397,products!$A$1:$A$49,products!$D$1:$D$49)</f>
        <v>0.5</v>
      </c>
      <c r="L397" s="7">
        <f>_xlfn.XLOOKUP(D397,products!$A$1:$A$49,products!$E$1:$E$49,,0)</f>
        <v>7.77</v>
      </c>
      <c r="M397" s="10">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4"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f>
        <v>Ara</v>
      </c>
      <c r="J398" t="str">
        <f>_xlfn.XLOOKUP(D398,products!$A$1:$A$49,products!$C$1:$C$49)</f>
        <v>L</v>
      </c>
      <c r="K398" s="6">
        <f>_xlfn.XLOOKUP(D398,products!$A$1:$A$49,products!$D$1:$D$49)</f>
        <v>0.5</v>
      </c>
      <c r="L398" s="7">
        <f>_xlfn.XLOOKUP(D398,products!$A$1:$A$49,products!$E$1:$E$49,,0)</f>
        <v>7.77</v>
      </c>
      <c r="M398" s="10">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4"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f>
        <v>Lib</v>
      </c>
      <c r="J399" t="str">
        <f>_xlfn.XLOOKUP(D399,products!$A$1:$A$49,products!$C$1:$C$49)</f>
        <v>D</v>
      </c>
      <c r="K399" s="6">
        <f>_xlfn.XLOOKUP(D399,products!$A$1:$A$49,products!$D$1:$D$49)</f>
        <v>0.5</v>
      </c>
      <c r="L399" s="7">
        <f>_xlfn.XLOOKUP(D399,products!$A$1:$A$49,products!$E$1:$E$49,,0)</f>
        <v>7.77</v>
      </c>
      <c r="M399" s="10">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4"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f>
        <v>Ara</v>
      </c>
      <c r="J400" t="str">
        <f>_xlfn.XLOOKUP(D400,products!$A$1:$A$49,products!$C$1:$C$49)</f>
        <v>D</v>
      </c>
      <c r="K400" s="6">
        <f>_xlfn.XLOOKUP(D400,products!$A$1:$A$49,products!$D$1:$D$49)</f>
        <v>0.2</v>
      </c>
      <c r="L400" s="7">
        <f>_xlfn.XLOOKUP(D400,products!$A$1:$A$49,products!$E$1:$E$49,,0)</f>
        <v>2.9849999999999999</v>
      </c>
      <c r="M400" s="10">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4"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f>
        <v>Exc</v>
      </c>
      <c r="J401" t="str">
        <f>_xlfn.XLOOKUP(D401,products!$A$1:$A$49,products!$C$1:$C$49)</f>
        <v>D</v>
      </c>
      <c r="K401" s="6">
        <f>_xlfn.XLOOKUP(D401,products!$A$1:$A$49,products!$D$1:$D$49)</f>
        <v>2.5</v>
      </c>
      <c r="L401" s="7">
        <f>_xlfn.XLOOKUP(D401,products!$A$1:$A$49,products!$E$1:$E$49,,0)</f>
        <v>27.945</v>
      </c>
      <c r="M401" s="10">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4"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f>
        <v>Lib</v>
      </c>
      <c r="J402" t="str">
        <f>_xlfn.XLOOKUP(D402,products!$A$1:$A$49,products!$C$1:$C$49)</f>
        <v>L</v>
      </c>
      <c r="K402" s="6">
        <f>_xlfn.XLOOKUP(D402,products!$A$1:$A$49,products!$D$1:$D$49)</f>
        <v>1</v>
      </c>
      <c r="L402" s="7">
        <f>_xlfn.XLOOKUP(D402,products!$A$1:$A$49,products!$E$1:$E$49,,0)</f>
        <v>15.85</v>
      </c>
      <c r="M402" s="10">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4"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f>
        <v>Lib</v>
      </c>
      <c r="J403" t="str">
        <f>_xlfn.XLOOKUP(D403,products!$A$1:$A$49,products!$C$1:$C$49)</f>
        <v>M</v>
      </c>
      <c r="K403" s="6">
        <f>_xlfn.XLOOKUP(D403,products!$A$1:$A$49,products!$D$1:$D$49)</f>
        <v>0.2</v>
      </c>
      <c r="L403" s="7">
        <f>_xlfn.XLOOKUP(D403,products!$A$1:$A$49,products!$E$1:$E$49,,0)</f>
        <v>4.3650000000000002</v>
      </c>
      <c r="M403" s="10">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4"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f>
        <v>Rob</v>
      </c>
      <c r="J404" t="str">
        <f>_xlfn.XLOOKUP(D404,products!$A$1:$A$49,products!$C$1:$C$49)</f>
        <v>D</v>
      </c>
      <c r="K404" s="6">
        <f>_xlfn.XLOOKUP(D404,products!$A$1:$A$49,products!$D$1:$D$49)</f>
        <v>1</v>
      </c>
      <c r="L404" s="7">
        <f>_xlfn.XLOOKUP(D404,products!$A$1:$A$49,products!$E$1:$E$49,,0)</f>
        <v>8.9499999999999993</v>
      </c>
      <c r="M404" s="10">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4"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f>
        <v>Lib</v>
      </c>
      <c r="J405" t="str">
        <f>_xlfn.XLOOKUP(D405,products!$A$1:$A$49,products!$C$1:$C$49)</f>
        <v>L</v>
      </c>
      <c r="K405" s="6">
        <f>_xlfn.XLOOKUP(D405,products!$A$1:$A$49,products!$D$1:$D$49)</f>
        <v>0.2</v>
      </c>
      <c r="L405" s="7">
        <f>_xlfn.XLOOKUP(D405,products!$A$1:$A$49,products!$E$1:$E$49,,0)</f>
        <v>4.7549999999999999</v>
      </c>
      <c r="M405" s="10">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4"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f>
        <v>Ara</v>
      </c>
      <c r="J406" t="str">
        <f>_xlfn.XLOOKUP(D406,products!$A$1:$A$49,products!$C$1:$C$49)</f>
        <v>D</v>
      </c>
      <c r="K406" s="6">
        <f>_xlfn.XLOOKUP(D406,products!$A$1:$A$49,products!$D$1:$D$49)</f>
        <v>1</v>
      </c>
      <c r="L406" s="7">
        <f>_xlfn.XLOOKUP(D406,products!$A$1:$A$49,products!$E$1:$E$49,,0)</f>
        <v>9.9499999999999993</v>
      </c>
      <c r="M406" s="10">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4"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f>
        <v>Exc</v>
      </c>
      <c r="J407" t="str">
        <f>_xlfn.XLOOKUP(D407,products!$A$1:$A$49,products!$C$1:$C$49)</f>
        <v>M</v>
      </c>
      <c r="K407" s="6">
        <f>_xlfn.XLOOKUP(D407,products!$A$1:$A$49,products!$D$1:$D$49)</f>
        <v>0.5</v>
      </c>
      <c r="L407" s="7">
        <f>_xlfn.XLOOKUP(D407,products!$A$1:$A$49,products!$E$1:$E$49,,0)</f>
        <v>8.25</v>
      </c>
      <c r="M407" s="10">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4"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f>
        <v>Exc</v>
      </c>
      <c r="J408" t="str">
        <f>_xlfn.XLOOKUP(D408,products!$A$1:$A$49,products!$C$1:$C$49)</f>
        <v>M</v>
      </c>
      <c r="K408" s="6">
        <f>_xlfn.XLOOKUP(D408,products!$A$1:$A$49,products!$D$1:$D$49)</f>
        <v>1</v>
      </c>
      <c r="L408" s="7">
        <f>_xlfn.XLOOKUP(D408,products!$A$1:$A$49,products!$E$1:$E$49,,0)</f>
        <v>13.75</v>
      </c>
      <c r="M408" s="10">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4"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f>
        <v>Exc</v>
      </c>
      <c r="J409" t="str">
        <f>_xlfn.XLOOKUP(D409,products!$A$1:$A$49,products!$C$1:$C$49)</f>
        <v>M</v>
      </c>
      <c r="K409" s="6">
        <f>_xlfn.XLOOKUP(D409,products!$A$1:$A$49,products!$D$1:$D$49)</f>
        <v>0.5</v>
      </c>
      <c r="L409" s="7">
        <f>_xlfn.XLOOKUP(D409,products!$A$1:$A$49,products!$E$1:$E$49,,0)</f>
        <v>8.25</v>
      </c>
      <c r="M409" s="10">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4"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f>
        <v>Ara</v>
      </c>
      <c r="J410" t="str">
        <f>_xlfn.XLOOKUP(D410,products!$A$1:$A$49,products!$C$1:$C$49)</f>
        <v>M</v>
      </c>
      <c r="K410" s="6">
        <f>_xlfn.XLOOKUP(D410,products!$A$1:$A$49,products!$D$1:$D$49)</f>
        <v>2.5</v>
      </c>
      <c r="L410" s="7">
        <f>_xlfn.XLOOKUP(D410,products!$A$1:$A$49,products!$E$1:$E$49,,0)</f>
        <v>25.874999999999996</v>
      </c>
      <c r="M410" s="10">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4"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f>
        <v>Lib</v>
      </c>
      <c r="J411" t="str">
        <f>_xlfn.XLOOKUP(D411,products!$A$1:$A$49,products!$C$1:$C$49)</f>
        <v>L</v>
      </c>
      <c r="K411" s="6">
        <f>_xlfn.XLOOKUP(D411,products!$A$1:$A$49,products!$D$1:$D$49)</f>
        <v>1</v>
      </c>
      <c r="L411" s="7">
        <f>_xlfn.XLOOKUP(D411,products!$A$1:$A$49,products!$E$1:$E$49,,0)</f>
        <v>15.85</v>
      </c>
      <c r="M411" s="10">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4"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f>
        <v>Ara</v>
      </c>
      <c r="J412" t="str">
        <f>_xlfn.XLOOKUP(D412,products!$A$1:$A$49,products!$C$1:$C$49)</f>
        <v>L</v>
      </c>
      <c r="K412" s="6">
        <f>_xlfn.XLOOKUP(D412,products!$A$1:$A$49,products!$D$1:$D$49)</f>
        <v>0.2</v>
      </c>
      <c r="L412" s="7">
        <f>_xlfn.XLOOKUP(D412,products!$A$1:$A$49,products!$E$1:$E$49,,0)</f>
        <v>3.8849999999999998</v>
      </c>
      <c r="M412" s="10">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4"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f>
        <v>Lib</v>
      </c>
      <c r="J413" t="str">
        <f>_xlfn.XLOOKUP(D413,products!$A$1:$A$49,products!$C$1:$C$49)</f>
        <v>M</v>
      </c>
      <c r="K413" s="6">
        <f>_xlfn.XLOOKUP(D413,products!$A$1:$A$49,products!$D$1:$D$49)</f>
        <v>1</v>
      </c>
      <c r="L413" s="7">
        <f>_xlfn.XLOOKUP(D413,products!$A$1:$A$49,products!$E$1:$E$49,,0)</f>
        <v>14.55</v>
      </c>
      <c r="M413" s="10">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4"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f>
        <v>Ara</v>
      </c>
      <c r="J414" t="str">
        <f>_xlfn.XLOOKUP(D414,products!$A$1:$A$49,products!$C$1:$C$49)</f>
        <v>M</v>
      </c>
      <c r="K414" s="6">
        <f>_xlfn.XLOOKUP(D414,products!$A$1:$A$49,products!$D$1:$D$49)</f>
        <v>1</v>
      </c>
      <c r="L414" s="7">
        <f>_xlfn.XLOOKUP(D414,products!$A$1:$A$49,products!$E$1:$E$49,,0)</f>
        <v>11.25</v>
      </c>
      <c r="M414" s="10">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4"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f>
        <v>Lib</v>
      </c>
      <c r="J415" t="str">
        <f>_xlfn.XLOOKUP(D415,products!$A$1:$A$49,products!$C$1:$C$49)</f>
        <v>L</v>
      </c>
      <c r="K415" s="6">
        <f>_xlfn.XLOOKUP(D415,products!$A$1:$A$49,products!$D$1:$D$49)</f>
        <v>2.5</v>
      </c>
      <c r="L415" s="7">
        <f>_xlfn.XLOOKUP(D415,products!$A$1:$A$49,products!$E$1:$E$49,,0)</f>
        <v>36.454999999999998</v>
      </c>
      <c r="M415" s="10">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4"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f>
        <v>Rob</v>
      </c>
      <c r="J416" t="str">
        <f>_xlfn.XLOOKUP(D416,products!$A$1:$A$49,products!$C$1:$C$49)</f>
        <v>L</v>
      </c>
      <c r="K416" s="6">
        <f>_xlfn.XLOOKUP(D416,products!$A$1:$A$49,products!$D$1:$D$49)</f>
        <v>0.2</v>
      </c>
      <c r="L416" s="7">
        <f>_xlfn.XLOOKUP(D416,products!$A$1:$A$49,products!$E$1:$E$49,,0)</f>
        <v>3.5849999999999995</v>
      </c>
      <c r="M416" s="10">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4"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f>
        <v>Rob</v>
      </c>
      <c r="J417" t="str">
        <f>_xlfn.XLOOKUP(D417,products!$A$1:$A$49,products!$C$1:$C$49)</f>
        <v>M</v>
      </c>
      <c r="K417" s="6">
        <f>_xlfn.XLOOKUP(D417,products!$A$1:$A$49,products!$D$1:$D$49)</f>
        <v>0.2</v>
      </c>
      <c r="L417" s="7">
        <f>_xlfn.XLOOKUP(D417,products!$A$1:$A$49,products!$E$1:$E$49,,0)</f>
        <v>2.9849999999999999</v>
      </c>
      <c r="M417" s="10">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4"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f>
        <v>Ara</v>
      </c>
      <c r="J418" t="str">
        <f>_xlfn.XLOOKUP(D418,products!$A$1:$A$49,products!$C$1:$C$49)</f>
        <v>L</v>
      </c>
      <c r="K418" s="6">
        <f>_xlfn.XLOOKUP(D418,products!$A$1:$A$49,products!$D$1:$D$49)</f>
        <v>0.5</v>
      </c>
      <c r="L418" s="7">
        <f>_xlfn.XLOOKUP(D418,products!$A$1:$A$49,products!$E$1:$E$49,,0)</f>
        <v>7.77</v>
      </c>
      <c r="M418" s="10">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4"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f>
        <v>Ara</v>
      </c>
      <c r="J419" t="str">
        <f>_xlfn.XLOOKUP(D419,products!$A$1:$A$49,products!$C$1:$C$49)</f>
        <v>L</v>
      </c>
      <c r="K419" s="6">
        <f>_xlfn.XLOOKUP(D419,products!$A$1:$A$49,products!$D$1:$D$49)</f>
        <v>2.5</v>
      </c>
      <c r="L419" s="7">
        <f>_xlfn.XLOOKUP(D419,products!$A$1:$A$49,products!$E$1:$E$49,,0)</f>
        <v>29.784999999999997</v>
      </c>
      <c r="M419" s="10">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4"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f>
        <v>Ara</v>
      </c>
      <c r="J420" t="str">
        <f>_xlfn.XLOOKUP(D420,products!$A$1:$A$49,products!$C$1:$C$49)</f>
        <v>L</v>
      </c>
      <c r="K420" s="6">
        <f>_xlfn.XLOOKUP(D420,products!$A$1:$A$49,products!$D$1:$D$49)</f>
        <v>2.5</v>
      </c>
      <c r="L420" s="7">
        <f>_xlfn.XLOOKUP(D420,products!$A$1:$A$49,products!$E$1:$E$49,,0)</f>
        <v>29.784999999999997</v>
      </c>
      <c r="M420" s="10">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4"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f>
        <v>Lib</v>
      </c>
      <c r="J421" t="str">
        <f>_xlfn.XLOOKUP(D421,products!$A$1:$A$49,products!$C$1:$C$49)</f>
        <v>M</v>
      </c>
      <c r="K421" s="6">
        <f>_xlfn.XLOOKUP(D421,products!$A$1:$A$49,products!$D$1:$D$49)</f>
        <v>0.5</v>
      </c>
      <c r="L421" s="7">
        <f>_xlfn.XLOOKUP(D421,products!$A$1:$A$49,products!$E$1:$E$49,,0)</f>
        <v>8.73</v>
      </c>
      <c r="M421" s="10">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4"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f>
        <v>Lib</v>
      </c>
      <c r="J422" t="str">
        <f>_xlfn.XLOOKUP(D422,products!$A$1:$A$49,products!$C$1:$C$49)</f>
        <v>D</v>
      </c>
      <c r="K422" s="6">
        <f>_xlfn.XLOOKUP(D422,products!$A$1:$A$49,products!$D$1:$D$49)</f>
        <v>0.5</v>
      </c>
      <c r="L422" s="7">
        <f>_xlfn.XLOOKUP(D422,products!$A$1:$A$49,products!$E$1:$E$49,,0)</f>
        <v>7.77</v>
      </c>
      <c r="M422" s="10">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4"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f>
        <v>Ara</v>
      </c>
      <c r="J423" t="str">
        <f>_xlfn.XLOOKUP(D423,products!$A$1:$A$49,products!$C$1:$C$49)</f>
        <v>D</v>
      </c>
      <c r="K423" s="6">
        <f>_xlfn.XLOOKUP(D423,products!$A$1:$A$49,products!$D$1:$D$49)</f>
        <v>2.5</v>
      </c>
      <c r="L423" s="7">
        <f>_xlfn.XLOOKUP(D423,products!$A$1:$A$49,products!$E$1:$E$49,,0)</f>
        <v>22.884999999999998</v>
      </c>
      <c r="M423" s="10">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4"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f>
        <v>Ara</v>
      </c>
      <c r="J424" t="str">
        <f>_xlfn.XLOOKUP(D424,products!$A$1:$A$49,products!$C$1:$C$49)</f>
        <v>D</v>
      </c>
      <c r="K424" s="6">
        <f>_xlfn.XLOOKUP(D424,products!$A$1:$A$49,products!$D$1:$D$49)</f>
        <v>0.5</v>
      </c>
      <c r="L424" s="7">
        <f>_xlfn.XLOOKUP(D424,products!$A$1:$A$49,products!$E$1:$E$49,,0)</f>
        <v>5.97</v>
      </c>
      <c r="M424" s="10">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4"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f>
        <v>Rob</v>
      </c>
      <c r="J425" t="str">
        <f>_xlfn.XLOOKUP(D425,products!$A$1:$A$49,products!$C$1:$C$49)</f>
        <v>M</v>
      </c>
      <c r="K425" s="6">
        <f>_xlfn.XLOOKUP(D425,products!$A$1:$A$49,products!$D$1:$D$49)</f>
        <v>0.5</v>
      </c>
      <c r="L425" s="7">
        <f>_xlfn.XLOOKUP(D425,products!$A$1:$A$49,products!$E$1:$E$49,,0)</f>
        <v>5.97</v>
      </c>
      <c r="M425" s="10">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4"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f>
        <v>Exc</v>
      </c>
      <c r="J426" t="str">
        <f>_xlfn.XLOOKUP(D426,products!$A$1:$A$49,products!$C$1:$C$49)</f>
        <v>L</v>
      </c>
      <c r="K426" s="6">
        <f>_xlfn.XLOOKUP(D426,products!$A$1:$A$49,products!$D$1:$D$49)</f>
        <v>0.5</v>
      </c>
      <c r="L426" s="7">
        <f>_xlfn.XLOOKUP(D426,products!$A$1:$A$49,products!$E$1:$E$49,,0)</f>
        <v>8.91</v>
      </c>
      <c r="M426" s="10">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4"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f>
        <v>Rob</v>
      </c>
      <c r="J427" t="str">
        <f>_xlfn.XLOOKUP(D427,products!$A$1:$A$49,products!$C$1:$C$49)</f>
        <v>D</v>
      </c>
      <c r="K427" s="6">
        <f>_xlfn.XLOOKUP(D427,products!$A$1:$A$49,products!$D$1:$D$49)</f>
        <v>1</v>
      </c>
      <c r="L427" s="7">
        <f>_xlfn.XLOOKUP(D427,products!$A$1:$A$49,products!$E$1:$E$49,,0)</f>
        <v>8.9499999999999993</v>
      </c>
      <c r="M427" s="10">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4"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f>
        <v>Rob</v>
      </c>
      <c r="J428" t="str">
        <f>_xlfn.XLOOKUP(D428,products!$A$1:$A$49,products!$C$1:$C$49)</f>
        <v>L</v>
      </c>
      <c r="K428" s="6">
        <f>_xlfn.XLOOKUP(D428,products!$A$1:$A$49,products!$D$1:$D$49)</f>
        <v>0.2</v>
      </c>
      <c r="L428" s="7">
        <f>_xlfn.XLOOKUP(D428,products!$A$1:$A$49,products!$E$1:$E$49,,0)</f>
        <v>3.5849999999999995</v>
      </c>
      <c r="M428" s="10">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4"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f>
        <v>Ara</v>
      </c>
      <c r="J429" t="str">
        <f>_xlfn.XLOOKUP(D429,products!$A$1:$A$49,products!$C$1:$C$49)</f>
        <v>M</v>
      </c>
      <c r="K429" s="6">
        <f>_xlfn.XLOOKUP(D429,products!$A$1:$A$49,products!$D$1:$D$49)</f>
        <v>2.5</v>
      </c>
      <c r="L429" s="7">
        <f>_xlfn.XLOOKUP(D429,products!$A$1:$A$49,products!$E$1:$E$49,,0)</f>
        <v>25.874999999999996</v>
      </c>
      <c r="M429" s="10">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4"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f>
        <v>Rob</v>
      </c>
      <c r="J430" t="str">
        <f>_xlfn.XLOOKUP(D430,products!$A$1:$A$49,products!$C$1:$C$49)</f>
        <v>L</v>
      </c>
      <c r="K430" s="6">
        <f>_xlfn.XLOOKUP(D430,products!$A$1:$A$49,products!$D$1:$D$49)</f>
        <v>1</v>
      </c>
      <c r="L430" s="7">
        <f>_xlfn.XLOOKUP(D430,products!$A$1:$A$49,products!$E$1:$E$49,,0)</f>
        <v>11.95</v>
      </c>
      <c r="M430" s="10">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4"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f>
        <v>Ara</v>
      </c>
      <c r="J431" t="str">
        <f>_xlfn.XLOOKUP(D431,products!$A$1:$A$49,products!$C$1:$C$49)</f>
        <v>L</v>
      </c>
      <c r="K431" s="6">
        <f>_xlfn.XLOOKUP(D431,products!$A$1:$A$49,products!$D$1:$D$49)</f>
        <v>1</v>
      </c>
      <c r="L431" s="7">
        <f>_xlfn.XLOOKUP(D431,products!$A$1:$A$49,products!$E$1:$E$49,,0)</f>
        <v>12.95</v>
      </c>
      <c r="M431" s="10">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4"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f>
        <v>Rob</v>
      </c>
      <c r="J432" t="str">
        <f>_xlfn.XLOOKUP(D432,products!$A$1:$A$49,products!$C$1:$C$49)</f>
        <v>D</v>
      </c>
      <c r="K432" s="6">
        <f>_xlfn.XLOOKUP(D432,products!$A$1:$A$49,products!$D$1:$D$49)</f>
        <v>0.2</v>
      </c>
      <c r="L432" s="7">
        <f>_xlfn.XLOOKUP(D432,products!$A$1:$A$49,products!$E$1:$E$49,,0)</f>
        <v>2.6849999999999996</v>
      </c>
      <c r="M432" s="10">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4"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f>
        <v>Exc</v>
      </c>
      <c r="J433" t="str">
        <f>_xlfn.XLOOKUP(D433,products!$A$1:$A$49,products!$C$1:$C$49)</f>
        <v>D</v>
      </c>
      <c r="K433" s="6">
        <f>_xlfn.XLOOKUP(D433,products!$A$1:$A$49,products!$D$1:$D$49)</f>
        <v>2.5</v>
      </c>
      <c r="L433" s="7">
        <f>_xlfn.XLOOKUP(D433,products!$A$1:$A$49,products!$E$1:$E$49,,0)</f>
        <v>27.945</v>
      </c>
      <c r="M433" s="10">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4"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f>
        <v>Ara</v>
      </c>
      <c r="J434" t="str">
        <f>_xlfn.XLOOKUP(D434,products!$A$1:$A$49,products!$C$1:$C$49)</f>
        <v>M</v>
      </c>
      <c r="K434" s="6">
        <f>_xlfn.XLOOKUP(D434,products!$A$1:$A$49,products!$D$1:$D$49)</f>
        <v>1</v>
      </c>
      <c r="L434" s="7">
        <f>_xlfn.XLOOKUP(D434,products!$A$1:$A$49,products!$E$1:$E$49,,0)</f>
        <v>11.25</v>
      </c>
      <c r="M434" s="10">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4"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f>
        <v>Lib</v>
      </c>
      <c r="J435" t="str">
        <f>_xlfn.XLOOKUP(D435,products!$A$1:$A$49,products!$C$1:$C$49)</f>
        <v>M</v>
      </c>
      <c r="K435" s="6">
        <f>_xlfn.XLOOKUP(D435,products!$A$1:$A$49,products!$D$1:$D$49)</f>
        <v>2.5</v>
      </c>
      <c r="L435" s="7">
        <f>_xlfn.XLOOKUP(D435,products!$A$1:$A$49,products!$E$1:$E$49,,0)</f>
        <v>33.464999999999996</v>
      </c>
      <c r="M435" s="10">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4"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f>
        <v>Ara</v>
      </c>
      <c r="J436" t="str">
        <f>_xlfn.XLOOKUP(D436,products!$A$1:$A$49,products!$C$1:$C$49)</f>
        <v>M</v>
      </c>
      <c r="K436" s="6">
        <f>_xlfn.XLOOKUP(D436,products!$A$1:$A$49,products!$D$1:$D$49)</f>
        <v>1</v>
      </c>
      <c r="L436" s="7">
        <f>_xlfn.XLOOKUP(D436,products!$A$1:$A$49,products!$E$1:$E$49,,0)</f>
        <v>11.25</v>
      </c>
      <c r="M436" s="10">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4"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f>
        <v>Exc</v>
      </c>
      <c r="J437" t="str">
        <f>_xlfn.XLOOKUP(D437,products!$A$1:$A$49,products!$C$1:$C$49)</f>
        <v>M</v>
      </c>
      <c r="K437" s="6">
        <f>_xlfn.XLOOKUP(D437,products!$A$1:$A$49,products!$D$1:$D$49)</f>
        <v>0.5</v>
      </c>
      <c r="L437" s="7">
        <f>_xlfn.XLOOKUP(D437,products!$A$1:$A$49,products!$E$1:$E$49,,0)</f>
        <v>8.25</v>
      </c>
      <c r="M437" s="10">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4"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f>
        <v>Lib</v>
      </c>
      <c r="J438" t="str">
        <f>_xlfn.XLOOKUP(D438,products!$A$1:$A$49,products!$C$1:$C$49)</f>
        <v>L</v>
      </c>
      <c r="K438" s="6">
        <f>_xlfn.XLOOKUP(D438,products!$A$1:$A$49,products!$D$1:$D$49)</f>
        <v>0.2</v>
      </c>
      <c r="L438" s="7">
        <f>_xlfn.XLOOKUP(D438,products!$A$1:$A$49,products!$E$1:$E$49,,0)</f>
        <v>4.7549999999999999</v>
      </c>
      <c r="M438" s="10">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4"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f>
        <v>Lib</v>
      </c>
      <c r="J439" t="str">
        <f>_xlfn.XLOOKUP(D439,products!$A$1:$A$49,products!$C$1:$C$49)</f>
        <v>D</v>
      </c>
      <c r="K439" s="6">
        <f>_xlfn.XLOOKUP(D439,products!$A$1:$A$49,products!$D$1:$D$49)</f>
        <v>2.5</v>
      </c>
      <c r="L439" s="7">
        <f>_xlfn.XLOOKUP(D439,products!$A$1:$A$49,products!$E$1:$E$49,,0)</f>
        <v>29.784999999999997</v>
      </c>
      <c r="M439" s="10">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4"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f>
        <v>Lib</v>
      </c>
      <c r="J440" t="str">
        <f>_xlfn.XLOOKUP(D440,products!$A$1:$A$49,products!$C$1:$C$49)</f>
        <v>D</v>
      </c>
      <c r="K440" s="6">
        <f>_xlfn.XLOOKUP(D440,products!$A$1:$A$49,products!$D$1:$D$49)</f>
        <v>0.5</v>
      </c>
      <c r="L440" s="7">
        <f>_xlfn.XLOOKUP(D440,products!$A$1:$A$49,products!$E$1:$E$49,,0)</f>
        <v>7.77</v>
      </c>
      <c r="M440" s="10">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4"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f>
        <v>Exc</v>
      </c>
      <c r="J441" t="str">
        <f>_xlfn.XLOOKUP(D441,products!$A$1:$A$49,products!$C$1:$C$49)</f>
        <v>L</v>
      </c>
      <c r="K441" s="6">
        <f>_xlfn.XLOOKUP(D441,products!$A$1:$A$49,products!$D$1:$D$49)</f>
        <v>0.5</v>
      </c>
      <c r="L441" s="7">
        <f>_xlfn.XLOOKUP(D441,products!$A$1:$A$49,products!$E$1:$E$49,,0)</f>
        <v>8.91</v>
      </c>
      <c r="M441" s="10">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4"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f>
        <v>Ara</v>
      </c>
      <c r="J442" t="str">
        <f>_xlfn.XLOOKUP(D442,products!$A$1:$A$49,products!$C$1:$C$49)</f>
        <v>M</v>
      </c>
      <c r="K442" s="6">
        <f>_xlfn.XLOOKUP(D442,products!$A$1:$A$49,products!$D$1:$D$49)</f>
        <v>2.5</v>
      </c>
      <c r="L442" s="7">
        <f>_xlfn.XLOOKUP(D442,products!$A$1:$A$49,products!$E$1:$E$49,,0)</f>
        <v>25.874999999999996</v>
      </c>
      <c r="M442" s="10">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4"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f>
        <v>Exc</v>
      </c>
      <c r="J443" t="str">
        <f>_xlfn.XLOOKUP(D443,products!$A$1:$A$49,products!$C$1:$C$49)</f>
        <v>D</v>
      </c>
      <c r="K443" s="6">
        <f>_xlfn.XLOOKUP(D443,products!$A$1:$A$49,products!$D$1:$D$49)</f>
        <v>1</v>
      </c>
      <c r="L443" s="7">
        <f>_xlfn.XLOOKUP(D443,products!$A$1:$A$49,products!$E$1:$E$49,,0)</f>
        <v>12.15</v>
      </c>
      <c r="M443" s="10">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4"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f>
        <v>Rob</v>
      </c>
      <c r="J444" t="str">
        <f>_xlfn.XLOOKUP(D444,products!$A$1:$A$49,products!$C$1:$C$49)</f>
        <v>L</v>
      </c>
      <c r="K444" s="6">
        <f>_xlfn.XLOOKUP(D444,products!$A$1:$A$49,products!$D$1:$D$49)</f>
        <v>0.5</v>
      </c>
      <c r="L444" s="7">
        <f>_xlfn.XLOOKUP(D444,products!$A$1:$A$49,products!$E$1:$E$49,,0)</f>
        <v>7.169999999999999</v>
      </c>
      <c r="M444" s="10">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4"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f>
        <v>Exc</v>
      </c>
      <c r="J445" t="str">
        <f>_xlfn.XLOOKUP(D445,products!$A$1:$A$49,products!$C$1:$C$49)</f>
        <v>L</v>
      </c>
      <c r="K445" s="6">
        <f>_xlfn.XLOOKUP(D445,products!$A$1:$A$49,products!$D$1:$D$49)</f>
        <v>0.2</v>
      </c>
      <c r="L445" s="7">
        <f>_xlfn.XLOOKUP(D445,products!$A$1:$A$49,products!$E$1:$E$49,,0)</f>
        <v>4.4550000000000001</v>
      </c>
      <c r="M445" s="10">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4"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f>
        <v>Exc</v>
      </c>
      <c r="J446" t="str">
        <f>_xlfn.XLOOKUP(D446,products!$A$1:$A$49,products!$C$1:$C$49)</f>
        <v>M</v>
      </c>
      <c r="K446" s="6">
        <f>_xlfn.XLOOKUP(D446,products!$A$1:$A$49,products!$D$1:$D$49)</f>
        <v>0.2</v>
      </c>
      <c r="L446" s="7">
        <f>_xlfn.XLOOKUP(D446,products!$A$1:$A$49,products!$E$1:$E$49,,0)</f>
        <v>4.125</v>
      </c>
      <c r="M446" s="10">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4"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f>
        <v>Lib</v>
      </c>
      <c r="J447" t="str">
        <f>_xlfn.XLOOKUP(D447,products!$A$1:$A$49,products!$C$1:$C$49)</f>
        <v>M</v>
      </c>
      <c r="K447" s="6">
        <f>_xlfn.XLOOKUP(D447,products!$A$1:$A$49,products!$D$1:$D$49)</f>
        <v>2.5</v>
      </c>
      <c r="L447" s="7">
        <f>_xlfn.XLOOKUP(D447,products!$A$1:$A$49,products!$E$1:$E$49,,0)</f>
        <v>33.464999999999996</v>
      </c>
      <c r="M447" s="10">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4"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f>
        <v>Lib</v>
      </c>
      <c r="J448" t="str">
        <f>_xlfn.XLOOKUP(D448,products!$A$1:$A$49,products!$C$1:$C$49)</f>
        <v>M</v>
      </c>
      <c r="K448" s="6">
        <f>_xlfn.XLOOKUP(D448,products!$A$1:$A$49,products!$D$1:$D$49)</f>
        <v>0.5</v>
      </c>
      <c r="L448" s="7">
        <f>_xlfn.XLOOKUP(D448,products!$A$1:$A$49,products!$E$1:$E$49,,0)</f>
        <v>8.73</v>
      </c>
      <c r="M448" s="10">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4"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f>
        <v>Rob</v>
      </c>
      <c r="J449" t="str">
        <f>_xlfn.XLOOKUP(D449,products!$A$1:$A$49,products!$C$1:$C$49)</f>
        <v>M</v>
      </c>
      <c r="K449" s="6">
        <f>_xlfn.XLOOKUP(D449,products!$A$1:$A$49,products!$D$1:$D$49)</f>
        <v>0.5</v>
      </c>
      <c r="L449" s="7">
        <f>_xlfn.XLOOKUP(D449,products!$A$1:$A$49,products!$E$1:$E$49,,0)</f>
        <v>5.97</v>
      </c>
      <c r="M449" s="10">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4"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f>
        <v>Rob</v>
      </c>
      <c r="J450" t="str">
        <f>_xlfn.XLOOKUP(D450,products!$A$1:$A$49,products!$C$1:$C$49)</f>
        <v>L</v>
      </c>
      <c r="K450" s="6">
        <f>_xlfn.XLOOKUP(D450,products!$A$1:$A$49,products!$D$1:$D$49)</f>
        <v>0.5</v>
      </c>
      <c r="L450" s="7">
        <f>_xlfn.XLOOKUP(D450,products!$A$1:$A$49,products!$E$1:$E$49,,0)</f>
        <v>7.169999999999999</v>
      </c>
      <c r="M450" s="10">
        <f t="shared" ref="M450:M513" si="21">L450*E450</f>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4"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f>
        <v>Rob</v>
      </c>
      <c r="J451" t="str">
        <f>_xlfn.XLOOKUP(D451,products!$A$1:$A$49,products!$C$1:$C$49)</f>
        <v>D</v>
      </c>
      <c r="K451" s="6">
        <f>_xlfn.XLOOKUP(D451,products!$A$1:$A$49,products!$D$1:$D$49)</f>
        <v>0.2</v>
      </c>
      <c r="L451" s="7">
        <f>_xlfn.XLOOKUP(D451,products!$A$1:$A$49,products!$E$1:$E$49,,0)</f>
        <v>2.6849999999999996</v>
      </c>
      <c r="M451" s="10">
        <f t="shared" si="21"/>
        <v>5.3699999999999992</v>
      </c>
      <c r="N451" t="str">
        <f t="shared" ref="N451:N514" si="22">IF(I451="Rob","Robusta",IF(I451="Exc","Excelsa",IF(I451="Ara","Arabica", IF(I451="Lib","Liberica",""))))</f>
        <v>Robusta</v>
      </c>
      <c r="O451" t="str">
        <f t="shared" ref="O451:O514" si="23">IF(J451="M","Medium",IF(J451="L","Light", IF(J451="D","Dark")))</f>
        <v>Dark</v>
      </c>
      <c r="P451" t="str">
        <f>_xlfn.XLOOKUP(Orders[[#This Row],[Customer ID]],customers!$A$1:$A$1001,customers!$I$1:$I$1001,,0)</f>
        <v>No</v>
      </c>
    </row>
    <row r="452" spans="1:16" x14ac:dyDescent="0.35">
      <c r="A452" s="2" t="s">
        <v>3027</v>
      </c>
      <c r="B452" s="3">
        <v>44207</v>
      </c>
      <c r="C452" s="4"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f>
        <v>Lib</v>
      </c>
      <c r="J452" t="str">
        <f>_xlfn.XLOOKUP(D452,products!$A$1:$A$49,products!$C$1:$C$49)</f>
        <v>L</v>
      </c>
      <c r="K452" s="6">
        <f>_xlfn.XLOOKUP(D452,products!$A$1:$A$49,products!$D$1:$D$49)</f>
        <v>0.2</v>
      </c>
      <c r="L452" s="7">
        <f>_xlfn.XLOOKUP(D452,products!$A$1:$A$49,products!$E$1:$E$49,,0)</f>
        <v>4.7549999999999999</v>
      </c>
      <c r="M452" s="10">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4"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f>
        <v>Rob</v>
      </c>
      <c r="J453" t="str">
        <f>_xlfn.XLOOKUP(D453,products!$A$1:$A$49,products!$C$1:$C$49)</f>
        <v>D</v>
      </c>
      <c r="K453" s="6">
        <f>_xlfn.XLOOKUP(D453,products!$A$1:$A$49,products!$D$1:$D$49)</f>
        <v>2.5</v>
      </c>
      <c r="L453" s="7">
        <f>_xlfn.XLOOKUP(D453,products!$A$1:$A$49,products!$E$1:$E$49,,0)</f>
        <v>20.584999999999997</v>
      </c>
      <c r="M453" s="10">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4"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f>
        <v>Ara</v>
      </c>
      <c r="J454" t="str">
        <f>_xlfn.XLOOKUP(D454,products!$A$1:$A$49,products!$C$1:$C$49)</f>
        <v>L</v>
      </c>
      <c r="K454" s="6">
        <f>_xlfn.XLOOKUP(D454,products!$A$1:$A$49,products!$D$1:$D$49)</f>
        <v>0.2</v>
      </c>
      <c r="L454" s="7">
        <f>_xlfn.XLOOKUP(D454,products!$A$1:$A$49,products!$E$1:$E$49,,0)</f>
        <v>3.8849999999999998</v>
      </c>
      <c r="M454" s="10">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4"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f>
        <v>Lib</v>
      </c>
      <c r="J455" t="str">
        <f>_xlfn.XLOOKUP(D455,products!$A$1:$A$49,products!$C$1:$C$49)</f>
        <v>L</v>
      </c>
      <c r="K455" s="6">
        <f>_xlfn.XLOOKUP(D455,products!$A$1:$A$49,products!$D$1:$D$49)</f>
        <v>0.5</v>
      </c>
      <c r="L455" s="7">
        <f>_xlfn.XLOOKUP(D455,products!$A$1:$A$49,products!$E$1:$E$49,,0)</f>
        <v>9.51</v>
      </c>
      <c r="M455" s="10">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4"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f>
        <v>Rob</v>
      </c>
      <c r="J456" t="str">
        <f>_xlfn.XLOOKUP(D456,products!$A$1:$A$49,products!$C$1:$C$49)</f>
        <v>D</v>
      </c>
      <c r="K456" s="6">
        <f>_xlfn.XLOOKUP(D456,products!$A$1:$A$49,products!$D$1:$D$49)</f>
        <v>2.5</v>
      </c>
      <c r="L456" s="7">
        <f>_xlfn.XLOOKUP(D456,products!$A$1:$A$49,products!$E$1:$E$49,,0)</f>
        <v>20.584999999999997</v>
      </c>
      <c r="M456" s="10">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4"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f>
        <v>Lib</v>
      </c>
      <c r="J457" t="str">
        <f>_xlfn.XLOOKUP(D457,products!$A$1:$A$49,products!$C$1:$C$49)</f>
        <v>L</v>
      </c>
      <c r="K457" s="6">
        <f>_xlfn.XLOOKUP(D457,products!$A$1:$A$49,products!$D$1:$D$49)</f>
        <v>0.2</v>
      </c>
      <c r="L457" s="7">
        <f>_xlfn.XLOOKUP(D457,products!$A$1:$A$49,products!$E$1:$E$49,,0)</f>
        <v>4.7549999999999999</v>
      </c>
      <c r="M457" s="10">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4"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f>
        <v>Rob</v>
      </c>
      <c r="J458" t="str">
        <f>_xlfn.XLOOKUP(D458,products!$A$1:$A$49,products!$C$1:$C$49)</f>
        <v>D</v>
      </c>
      <c r="K458" s="6">
        <f>_xlfn.XLOOKUP(D458,products!$A$1:$A$49,products!$D$1:$D$49)</f>
        <v>2.5</v>
      </c>
      <c r="L458" s="7">
        <f>_xlfn.XLOOKUP(D458,products!$A$1:$A$49,products!$E$1:$E$49,,0)</f>
        <v>20.584999999999997</v>
      </c>
      <c r="M458" s="10">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4"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f>
        <v>Lib</v>
      </c>
      <c r="J459" t="str">
        <f>_xlfn.XLOOKUP(D459,products!$A$1:$A$49,products!$C$1:$C$49)</f>
        <v>L</v>
      </c>
      <c r="K459" s="6">
        <f>_xlfn.XLOOKUP(D459,products!$A$1:$A$49,products!$D$1:$D$49)</f>
        <v>0.5</v>
      </c>
      <c r="L459" s="7">
        <f>_xlfn.XLOOKUP(D459,products!$A$1:$A$49,products!$E$1:$E$49,,0)</f>
        <v>9.51</v>
      </c>
      <c r="M459" s="10">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4"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f>
        <v>Ara</v>
      </c>
      <c r="J460" t="str">
        <f>_xlfn.XLOOKUP(D460,products!$A$1:$A$49,products!$C$1:$C$49)</f>
        <v>M</v>
      </c>
      <c r="K460" s="6">
        <f>_xlfn.XLOOKUP(D460,products!$A$1:$A$49,products!$D$1:$D$49)</f>
        <v>1</v>
      </c>
      <c r="L460" s="7">
        <f>_xlfn.XLOOKUP(D460,products!$A$1:$A$49,products!$E$1:$E$49,,0)</f>
        <v>11.25</v>
      </c>
      <c r="M460" s="10">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4"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f>
        <v>Lib</v>
      </c>
      <c r="J461" t="str">
        <f>_xlfn.XLOOKUP(D461,products!$A$1:$A$49,products!$C$1:$C$49)</f>
        <v>L</v>
      </c>
      <c r="K461" s="6">
        <f>_xlfn.XLOOKUP(D461,products!$A$1:$A$49,products!$D$1:$D$49)</f>
        <v>0.2</v>
      </c>
      <c r="L461" s="7">
        <f>_xlfn.XLOOKUP(D461,products!$A$1:$A$49,products!$E$1:$E$49,,0)</f>
        <v>4.7549999999999999</v>
      </c>
      <c r="M461" s="10">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4"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f>
        <v>Rob</v>
      </c>
      <c r="J462" t="str">
        <f>_xlfn.XLOOKUP(D462,products!$A$1:$A$49,products!$C$1:$C$49)</f>
        <v>D</v>
      </c>
      <c r="K462" s="6">
        <f>_xlfn.XLOOKUP(D462,products!$A$1:$A$49,products!$D$1:$D$49)</f>
        <v>0.5</v>
      </c>
      <c r="L462" s="7">
        <f>_xlfn.XLOOKUP(D462,products!$A$1:$A$49,products!$E$1:$E$49,,0)</f>
        <v>5.3699999999999992</v>
      </c>
      <c r="M462" s="10">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4"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f>
        <v>Rob</v>
      </c>
      <c r="J463" t="str">
        <f>_xlfn.XLOOKUP(D463,products!$A$1:$A$49,products!$C$1:$C$49)</f>
        <v>D</v>
      </c>
      <c r="K463" s="6">
        <f>_xlfn.XLOOKUP(D463,products!$A$1:$A$49,products!$D$1:$D$49)</f>
        <v>0.2</v>
      </c>
      <c r="L463" s="7">
        <f>_xlfn.XLOOKUP(D463,products!$A$1:$A$49,products!$E$1:$E$49,,0)</f>
        <v>2.6849999999999996</v>
      </c>
      <c r="M463" s="10">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4"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f>
        <v>Ara</v>
      </c>
      <c r="J464" t="str">
        <f>_xlfn.XLOOKUP(D464,products!$A$1:$A$49,products!$C$1:$C$49)</f>
        <v>D</v>
      </c>
      <c r="K464" s="6">
        <f>_xlfn.XLOOKUP(D464,products!$A$1:$A$49,products!$D$1:$D$49)</f>
        <v>1</v>
      </c>
      <c r="L464" s="7">
        <f>_xlfn.XLOOKUP(D464,products!$A$1:$A$49,products!$E$1:$E$49,,0)</f>
        <v>9.9499999999999993</v>
      </c>
      <c r="M464" s="10">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4"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f>
        <v>Exc</v>
      </c>
      <c r="J465" t="str">
        <f>_xlfn.XLOOKUP(D465,products!$A$1:$A$49,products!$C$1:$C$49)</f>
        <v>M</v>
      </c>
      <c r="K465" s="6">
        <f>_xlfn.XLOOKUP(D465,products!$A$1:$A$49,products!$D$1:$D$49)</f>
        <v>1</v>
      </c>
      <c r="L465" s="7">
        <f>_xlfn.XLOOKUP(D465,products!$A$1:$A$49,products!$E$1:$E$49,,0)</f>
        <v>13.75</v>
      </c>
      <c r="M465" s="10">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4"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f>
        <v>Lib</v>
      </c>
      <c r="J466" t="str">
        <f>_xlfn.XLOOKUP(D466,products!$A$1:$A$49,products!$C$1:$C$49)</f>
        <v>D</v>
      </c>
      <c r="K466" s="6">
        <f>_xlfn.XLOOKUP(D466,products!$A$1:$A$49,products!$D$1:$D$49)</f>
        <v>2.5</v>
      </c>
      <c r="L466" s="7">
        <f>_xlfn.XLOOKUP(D466,products!$A$1:$A$49,products!$E$1:$E$49,,0)</f>
        <v>29.784999999999997</v>
      </c>
      <c r="M466" s="10">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4"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f>
        <v>Rob</v>
      </c>
      <c r="J467" t="str">
        <f>_xlfn.XLOOKUP(D467,products!$A$1:$A$49,products!$C$1:$C$49)</f>
        <v>D</v>
      </c>
      <c r="K467" s="6">
        <f>_xlfn.XLOOKUP(D467,products!$A$1:$A$49,products!$D$1:$D$49)</f>
        <v>2.5</v>
      </c>
      <c r="L467" s="7">
        <f>_xlfn.XLOOKUP(D467,products!$A$1:$A$49,products!$E$1:$E$49,,0)</f>
        <v>20.584999999999997</v>
      </c>
      <c r="M467" s="10">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4"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f>
        <v>Ara</v>
      </c>
      <c r="J468" t="str">
        <f>_xlfn.XLOOKUP(D468,products!$A$1:$A$49,products!$C$1:$C$49)</f>
        <v>D</v>
      </c>
      <c r="K468" s="6">
        <f>_xlfn.XLOOKUP(D468,products!$A$1:$A$49,products!$D$1:$D$49)</f>
        <v>0.2</v>
      </c>
      <c r="L468" s="7">
        <f>_xlfn.XLOOKUP(D468,products!$A$1:$A$49,products!$E$1:$E$49,,0)</f>
        <v>2.9849999999999999</v>
      </c>
      <c r="M468" s="10">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4"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f>
        <v>Ara</v>
      </c>
      <c r="J469" t="str">
        <f>_xlfn.XLOOKUP(D469,products!$A$1:$A$49,products!$C$1:$C$49)</f>
        <v>D</v>
      </c>
      <c r="K469" s="6">
        <f>_xlfn.XLOOKUP(D469,products!$A$1:$A$49,products!$D$1:$D$49)</f>
        <v>0.5</v>
      </c>
      <c r="L469" s="7">
        <f>_xlfn.XLOOKUP(D469,products!$A$1:$A$49,products!$E$1:$E$49,,0)</f>
        <v>5.97</v>
      </c>
      <c r="M469" s="10">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4"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f>
        <v>Exc</v>
      </c>
      <c r="J470" t="str">
        <f>_xlfn.XLOOKUP(D470,products!$A$1:$A$49,products!$C$1:$C$49)</f>
        <v>M</v>
      </c>
      <c r="K470" s="6">
        <f>_xlfn.XLOOKUP(D470,products!$A$1:$A$49,products!$D$1:$D$49)</f>
        <v>1</v>
      </c>
      <c r="L470" s="7">
        <f>_xlfn.XLOOKUP(D470,products!$A$1:$A$49,products!$E$1:$E$49,,0)</f>
        <v>13.75</v>
      </c>
      <c r="M470" s="10">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4"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f>
        <v>Exc</v>
      </c>
      <c r="J471" t="str">
        <f>_xlfn.XLOOKUP(D471,products!$A$1:$A$49,products!$C$1:$C$49)</f>
        <v>L</v>
      </c>
      <c r="K471" s="6">
        <f>_xlfn.XLOOKUP(D471,products!$A$1:$A$49,products!$D$1:$D$49)</f>
        <v>0.2</v>
      </c>
      <c r="L471" s="7">
        <f>_xlfn.XLOOKUP(D471,products!$A$1:$A$49,products!$E$1:$E$49,,0)</f>
        <v>4.4550000000000001</v>
      </c>
      <c r="M471" s="10">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4"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f>
        <v>Ara</v>
      </c>
      <c r="J472" t="str">
        <f>_xlfn.XLOOKUP(D472,products!$A$1:$A$49,products!$C$1:$C$49)</f>
        <v>M</v>
      </c>
      <c r="K472" s="6">
        <f>_xlfn.XLOOKUP(D472,products!$A$1:$A$49,products!$D$1:$D$49)</f>
        <v>0.5</v>
      </c>
      <c r="L472" s="7">
        <f>_xlfn.XLOOKUP(D472,products!$A$1:$A$49,products!$E$1:$E$49,,0)</f>
        <v>6.75</v>
      </c>
      <c r="M472" s="10">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4"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f>
        <v>Lib</v>
      </c>
      <c r="J473" t="str">
        <f>_xlfn.XLOOKUP(D473,products!$A$1:$A$49,products!$C$1:$C$49)</f>
        <v>M</v>
      </c>
      <c r="K473" s="6">
        <f>_xlfn.XLOOKUP(D473,products!$A$1:$A$49,products!$D$1:$D$49)</f>
        <v>2.5</v>
      </c>
      <c r="L473" s="7">
        <f>_xlfn.XLOOKUP(D473,products!$A$1:$A$49,products!$E$1:$E$49,,0)</f>
        <v>33.464999999999996</v>
      </c>
      <c r="M473" s="10">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4"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f>
        <v>Ara</v>
      </c>
      <c r="J474" t="str">
        <f>_xlfn.XLOOKUP(D474,products!$A$1:$A$49,products!$C$1:$C$49)</f>
        <v>D</v>
      </c>
      <c r="K474" s="6">
        <f>_xlfn.XLOOKUP(D474,products!$A$1:$A$49,products!$D$1:$D$49)</f>
        <v>0.2</v>
      </c>
      <c r="L474" s="7">
        <f>_xlfn.XLOOKUP(D474,products!$A$1:$A$49,products!$E$1:$E$49,,0)</f>
        <v>2.9849999999999999</v>
      </c>
      <c r="M474" s="10">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4"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f>
        <v>Ara</v>
      </c>
      <c r="J475" t="str">
        <f>_xlfn.XLOOKUP(D475,products!$A$1:$A$49,products!$C$1:$C$49)</f>
        <v>L</v>
      </c>
      <c r="K475" s="6">
        <f>_xlfn.XLOOKUP(D475,products!$A$1:$A$49,products!$D$1:$D$49)</f>
        <v>1</v>
      </c>
      <c r="L475" s="7">
        <f>_xlfn.XLOOKUP(D475,products!$A$1:$A$49,products!$E$1:$E$49,,0)</f>
        <v>12.95</v>
      </c>
      <c r="M475" s="10">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4"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f>
        <v>Exc</v>
      </c>
      <c r="J476" t="str">
        <f>_xlfn.XLOOKUP(D476,products!$A$1:$A$49,products!$C$1:$C$49)</f>
        <v>M</v>
      </c>
      <c r="K476" s="6">
        <f>_xlfn.XLOOKUP(D476,products!$A$1:$A$49,products!$D$1:$D$49)</f>
        <v>2.5</v>
      </c>
      <c r="L476" s="7">
        <f>_xlfn.XLOOKUP(D476,products!$A$1:$A$49,products!$E$1:$E$49,,0)</f>
        <v>31.624999999999996</v>
      </c>
      <c r="M476" s="10">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4"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f>
        <v>Lib</v>
      </c>
      <c r="J477" t="str">
        <f>_xlfn.XLOOKUP(D477,products!$A$1:$A$49,products!$C$1:$C$49)</f>
        <v>M</v>
      </c>
      <c r="K477" s="6">
        <f>_xlfn.XLOOKUP(D477,products!$A$1:$A$49,products!$D$1:$D$49)</f>
        <v>0.2</v>
      </c>
      <c r="L477" s="7">
        <f>_xlfn.XLOOKUP(D477,products!$A$1:$A$49,products!$E$1:$E$49,,0)</f>
        <v>4.3650000000000002</v>
      </c>
      <c r="M477" s="10">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4"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f>
        <v>Exc</v>
      </c>
      <c r="J478" t="str">
        <f>_xlfn.XLOOKUP(D478,products!$A$1:$A$49,products!$C$1:$C$49)</f>
        <v>L</v>
      </c>
      <c r="K478" s="6">
        <f>_xlfn.XLOOKUP(D478,products!$A$1:$A$49,products!$D$1:$D$49)</f>
        <v>0.2</v>
      </c>
      <c r="L478" s="7">
        <f>_xlfn.XLOOKUP(D478,products!$A$1:$A$49,products!$E$1:$E$49,,0)</f>
        <v>4.4550000000000001</v>
      </c>
      <c r="M478" s="10">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4"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f>
        <v>Lib</v>
      </c>
      <c r="J479" t="str">
        <f>_xlfn.XLOOKUP(D479,products!$A$1:$A$49,products!$C$1:$C$49)</f>
        <v>M</v>
      </c>
      <c r="K479" s="6">
        <f>_xlfn.XLOOKUP(D479,products!$A$1:$A$49,products!$D$1:$D$49)</f>
        <v>0.2</v>
      </c>
      <c r="L479" s="7">
        <f>_xlfn.XLOOKUP(D479,products!$A$1:$A$49,products!$E$1:$E$49,,0)</f>
        <v>4.3650000000000002</v>
      </c>
      <c r="M479" s="10">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4"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f>
        <v>Rob</v>
      </c>
      <c r="J480" t="str">
        <f>_xlfn.XLOOKUP(D480,products!$A$1:$A$49,products!$C$1:$C$49)</f>
        <v>D</v>
      </c>
      <c r="K480" s="6">
        <f>_xlfn.XLOOKUP(D480,products!$A$1:$A$49,products!$D$1:$D$49)</f>
        <v>1</v>
      </c>
      <c r="L480" s="7">
        <f>_xlfn.XLOOKUP(D480,products!$A$1:$A$49,products!$E$1:$E$49,,0)</f>
        <v>8.9499999999999993</v>
      </c>
      <c r="M480" s="10">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4"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f>
        <v>Exc</v>
      </c>
      <c r="J481" t="str">
        <f>_xlfn.XLOOKUP(D481,products!$A$1:$A$49,products!$C$1:$C$49)</f>
        <v>M</v>
      </c>
      <c r="K481" s="6">
        <f>_xlfn.XLOOKUP(D481,products!$A$1:$A$49,products!$D$1:$D$49)</f>
        <v>2.5</v>
      </c>
      <c r="L481" s="7">
        <f>_xlfn.XLOOKUP(D481,products!$A$1:$A$49,products!$E$1:$E$49,,0)</f>
        <v>31.624999999999996</v>
      </c>
      <c r="M481" s="10">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4"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f>
        <v>Exc</v>
      </c>
      <c r="J482" t="str">
        <f>_xlfn.XLOOKUP(D482,products!$A$1:$A$49,products!$C$1:$C$49)</f>
        <v>M</v>
      </c>
      <c r="K482" s="6">
        <f>_xlfn.XLOOKUP(D482,products!$A$1:$A$49,products!$D$1:$D$49)</f>
        <v>0.2</v>
      </c>
      <c r="L482" s="7">
        <f>_xlfn.XLOOKUP(D482,products!$A$1:$A$49,products!$E$1:$E$49,,0)</f>
        <v>4.125</v>
      </c>
      <c r="M482" s="10">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4"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f>
        <v>Rob</v>
      </c>
      <c r="J483" t="str">
        <f>_xlfn.XLOOKUP(D483,products!$A$1:$A$49,products!$C$1:$C$49)</f>
        <v>L</v>
      </c>
      <c r="K483" s="6">
        <f>_xlfn.XLOOKUP(D483,products!$A$1:$A$49,products!$D$1:$D$49)</f>
        <v>1</v>
      </c>
      <c r="L483" s="7">
        <f>_xlfn.XLOOKUP(D483,products!$A$1:$A$49,products!$E$1:$E$49,,0)</f>
        <v>11.95</v>
      </c>
      <c r="M483" s="10">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4"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f>
        <v>Exc</v>
      </c>
      <c r="J484" t="str">
        <f>_xlfn.XLOOKUP(D484,products!$A$1:$A$49,products!$C$1:$C$49)</f>
        <v>D</v>
      </c>
      <c r="K484" s="6">
        <f>_xlfn.XLOOKUP(D484,products!$A$1:$A$49,products!$D$1:$D$49)</f>
        <v>2.5</v>
      </c>
      <c r="L484" s="7">
        <f>_xlfn.XLOOKUP(D484,products!$A$1:$A$49,products!$E$1:$E$49,,0)</f>
        <v>27.945</v>
      </c>
      <c r="M484" s="10">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4"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f>
        <v>Lib</v>
      </c>
      <c r="J485" t="str">
        <f>_xlfn.XLOOKUP(D485,products!$A$1:$A$49,products!$C$1:$C$49)</f>
        <v>D</v>
      </c>
      <c r="K485" s="6">
        <f>_xlfn.XLOOKUP(D485,products!$A$1:$A$49,products!$D$1:$D$49)</f>
        <v>2.5</v>
      </c>
      <c r="L485" s="7">
        <f>_xlfn.XLOOKUP(D485,products!$A$1:$A$49,products!$E$1:$E$49,,0)</f>
        <v>29.784999999999997</v>
      </c>
      <c r="M485" s="10">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4"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f>
        <v>Lib</v>
      </c>
      <c r="J486" t="str">
        <f>_xlfn.XLOOKUP(D486,products!$A$1:$A$49,products!$C$1:$C$49)</f>
        <v>L</v>
      </c>
      <c r="K486" s="6">
        <f>_xlfn.XLOOKUP(D486,products!$A$1:$A$49,products!$D$1:$D$49)</f>
        <v>0.5</v>
      </c>
      <c r="L486" s="7">
        <f>_xlfn.XLOOKUP(D486,products!$A$1:$A$49,products!$E$1:$E$49,,0)</f>
        <v>9.51</v>
      </c>
      <c r="M486" s="10">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4"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f>
        <v>Rob</v>
      </c>
      <c r="J487" t="str">
        <f>_xlfn.XLOOKUP(D487,products!$A$1:$A$49,products!$C$1:$C$49)</f>
        <v>L</v>
      </c>
      <c r="K487" s="6">
        <f>_xlfn.XLOOKUP(D487,products!$A$1:$A$49,products!$D$1:$D$49)</f>
        <v>0.2</v>
      </c>
      <c r="L487" s="7">
        <f>_xlfn.XLOOKUP(D487,products!$A$1:$A$49,products!$E$1:$E$49,,0)</f>
        <v>3.5849999999999995</v>
      </c>
      <c r="M487" s="10">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4"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f>
        <v>Lib</v>
      </c>
      <c r="J488" t="str">
        <f>_xlfn.XLOOKUP(D488,products!$A$1:$A$49,products!$C$1:$C$49)</f>
        <v>M</v>
      </c>
      <c r="K488" s="6">
        <f>_xlfn.XLOOKUP(D488,products!$A$1:$A$49,products!$D$1:$D$49)</f>
        <v>0.5</v>
      </c>
      <c r="L488" s="7">
        <f>_xlfn.XLOOKUP(D488,products!$A$1:$A$49,products!$E$1:$E$49,,0)</f>
        <v>8.73</v>
      </c>
      <c r="M488" s="10">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4"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f>
        <v>Exc</v>
      </c>
      <c r="J489" t="str">
        <f>_xlfn.XLOOKUP(D489,products!$A$1:$A$49,products!$C$1:$C$49)</f>
        <v>D</v>
      </c>
      <c r="K489" s="6">
        <f>_xlfn.XLOOKUP(D489,products!$A$1:$A$49,products!$D$1:$D$49)</f>
        <v>1</v>
      </c>
      <c r="L489" s="7">
        <f>_xlfn.XLOOKUP(D489,products!$A$1:$A$49,products!$E$1:$E$49,,0)</f>
        <v>12.15</v>
      </c>
      <c r="M489" s="10">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4"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f>
        <v>Rob</v>
      </c>
      <c r="J490" t="str">
        <f>_xlfn.XLOOKUP(D490,products!$A$1:$A$49,products!$C$1:$C$49)</f>
        <v>M</v>
      </c>
      <c r="K490" s="6">
        <f>_xlfn.XLOOKUP(D490,products!$A$1:$A$49,products!$D$1:$D$49)</f>
        <v>0.2</v>
      </c>
      <c r="L490" s="7">
        <f>_xlfn.XLOOKUP(D490,products!$A$1:$A$49,products!$E$1:$E$49,,0)</f>
        <v>2.9849999999999999</v>
      </c>
      <c r="M490" s="10">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4"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f>
        <v>Lib</v>
      </c>
      <c r="J491" t="str">
        <f>_xlfn.XLOOKUP(D491,products!$A$1:$A$49,products!$C$1:$C$49)</f>
        <v>L</v>
      </c>
      <c r="K491" s="6">
        <f>_xlfn.XLOOKUP(D491,products!$A$1:$A$49,products!$D$1:$D$49)</f>
        <v>1</v>
      </c>
      <c r="L491" s="7">
        <f>_xlfn.XLOOKUP(D491,products!$A$1:$A$49,products!$E$1:$E$49,,0)</f>
        <v>15.85</v>
      </c>
      <c r="M491" s="10">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4"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f>
        <v>Lib</v>
      </c>
      <c r="J492" t="str">
        <f>_xlfn.XLOOKUP(D492,products!$A$1:$A$49,products!$C$1:$C$49)</f>
        <v>D</v>
      </c>
      <c r="K492" s="6">
        <f>_xlfn.XLOOKUP(D492,products!$A$1:$A$49,products!$D$1:$D$49)</f>
        <v>0.5</v>
      </c>
      <c r="L492" s="7">
        <f>_xlfn.XLOOKUP(D492,products!$A$1:$A$49,products!$E$1:$E$49,,0)</f>
        <v>7.77</v>
      </c>
      <c r="M492" s="10">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4"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f>
        <v>Lib</v>
      </c>
      <c r="J493" t="str">
        <f>_xlfn.XLOOKUP(D493,products!$A$1:$A$49,products!$C$1:$C$49)</f>
        <v>D</v>
      </c>
      <c r="K493" s="6">
        <f>_xlfn.XLOOKUP(D493,products!$A$1:$A$49,products!$D$1:$D$49)</f>
        <v>0.2</v>
      </c>
      <c r="L493" s="7">
        <f>_xlfn.XLOOKUP(D493,products!$A$1:$A$49,products!$E$1:$E$49,,0)</f>
        <v>3.8849999999999998</v>
      </c>
      <c r="M493" s="10">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4"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f>
        <v>Exc</v>
      </c>
      <c r="J494" t="str">
        <f>_xlfn.XLOOKUP(D494,products!$A$1:$A$49,products!$C$1:$C$49)</f>
        <v>M</v>
      </c>
      <c r="K494" s="6">
        <f>_xlfn.XLOOKUP(D494,products!$A$1:$A$49,products!$D$1:$D$49)</f>
        <v>0.2</v>
      </c>
      <c r="L494" s="7">
        <f>_xlfn.XLOOKUP(D494,products!$A$1:$A$49,products!$E$1:$E$49,,0)</f>
        <v>4.125</v>
      </c>
      <c r="M494" s="10">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4"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f>
        <v>Rob</v>
      </c>
      <c r="J495" t="str">
        <f>_xlfn.XLOOKUP(D495,products!$A$1:$A$49,products!$C$1:$C$49)</f>
        <v>M</v>
      </c>
      <c r="K495" s="6">
        <f>_xlfn.XLOOKUP(D495,products!$A$1:$A$49,products!$D$1:$D$49)</f>
        <v>0.5</v>
      </c>
      <c r="L495" s="7">
        <f>_xlfn.XLOOKUP(D495,products!$A$1:$A$49,products!$E$1:$E$49,,0)</f>
        <v>5.97</v>
      </c>
      <c r="M495" s="10">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4"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f>
        <v>Lib</v>
      </c>
      <c r="J496" t="str">
        <f>_xlfn.XLOOKUP(D496,products!$A$1:$A$49,products!$C$1:$C$49)</f>
        <v>L</v>
      </c>
      <c r="K496" s="6">
        <f>_xlfn.XLOOKUP(D496,products!$A$1:$A$49,products!$D$1:$D$49)</f>
        <v>1</v>
      </c>
      <c r="L496" s="7">
        <f>_xlfn.XLOOKUP(D496,products!$A$1:$A$49,products!$E$1:$E$49,,0)</f>
        <v>15.85</v>
      </c>
      <c r="M496" s="10">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4"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f>
        <v>Lib</v>
      </c>
      <c r="J497" t="str">
        <f>_xlfn.XLOOKUP(D497,products!$A$1:$A$49,products!$C$1:$C$49)</f>
        <v>L</v>
      </c>
      <c r="K497" s="6">
        <f>_xlfn.XLOOKUP(D497,products!$A$1:$A$49,products!$D$1:$D$49)</f>
        <v>1</v>
      </c>
      <c r="L497" s="7">
        <f>_xlfn.XLOOKUP(D497,products!$A$1:$A$49,products!$E$1:$E$49,,0)</f>
        <v>15.85</v>
      </c>
      <c r="M497" s="10">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4"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f>
        <v>Exc</v>
      </c>
      <c r="J498" t="str">
        <f>_xlfn.XLOOKUP(D498,products!$A$1:$A$49,products!$C$1:$C$49)</f>
        <v>D</v>
      </c>
      <c r="K498" s="6">
        <f>_xlfn.XLOOKUP(D498,products!$A$1:$A$49,products!$D$1:$D$49)</f>
        <v>0.2</v>
      </c>
      <c r="L498" s="7">
        <f>_xlfn.XLOOKUP(D498,products!$A$1:$A$49,products!$E$1:$E$49,,0)</f>
        <v>3.645</v>
      </c>
      <c r="M498" s="10">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4"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f>
        <v>Ara</v>
      </c>
      <c r="J499" t="str">
        <f>_xlfn.XLOOKUP(D499,products!$A$1:$A$49,products!$C$1:$C$49)</f>
        <v>D</v>
      </c>
      <c r="K499" s="6">
        <f>_xlfn.XLOOKUP(D499,products!$A$1:$A$49,products!$D$1:$D$49)</f>
        <v>1</v>
      </c>
      <c r="L499" s="7">
        <f>_xlfn.XLOOKUP(D499,products!$A$1:$A$49,products!$E$1:$E$49,,0)</f>
        <v>9.9499999999999993</v>
      </c>
      <c r="M499" s="10">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4"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f>
        <v>Rob</v>
      </c>
      <c r="J500" t="str">
        <f>_xlfn.XLOOKUP(D500,products!$A$1:$A$49,products!$C$1:$C$49)</f>
        <v>M</v>
      </c>
      <c r="K500" s="6">
        <f>_xlfn.XLOOKUP(D500,products!$A$1:$A$49,products!$D$1:$D$49)</f>
        <v>1</v>
      </c>
      <c r="L500" s="7">
        <f>_xlfn.XLOOKUP(D500,products!$A$1:$A$49,products!$E$1:$E$49,,0)</f>
        <v>9.9499999999999993</v>
      </c>
      <c r="M500" s="10">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4"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f>
        <v>Rob</v>
      </c>
      <c r="J501" t="str">
        <f>_xlfn.XLOOKUP(D501,products!$A$1:$A$49,products!$C$1:$C$49)</f>
        <v>D</v>
      </c>
      <c r="K501" s="6">
        <f>_xlfn.XLOOKUP(D501,products!$A$1:$A$49,products!$D$1:$D$49)</f>
        <v>0.2</v>
      </c>
      <c r="L501" s="7">
        <f>_xlfn.XLOOKUP(D501,products!$A$1:$A$49,products!$E$1:$E$49,,0)</f>
        <v>2.6849999999999996</v>
      </c>
      <c r="M501" s="10">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4"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f>
        <v>Rob</v>
      </c>
      <c r="J502" t="str">
        <f>_xlfn.XLOOKUP(D502,products!$A$1:$A$49,products!$C$1:$C$49)</f>
        <v>L</v>
      </c>
      <c r="K502" s="6">
        <f>_xlfn.XLOOKUP(D502,products!$A$1:$A$49,products!$D$1:$D$49)</f>
        <v>1</v>
      </c>
      <c r="L502" s="7">
        <f>_xlfn.XLOOKUP(D502,products!$A$1:$A$49,products!$E$1:$E$49,,0)</f>
        <v>11.95</v>
      </c>
      <c r="M502" s="10">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4"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f>
        <v>Rob</v>
      </c>
      <c r="J503" t="str">
        <f>_xlfn.XLOOKUP(D503,products!$A$1:$A$49,products!$C$1:$C$49)</f>
        <v>M</v>
      </c>
      <c r="K503" s="6">
        <f>_xlfn.XLOOKUP(D503,products!$A$1:$A$49,products!$D$1:$D$49)</f>
        <v>0.2</v>
      </c>
      <c r="L503" s="7">
        <f>_xlfn.XLOOKUP(D503,products!$A$1:$A$49,products!$E$1:$E$49,,0)</f>
        <v>2.9849999999999999</v>
      </c>
      <c r="M503" s="10">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4"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f>
        <v>Exc</v>
      </c>
      <c r="J504" t="str">
        <f>_xlfn.XLOOKUP(D504,products!$A$1:$A$49,products!$C$1:$C$49)</f>
        <v>M</v>
      </c>
      <c r="K504" s="6">
        <f>_xlfn.XLOOKUP(D504,products!$A$1:$A$49,products!$D$1:$D$49)</f>
        <v>0.2</v>
      </c>
      <c r="L504" s="7">
        <f>_xlfn.XLOOKUP(D504,products!$A$1:$A$49,products!$E$1:$E$49,,0)</f>
        <v>4.125</v>
      </c>
      <c r="M504" s="10">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4"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f>
        <v>Lib</v>
      </c>
      <c r="J505" t="str">
        <f>_xlfn.XLOOKUP(D505,products!$A$1:$A$49,products!$C$1:$C$49)</f>
        <v>D</v>
      </c>
      <c r="K505" s="6">
        <f>_xlfn.XLOOKUP(D505,products!$A$1:$A$49,products!$D$1:$D$49)</f>
        <v>1</v>
      </c>
      <c r="L505" s="7">
        <f>_xlfn.XLOOKUP(D505,products!$A$1:$A$49,products!$E$1:$E$49,,0)</f>
        <v>12.95</v>
      </c>
      <c r="M505" s="10">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4"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f>
        <v>Lib</v>
      </c>
      <c r="J506" t="str">
        <f>_xlfn.XLOOKUP(D506,products!$A$1:$A$49,products!$C$1:$C$49)</f>
        <v>L</v>
      </c>
      <c r="K506" s="6">
        <f>_xlfn.XLOOKUP(D506,products!$A$1:$A$49,products!$D$1:$D$49)</f>
        <v>0.2</v>
      </c>
      <c r="L506" s="7">
        <f>_xlfn.XLOOKUP(D506,products!$A$1:$A$49,products!$E$1:$E$49,,0)</f>
        <v>4.7549999999999999</v>
      </c>
      <c r="M506" s="10">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4"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f>
        <v>Lib</v>
      </c>
      <c r="J507" t="str">
        <f>_xlfn.XLOOKUP(D507,products!$A$1:$A$49,products!$C$1:$C$49)</f>
        <v>M</v>
      </c>
      <c r="K507" s="6">
        <f>_xlfn.XLOOKUP(D507,products!$A$1:$A$49,products!$D$1:$D$49)</f>
        <v>0.2</v>
      </c>
      <c r="L507" s="7">
        <f>_xlfn.XLOOKUP(D507,products!$A$1:$A$49,products!$E$1:$E$49,,0)</f>
        <v>4.3650000000000002</v>
      </c>
      <c r="M507" s="10">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4"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f>
        <v>Ara</v>
      </c>
      <c r="J508" t="str">
        <f>_xlfn.XLOOKUP(D508,products!$A$1:$A$49,products!$C$1:$C$49)</f>
        <v>L</v>
      </c>
      <c r="K508" s="6">
        <f>_xlfn.XLOOKUP(D508,products!$A$1:$A$49,products!$D$1:$D$49)</f>
        <v>1</v>
      </c>
      <c r="L508" s="7">
        <f>_xlfn.XLOOKUP(D508,products!$A$1:$A$49,products!$E$1:$E$49,,0)</f>
        <v>12.95</v>
      </c>
      <c r="M508" s="10">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4"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f>
        <v>Ara</v>
      </c>
      <c r="J509" t="str">
        <f>_xlfn.XLOOKUP(D509,products!$A$1:$A$49,products!$C$1:$C$49)</f>
        <v>L</v>
      </c>
      <c r="K509" s="6">
        <f>_xlfn.XLOOKUP(D509,products!$A$1:$A$49,products!$D$1:$D$49)</f>
        <v>2.5</v>
      </c>
      <c r="L509" s="7">
        <f>_xlfn.XLOOKUP(D509,products!$A$1:$A$49,products!$E$1:$E$49,,0)</f>
        <v>29.784999999999997</v>
      </c>
      <c r="M509" s="10">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4"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f>
        <v>Lib</v>
      </c>
      <c r="J510" t="str">
        <f>_xlfn.XLOOKUP(D510,products!$A$1:$A$49,products!$C$1:$C$49)</f>
        <v>D</v>
      </c>
      <c r="K510" s="6">
        <f>_xlfn.XLOOKUP(D510,products!$A$1:$A$49,products!$D$1:$D$49)</f>
        <v>0.5</v>
      </c>
      <c r="L510" s="7">
        <f>_xlfn.XLOOKUP(D510,products!$A$1:$A$49,products!$E$1:$E$49,,0)</f>
        <v>7.77</v>
      </c>
      <c r="M510" s="10">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4"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f>
        <v>Ara</v>
      </c>
      <c r="J511" t="str">
        <f>_xlfn.XLOOKUP(D511,products!$A$1:$A$49,products!$C$1:$C$49)</f>
        <v>D</v>
      </c>
      <c r="K511" s="6">
        <f>_xlfn.XLOOKUP(D511,products!$A$1:$A$49,products!$D$1:$D$49)</f>
        <v>1</v>
      </c>
      <c r="L511" s="7">
        <f>_xlfn.XLOOKUP(D511,products!$A$1:$A$49,products!$E$1:$E$49,,0)</f>
        <v>9.9499999999999993</v>
      </c>
      <c r="M511" s="10">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4"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f>
        <v>Rob</v>
      </c>
      <c r="J512" t="str">
        <f>_xlfn.XLOOKUP(D512,products!$A$1:$A$49,products!$C$1:$C$49)</f>
        <v>L</v>
      </c>
      <c r="K512" s="6">
        <f>_xlfn.XLOOKUP(D512,products!$A$1:$A$49,products!$D$1:$D$49)</f>
        <v>0.2</v>
      </c>
      <c r="L512" s="7">
        <f>_xlfn.XLOOKUP(D512,products!$A$1:$A$49,products!$E$1:$E$49,,0)</f>
        <v>3.5849999999999995</v>
      </c>
      <c r="M512" s="10">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4"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f>
        <v>Ara</v>
      </c>
      <c r="J513" t="str">
        <f>_xlfn.XLOOKUP(D513,products!$A$1:$A$49,products!$C$1:$C$49)</f>
        <v>M</v>
      </c>
      <c r="K513" s="6">
        <f>_xlfn.XLOOKUP(D513,products!$A$1:$A$49,products!$D$1:$D$49)</f>
        <v>0.2</v>
      </c>
      <c r="L513" s="7">
        <f>_xlfn.XLOOKUP(D513,products!$A$1:$A$49,products!$E$1:$E$49,,0)</f>
        <v>3.375</v>
      </c>
      <c r="M513" s="10">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4"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f>
        <v>Lib</v>
      </c>
      <c r="J514" t="str">
        <f>_xlfn.XLOOKUP(D514,products!$A$1:$A$49,products!$C$1:$C$49)</f>
        <v>L</v>
      </c>
      <c r="K514" s="6">
        <f>_xlfn.XLOOKUP(D514,products!$A$1:$A$49,products!$D$1:$D$49)</f>
        <v>1</v>
      </c>
      <c r="L514" s="7">
        <f>_xlfn.XLOOKUP(D514,products!$A$1:$A$49,products!$E$1:$E$49,,0)</f>
        <v>15.85</v>
      </c>
      <c r="M514" s="10">
        <f t="shared" ref="M514:M577" si="24">L514*E514</f>
        <v>47.55</v>
      </c>
      <c r="N514" t="str">
        <f t="shared" si="22"/>
        <v>Liberica</v>
      </c>
      <c r="O514" t="str">
        <f t="shared" si="23"/>
        <v>Light</v>
      </c>
      <c r="P514" t="str">
        <f>_xlfn.XLOOKUP(Orders[[#This Row],[Customer ID]],customers!$A$1:$A$1001,customers!$I$1:$I$1001,,0)</f>
        <v>No</v>
      </c>
    </row>
    <row r="515" spans="1:16" x14ac:dyDescent="0.35">
      <c r="A515" s="2" t="s">
        <v>3391</v>
      </c>
      <c r="B515" s="3">
        <v>44691</v>
      </c>
      <c r="C515" s="4"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f>
        <v>Lib</v>
      </c>
      <c r="J515" t="str">
        <f>_xlfn.XLOOKUP(D515,products!$A$1:$A$49,products!$C$1:$C$49)</f>
        <v>L</v>
      </c>
      <c r="K515" s="6">
        <f>_xlfn.XLOOKUP(D515,products!$A$1:$A$49,products!$D$1:$D$49)</f>
        <v>1</v>
      </c>
      <c r="L515" s="7">
        <f>_xlfn.XLOOKUP(D515,products!$A$1:$A$49,products!$E$1:$E$49,,0)</f>
        <v>15.85</v>
      </c>
      <c r="M515" s="10">
        <f t="shared" si="24"/>
        <v>79.25</v>
      </c>
      <c r="N515" t="str">
        <f t="shared" ref="N515:N578" si="25">IF(I515="Rob","Robusta",IF(I515="Exc","Excelsa",IF(I515="Ara","Arabica", IF(I515="Lib","Liberica",""))))</f>
        <v>Liberica</v>
      </c>
      <c r="O515" t="str">
        <f t="shared" ref="O515:O578" si="26">IF(J515="M","Medium",IF(J515="L","Light", IF(J515="D","Dark")))</f>
        <v>Light</v>
      </c>
      <c r="P515" t="str">
        <f>_xlfn.XLOOKUP(Orders[[#This Row],[Customer ID]],customers!$A$1:$A$1001,customers!$I$1:$I$1001,,0)</f>
        <v>No</v>
      </c>
    </row>
    <row r="516" spans="1:16" x14ac:dyDescent="0.35">
      <c r="A516" s="2" t="s">
        <v>3396</v>
      </c>
      <c r="B516" s="3">
        <v>44555</v>
      </c>
      <c r="C516" s="4"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f>
        <v>Lib</v>
      </c>
      <c r="J516" t="str">
        <f>_xlfn.XLOOKUP(D516,products!$A$1:$A$49,products!$C$1:$C$49)</f>
        <v>M</v>
      </c>
      <c r="K516" s="6">
        <f>_xlfn.XLOOKUP(D516,products!$A$1:$A$49,products!$D$1:$D$49)</f>
        <v>0.2</v>
      </c>
      <c r="L516" s="7">
        <f>_xlfn.XLOOKUP(D516,products!$A$1:$A$49,products!$E$1:$E$49,,0)</f>
        <v>4.3650000000000002</v>
      </c>
      <c r="M516" s="10">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4"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f>
        <v>Rob</v>
      </c>
      <c r="J517" t="str">
        <f>_xlfn.XLOOKUP(D517,products!$A$1:$A$49,products!$C$1:$C$49)</f>
        <v>L</v>
      </c>
      <c r="K517" s="6">
        <f>_xlfn.XLOOKUP(D517,products!$A$1:$A$49,products!$D$1:$D$49)</f>
        <v>0.5</v>
      </c>
      <c r="L517" s="7">
        <f>_xlfn.XLOOKUP(D517,products!$A$1:$A$49,products!$E$1:$E$49,,0)</f>
        <v>7.169999999999999</v>
      </c>
      <c r="M517" s="10">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4"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f>
        <v>Rob</v>
      </c>
      <c r="J518" t="str">
        <f>_xlfn.XLOOKUP(D518,products!$A$1:$A$49,products!$C$1:$C$49)</f>
        <v>D</v>
      </c>
      <c r="K518" s="6">
        <f>_xlfn.XLOOKUP(D518,products!$A$1:$A$49,products!$D$1:$D$49)</f>
        <v>2.5</v>
      </c>
      <c r="L518" s="7">
        <f>_xlfn.XLOOKUP(D518,products!$A$1:$A$49,products!$E$1:$E$49,,0)</f>
        <v>20.584999999999997</v>
      </c>
      <c r="M518" s="10">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4"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f>
        <v>Lib</v>
      </c>
      <c r="J519" t="str">
        <f>_xlfn.XLOOKUP(D519,products!$A$1:$A$49,products!$C$1:$C$49)</f>
        <v>D</v>
      </c>
      <c r="K519" s="6">
        <f>_xlfn.XLOOKUP(D519,products!$A$1:$A$49,products!$D$1:$D$49)</f>
        <v>0.2</v>
      </c>
      <c r="L519" s="7">
        <f>_xlfn.XLOOKUP(D519,products!$A$1:$A$49,products!$E$1:$E$49,,0)</f>
        <v>3.8849999999999998</v>
      </c>
      <c r="M519" s="10">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4"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f>
        <v>Exc</v>
      </c>
      <c r="J520" t="str">
        <f>_xlfn.XLOOKUP(D520,products!$A$1:$A$49,products!$C$1:$C$49)</f>
        <v>D</v>
      </c>
      <c r="K520" s="6">
        <f>_xlfn.XLOOKUP(D520,products!$A$1:$A$49,products!$D$1:$D$49)</f>
        <v>2.5</v>
      </c>
      <c r="L520" s="7">
        <f>_xlfn.XLOOKUP(D520,products!$A$1:$A$49,products!$E$1:$E$49,,0)</f>
        <v>27.945</v>
      </c>
      <c r="M520" s="10">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4"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f>
        <v>Ara</v>
      </c>
      <c r="J521" t="str">
        <f>_xlfn.XLOOKUP(D521,products!$A$1:$A$49,products!$C$1:$C$49)</f>
        <v>D</v>
      </c>
      <c r="K521" s="6">
        <f>_xlfn.XLOOKUP(D521,products!$A$1:$A$49,products!$D$1:$D$49)</f>
        <v>0.5</v>
      </c>
      <c r="L521" s="7">
        <f>_xlfn.XLOOKUP(D521,products!$A$1:$A$49,products!$E$1:$E$49,,0)</f>
        <v>5.97</v>
      </c>
      <c r="M521" s="10">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4"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f>
        <v>Lib</v>
      </c>
      <c r="J522" t="str">
        <f>_xlfn.XLOOKUP(D522,products!$A$1:$A$49,products!$C$1:$C$49)</f>
        <v>D</v>
      </c>
      <c r="K522" s="6">
        <f>_xlfn.XLOOKUP(D522,products!$A$1:$A$49,products!$D$1:$D$49)</f>
        <v>0.2</v>
      </c>
      <c r="L522" s="7">
        <f>_xlfn.XLOOKUP(D522,products!$A$1:$A$49,products!$E$1:$E$49,,0)</f>
        <v>3.8849999999999998</v>
      </c>
      <c r="M522" s="10">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4"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f>
        <v>Rob</v>
      </c>
      <c r="J523" t="str">
        <f>_xlfn.XLOOKUP(D523,products!$A$1:$A$49,products!$C$1:$C$49)</f>
        <v>M</v>
      </c>
      <c r="K523" s="6">
        <f>_xlfn.XLOOKUP(D523,products!$A$1:$A$49,products!$D$1:$D$49)</f>
        <v>1</v>
      </c>
      <c r="L523" s="7">
        <f>_xlfn.XLOOKUP(D523,products!$A$1:$A$49,products!$E$1:$E$49,,0)</f>
        <v>9.9499999999999993</v>
      </c>
      <c r="M523" s="10">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4"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f>
        <v>Rob</v>
      </c>
      <c r="J524" t="str">
        <f>_xlfn.XLOOKUP(D524,products!$A$1:$A$49,products!$C$1:$C$49)</f>
        <v>M</v>
      </c>
      <c r="K524" s="6">
        <f>_xlfn.XLOOKUP(D524,products!$A$1:$A$49,products!$D$1:$D$49)</f>
        <v>0.5</v>
      </c>
      <c r="L524" s="7">
        <f>_xlfn.XLOOKUP(D524,products!$A$1:$A$49,products!$E$1:$E$49,,0)</f>
        <v>5.97</v>
      </c>
      <c r="M524" s="10">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4"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f>
        <v>Lib</v>
      </c>
      <c r="J525" t="str">
        <f>_xlfn.XLOOKUP(D525,products!$A$1:$A$49,products!$C$1:$C$49)</f>
        <v>D</v>
      </c>
      <c r="K525" s="6">
        <f>_xlfn.XLOOKUP(D525,products!$A$1:$A$49,products!$D$1:$D$49)</f>
        <v>2.5</v>
      </c>
      <c r="L525" s="7">
        <f>_xlfn.XLOOKUP(D525,products!$A$1:$A$49,products!$E$1:$E$49,,0)</f>
        <v>29.784999999999997</v>
      </c>
      <c r="M525" s="10">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4"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f>
        <v>Lib</v>
      </c>
      <c r="J526" t="str">
        <f>_xlfn.XLOOKUP(D526,products!$A$1:$A$49,products!$C$1:$C$49)</f>
        <v>L</v>
      </c>
      <c r="K526" s="6">
        <f>_xlfn.XLOOKUP(D526,products!$A$1:$A$49,products!$D$1:$D$49)</f>
        <v>2.5</v>
      </c>
      <c r="L526" s="7">
        <f>_xlfn.XLOOKUP(D526,products!$A$1:$A$49,products!$E$1:$E$49,,0)</f>
        <v>36.454999999999998</v>
      </c>
      <c r="M526" s="10">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4"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f>
        <v>Rob</v>
      </c>
      <c r="J527" t="str">
        <f>_xlfn.XLOOKUP(D527,products!$A$1:$A$49,products!$C$1:$C$49)</f>
        <v>D</v>
      </c>
      <c r="K527" s="6">
        <f>_xlfn.XLOOKUP(D527,products!$A$1:$A$49,products!$D$1:$D$49)</f>
        <v>0.2</v>
      </c>
      <c r="L527" s="7">
        <f>_xlfn.XLOOKUP(D527,products!$A$1:$A$49,products!$E$1:$E$49,,0)</f>
        <v>2.6849999999999996</v>
      </c>
      <c r="M527" s="10">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4"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f>
        <v>Exc</v>
      </c>
      <c r="J528" t="str">
        <f>_xlfn.XLOOKUP(D528,products!$A$1:$A$49,products!$C$1:$C$49)</f>
        <v>M</v>
      </c>
      <c r="K528" s="6">
        <f>_xlfn.XLOOKUP(D528,products!$A$1:$A$49,products!$D$1:$D$49)</f>
        <v>2.5</v>
      </c>
      <c r="L528" s="7">
        <f>_xlfn.XLOOKUP(D528,products!$A$1:$A$49,products!$E$1:$E$49,,0)</f>
        <v>31.624999999999996</v>
      </c>
      <c r="M528" s="10">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4"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f>
        <v>Exc</v>
      </c>
      <c r="J529" t="str">
        <f>_xlfn.XLOOKUP(D529,products!$A$1:$A$49,products!$C$1:$C$49)</f>
        <v>M</v>
      </c>
      <c r="K529" s="6">
        <f>_xlfn.XLOOKUP(D529,products!$A$1:$A$49,products!$D$1:$D$49)</f>
        <v>0.5</v>
      </c>
      <c r="L529" s="7">
        <f>_xlfn.XLOOKUP(D529,products!$A$1:$A$49,products!$E$1:$E$49,,0)</f>
        <v>8.25</v>
      </c>
      <c r="M529" s="10">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4"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f>
        <v>Exc</v>
      </c>
      <c r="J530" t="str">
        <f>_xlfn.XLOOKUP(D530,products!$A$1:$A$49,products!$C$1:$C$49)</f>
        <v>L</v>
      </c>
      <c r="K530" s="6">
        <f>_xlfn.XLOOKUP(D530,products!$A$1:$A$49,products!$D$1:$D$49)</f>
        <v>0.5</v>
      </c>
      <c r="L530" s="7">
        <f>_xlfn.XLOOKUP(D530,products!$A$1:$A$49,products!$E$1:$E$49,,0)</f>
        <v>8.91</v>
      </c>
      <c r="M530" s="10">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4"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f>
        <v>Rob</v>
      </c>
      <c r="J531" t="str">
        <f>_xlfn.XLOOKUP(D531,products!$A$1:$A$49,products!$C$1:$C$49)</f>
        <v>M</v>
      </c>
      <c r="K531" s="6">
        <f>_xlfn.XLOOKUP(D531,products!$A$1:$A$49,products!$D$1:$D$49)</f>
        <v>1</v>
      </c>
      <c r="L531" s="7">
        <f>_xlfn.XLOOKUP(D531,products!$A$1:$A$49,products!$E$1:$E$49,,0)</f>
        <v>9.9499999999999993</v>
      </c>
      <c r="M531" s="10">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4"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f>
        <v>Rob</v>
      </c>
      <c r="J532" t="str">
        <f>_xlfn.XLOOKUP(D532,products!$A$1:$A$49,products!$C$1:$C$49)</f>
        <v>M</v>
      </c>
      <c r="K532" s="6">
        <f>_xlfn.XLOOKUP(D532,products!$A$1:$A$49,products!$D$1:$D$49)</f>
        <v>1</v>
      </c>
      <c r="L532" s="7">
        <f>_xlfn.XLOOKUP(D532,products!$A$1:$A$49,products!$E$1:$E$49,,0)</f>
        <v>9.9499999999999993</v>
      </c>
      <c r="M532" s="10">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4"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f>
        <v>Rob</v>
      </c>
      <c r="J533" t="str">
        <f>_xlfn.XLOOKUP(D533,products!$A$1:$A$49,products!$C$1:$C$49)</f>
        <v>D</v>
      </c>
      <c r="K533" s="6">
        <f>_xlfn.XLOOKUP(D533,products!$A$1:$A$49,products!$D$1:$D$49)</f>
        <v>1</v>
      </c>
      <c r="L533" s="7">
        <f>_xlfn.XLOOKUP(D533,products!$A$1:$A$49,products!$E$1:$E$49,,0)</f>
        <v>8.9499999999999993</v>
      </c>
      <c r="M533" s="10">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4"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f>
        <v>Exc</v>
      </c>
      <c r="J534" t="str">
        <f>_xlfn.XLOOKUP(D534,products!$A$1:$A$49,products!$C$1:$C$49)</f>
        <v>M</v>
      </c>
      <c r="K534" s="6">
        <f>_xlfn.XLOOKUP(D534,products!$A$1:$A$49,products!$D$1:$D$49)</f>
        <v>0.5</v>
      </c>
      <c r="L534" s="7">
        <f>_xlfn.XLOOKUP(D534,products!$A$1:$A$49,products!$E$1:$E$49,,0)</f>
        <v>8.25</v>
      </c>
      <c r="M534" s="10">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4"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f>
        <v>Rob</v>
      </c>
      <c r="J535" t="str">
        <f>_xlfn.XLOOKUP(D535,products!$A$1:$A$49,products!$C$1:$C$49)</f>
        <v>D</v>
      </c>
      <c r="K535" s="6">
        <f>_xlfn.XLOOKUP(D535,products!$A$1:$A$49,products!$D$1:$D$49)</f>
        <v>0.5</v>
      </c>
      <c r="L535" s="7">
        <f>_xlfn.XLOOKUP(D535,products!$A$1:$A$49,products!$E$1:$E$49,,0)</f>
        <v>5.3699999999999992</v>
      </c>
      <c r="M535" s="10">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4"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f>
        <v>Rob</v>
      </c>
      <c r="J536" t="str">
        <f>_xlfn.XLOOKUP(D536,products!$A$1:$A$49,products!$C$1:$C$49)</f>
        <v>M</v>
      </c>
      <c r="K536" s="6">
        <f>_xlfn.XLOOKUP(D536,products!$A$1:$A$49,products!$D$1:$D$49)</f>
        <v>2.5</v>
      </c>
      <c r="L536" s="7">
        <f>_xlfn.XLOOKUP(D536,products!$A$1:$A$49,products!$E$1:$E$49,,0)</f>
        <v>22.884999999999998</v>
      </c>
      <c r="M536" s="10">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4"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f>
        <v>Lib</v>
      </c>
      <c r="J537" t="str">
        <f>_xlfn.XLOOKUP(D537,products!$A$1:$A$49,products!$C$1:$C$49)</f>
        <v>L</v>
      </c>
      <c r="K537" s="6">
        <f>_xlfn.XLOOKUP(D537,products!$A$1:$A$49,products!$D$1:$D$49)</f>
        <v>0.2</v>
      </c>
      <c r="L537" s="7">
        <f>_xlfn.XLOOKUP(D537,products!$A$1:$A$49,products!$E$1:$E$49,,0)</f>
        <v>4.7549999999999999</v>
      </c>
      <c r="M537" s="10">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4"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f>
        <v>Rob</v>
      </c>
      <c r="J538" t="str">
        <f>_xlfn.XLOOKUP(D538,products!$A$1:$A$49,products!$C$1:$C$49)</f>
        <v>D</v>
      </c>
      <c r="K538" s="6">
        <f>_xlfn.XLOOKUP(D538,products!$A$1:$A$49,products!$D$1:$D$49)</f>
        <v>0.2</v>
      </c>
      <c r="L538" s="7">
        <f>_xlfn.XLOOKUP(D538,products!$A$1:$A$49,products!$E$1:$E$49,,0)</f>
        <v>2.6849999999999996</v>
      </c>
      <c r="M538" s="10">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4"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f>
        <v>Exc</v>
      </c>
      <c r="J539" t="str">
        <f>_xlfn.XLOOKUP(D539,products!$A$1:$A$49,products!$C$1:$C$49)</f>
        <v>D</v>
      </c>
      <c r="K539" s="6">
        <f>_xlfn.XLOOKUP(D539,products!$A$1:$A$49,products!$D$1:$D$49)</f>
        <v>2.5</v>
      </c>
      <c r="L539" s="7">
        <f>_xlfn.XLOOKUP(D539,products!$A$1:$A$49,products!$E$1:$E$49,,0)</f>
        <v>27.945</v>
      </c>
      <c r="M539" s="10">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4"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f>
        <v>Rob</v>
      </c>
      <c r="J540" t="str">
        <f>_xlfn.XLOOKUP(D540,products!$A$1:$A$49,products!$C$1:$C$49)</f>
        <v>D</v>
      </c>
      <c r="K540" s="6">
        <f>_xlfn.XLOOKUP(D540,products!$A$1:$A$49,products!$D$1:$D$49)</f>
        <v>0.2</v>
      </c>
      <c r="L540" s="7">
        <f>_xlfn.XLOOKUP(D540,products!$A$1:$A$49,products!$E$1:$E$49,,0)</f>
        <v>2.6849999999999996</v>
      </c>
      <c r="M540" s="10">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4"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f>
        <v>Rob</v>
      </c>
      <c r="J541" t="str">
        <f>_xlfn.XLOOKUP(D541,products!$A$1:$A$49,products!$C$1:$C$49)</f>
        <v>D</v>
      </c>
      <c r="K541" s="6">
        <f>_xlfn.XLOOKUP(D541,products!$A$1:$A$49,products!$D$1:$D$49)</f>
        <v>0.5</v>
      </c>
      <c r="L541" s="7">
        <f>_xlfn.XLOOKUP(D541,products!$A$1:$A$49,products!$E$1:$E$49,,0)</f>
        <v>5.3699999999999992</v>
      </c>
      <c r="M541" s="10">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4"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f>
        <v>Lib</v>
      </c>
      <c r="J542" t="str">
        <f>_xlfn.XLOOKUP(D542,products!$A$1:$A$49,products!$C$1:$C$49)</f>
        <v>L</v>
      </c>
      <c r="K542" s="6">
        <f>_xlfn.XLOOKUP(D542,products!$A$1:$A$49,products!$D$1:$D$49)</f>
        <v>1</v>
      </c>
      <c r="L542" s="7">
        <f>_xlfn.XLOOKUP(D542,products!$A$1:$A$49,products!$E$1:$E$49,,0)</f>
        <v>15.85</v>
      </c>
      <c r="M542" s="10">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4"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f>
        <v>Ara</v>
      </c>
      <c r="J543" t="str">
        <f>_xlfn.XLOOKUP(D543,products!$A$1:$A$49,products!$C$1:$C$49)</f>
        <v>D</v>
      </c>
      <c r="K543" s="6">
        <f>_xlfn.XLOOKUP(D543,products!$A$1:$A$49,products!$D$1:$D$49)</f>
        <v>2.5</v>
      </c>
      <c r="L543" s="7">
        <f>_xlfn.XLOOKUP(D543,products!$A$1:$A$49,products!$E$1:$E$49,,0)</f>
        <v>22.884999999999998</v>
      </c>
      <c r="M543" s="10">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4"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f>
        <v>Ara</v>
      </c>
      <c r="J544" t="str">
        <f>_xlfn.XLOOKUP(D544,products!$A$1:$A$49,products!$C$1:$C$49)</f>
        <v>M</v>
      </c>
      <c r="K544" s="6">
        <f>_xlfn.XLOOKUP(D544,products!$A$1:$A$49,products!$D$1:$D$49)</f>
        <v>2.5</v>
      </c>
      <c r="L544" s="7">
        <f>_xlfn.XLOOKUP(D544,products!$A$1:$A$49,products!$E$1:$E$49,,0)</f>
        <v>25.874999999999996</v>
      </c>
      <c r="M544" s="10">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4"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f>
        <v>Rob</v>
      </c>
      <c r="J545" t="str">
        <f>_xlfn.XLOOKUP(D545,products!$A$1:$A$49,products!$C$1:$C$49)</f>
        <v>L</v>
      </c>
      <c r="K545" s="6">
        <f>_xlfn.XLOOKUP(D545,products!$A$1:$A$49,products!$D$1:$D$49)</f>
        <v>2.5</v>
      </c>
      <c r="L545" s="7">
        <f>_xlfn.XLOOKUP(D545,products!$A$1:$A$49,products!$E$1:$E$49,,0)</f>
        <v>27.484999999999996</v>
      </c>
      <c r="M545" s="10">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4"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f>
        <v>Ara</v>
      </c>
      <c r="J546" t="str">
        <f>_xlfn.XLOOKUP(D546,products!$A$1:$A$49,products!$C$1:$C$49)</f>
        <v>L</v>
      </c>
      <c r="K546" s="6">
        <f>_xlfn.XLOOKUP(D546,products!$A$1:$A$49,products!$D$1:$D$49)</f>
        <v>0.5</v>
      </c>
      <c r="L546" s="7">
        <f>_xlfn.XLOOKUP(D546,products!$A$1:$A$49,products!$E$1:$E$49,,0)</f>
        <v>7.77</v>
      </c>
      <c r="M546" s="10">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4"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f>
        <v>Lib</v>
      </c>
      <c r="J547" t="str">
        <f>_xlfn.XLOOKUP(D547,products!$A$1:$A$49,products!$C$1:$C$49)</f>
        <v>D</v>
      </c>
      <c r="K547" s="6">
        <f>_xlfn.XLOOKUP(D547,products!$A$1:$A$49,products!$D$1:$D$49)</f>
        <v>0.2</v>
      </c>
      <c r="L547" s="7">
        <f>_xlfn.XLOOKUP(D547,products!$A$1:$A$49,products!$E$1:$E$49,,0)</f>
        <v>3.8849999999999998</v>
      </c>
      <c r="M547" s="10">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4"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f>
        <v>Exc</v>
      </c>
      <c r="J548" t="str">
        <f>_xlfn.XLOOKUP(D548,products!$A$1:$A$49,products!$C$1:$C$49)</f>
        <v>D</v>
      </c>
      <c r="K548" s="6">
        <f>_xlfn.XLOOKUP(D548,products!$A$1:$A$49,products!$D$1:$D$49)</f>
        <v>2.5</v>
      </c>
      <c r="L548" s="7">
        <f>_xlfn.XLOOKUP(D548,products!$A$1:$A$49,products!$E$1:$E$49,,0)</f>
        <v>27.945</v>
      </c>
      <c r="M548" s="10">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4"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f>
        <v>Rob</v>
      </c>
      <c r="J549" t="str">
        <f>_xlfn.XLOOKUP(D549,products!$A$1:$A$49,products!$C$1:$C$49)</f>
        <v>L</v>
      </c>
      <c r="K549" s="6">
        <f>_xlfn.XLOOKUP(D549,products!$A$1:$A$49,products!$D$1:$D$49)</f>
        <v>0.2</v>
      </c>
      <c r="L549" s="7">
        <f>_xlfn.XLOOKUP(D549,products!$A$1:$A$49,products!$E$1:$E$49,,0)</f>
        <v>3.5849999999999995</v>
      </c>
      <c r="M549" s="10">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4"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f>
        <v>Exc</v>
      </c>
      <c r="J550" t="str">
        <f>_xlfn.XLOOKUP(D550,products!$A$1:$A$49,products!$C$1:$C$49)</f>
        <v>L</v>
      </c>
      <c r="K550" s="6">
        <f>_xlfn.XLOOKUP(D550,products!$A$1:$A$49,products!$D$1:$D$49)</f>
        <v>0.2</v>
      </c>
      <c r="L550" s="7">
        <f>_xlfn.XLOOKUP(D550,products!$A$1:$A$49,products!$E$1:$E$49,,0)</f>
        <v>4.4550000000000001</v>
      </c>
      <c r="M550" s="10">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4"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f>
        <v>Exc</v>
      </c>
      <c r="J551" t="str">
        <f>_xlfn.XLOOKUP(D551,products!$A$1:$A$49,products!$C$1:$C$49)</f>
        <v>L</v>
      </c>
      <c r="K551" s="6">
        <f>_xlfn.XLOOKUP(D551,products!$A$1:$A$49,products!$D$1:$D$49)</f>
        <v>0.2</v>
      </c>
      <c r="L551" s="7">
        <f>_xlfn.XLOOKUP(D551,products!$A$1:$A$49,products!$E$1:$E$49,,0)</f>
        <v>4.4550000000000001</v>
      </c>
      <c r="M551" s="10">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4"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f>
        <v>Lib</v>
      </c>
      <c r="J552" t="str">
        <f>_xlfn.XLOOKUP(D552,products!$A$1:$A$49,products!$C$1:$C$49)</f>
        <v>D</v>
      </c>
      <c r="K552" s="6">
        <f>_xlfn.XLOOKUP(D552,products!$A$1:$A$49,products!$D$1:$D$49)</f>
        <v>0.2</v>
      </c>
      <c r="L552" s="7">
        <f>_xlfn.XLOOKUP(D552,products!$A$1:$A$49,products!$E$1:$E$49,,0)</f>
        <v>3.8849999999999998</v>
      </c>
      <c r="M552" s="10">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4"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f>
        <v>Exc</v>
      </c>
      <c r="J553" t="str">
        <f>_xlfn.XLOOKUP(D553,products!$A$1:$A$49,products!$C$1:$C$49)</f>
        <v>D</v>
      </c>
      <c r="K553" s="6">
        <f>_xlfn.XLOOKUP(D553,products!$A$1:$A$49,products!$D$1:$D$49)</f>
        <v>0.2</v>
      </c>
      <c r="L553" s="7">
        <f>_xlfn.XLOOKUP(D553,products!$A$1:$A$49,products!$E$1:$E$49,,0)</f>
        <v>3.645</v>
      </c>
      <c r="M553" s="10">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4"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f>
        <v>Exc</v>
      </c>
      <c r="J554" t="str">
        <f>_xlfn.XLOOKUP(D554,products!$A$1:$A$49,products!$C$1:$C$49)</f>
        <v>L</v>
      </c>
      <c r="K554" s="6">
        <f>_xlfn.XLOOKUP(D554,products!$A$1:$A$49,products!$D$1:$D$49)</f>
        <v>0.2</v>
      </c>
      <c r="L554" s="7">
        <f>_xlfn.XLOOKUP(D554,products!$A$1:$A$49,products!$E$1:$E$49,,0)</f>
        <v>4.4550000000000001</v>
      </c>
      <c r="M554" s="10">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4"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f>
        <v>Exc</v>
      </c>
      <c r="J555" t="str">
        <f>_xlfn.XLOOKUP(D555,products!$A$1:$A$49,products!$C$1:$C$49)</f>
        <v>M</v>
      </c>
      <c r="K555" s="6">
        <f>_xlfn.XLOOKUP(D555,products!$A$1:$A$49,products!$D$1:$D$49)</f>
        <v>1</v>
      </c>
      <c r="L555" s="7">
        <f>_xlfn.XLOOKUP(D555,products!$A$1:$A$49,products!$E$1:$E$49,,0)</f>
        <v>13.75</v>
      </c>
      <c r="M555" s="10">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4"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f>
        <v>Rob</v>
      </c>
      <c r="J556" t="str">
        <f>_xlfn.XLOOKUP(D556,products!$A$1:$A$49,products!$C$1:$C$49)</f>
        <v>L</v>
      </c>
      <c r="K556" s="6">
        <f>_xlfn.XLOOKUP(D556,products!$A$1:$A$49,products!$D$1:$D$49)</f>
        <v>2.5</v>
      </c>
      <c r="L556" s="7">
        <f>_xlfn.XLOOKUP(D556,products!$A$1:$A$49,products!$E$1:$E$49,,0)</f>
        <v>27.484999999999996</v>
      </c>
      <c r="M556" s="10">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4"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f>
        <v>Exc</v>
      </c>
      <c r="J557" t="str">
        <f>_xlfn.XLOOKUP(D557,products!$A$1:$A$49,products!$C$1:$C$49)</f>
        <v>M</v>
      </c>
      <c r="K557" s="6">
        <f>_xlfn.XLOOKUP(D557,products!$A$1:$A$49,products!$D$1:$D$49)</f>
        <v>1</v>
      </c>
      <c r="L557" s="7">
        <f>_xlfn.XLOOKUP(D557,products!$A$1:$A$49,products!$E$1:$E$49,,0)</f>
        <v>13.75</v>
      </c>
      <c r="M557" s="10">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4"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f>
        <v>Lib</v>
      </c>
      <c r="J558" t="str">
        <f>_xlfn.XLOOKUP(D558,products!$A$1:$A$49,products!$C$1:$C$49)</f>
        <v>M</v>
      </c>
      <c r="K558" s="6">
        <f>_xlfn.XLOOKUP(D558,products!$A$1:$A$49,products!$D$1:$D$49)</f>
        <v>0.2</v>
      </c>
      <c r="L558" s="7">
        <f>_xlfn.XLOOKUP(D558,products!$A$1:$A$49,products!$E$1:$E$49,,0)</f>
        <v>4.3650000000000002</v>
      </c>
      <c r="M558" s="10">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4"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f>
        <v>Exc</v>
      </c>
      <c r="J559" t="str">
        <f>_xlfn.XLOOKUP(D559,products!$A$1:$A$49,products!$C$1:$C$49)</f>
        <v>L</v>
      </c>
      <c r="K559" s="6">
        <f>_xlfn.XLOOKUP(D559,products!$A$1:$A$49,products!$D$1:$D$49)</f>
        <v>1</v>
      </c>
      <c r="L559" s="7">
        <f>_xlfn.XLOOKUP(D559,products!$A$1:$A$49,products!$E$1:$E$49,,0)</f>
        <v>14.85</v>
      </c>
      <c r="M559" s="10">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4"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f>
        <v>Lib</v>
      </c>
      <c r="J560" t="str">
        <f>_xlfn.XLOOKUP(D560,products!$A$1:$A$49,products!$C$1:$C$49)</f>
        <v>D</v>
      </c>
      <c r="K560" s="6">
        <f>_xlfn.XLOOKUP(D560,products!$A$1:$A$49,products!$D$1:$D$49)</f>
        <v>0.2</v>
      </c>
      <c r="L560" s="7">
        <f>_xlfn.XLOOKUP(D560,products!$A$1:$A$49,products!$E$1:$E$49,,0)</f>
        <v>3.8849999999999998</v>
      </c>
      <c r="M560" s="10">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4"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f>
        <v>Ara</v>
      </c>
      <c r="J561" t="str">
        <f>_xlfn.XLOOKUP(D561,products!$A$1:$A$49,products!$C$1:$C$49)</f>
        <v>L</v>
      </c>
      <c r="K561" s="6">
        <f>_xlfn.XLOOKUP(D561,products!$A$1:$A$49,products!$D$1:$D$49)</f>
        <v>1</v>
      </c>
      <c r="L561" s="7">
        <f>_xlfn.XLOOKUP(D561,products!$A$1:$A$49,products!$E$1:$E$49,,0)</f>
        <v>12.95</v>
      </c>
      <c r="M561" s="10">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4"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f>
        <v>Exc</v>
      </c>
      <c r="J562" t="str">
        <f>_xlfn.XLOOKUP(D562,products!$A$1:$A$49,products!$C$1:$C$49)</f>
        <v>M</v>
      </c>
      <c r="K562" s="6">
        <f>_xlfn.XLOOKUP(D562,products!$A$1:$A$49,products!$D$1:$D$49)</f>
        <v>2.5</v>
      </c>
      <c r="L562" s="7">
        <f>_xlfn.XLOOKUP(D562,products!$A$1:$A$49,products!$E$1:$E$49,,0)</f>
        <v>31.624999999999996</v>
      </c>
      <c r="M562" s="10">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4"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f>
        <v>Ara</v>
      </c>
      <c r="J563" t="str">
        <f>_xlfn.XLOOKUP(D563,products!$A$1:$A$49,products!$C$1:$C$49)</f>
        <v>D</v>
      </c>
      <c r="K563" s="6">
        <f>_xlfn.XLOOKUP(D563,products!$A$1:$A$49,products!$D$1:$D$49)</f>
        <v>0.2</v>
      </c>
      <c r="L563" s="7">
        <f>_xlfn.XLOOKUP(D563,products!$A$1:$A$49,products!$E$1:$E$49,,0)</f>
        <v>2.9849999999999999</v>
      </c>
      <c r="M563" s="10">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4"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f>
        <v>Lib</v>
      </c>
      <c r="J564" t="str">
        <f>_xlfn.XLOOKUP(D564,products!$A$1:$A$49,products!$C$1:$C$49)</f>
        <v>L</v>
      </c>
      <c r="K564" s="6">
        <f>_xlfn.XLOOKUP(D564,products!$A$1:$A$49,products!$D$1:$D$49)</f>
        <v>0.2</v>
      </c>
      <c r="L564" s="7">
        <f>_xlfn.XLOOKUP(D564,products!$A$1:$A$49,products!$E$1:$E$49,,0)</f>
        <v>4.7549999999999999</v>
      </c>
      <c r="M564" s="10">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4"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f>
        <v>Exc</v>
      </c>
      <c r="J565" t="str">
        <f>_xlfn.XLOOKUP(D565,products!$A$1:$A$49,products!$C$1:$C$49)</f>
        <v>M</v>
      </c>
      <c r="K565" s="6">
        <f>_xlfn.XLOOKUP(D565,products!$A$1:$A$49,products!$D$1:$D$49)</f>
        <v>1</v>
      </c>
      <c r="L565" s="7">
        <f>_xlfn.XLOOKUP(D565,products!$A$1:$A$49,products!$E$1:$E$49,,0)</f>
        <v>13.75</v>
      </c>
      <c r="M565" s="10">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4"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f>
        <v>Rob</v>
      </c>
      <c r="J566" t="str">
        <f>_xlfn.XLOOKUP(D566,products!$A$1:$A$49,products!$C$1:$C$49)</f>
        <v>L</v>
      </c>
      <c r="K566" s="6">
        <f>_xlfn.XLOOKUP(D566,products!$A$1:$A$49,products!$D$1:$D$49)</f>
        <v>0.5</v>
      </c>
      <c r="L566" s="7">
        <f>_xlfn.XLOOKUP(D566,products!$A$1:$A$49,products!$E$1:$E$49,,0)</f>
        <v>7.169999999999999</v>
      </c>
      <c r="M566" s="10">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4"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f>
        <v>Rob</v>
      </c>
      <c r="J567" t="str">
        <f>_xlfn.XLOOKUP(D567,products!$A$1:$A$49,products!$C$1:$C$49)</f>
        <v>D</v>
      </c>
      <c r="K567" s="6">
        <f>_xlfn.XLOOKUP(D567,products!$A$1:$A$49,products!$D$1:$D$49)</f>
        <v>2.5</v>
      </c>
      <c r="L567" s="7">
        <f>_xlfn.XLOOKUP(D567,products!$A$1:$A$49,products!$E$1:$E$49,,0)</f>
        <v>20.584999999999997</v>
      </c>
      <c r="M567" s="10">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4"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f>
        <v>Ara</v>
      </c>
      <c r="J568" t="str">
        <f>_xlfn.XLOOKUP(D568,products!$A$1:$A$49,products!$C$1:$C$49)</f>
        <v>M</v>
      </c>
      <c r="K568" s="6">
        <f>_xlfn.XLOOKUP(D568,products!$A$1:$A$49,products!$D$1:$D$49)</f>
        <v>0.2</v>
      </c>
      <c r="L568" s="7">
        <f>_xlfn.XLOOKUP(D568,products!$A$1:$A$49,products!$E$1:$E$49,,0)</f>
        <v>3.375</v>
      </c>
      <c r="M568" s="10">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4"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f>
        <v>Rob</v>
      </c>
      <c r="J569" t="str">
        <f>_xlfn.XLOOKUP(D569,products!$A$1:$A$49,products!$C$1:$C$49)</f>
        <v>L</v>
      </c>
      <c r="K569" s="6">
        <f>_xlfn.XLOOKUP(D569,products!$A$1:$A$49,products!$D$1:$D$49)</f>
        <v>2.5</v>
      </c>
      <c r="L569" s="7">
        <f>_xlfn.XLOOKUP(D569,products!$A$1:$A$49,products!$E$1:$E$49,,0)</f>
        <v>27.484999999999996</v>
      </c>
      <c r="M569" s="10">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4"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f>
        <v>Lib</v>
      </c>
      <c r="J570" t="str">
        <f>_xlfn.XLOOKUP(D570,products!$A$1:$A$49,products!$C$1:$C$49)</f>
        <v>L</v>
      </c>
      <c r="K570" s="6">
        <f>_xlfn.XLOOKUP(D570,products!$A$1:$A$49,products!$D$1:$D$49)</f>
        <v>0.2</v>
      </c>
      <c r="L570" s="7">
        <f>_xlfn.XLOOKUP(D570,products!$A$1:$A$49,products!$E$1:$E$49,,0)</f>
        <v>4.7549999999999999</v>
      </c>
      <c r="M570" s="10">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4"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f>
        <v>Ara</v>
      </c>
      <c r="J571" t="str">
        <f>_xlfn.XLOOKUP(D571,products!$A$1:$A$49,products!$C$1:$C$49)</f>
        <v>D</v>
      </c>
      <c r="K571" s="6">
        <f>_xlfn.XLOOKUP(D571,products!$A$1:$A$49,products!$D$1:$D$49)</f>
        <v>2.5</v>
      </c>
      <c r="L571" s="7">
        <f>_xlfn.XLOOKUP(D571,products!$A$1:$A$49,products!$E$1:$E$49,,0)</f>
        <v>22.884999999999998</v>
      </c>
      <c r="M571" s="10">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4"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f>
        <v>Ara</v>
      </c>
      <c r="J572" t="str">
        <f>_xlfn.XLOOKUP(D572,products!$A$1:$A$49,products!$C$1:$C$49)</f>
        <v>M</v>
      </c>
      <c r="K572" s="6">
        <f>_xlfn.XLOOKUP(D572,products!$A$1:$A$49,products!$D$1:$D$49)</f>
        <v>0.5</v>
      </c>
      <c r="L572" s="7">
        <f>_xlfn.XLOOKUP(D572,products!$A$1:$A$49,products!$E$1:$E$49,,0)</f>
        <v>6.75</v>
      </c>
      <c r="M572" s="10">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4"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f>
        <v>Exc</v>
      </c>
      <c r="J573" t="str">
        <f>_xlfn.XLOOKUP(D573,products!$A$1:$A$49,products!$C$1:$C$49)</f>
        <v>L</v>
      </c>
      <c r="K573" s="6">
        <f>_xlfn.XLOOKUP(D573,products!$A$1:$A$49,products!$D$1:$D$49)</f>
        <v>0.5</v>
      </c>
      <c r="L573" s="7">
        <f>_xlfn.XLOOKUP(D573,products!$A$1:$A$49,products!$E$1:$E$49,,0)</f>
        <v>8.91</v>
      </c>
      <c r="M573" s="10">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4"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f>
        <v>Ara</v>
      </c>
      <c r="J574" t="str">
        <f>_xlfn.XLOOKUP(D574,products!$A$1:$A$49,products!$C$1:$C$49)</f>
        <v>D</v>
      </c>
      <c r="K574" s="6">
        <f>_xlfn.XLOOKUP(D574,products!$A$1:$A$49,products!$D$1:$D$49)</f>
        <v>0.2</v>
      </c>
      <c r="L574" s="7">
        <f>_xlfn.XLOOKUP(D574,products!$A$1:$A$49,products!$E$1:$E$49,,0)</f>
        <v>2.9849999999999999</v>
      </c>
      <c r="M574" s="10">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4"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f>
        <v>Ara</v>
      </c>
      <c r="J575" t="str">
        <f>_xlfn.XLOOKUP(D575,products!$A$1:$A$49,products!$C$1:$C$49)</f>
        <v>M</v>
      </c>
      <c r="K575" s="6">
        <f>_xlfn.XLOOKUP(D575,products!$A$1:$A$49,products!$D$1:$D$49)</f>
        <v>1</v>
      </c>
      <c r="L575" s="7">
        <f>_xlfn.XLOOKUP(D575,products!$A$1:$A$49,products!$E$1:$E$49,,0)</f>
        <v>11.25</v>
      </c>
      <c r="M575" s="10">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4"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f>
        <v>Rob</v>
      </c>
      <c r="J576" t="str">
        <f>_xlfn.XLOOKUP(D576,products!$A$1:$A$49,products!$C$1:$C$49)</f>
        <v>L</v>
      </c>
      <c r="K576" s="6">
        <f>_xlfn.XLOOKUP(D576,products!$A$1:$A$49,products!$D$1:$D$49)</f>
        <v>0.2</v>
      </c>
      <c r="L576" s="7">
        <f>_xlfn.XLOOKUP(D576,products!$A$1:$A$49,products!$E$1:$E$49,,0)</f>
        <v>3.5849999999999995</v>
      </c>
      <c r="M576" s="10">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4"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f>
        <v>Lib</v>
      </c>
      <c r="J577" t="str">
        <f>_xlfn.XLOOKUP(D577,products!$A$1:$A$49,products!$C$1:$C$49)</f>
        <v>M</v>
      </c>
      <c r="K577" s="6">
        <f>_xlfn.XLOOKUP(D577,products!$A$1:$A$49,products!$D$1:$D$49)</f>
        <v>2.5</v>
      </c>
      <c r="L577" s="7">
        <f>_xlfn.XLOOKUP(D577,products!$A$1:$A$49,products!$E$1:$E$49,,0)</f>
        <v>33.464999999999996</v>
      </c>
      <c r="M577" s="10">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4"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f>
        <v>Ara</v>
      </c>
      <c r="J578" t="str">
        <f>_xlfn.XLOOKUP(D578,products!$A$1:$A$49,products!$C$1:$C$49)</f>
        <v>D</v>
      </c>
      <c r="K578" s="6">
        <f>_xlfn.XLOOKUP(D578,products!$A$1:$A$49,products!$D$1:$D$49)</f>
        <v>0.2</v>
      </c>
      <c r="L578" s="7">
        <f>_xlfn.XLOOKUP(D578,products!$A$1:$A$49,products!$E$1:$E$49,,0)</f>
        <v>2.9849999999999999</v>
      </c>
      <c r="M578" s="10">
        <f t="shared" ref="M578:M641" si="27">L578*E578</f>
        <v>17.91</v>
      </c>
      <c r="N578" t="str">
        <f t="shared" si="25"/>
        <v>Arabica</v>
      </c>
      <c r="O578" t="str">
        <f t="shared" si="26"/>
        <v>Dark</v>
      </c>
      <c r="P578" t="str">
        <f>_xlfn.XLOOKUP(Orders[[#This Row],[Customer ID]],customers!$A$1:$A$1001,customers!$I$1:$I$1001,,0)</f>
        <v>No</v>
      </c>
    </row>
    <row r="579" spans="1:16" x14ac:dyDescent="0.35">
      <c r="A579" s="2" t="s">
        <v>3751</v>
      </c>
      <c r="B579" s="3">
        <v>44410</v>
      </c>
      <c r="C579" s="4"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f>
        <v>Lib</v>
      </c>
      <c r="J579" t="str">
        <f>_xlfn.XLOOKUP(D579,products!$A$1:$A$49,products!$C$1:$C$49)</f>
        <v>M</v>
      </c>
      <c r="K579" s="6">
        <f>_xlfn.XLOOKUP(D579,products!$A$1:$A$49,products!$D$1:$D$49)</f>
        <v>1</v>
      </c>
      <c r="L579" s="7">
        <f>_xlfn.XLOOKUP(D579,products!$A$1:$A$49,products!$E$1:$E$49,,0)</f>
        <v>14.55</v>
      </c>
      <c r="M579" s="10">
        <f t="shared" si="27"/>
        <v>58.2</v>
      </c>
      <c r="N579" t="str">
        <f t="shared" ref="N579:N642" si="28">IF(I579="Rob","Robusta",IF(I579="Exc","Excelsa",IF(I579="Ara","Arabica", IF(I579="Lib","Liberica",""))))</f>
        <v>Liberica</v>
      </c>
      <c r="O579" t="str">
        <f t="shared" ref="O579:O642" si="29">IF(J579="M","Medium",IF(J579="L","Light", IF(J579="D","Dark")))</f>
        <v>Medium</v>
      </c>
      <c r="P579" t="str">
        <f>_xlfn.XLOOKUP(Orders[[#This Row],[Customer ID]],customers!$A$1:$A$1001,customers!$I$1:$I$1001,,0)</f>
        <v>No</v>
      </c>
    </row>
    <row r="580" spans="1:16" x14ac:dyDescent="0.35">
      <c r="A580" s="2" t="s">
        <v>3756</v>
      </c>
      <c r="B580" s="3">
        <v>44720</v>
      </c>
      <c r="C580" s="4"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f>
        <v>Exc</v>
      </c>
      <c r="J580" t="str">
        <f>_xlfn.XLOOKUP(D580,products!$A$1:$A$49,products!$C$1:$C$49)</f>
        <v>L</v>
      </c>
      <c r="K580" s="6">
        <f>_xlfn.XLOOKUP(D580,products!$A$1:$A$49,products!$D$1:$D$49)</f>
        <v>0.2</v>
      </c>
      <c r="L580" s="7">
        <f>_xlfn.XLOOKUP(D580,products!$A$1:$A$49,products!$E$1:$E$49,,0)</f>
        <v>4.4550000000000001</v>
      </c>
      <c r="M580" s="10">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4"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f>
        <v>Ara</v>
      </c>
      <c r="J581" t="str">
        <f>_xlfn.XLOOKUP(D581,products!$A$1:$A$49,products!$C$1:$C$49)</f>
        <v>M</v>
      </c>
      <c r="K581" s="6">
        <f>_xlfn.XLOOKUP(D581,products!$A$1:$A$49,products!$D$1:$D$49)</f>
        <v>0.5</v>
      </c>
      <c r="L581" s="7">
        <f>_xlfn.XLOOKUP(D581,products!$A$1:$A$49,products!$E$1:$E$49,,0)</f>
        <v>6.75</v>
      </c>
      <c r="M581" s="10">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4"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f>
        <v>Exc</v>
      </c>
      <c r="J582" t="str">
        <f>_xlfn.XLOOKUP(D582,products!$A$1:$A$49,products!$C$1:$C$49)</f>
        <v>L</v>
      </c>
      <c r="K582" s="6">
        <f>_xlfn.XLOOKUP(D582,products!$A$1:$A$49,products!$D$1:$D$49)</f>
        <v>1</v>
      </c>
      <c r="L582" s="7">
        <f>_xlfn.XLOOKUP(D582,products!$A$1:$A$49,products!$E$1:$E$49,,0)</f>
        <v>14.85</v>
      </c>
      <c r="M582" s="10">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4"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f>
        <v>Exc</v>
      </c>
      <c r="J583" t="str">
        <f>_xlfn.XLOOKUP(D583,products!$A$1:$A$49,products!$C$1:$C$49)</f>
        <v>L</v>
      </c>
      <c r="K583" s="6">
        <f>_xlfn.XLOOKUP(D583,products!$A$1:$A$49,products!$D$1:$D$49)</f>
        <v>0.5</v>
      </c>
      <c r="L583" s="7">
        <f>_xlfn.XLOOKUP(D583,products!$A$1:$A$49,products!$E$1:$E$49,,0)</f>
        <v>8.91</v>
      </c>
      <c r="M583" s="10">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4"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f>
        <v>Exc</v>
      </c>
      <c r="J584" t="str">
        <f>_xlfn.XLOOKUP(D584,products!$A$1:$A$49,products!$C$1:$C$49)</f>
        <v>D</v>
      </c>
      <c r="K584" s="6">
        <f>_xlfn.XLOOKUP(D584,products!$A$1:$A$49,products!$D$1:$D$49)</f>
        <v>1</v>
      </c>
      <c r="L584" s="7">
        <f>_xlfn.XLOOKUP(D584,products!$A$1:$A$49,products!$E$1:$E$49,,0)</f>
        <v>12.15</v>
      </c>
      <c r="M584" s="10">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4"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f>
        <v>Rob</v>
      </c>
      <c r="J585" t="str">
        <f>_xlfn.XLOOKUP(D585,products!$A$1:$A$49,products!$C$1:$C$49)</f>
        <v>L</v>
      </c>
      <c r="K585" s="6">
        <f>_xlfn.XLOOKUP(D585,products!$A$1:$A$49,products!$D$1:$D$49)</f>
        <v>0.2</v>
      </c>
      <c r="L585" s="7">
        <f>_xlfn.XLOOKUP(D585,products!$A$1:$A$49,products!$E$1:$E$49,,0)</f>
        <v>3.5849999999999995</v>
      </c>
      <c r="M585" s="10">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4"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f>
        <v>Rob</v>
      </c>
      <c r="J586" t="str">
        <f>_xlfn.XLOOKUP(D586,products!$A$1:$A$49,products!$C$1:$C$49)</f>
        <v>L</v>
      </c>
      <c r="K586" s="6">
        <f>_xlfn.XLOOKUP(D586,products!$A$1:$A$49,products!$D$1:$D$49)</f>
        <v>0.2</v>
      </c>
      <c r="L586" s="7">
        <f>_xlfn.XLOOKUP(D586,products!$A$1:$A$49,products!$E$1:$E$49,,0)</f>
        <v>3.5849999999999995</v>
      </c>
      <c r="M586" s="10">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4"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f>
        <v>Exc</v>
      </c>
      <c r="J587" t="str">
        <f>_xlfn.XLOOKUP(D587,products!$A$1:$A$49,products!$C$1:$C$49)</f>
        <v>M</v>
      </c>
      <c r="K587" s="6">
        <f>_xlfn.XLOOKUP(D587,products!$A$1:$A$49,products!$D$1:$D$49)</f>
        <v>0.5</v>
      </c>
      <c r="L587" s="7">
        <f>_xlfn.XLOOKUP(D587,products!$A$1:$A$49,products!$E$1:$E$49,,0)</f>
        <v>8.25</v>
      </c>
      <c r="M587" s="10">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4"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f>
        <v>Rob</v>
      </c>
      <c r="J588" t="str">
        <f>_xlfn.XLOOKUP(D588,products!$A$1:$A$49,products!$C$1:$C$49)</f>
        <v>L</v>
      </c>
      <c r="K588" s="6">
        <f>_xlfn.XLOOKUP(D588,products!$A$1:$A$49,products!$D$1:$D$49)</f>
        <v>2.5</v>
      </c>
      <c r="L588" s="7">
        <f>_xlfn.XLOOKUP(D588,products!$A$1:$A$49,products!$E$1:$E$49,,0)</f>
        <v>27.484999999999996</v>
      </c>
      <c r="M588" s="10">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4"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f>
        <v>Lib</v>
      </c>
      <c r="J589" t="str">
        <f>_xlfn.XLOOKUP(D589,products!$A$1:$A$49,products!$C$1:$C$49)</f>
        <v>D</v>
      </c>
      <c r="K589" s="6">
        <f>_xlfn.XLOOKUP(D589,products!$A$1:$A$49,products!$D$1:$D$49)</f>
        <v>0.5</v>
      </c>
      <c r="L589" s="7">
        <f>_xlfn.XLOOKUP(D589,products!$A$1:$A$49,products!$E$1:$E$49,,0)</f>
        <v>7.77</v>
      </c>
      <c r="M589" s="10">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4"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f>
        <v>Rob</v>
      </c>
      <c r="J590" t="str">
        <f>_xlfn.XLOOKUP(D590,products!$A$1:$A$49,products!$C$1:$C$49)</f>
        <v>M</v>
      </c>
      <c r="K590" s="6">
        <f>_xlfn.XLOOKUP(D590,products!$A$1:$A$49,products!$D$1:$D$49)</f>
        <v>0.5</v>
      </c>
      <c r="L590" s="7">
        <f>_xlfn.XLOOKUP(D590,products!$A$1:$A$49,products!$E$1:$E$49,,0)</f>
        <v>5.97</v>
      </c>
      <c r="M590" s="10">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4"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f>
        <v>Exc</v>
      </c>
      <c r="J591" t="str">
        <f>_xlfn.XLOOKUP(D591,products!$A$1:$A$49,products!$C$1:$C$49)</f>
        <v>L</v>
      </c>
      <c r="K591" s="6">
        <f>_xlfn.XLOOKUP(D591,products!$A$1:$A$49,products!$D$1:$D$49)</f>
        <v>2.5</v>
      </c>
      <c r="L591" s="7">
        <f>_xlfn.XLOOKUP(D591,products!$A$1:$A$49,products!$E$1:$E$49,,0)</f>
        <v>34.154999999999994</v>
      </c>
      <c r="M591" s="10">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4"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f>
        <v>Exc</v>
      </c>
      <c r="J592" t="str">
        <f>_xlfn.XLOOKUP(D592,products!$A$1:$A$49,products!$C$1:$C$49)</f>
        <v>M</v>
      </c>
      <c r="K592" s="6">
        <f>_xlfn.XLOOKUP(D592,products!$A$1:$A$49,products!$D$1:$D$49)</f>
        <v>2.5</v>
      </c>
      <c r="L592" s="7">
        <f>_xlfn.XLOOKUP(D592,products!$A$1:$A$49,products!$E$1:$E$49,,0)</f>
        <v>31.624999999999996</v>
      </c>
      <c r="M592" s="10">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4"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f>
        <v>Rob</v>
      </c>
      <c r="J593" t="str">
        <f>_xlfn.XLOOKUP(D593,products!$A$1:$A$49,products!$C$1:$C$49)</f>
        <v>D</v>
      </c>
      <c r="K593" s="6">
        <f>_xlfn.XLOOKUP(D593,products!$A$1:$A$49,products!$D$1:$D$49)</f>
        <v>0.2</v>
      </c>
      <c r="L593" s="7">
        <f>_xlfn.XLOOKUP(D593,products!$A$1:$A$49,products!$E$1:$E$49,,0)</f>
        <v>2.6849999999999996</v>
      </c>
      <c r="M593" s="10">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4"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f>
        <v>Ara</v>
      </c>
      <c r="J594" t="str">
        <f>_xlfn.XLOOKUP(D594,products!$A$1:$A$49,products!$C$1:$C$49)</f>
        <v>M</v>
      </c>
      <c r="K594" s="6">
        <f>_xlfn.XLOOKUP(D594,products!$A$1:$A$49,products!$D$1:$D$49)</f>
        <v>2.5</v>
      </c>
      <c r="L594" s="7">
        <f>_xlfn.XLOOKUP(D594,products!$A$1:$A$49,products!$E$1:$E$49,,0)</f>
        <v>25.874999999999996</v>
      </c>
      <c r="M594" s="10">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4"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f>
        <v>Exc</v>
      </c>
      <c r="J595" t="str">
        <f>_xlfn.XLOOKUP(D595,products!$A$1:$A$49,products!$C$1:$C$49)</f>
        <v>D</v>
      </c>
      <c r="K595" s="6">
        <f>_xlfn.XLOOKUP(D595,products!$A$1:$A$49,products!$D$1:$D$49)</f>
        <v>2.5</v>
      </c>
      <c r="L595" s="7">
        <f>_xlfn.XLOOKUP(D595,products!$A$1:$A$49,products!$E$1:$E$49,,0)</f>
        <v>27.945</v>
      </c>
      <c r="M595" s="10">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4"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f>
        <v>Ara</v>
      </c>
      <c r="J596" t="str">
        <f>_xlfn.XLOOKUP(D596,products!$A$1:$A$49,products!$C$1:$C$49)</f>
        <v>L</v>
      </c>
      <c r="K596" s="6">
        <f>_xlfn.XLOOKUP(D596,products!$A$1:$A$49,products!$D$1:$D$49)</f>
        <v>2.5</v>
      </c>
      <c r="L596" s="7">
        <f>_xlfn.XLOOKUP(D596,products!$A$1:$A$49,products!$E$1:$E$49,,0)</f>
        <v>29.784999999999997</v>
      </c>
      <c r="M596" s="10">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4"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f>
        <v>Exc</v>
      </c>
      <c r="J597" t="str">
        <f>_xlfn.XLOOKUP(D597,products!$A$1:$A$49,products!$C$1:$C$49)</f>
        <v>L</v>
      </c>
      <c r="K597" s="6">
        <f>_xlfn.XLOOKUP(D597,products!$A$1:$A$49,products!$D$1:$D$49)</f>
        <v>1</v>
      </c>
      <c r="L597" s="7">
        <f>_xlfn.XLOOKUP(D597,products!$A$1:$A$49,products!$E$1:$E$49,,0)</f>
        <v>14.85</v>
      </c>
      <c r="M597" s="10">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4"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f>
        <v>Ara</v>
      </c>
      <c r="J598" t="str">
        <f>_xlfn.XLOOKUP(D598,products!$A$1:$A$49,products!$C$1:$C$49)</f>
        <v>M</v>
      </c>
      <c r="K598" s="6">
        <f>_xlfn.XLOOKUP(D598,products!$A$1:$A$49,products!$D$1:$D$49)</f>
        <v>0.5</v>
      </c>
      <c r="L598" s="7">
        <f>_xlfn.XLOOKUP(D598,products!$A$1:$A$49,products!$E$1:$E$49,,0)</f>
        <v>6.75</v>
      </c>
      <c r="M598" s="10">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4"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f>
        <v>Lib</v>
      </c>
      <c r="J599" t="str">
        <f>_xlfn.XLOOKUP(D599,products!$A$1:$A$49,products!$C$1:$C$49)</f>
        <v>L</v>
      </c>
      <c r="K599" s="6">
        <f>_xlfn.XLOOKUP(D599,products!$A$1:$A$49,products!$D$1:$D$49)</f>
        <v>2.5</v>
      </c>
      <c r="L599" s="7">
        <f>_xlfn.XLOOKUP(D599,products!$A$1:$A$49,products!$E$1:$E$49,,0)</f>
        <v>36.454999999999998</v>
      </c>
      <c r="M599" s="10">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4"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f>
        <v>Rob</v>
      </c>
      <c r="J600" t="str">
        <f>_xlfn.XLOOKUP(D600,products!$A$1:$A$49,products!$C$1:$C$49)</f>
        <v>M</v>
      </c>
      <c r="K600" s="6">
        <f>_xlfn.XLOOKUP(D600,products!$A$1:$A$49,products!$D$1:$D$49)</f>
        <v>0.2</v>
      </c>
      <c r="L600" s="7">
        <f>_xlfn.XLOOKUP(D600,products!$A$1:$A$49,products!$E$1:$E$49,,0)</f>
        <v>2.9849999999999999</v>
      </c>
      <c r="M600" s="10">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4"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f>
        <v>Ara</v>
      </c>
      <c r="J601" t="str">
        <f>_xlfn.XLOOKUP(D601,products!$A$1:$A$49,products!$C$1:$C$49)</f>
        <v>D</v>
      </c>
      <c r="K601" s="6">
        <f>_xlfn.XLOOKUP(D601,products!$A$1:$A$49,products!$D$1:$D$49)</f>
        <v>0.2</v>
      </c>
      <c r="L601" s="7">
        <f>_xlfn.XLOOKUP(D601,products!$A$1:$A$49,products!$E$1:$E$49,,0)</f>
        <v>2.9849999999999999</v>
      </c>
      <c r="M601" s="10">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4"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f>
        <v>Lib</v>
      </c>
      <c r="J602" t="str">
        <f>_xlfn.XLOOKUP(D602,products!$A$1:$A$49,products!$C$1:$C$49)</f>
        <v>D</v>
      </c>
      <c r="K602" s="6">
        <f>_xlfn.XLOOKUP(D602,products!$A$1:$A$49,products!$D$1:$D$49)</f>
        <v>0.5</v>
      </c>
      <c r="L602" s="7">
        <f>_xlfn.XLOOKUP(D602,products!$A$1:$A$49,products!$E$1:$E$49,,0)</f>
        <v>7.77</v>
      </c>
      <c r="M602" s="10">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4"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f>
        <v>Rob</v>
      </c>
      <c r="J603" t="str">
        <f>_xlfn.XLOOKUP(D603,products!$A$1:$A$49,products!$C$1:$C$49)</f>
        <v>L</v>
      </c>
      <c r="K603" s="6">
        <f>_xlfn.XLOOKUP(D603,products!$A$1:$A$49,products!$D$1:$D$49)</f>
        <v>2.5</v>
      </c>
      <c r="L603" s="7">
        <f>_xlfn.XLOOKUP(D603,products!$A$1:$A$49,products!$E$1:$E$49,,0)</f>
        <v>27.484999999999996</v>
      </c>
      <c r="M603" s="10">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4"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f>
        <v>Exc</v>
      </c>
      <c r="J604" t="str">
        <f>_xlfn.XLOOKUP(D604,products!$A$1:$A$49,products!$C$1:$C$49)</f>
        <v>L</v>
      </c>
      <c r="K604" s="6">
        <f>_xlfn.XLOOKUP(D604,products!$A$1:$A$49,products!$D$1:$D$49)</f>
        <v>0.2</v>
      </c>
      <c r="L604" s="7">
        <f>_xlfn.XLOOKUP(D604,products!$A$1:$A$49,products!$E$1:$E$49,,0)</f>
        <v>4.4550000000000001</v>
      </c>
      <c r="M604" s="10">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4"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f>
        <v>Rob</v>
      </c>
      <c r="J605" t="str">
        <f>_xlfn.XLOOKUP(D605,products!$A$1:$A$49,products!$C$1:$C$49)</f>
        <v>M</v>
      </c>
      <c r="K605" s="6">
        <f>_xlfn.XLOOKUP(D605,products!$A$1:$A$49,products!$D$1:$D$49)</f>
        <v>0.2</v>
      </c>
      <c r="L605" s="7">
        <f>_xlfn.XLOOKUP(D605,products!$A$1:$A$49,products!$E$1:$E$49,,0)</f>
        <v>2.9849999999999999</v>
      </c>
      <c r="M605" s="10">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4"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f>
        <v>Lib</v>
      </c>
      <c r="J606" t="str">
        <f>_xlfn.XLOOKUP(D606,products!$A$1:$A$49,products!$C$1:$C$49)</f>
        <v>D</v>
      </c>
      <c r="K606" s="6">
        <f>_xlfn.XLOOKUP(D606,products!$A$1:$A$49,products!$D$1:$D$49)</f>
        <v>2.5</v>
      </c>
      <c r="L606" s="7">
        <f>_xlfn.XLOOKUP(D606,products!$A$1:$A$49,products!$E$1:$E$49,,0)</f>
        <v>29.784999999999997</v>
      </c>
      <c r="M606" s="10">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4"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f>
        <v>Ara</v>
      </c>
      <c r="J607" t="str">
        <f>_xlfn.XLOOKUP(D607,products!$A$1:$A$49,products!$C$1:$C$49)</f>
        <v>L</v>
      </c>
      <c r="K607" s="6">
        <f>_xlfn.XLOOKUP(D607,products!$A$1:$A$49,products!$D$1:$D$49)</f>
        <v>2.5</v>
      </c>
      <c r="L607" s="7">
        <f>_xlfn.XLOOKUP(D607,products!$A$1:$A$49,products!$E$1:$E$49,,0)</f>
        <v>29.784999999999997</v>
      </c>
      <c r="M607" s="10">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4"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f>
        <v>Lib</v>
      </c>
      <c r="J608" t="str">
        <f>_xlfn.XLOOKUP(D608,products!$A$1:$A$49,products!$C$1:$C$49)</f>
        <v>L</v>
      </c>
      <c r="K608" s="6">
        <f>_xlfn.XLOOKUP(D608,products!$A$1:$A$49,products!$D$1:$D$49)</f>
        <v>2.5</v>
      </c>
      <c r="L608" s="7">
        <f>_xlfn.XLOOKUP(D608,products!$A$1:$A$49,products!$E$1:$E$49,,0)</f>
        <v>36.454999999999998</v>
      </c>
      <c r="M608" s="10">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4"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f>
        <v>Exc</v>
      </c>
      <c r="J609" t="str">
        <f>_xlfn.XLOOKUP(D609,products!$A$1:$A$49,products!$C$1:$C$49)</f>
        <v>D</v>
      </c>
      <c r="K609" s="6">
        <f>_xlfn.XLOOKUP(D609,products!$A$1:$A$49,products!$D$1:$D$49)</f>
        <v>0.2</v>
      </c>
      <c r="L609" s="7">
        <f>_xlfn.XLOOKUP(D609,products!$A$1:$A$49,products!$E$1:$E$49,,0)</f>
        <v>3.645</v>
      </c>
      <c r="M609" s="10">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4"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f>
        <v>Exc</v>
      </c>
      <c r="J610" t="str">
        <f>_xlfn.XLOOKUP(D610,products!$A$1:$A$49,products!$C$1:$C$49)</f>
        <v>D</v>
      </c>
      <c r="K610" s="6">
        <f>_xlfn.XLOOKUP(D610,products!$A$1:$A$49,products!$D$1:$D$49)</f>
        <v>2.5</v>
      </c>
      <c r="L610" s="7">
        <f>_xlfn.XLOOKUP(D610,products!$A$1:$A$49,products!$E$1:$E$49,,0)</f>
        <v>27.945</v>
      </c>
      <c r="M610" s="10">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4"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f>
        <v>Lib</v>
      </c>
      <c r="J611" t="str">
        <f>_xlfn.XLOOKUP(D611,products!$A$1:$A$49,products!$C$1:$C$49)</f>
        <v>M</v>
      </c>
      <c r="K611" s="6">
        <f>_xlfn.XLOOKUP(D611,products!$A$1:$A$49,products!$D$1:$D$49)</f>
        <v>0.2</v>
      </c>
      <c r="L611" s="7">
        <f>_xlfn.XLOOKUP(D611,products!$A$1:$A$49,products!$E$1:$E$49,,0)</f>
        <v>4.3650000000000002</v>
      </c>
      <c r="M611" s="10">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4"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f>
        <v>Rob</v>
      </c>
      <c r="J612" t="str">
        <f>_xlfn.XLOOKUP(D612,products!$A$1:$A$49,products!$C$1:$C$49)</f>
        <v>M</v>
      </c>
      <c r="K612" s="6">
        <f>_xlfn.XLOOKUP(D612,products!$A$1:$A$49,products!$D$1:$D$49)</f>
        <v>1</v>
      </c>
      <c r="L612" s="7">
        <f>_xlfn.XLOOKUP(D612,products!$A$1:$A$49,products!$E$1:$E$49,,0)</f>
        <v>9.9499999999999993</v>
      </c>
      <c r="M612" s="10">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4"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f>
        <v>Exc</v>
      </c>
      <c r="J613" t="str">
        <f>_xlfn.XLOOKUP(D613,products!$A$1:$A$49,products!$C$1:$C$49)</f>
        <v>L</v>
      </c>
      <c r="K613" s="6">
        <f>_xlfn.XLOOKUP(D613,products!$A$1:$A$49,products!$D$1:$D$49)</f>
        <v>2.5</v>
      </c>
      <c r="L613" s="7">
        <f>_xlfn.XLOOKUP(D613,products!$A$1:$A$49,products!$E$1:$E$49,,0)</f>
        <v>34.154999999999994</v>
      </c>
      <c r="M613" s="10">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4"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f>
        <v>Ara</v>
      </c>
      <c r="J614" t="str">
        <f>_xlfn.XLOOKUP(D614,products!$A$1:$A$49,products!$C$1:$C$49)</f>
        <v>M</v>
      </c>
      <c r="K614" s="6">
        <f>_xlfn.XLOOKUP(D614,products!$A$1:$A$49,products!$D$1:$D$49)</f>
        <v>0.2</v>
      </c>
      <c r="L614" s="7">
        <f>_xlfn.XLOOKUP(D614,products!$A$1:$A$49,products!$E$1:$E$49,,0)</f>
        <v>3.375</v>
      </c>
      <c r="M614" s="10">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4"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f>
        <v>Rob</v>
      </c>
      <c r="J615" t="str">
        <f>_xlfn.XLOOKUP(D615,products!$A$1:$A$49,products!$C$1:$C$49)</f>
        <v>M</v>
      </c>
      <c r="K615" s="6">
        <f>_xlfn.XLOOKUP(D615,products!$A$1:$A$49,products!$D$1:$D$49)</f>
        <v>0.5</v>
      </c>
      <c r="L615" s="7">
        <f>_xlfn.XLOOKUP(D615,products!$A$1:$A$49,products!$E$1:$E$49,,0)</f>
        <v>5.97</v>
      </c>
      <c r="M615" s="10">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4"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f>
        <v>Rob</v>
      </c>
      <c r="J616" t="str">
        <f>_xlfn.XLOOKUP(D616,products!$A$1:$A$49,products!$C$1:$C$49)</f>
        <v>M</v>
      </c>
      <c r="K616" s="6">
        <f>_xlfn.XLOOKUP(D616,products!$A$1:$A$49,products!$D$1:$D$49)</f>
        <v>0.5</v>
      </c>
      <c r="L616" s="7">
        <f>_xlfn.XLOOKUP(D616,products!$A$1:$A$49,products!$E$1:$E$49,,0)</f>
        <v>5.97</v>
      </c>
      <c r="M616" s="10">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4"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f>
        <v>Lib</v>
      </c>
      <c r="J617" t="str">
        <f>_xlfn.XLOOKUP(D617,products!$A$1:$A$49,products!$C$1:$C$49)</f>
        <v>L</v>
      </c>
      <c r="K617" s="6">
        <f>_xlfn.XLOOKUP(D617,products!$A$1:$A$49,products!$D$1:$D$49)</f>
        <v>2.5</v>
      </c>
      <c r="L617" s="7">
        <f>_xlfn.XLOOKUP(D617,products!$A$1:$A$49,products!$E$1:$E$49,,0)</f>
        <v>36.454999999999998</v>
      </c>
      <c r="M617" s="10">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4"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f>
        <v>Exc</v>
      </c>
      <c r="J618" t="str">
        <f>_xlfn.XLOOKUP(D618,products!$A$1:$A$49,products!$C$1:$C$49)</f>
        <v>M</v>
      </c>
      <c r="K618" s="6">
        <f>_xlfn.XLOOKUP(D618,products!$A$1:$A$49,products!$D$1:$D$49)</f>
        <v>2.5</v>
      </c>
      <c r="L618" s="7">
        <f>_xlfn.XLOOKUP(D618,products!$A$1:$A$49,products!$E$1:$E$49,,0)</f>
        <v>31.624999999999996</v>
      </c>
      <c r="M618" s="10">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4"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f>
        <v>Lib</v>
      </c>
      <c r="J619" t="str">
        <f>_xlfn.XLOOKUP(D619,products!$A$1:$A$49,products!$C$1:$C$49)</f>
        <v>M</v>
      </c>
      <c r="K619" s="6">
        <f>_xlfn.XLOOKUP(D619,products!$A$1:$A$49,products!$D$1:$D$49)</f>
        <v>2.5</v>
      </c>
      <c r="L619" s="7">
        <f>_xlfn.XLOOKUP(D619,products!$A$1:$A$49,products!$E$1:$E$49,,0)</f>
        <v>33.464999999999996</v>
      </c>
      <c r="M619" s="10">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4"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f>
        <v>Exc</v>
      </c>
      <c r="J620" t="str">
        <f>_xlfn.XLOOKUP(D620,products!$A$1:$A$49,products!$C$1:$C$49)</f>
        <v>D</v>
      </c>
      <c r="K620" s="6">
        <f>_xlfn.XLOOKUP(D620,products!$A$1:$A$49,products!$D$1:$D$49)</f>
        <v>1</v>
      </c>
      <c r="L620" s="7">
        <f>_xlfn.XLOOKUP(D620,products!$A$1:$A$49,products!$E$1:$E$49,,0)</f>
        <v>12.15</v>
      </c>
      <c r="M620" s="10">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4"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f>
        <v>Lib</v>
      </c>
      <c r="J621" t="str">
        <f>_xlfn.XLOOKUP(D621,products!$A$1:$A$49,products!$C$1:$C$49)</f>
        <v>D</v>
      </c>
      <c r="K621" s="6">
        <f>_xlfn.XLOOKUP(D621,products!$A$1:$A$49,products!$D$1:$D$49)</f>
        <v>0.5</v>
      </c>
      <c r="L621" s="7">
        <f>_xlfn.XLOOKUP(D621,products!$A$1:$A$49,products!$E$1:$E$49,,0)</f>
        <v>7.77</v>
      </c>
      <c r="M621" s="10">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4"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f>
        <v>Ara</v>
      </c>
      <c r="J622" t="str">
        <f>_xlfn.XLOOKUP(D622,products!$A$1:$A$49,products!$C$1:$C$49)</f>
        <v>M</v>
      </c>
      <c r="K622" s="6">
        <f>_xlfn.XLOOKUP(D622,products!$A$1:$A$49,products!$D$1:$D$49)</f>
        <v>0.2</v>
      </c>
      <c r="L622" s="7">
        <f>_xlfn.XLOOKUP(D622,products!$A$1:$A$49,products!$E$1:$E$49,,0)</f>
        <v>3.375</v>
      </c>
      <c r="M622" s="10">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4"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f>
        <v>Ara</v>
      </c>
      <c r="J623" t="str">
        <f>_xlfn.XLOOKUP(D623,products!$A$1:$A$49,products!$C$1:$C$49)</f>
        <v>L</v>
      </c>
      <c r="K623" s="6">
        <f>_xlfn.XLOOKUP(D623,products!$A$1:$A$49,products!$D$1:$D$49)</f>
        <v>1</v>
      </c>
      <c r="L623" s="7">
        <f>_xlfn.XLOOKUP(D623,products!$A$1:$A$49,products!$E$1:$E$49,,0)</f>
        <v>12.95</v>
      </c>
      <c r="M623" s="10">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4"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f>
        <v>Lib</v>
      </c>
      <c r="J624" t="str">
        <f>_xlfn.XLOOKUP(D624,products!$A$1:$A$49,products!$C$1:$C$49)</f>
        <v>M</v>
      </c>
      <c r="K624" s="6">
        <f>_xlfn.XLOOKUP(D624,products!$A$1:$A$49,products!$D$1:$D$49)</f>
        <v>2.5</v>
      </c>
      <c r="L624" s="7">
        <f>_xlfn.XLOOKUP(D624,products!$A$1:$A$49,products!$E$1:$E$49,,0)</f>
        <v>33.464999999999996</v>
      </c>
      <c r="M624" s="10">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4"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f>
        <v>Exc</v>
      </c>
      <c r="J625" t="str">
        <f>_xlfn.XLOOKUP(D625,products!$A$1:$A$49,products!$C$1:$C$49)</f>
        <v>D</v>
      </c>
      <c r="K625" s="6">
        <f>_xlfn.XLOOKUP(D625,products!$A$1:$A$49,products!$D$1:$D$49)</f>
        <v>1</v>
      </c>
      <c r="L625" s="7">
        <f>_xlfn.XLOOKUP(D625,products!$A$1:$A$49,products!$E$1:$E$49,,0)</f>
        <v>12.15</v>
      </c>
      <c r="M625" s="10">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4"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f>
        <v>Exc</v>
      </c>
      <c r="J626" t="str">
        <f>_xlfn.XLOOKUP(D626,products!$A$1:$A$49,products!$C$1:$C$49)</f>
        <v>M</v>
      </c>
      <c r="K626" s="6">
        <f>_xlfn.XLOOKUP(D626,products!$A$1:$A$49,products!$D$1:$D$49)</f>
        <v>2.5</v>
      </c>
      <c r="L626" s="7">
        <f>_xlfn.XLOOKUP(D626,products!$A$1:$A$49,products!$E$1:$E$49,,0)</f>
        <v>31.624999999999996</v>
      </c>
      <c r="M626" s="10">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4"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f>
        <v>Rob</v>
      </c>
      <c r="J627" t="str">
        <f>_xlfn.XLOOKUP(D627,products!$A$1:$A$49,products!$C$1:$C$49)</f>
        <v>L</v>
      </c>
      <c r="K627" s="6">
        <f>_xlfn.XLOOKUP(D627,products!$A$1:$A$49,products!$D$1:$D$49)</f>
        <v>0.5</v>
      </c>
      <c r="L627" s="7">
        <f>_xlfn.XLOOKUP(D627,products!$A$1:$A$49,products!$E$1:$E$49,,0)</f>
        <v>7.169999999999999</v>
      </c>
      <c r="M627" s="10">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4"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f>
        <v>Ara</v>
      </c>
      <c r="J628" t="str">
        <f>_xlfn.XLOOKUP(D628,products!$A$1:$A$49,products!$C$1:$C$49)</f>
        <v>M</v>
      </c>
      <c r="K628" s="6">
        <f>_xlfn.XLOOKUP(D628,products!$A$1:$A$49,products!$D$1:$D$49)</f>
        <v>2.5</v>
      </c>
      <c r="L628" s="7">
        <f>_xlfn.XLOOKUP(D628,products!$A$1:$A$49,products!$E$1:$E$49,,0)</f>
        <v>25.874999999999996</v>
      </c>
      <c r="M628" s="10">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4"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f>
        <v>Exc</v>
      </c>
      <c r="J629" t="str">
        <f>_xlfn.XLOOKUP(D629,products!$A$1:$A$49,products!$C$1:$C$49)</f>
        <v>M</v>
      </c>
      <c r="K629" s="6">
        <f>_xlfn.XLOOKUP(D629,products!$A$1:$A$49,products!$D$1:$D$49)</f>
        <v>2.5</v>
      </c>
      <c r="L629" s="7">
        <f>_xlfn.XLOOKUP(D629,products!$A$1:$A$49,products!$E$1:$E$49,,0)</f>
        <v>31.624999999999996</v>
      </c>
      <c r="M629" s="10">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4"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f>
        <v>Exc</v>
      </c>
      <c r="J630" t="str">
        <f>_xlfn.XLOOKUP(D630,products!$A$1:$A$49,products!$C$1:$C$49)</f>
        <v>L</v>
      </c>
      <c r="K630" s="6">
        <f>_xlfn.XLOOKUP(D630,products!$A$1:$A$49,products!$D$1:$D$49)</f>
        <v>0.2</v>
      </c>
      <c r="L630" s="7">
        <f>_xlfn.XLOOKUP(D630,products!$A$1:$A$49,products!$E$1:$E$49,,0)</f>
        <v>4.4550000000000001</v>
      </c>
      <c r="M630" s="10">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4"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f>
        <v>Lib</v>
      </c>
      <c r="J631" t="str">
        <f>_xlfn.XLOOKUP(D631,products!$A$1:$A$49,products!$C$1:$C$49)</f>
        <v>D</v>
      </c>
      <c r="K631" s="6">
        <f>_xlfn.XLOOKUP(D631,products!$A$1:$A$49,products!$D$1:$D$49)</f>
        <v>0.5</v>
      </c>
      <c r="L631" s="7">
        <f>_xlfn.XLOOKUP(D631,products!$A$1:$A$49,products!$E$1:$E$49,,0)</f>
        <v>7.77</v>
      </c>
      <c r="M631" s="10">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4"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f>
        <v>Ara</v>
      </c>
      <c r="J632" t="str">
        <f>_xlfn.XLOOKUP(D632,products!$A$1:$A$49,products!$C$1:$C$49)</f>
        <v>D</v>
      </c>
      <c r="K632" s="6">
        <f>_xlfn.XLOOKUP(D632,products!$A$1:$A$49,products!$D$1:$D$49)</f>
        <v>0.2</v>
      </c>
      <c r="L632" s="7">
        <f>_xlfn.XLOOKUP(D632,products!$A$1:$A$49,products!$E$1:$E$49,,0)</f>
        <v>2.9849999999999999</v>
      </c>
      <c r="M632" s="10">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4"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f>
        <v>Rob</v>
      </c>
      <c r="J633" t="str">
        <f>_xlfn.XLOOKUP(D633,products!$A$1:$A$49,products!$C$1:$C$49)</f>
        <v>D</v>
      </c>
      <c r="K633" s="6">
        <f>_xlfn.XLOOKUP(D633,products!$A$1:$A$49,products!$D$1:$D$49)</f>
        <v>2.5</v>
      </c>
      <c r="L633" s="7">
        <f>_xlfn.XLOOKUP(D633,products!$A$1:$A$49,products!$E$1:$E$49,,0)</f>
        <v>20.584999999999997</v>
      </c>
      <c r="M633" s="10">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4"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f>
        <v>Exc</v>
      </c>
      <c r="J634" t="str">
        <f>_xlfn.XLOOKUP(D634,products!$A$1:$A$49,products!$C$1:$C$49)</f>
        <v>L</v>
      </c>
      <c r="K634" s="6">
        <f>_xlfn.XLOOKUP(D634,products!$A$1:$A$49,products!$D$1:$D$49)</f>
        <v>0.5</v>
      </c>
      <c r="L634" s="7">
        <f>_xlfn.XLOOKUP(D634,products!$A$1:$A$49,products!$E$1:$E$49,,0)</f>
        <v>8.91</v>
      </c>
      <c r="M634" s="10">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4"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f>
        <v>Rob</v>
      </c>
      <c r="J635" t="str">
        <f>_xlfn.XLOOKUP(D635,products!$A$1:$A$49,products!$C$1:$C$49)</f>
        <v>L</v>
      </c>
      <c r="K635" s="6">
        <f>_xlfn.XLOOKUP(D635,products!$A$1:$A$49,products!$D$1:$D$49)</f>
        <v>1</v>
      </c>
      <c r="L635" s="7">
        <f>_xlfn.XLOOKUP(D635,products!$A$1:$A$49,products!$E$1:$E$49,,0)</f>
        <v>11.95</v>
      </c>
      <c r="M635" s="10">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4"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f>
        <v>Lib</v>
      </c>
      <c r="J636" t="str">
        <f>_xlfn.XLOOKUP(D636,products!$A$1:$A$49,products!$C$1:$C$49)</f>
        <v>M</v>
      </c>
      <c r="K636" s="6">
        <f>_xlfn.XLOOKUP(D636,products!$A$1:$A$49,products!$D$1:$D$49)</f>
        <v>1</v>
      </c>
      <c r="L636" s="7">
        <f>_xlfn.XLOOKUP(D636,products!$A$1:$A$49,products!$E$1:$E$49,,0)</f>
        <v>14.55</v>
      </c>
      <c r="M636" s="10">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4"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f>
        <v>Exc</v>
      </c>
      <c r="J637" t="str">
        <f>_xlfn.XLOOKUP(D637,products!$A$1:$A$49,products!$C$1:$C$49)</f>
        <v>L</v>
      </c>
      <c r="K637" s="6">
        <f>_xlfn.XLOOKUP(D637,products!$A$1:$A$49,products!$D$1:$D$49)</f>
        <v>0.5</v>
      </c>
      <c r="L637" s="7">
        <f>_xlfn.XLOOKUP(D637,products!$A$1:$A$49,products!$E$1:$E$49,,0)</f>
        <v>8.91</v>
      </c>
      <c r="M637" s="10">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4"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f>
        <v>Lib</v>
      </c>
      <c r="J638" t="str">
        <f>_xlfn.XLOOKUP(D638,products!$A$1:$A$49,products!$C$1:$C$49)</f>
        <v>L</v>
      </c>
      <c r="K638" s="6">
        <f>_xlfn.XLOOKUP(D638,products!$A$1:$A$49,products!$D$1:$D$49)</f>
        <v>1</v>
      </c>
      <c r="L638" s="7">
        <f>_xlfn.XLOOKUP(D638,products!$A$1:$A$49,products!$E$1:$E$49,,0)</f>
        <v>15.85</v>
      </c>
      <c r="M638" s="10">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4"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f>
        <v>Exc</v>
      </c>
      <c r="J639" t="str">
        <f>_xlfn.XLOOKUP(D639,products!$A$1:$A$49,products!$C$1:$C$49)</f>
        <v>M</v>
      </c>
      <c r="K639" s="6">
        <f>_xlfn.XLOOKUP(D639,products!$A$1:$A$49,products!$D$1:$D$49)</f>
        <v>2.5</v>
      </c>
      <c r="L639" s="7">
        <f>_xlfn.XLOOKUP(D639,products!$A$1:$A$49,products!$E$1:$E$49,,0)</f>
        <v>31.624999999999996</v>
      </c>
      <c r="M639" s="10">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4"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f>
        <v>Ara</v>
      </c>
      <c r="J640" t="str">
        <f>_xlfn.XLOOKUP(D640,products!$A$1:$A$49,products!$C$1:$C$49)</f>
        <v>M</v>
      </c>
      <c r="K640" s="6">
        <f>_xlfn.XLOOKUP(D640,products!$A$1:$A$49,products!$D$1:$D$49)</f>
        <v>2.5</v>
      </c>
      <c r="L640" s="7">
        <f>_xlfn.XLOOKUP(D640,products!$A$1:$A$49,products!$E$1:$E$49,,0)</f>
        <v>25.874999999999996</v>
      </c>
      <c r="M640" s="10">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4"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f>
        <v>Lib</v>
      </c>
      <c r="J641" t="str">
        <f>_xlfn.XLOOKUP(D641,products!$A$1:$A$49,products!$C$1:$C$49)</f>
        <v>D</v>
      </c>
      <c r="K641" s="6">
        <f>_xlfn.XLOOKUP(D641,products!$A$1:$A$49,products!$D$1:$D$49)</f>
        <v>0.2</v>
      </c>
      <c r="L641" s="7">
        <f>_xlfn.XLOOKUP(D641,products!$A$1:$A$49,products!$E$1:$E$49,,0)</f>
        <v>3.8849999999999998</v>
      </c>
      <c r="M641" s="10">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4"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f>
        <v>Rob</v>
      </c>
      <c r="J642" t="str">
        <f>_xlfn.XLOOKUP(D642,products!$A$1:$A$49,products!$C$1:$C$49)</f>
        <v>L</v>
      </c>
      <c r="K642" s="6">
        <f>_xlfn.XLOOKUP(D642,products!$A$1:$A$49,products!$D$1:$D$49)</f>
        <v>2.5</v>
      </c>
      <c r="L642" s="7">
        <f>_xlfn.XLOOKUP(D642,products!$A$1:$A$49,products!$E$1:$E$49,,0)</f>
        <v>27.484999999999996</v>
      </c>
      <c r="M642" s="10">
        <f t="shared" ref="M642:M705" si="30">L642*E642</f>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4"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f>
        <v>Rob</v>
      </c>
      <c r="J643" t="str">
        <f>_xlfn.XLOOKUP(D643,products!$A$1:$A$49,products!$C$1:$C$49)</f>
        <v>L</v>
      </c>
      <c r="K643" s="6">
        <f>_xlfn.XLOOKUP(D643,products!$A$1:$A$49,products!$D$1:$D$49)</f>
        <v>1</v>
      </c>
      <c r="L643" s="7">
        <f>_xlfn.XLOOKUP(D643,products!$A$1:$A$49,products!$E$1:$E$49,,0)</f>
        <v>11.95</v>
      </c>
      <c r="M643" s="10">
        <f t="shared" si="30"/>
        <v>35.849999999999994</v>
      </c>
      <c r="N643" t="str">
        <f t="shared" ref="N643:N706" si="31">IF(I643="Rob","Robusta",IF(I643="Exc","Excelsa",IF(I643="Ara","Arabica", IF(I643="Lib","Liberica",""))))</f>
        <v>Robusta</v>
      </c>
      <c r="O643" t="str">
        <f t="shared" ref="O643:O706" si="32">IF(J643="M","Medium",IF(J643="L","Light", IF(J643="D","Dark")))</f>
        <v>Light</v>
      </c>
      <c r="P643" t="str">
        <f>_xlfn.XLOOKUP(Orders[[#This Row],[Customer ID]],customers!$A$1:$A$1001,customers!$I$1:$I$1001,,0)</f>
        <v>Yes</v>
      </c>
    </row>
    <row r="644" spans="1:16" x14ac:dyDescent="0.35">
      <c r="A644" s="2" t="s">
        <v>4115</v>
      </c>
      <c r="B644" s="3">
        <v>43880</v>
      </c>
      <c r="C644" s="4"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f>
        <v>Exc</v>
      </c>
      <c r="J644" t="str">
        <f>_xlfn.XLOOKUP(D644,products!$A$1:$A$49,products!$C$1:$C$49)</f>
        <v>M</v>
      </c>
      <c r="K644" s="6">
        <f>_xlfn.XLOOKUP(D644,products!$A$1:$A$49,products!$D$1:$D$49)</f>
        <v>0.2</v>
      </c>
      <c r="L644" s="7">
        <f>_xlfn.XLOOKUP(D644,products!$A$1:$A$49,products!$E$1:$E$49,,0)</f>
        <v>4.125</v>
      </c>
      <c r="M644" s="10">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4"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f>
        <v>Exc</v>
      </c>
      <c r="J645" t="str">
        <f>_xlfn.XLOOKUP(D645,products!$A$1:$A$49,products!$C$1:$C$49)</f>
        <v>L</v>
      </c>
      <c r="K645" s="6">
        <f>_xlfn.XLOOKUP(D645,products!$A$1:$A$49,products!$D$1:$D$49)</f>
        <v>2.5</v>
      </c>
      <c r="L645" s="7">
        <f>_xlfn.XLOOKUP(D645,products!$A$1:$A$49,products!$E$1:$E$49,,0)</f>
        <v>34.154999999999994</v>
      </c>
      <c r="M645" s="10">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4"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f>
        <v>Rob</v>
      </c>
      <c r="J646" t="str">
        <f>_xlfn.XLOOKUP(D646,products!$A$1:$A$49,products!$C$1:$C$49)</f>
        <v>D</v>
      </c>
      <c r="K646" s="6">
        <f>_xlfn.XLOOKUP(D646,products!$A$1:$A$49,products!$D$1:$D$49)</f>
        <v>2.5</v>
      </c>
      <c r="L646" s="7">
        <f>_xlfn.XLOOKUP(D646,products!$A$1:$A$49,products!$E$1:$E$49,,0)</f>
        <v>20.584999999999997</v>
      </c>
      <c r="M646" s="10">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4"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f>
        <v>Ara</v>
      </c>
      <c r="J647" t="str">
        <f>_xlfn.XLOOKUP(D647,products!$A$1:$A$49,products!$C$1:$C$49)</f>
        <v>D</v>
      </c>
      <c r="K647" s="6">
        <f>_xlfn.XLOOKUP(D647,products!$A$1:$A$49,products!$D$1:$D$49)</f>
        <v>2.5</v>
      </c>
      <c r="L647" s="7">
        <f>_xlfn.XLOOKUP(D647,products!$A$1:$A$49,products!$E$1:$E$49,,0)</f>
        <v>22.884999999999998</v>
      </c>
      <c r="M647" s="10">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4"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f>
        <v>Ara</v>
      </c>
      <c r="J648" t="str">
        <f>_xlfn.XLOOKUP(D648,products!$A$1:$A$49,products!$C$1:$C$49)</f>
        <v>D</v>
      </c>
      <c r="K648" s="6">
        <f>_xlfn.XLOOKUP(D648,products!$A$1:$A$49,products!$D$1:$D$49)</f>
        <v>1</v>
      </c>
      <c r="L648" s="7">
        <f>_xlfn.XLOOKUP(D648,products!$A$1:$A$49,products!$E$1:$E$49,,0)</f>
        <v>9.9499999999999993</v>
      </c>
      <c r="M648" s="10">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4"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f>
        <v>Lib</v>
      </c>
      <c r="J649" t="str">
        <f>_xlfn.XLOOKUP(D649,products!$A$1:$A$49,products!$C$1:$C$49)</f>
        <v>L</v>
      </c>
      <c r="K649" s="6">
        <f>_xlfn.XLOOKUP(D649,products!$A$1:$A$49,products!$D$1:$D$49)</f>
        <v>0.5</v>
      </c>
      <c r="L649" s="7">
        <f>_xlfn.XLOOKUP(D649,products!$A$1:$A$49,products!$E$1:$E$49,,0)</f>
        <v>9.51</v>
      </c>
      <c r="M649" s="10">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4"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f>
        <v>Rob</v>
      </c>
      <c r="J650" t="str">
        <f>_xlfn.XLOOKUP(D650,products!$A$1:$A$49,products!$C$1:$C$49)</f>
        <v>D</v>
      </c>
      <c r="K650" s="6">
        <f>_xlfn.XLOOKUP(D650,products!$A$1:$A$49,products!$D$1:$D$49)</f>
        <v>0.2</v>
      </c>
      <c r="L650" s="7">
        <f>_xlfn.XLOOKUP(D650,products!$A$1:$A$49,products!$E$1:$E$49,,0)</f>
        <v>2.6849999999999996</v>
      </c>
      <c r="M650" s="10">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4"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f>
        <v>Lib</v>
      </c>
      <c r="J651" t="str">
        <f>_xlfn.XLOOKUP(D651,products!$A$1:$A$49,products!$C$1:$C$49)</f>
        <v>L</v>
      </c>
      <c r="K651" s="6">
        <f>_xlfn.XLOOKUP(D651,products!$A$1:$A$49,products!$D$1:$D$49)</f>
        <v>1</v>
      </c>
      <c r="L651" s="7">
        <f>_xlfn.XLOOKUP(D651,products!$A$1:$A$49,products!$E$1:$E$49,,0)</f>
        <v>15.85</v>
      </c>
      <c r="M651" s="10">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4"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f>
        <v>Rob</v>
      </c>
      <c r="J652" t="str">
        <f>_xlfn.XLOOKUP(D652,products!$A$1:$A$49,products!$C$1:$C$49)</f>
        <v>D</v>
      </c>
      <c r="K652" s="6">
        <f>_xlfn.XLOOKUP(D652,products!$A$1:$A$49,products!$D$1:$D$49)</f>
        <v>0.5</v>
      </c>
      <c r="L652" s="7">
        <f>_xlfn.XLOOKUP(D652,products!$A$1:$A$49,products!$E$1:$E$49,,0)</f>
        <v>5.3699999999999992</v>
      </c>
      <c r="M652" s="10">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4"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f>
        <v>Rob</v>
      </c>
      <c r="J653" t="str">
        <f>_xlfn.XLOOKUP(D653,products!$A$1:$A$49,products!$C$1:$C$49)</f>
        <v>L</v>
      </c>
      <c r="K653" s="6">
        <f>_xlfn.XLOOKUP(D653,products!$A$1:$A$49,products!$D$1:$D$49)</f>
        <v>1</v>
      </c>
      <c r="L653" s="7">
        <f>_xlfn.XLOOKUP(D653,products!$A$1:$A$49,products!$E$1:$E$49,,0)</f>
        <v>11.95</v>
      </c>
      <c r="M653" s="10">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4"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f>
        <v>Lib</v>
      </c>
      <c r="J654" t="str">
        <f>_xlfn.XLOOKUP(D654,products!$A$1:$A$49,products!$C$1:$C$49)</f>
        <v>L</v>
      </c>
      <c r="K654" s="6">
        <f>_xlfn.XLOOKUP(D654,products!$A$1:$A$49,products!$D$1:$D$49)</f>
        <v>1</v>
      </c>
      <c r="L654" s="7">
        <f>_xlfn.XLOOKUP(D654,products!$A$1:$A$49,products!$E$1:$E$49,,0)</f>
        <v>15.85</v>
      </c>
      <c r="M654" s="10">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4"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f>
        <v>Ara</v>
      </c>
      <c r="J655" t="str">
        <f>_xlfn.XLOOKUP(D655,products!$A$1:$A$49,products!$C$1:$C$49)</f>
        <v>M</v>
      </c>
      <c r="K655" s="6">
        <f>_xlfn.XLOOKUP(D655,products!$A$1:$A$49,products!$D$1:$D$49)</f>
        <v>2.5</v>
      </c>
      <c r="L655" s="7">
        <f>_xlfn.XLOOKUP(D655,products!$A$1:$A$49,products!$E$1:$E$49,,0)</f>
        <v>25.874999999999996</v>
      </c>
      <c r="M655" s="10">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4"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f>
        <v>Ara</v>
      </c>
      <c r="J656" t="str">
        <f>_xlfn.XLOOKUP(D656,products!$A$1:$A$49,products!$C$1:$C$49)</f>
        <v>D</v>
      </c>
      <c r="K656" s="6">
        <f>_xlfn.XLOOKUP(D656,products!$A$1:$A$49,products!$D$1:$D$49)</f>
        <v>2.5</v>
      </c>
      <c r="L656" s="7">
        <f>_xlfn.XLOOKUP(D656,products!$A$1:$A$49,products!$E$1:$E$49,,0)</f>
        <v>22.884999999999998</v>
      </c>
      <c r="M656" s="10">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4"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f>
        <v>Rob</v>
      </c>
      <c r="J657" t="str">
        <f>_xlfn.XLOOKUP(D657,products!$A$1:$A$49,products!$C$1:$C$49)</f>
        <v>M</v>
      </c>
      <c r="K657" s="6">
        <f>_xlfn.XLOOKUP(D657,products!$A$1:$A$49,products!$D$1:$D$49)</f>
        <v>2.5</v>
      </c>
      <c r="L657" s="7">
        <f>_xlfn.XLOOKUP(D657,products!$A$1:$A$49,products!$E$1:$E$49,,0)</f>
        <v>22.884999999999998</v>
      </c>
      <c r="M657" s="10">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4"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f>
        <v>Lib</v>
      </c>
      <c r="J658" t="str">
        <f>_xlfn.XLOOKUP(D658,products!$A$1:$A$49,products!$C$1:$C$49)</f>
        <v>D</v>
      </c>
      <c r="K658" s="6">
        <f>_xlfn.XLOOKUP(D658,products!$A$1:$A$49,products!$D$1:$D$49)</f>
        <v>1</v>
      </c>
      <c r="L658" s="7">
        <f>_xlfn.XLOOKUP(D658,products!$A$1:$A$49,products!$E$1:$E$49,,0)</f>
        <v>12.95</v>
      </c>
      <c r="M658" s="10">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4"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f>
        <v>Ara</v>
      </c>
      <c r="J659" t="str">
        <f>_xlfn.XLOOKUP(D659,products!$A$1:$A$49,products!$C$1:$C$49)</f>
        <v>M</v>
      </c>
      <c r="K659" s="6">
        <f>_xlfn.XLOOKUP(D659,products!$A$1:$A$49,products!$D$1:$D$49)</f>
        <v>0.5</v>
      </c>
      <c r="L659" s="7">
        <f>_xlfn.XLOOKUP(D659,products!$A$1:$A$49,products!$E$1:$E$49,,0)</f>
        <v>6.75</v>
      </c>
      <c r="M659" s="10">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4"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f>
        <v>Exc</v>
      </c>
      <c r="J660" t="str">
        <f>_xlfn.XLOOKUP(D660,products!$A$1:$A$49,products!$C$1:$C$49)</f>
        <v>M</v>
      </c>
      <c r="K660" s="6">
        <f>_xlfn.XLOOKUP(D660,products!$A$1:$A$49,products!$D$1:$D$49)</f>
        <v>0.5</v>
      </c>
      <c r="L660" s="7">
        <f>_xlfn.XLOOKUP(D660,products!$A$1:$A$49,products!$E$1:$E$49,,0)</f>
        <v>8.25</v>
      </c>
      <c r="M660" s="10">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4"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f>
        <v>Ara</v>
      </c>
      <c r="J661" t="str">
        <f>_xlfn.XLOOKUP(D661,products!$A$1:$A$49,products!$C$1:$C$49)</f>
        <v>D</v>
      </c>
      <c r="K661" s="6">
        <f>_xlfn.XLOOKUP(D661,products!$A$1:$A$49,products!$D$1:$D$49)</f>
        <v>2.5</v>
      </c>
      <c r="L661" s="7">
        <f>_xlfn.XLOOKUP(D661,products!$A$1:$A$49,products!$E$1:$E$49,,0)</f>
        <v>22.884999999999998</v>
      </c>
      <c r="M661" s="10">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4"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f>
        <v>Exc</v>
      </c>
      <c r="J662" t="str">
        <f>_xlfn.XLOOKUP(D662,products!$A$1:$A$49,products!$C$1:$C$49)</f>
        <v>L</v>
      </c>
      <c r="K662" s="6">
        <f>_xlfn.XLOOKUP(D662,products!$A$1:$A$49,products!$D$1:$D$49)</f>
        <v>0.5</v>
      </c>
      <c r="L662" s="7">
        <f>_xlfn.XLOOKUP(D662,products!$A$1:$A$49,products!$E$1:$E$49,,0)</f>
        <v>8.91</v>
      </c>
      <c r="M662" s="10">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4"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f>
        <v>Ara</v>
      </c>
      <c r="J663" t="str">
        <f>_xlfn.XLOOKUP(D663,products!$A$1:$A$49,products!$C$1:$C$49)</f>
        <v>M</v>
      </c>
      <c r="K663" s="6">
        <f>_xlfn.XLOOKUP(D663,products!$A$1:$A$49,products!$D$1:$D$49)</f>
        <v>0.2</v>
      </c>
      <c r="L663" s="7">
        <f>_xlfn.XLOOKUP(D663,products!$A$1:$A$49,products!$E$1:$E$49,,0)</f>
        <v>3.375</v>
      </c>
      <c r="M663" s="10">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4"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f>
        <v>Lib</v>
      </c>
      <c r="J664" t="str">
        <f>_xlfn.XLOOKUP(D664,products!$A$1:$A$49,products!$C$1:$C$49)</f>
        <v>D</v>
      </c>
      <c r="K664" s="6">
        <f>_xlfn.XLOOKUP(D664,products!$A$1:$A$49,products!$D$1:$D$49)</f>
        <v>2.5</v>
      </c>
      <c r="L664" s="7">
        <f>_xlfn.XLOOKUP(D664,products!$A$1:$A$49,products!$E$1:$E$49,,0)</f>
        <v>29.784999999999997</v>
      </c>
      <c r="M664" s="10">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4"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f>
        <v>Ara</v>
      </c>
      <c r="J665" t="str">
        <f>_xlfn.XLOOKUP(D665,products!$A$1:$A$49,products!$C$1:$C$49)</f>
        <v>M</v>
      </c>
      <c r="K665" s="6">
        <f>_xlfn.XLOOKUP(D665,products!$A$1:$A$49,products!$D$1:$D$49)</f>
        <v>1</v>
      </c>
      <c r="L665" s="7">
        <f>_xlfn.XLOOKUP(D665,products!$A$1:$A$49,products!$E$1:$E$49,,0)</f>
        <v>11.25</v>
      </c>
      <c r="M665" s="10">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4"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f>
        <v>Exc</v>
      </c>
      <c r="J666" t="str">
        <f>_xlfn.XLOOKUP(D666,products!$A$1:$A$49,products!$C$1:$C$49)</f>
        <v>D</v>
      </c>
      <c r="K666" s="6">
        <f>_xlfn.XLOOKUP(D666,products!$A$1:$A$49,products!$D$1:$D$49)</f>
        <v>1</v>
      </c>
      <c r="L666" s="7">
        <f>_xlfn.XLOOKUP(D666,products!$A$1:$A$49,products!$E$1:$E$49,,0)</f>
        <v>12.15</v>
      </c>
      <c r="M666" s="10">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4"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f>
        <v>Lib</v>
      </c>
      <c r="J667" t="str">
        <f>_xlfn.XLOOKUP(D667,products!$A$1:$A$49,products!$C$1:$C$49)</f>
        <v>D</v>
      </c>
      <c r="K667" s="6">
        <f>_xlfn.XLOOKUP(D667,products!$A$1:$A$49,products!$D$1:$D$49)</f>
        <v>0.2</v>
      </c>
      <c r="L667" s="7">
        <f>_xlfn.XLOOKUP(D667,products!$A$1:$A$49,products!$E$1:$E$49,,0)</f>
        <v>3.8849999999999998</v>
      </c>
      <c r="M667" s="10">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4"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f>
        <v>Ara</v>
      </c>
      <c r="J668" t="str">
        <f>_xlfn.XLOOKUP(D668,products!$A$1:$A$49,products!$C$1:$C$49)</f>
        <v>D</v>
      </c>
      <c r="K668" s="6">
        <f>_xlfn.XLOOKUP(D668,products!$A$1:$A$49,products!$D$1:$D$49)</f>
        <v>2.5</v>
      </c>
      <c r="L668" s="7">
        <f>_xlfn.XLOOKUP(D668,products!$A$1:$A$49,products!$E$1:$E$49,,0)</f>
        <v>22.884999999999998</v>
      </c>
      <c r="M668" s="10">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4"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f>
        <v>Ara</v>
      </c>
      <c r="J669" t="str">
        <f>_xlfn.XLOOKUP(D669,products!$A$1:$A$49,products!$C$1:$C$49)</f>
        <v>D</v>
      </c>
      <c r="K669" s="6">
        <f>_xlfn.XLOOKUP(D669,products!$A$1:$A$49,products!$D$1:$D$49)</f>
        <v>1</v>
      </c>
      <c r="L669" s="7">
        <f>_xlfn.XLOOKUP(D669,products!$A$1:$A$49,products!$E$1:$E$49,,0)</f>
        <v>9.9499999999999993</v>
      </c>
      <c r="M669" s="10">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4"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f>
        <v>Rob</v>
      </c>
      <c r="J670" t="str">
        <f>_xlfn.XLOOKUP(D670,products!$A$1:$A$49,products!$C$1:$C$49)</f>
        <v>L</v>
      </c>
      <c r="K670" s="6">
        <f>_xlfn.XLOOKUP(D670,products!$A$1:$A$49,products!$D$1:$D$49)</f>
        <v>2.5</v>
      </c>
      <c r="L670" s="7">
        <f>_xlfn.XLOOKUP(D670,products!$A$1:$A$49,products!$E$1:$E$49,,0)</f>
        <v>27.484999999999996</v>
      </c>
      <c r="M670" s="10">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4"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f>
        <v>Lib</v>
      </c>
      <c r="J671" t="str">
        <f>_xlfn.XLOOKUP(D671,products!$A$1:$A$49,products!$C$1:$C$49)</f>
        <v>M</v>
      </c>
      <c r="K671" s="6">
        <f>_xlfn.XLOOKUP(D671,products!$A$1:$A$49,products!$D$1:$D$49)</f>
        <v>2.5</v>
      </c>
      <c r="L671" s="7">
        <f>_xlfn.XLOOKUP(D671,products!$A$1:$A$49,products!$E$1:$E$49,,0)</f>
        <v>33.464999999999996</v>
      </c>
      <c r="M671" s="10">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4"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f>
        <v>Lib</v>
      </c>
      <c r="J672" t="str">
        <f>_xlfn.XLOOKUP(D672,products!$A$1:$A$49,products!$C$1:$C$49)</f>
        <v>M</v>
      </c>
      <c r="K672" s="6">
        <f>_xlfn.XLOOKUP(D672,products!$A$1:$A$49,products!$D$1:$D$49)</f>
        <v>0.2</v>
      </c>
      <c r="L672" s="7">
        <f>_xlfn.XLOOKUP(D672,products!$A$1:$A$49,products!$E$1:$E$49,,0)</f>
        <v>4.3650000000000002</v>
      </c>
      <c r="M672" s="10">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4"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f>
        <v>Rob</v>
      </c>
      <c r="J673" t="str">
        <f>_xlfn.XLOOKUP(D673,products!$A$1:$A$49,products!$C$1:$C$49)</f>
        <v>L</v>
      </c>
      <c r="K673" s="6">
        <f>_xlfn.XLOOKUP(D673,products!$A$1:$A$49,products!$D$1:$D$49)</f>
        <v>1</v>
      </c>
      <c r="L673" s="7">
        <f>_xlfn.XLOOKUP(D673,products!$A$1:$A$49,products!$E$1:$E$49,,0)</f>
        <v>11.95</v>
      </c>
      <c r="M673" s="10">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4"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f>
        <v>Lib</v>
      </c>
      <c r="J674" t="str">
        <f>_xlfn.XLOOKUP(D674,products!$A$1:$A$49,products!$C$1:$C$49)</f>
        <v>M</v>
      </c>
      <c r="K674" s="6">
        <f>_xlfn.XLOOKUP(D674,products!$A$1:$A$49,products!$D$1:$D$49)</f>
        <v>0.5</v>
      </c>
      <c r="L674" s="7">
        <f>_xlfn.XLOOKUP(D674,products!$A$1:$A$49,products!$E$1:$E$49,,0)</f>
        <v>8.73</v>
      </c>
      <c r="M674" s="10">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4"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f>
        <v>Exc</v>
      </c>
      <c r="J675" t="str">
        <f>_xlfn.XLOOKUP(D675,products!$A$1:$A$49,products!$C$1:$C$49)</f>
        <v>M</v>
      </c>
      <c r="K675" s="6">
        <f>_xlfn.XLOOKUP(D675,products!$A$1:$A$49,products!$D$1:$D$49)</f>
        <v>1</v>
      </c>
      <c r="L675" s="7">
        <f>_xlfn.XLOOKUP(D675,products!$A$1:$A$49,products!$E$1:$E$49,,0)</f>
        <v>13.75</v>
      </c>
      <c r="M675" s="10">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4"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f>
        <v>Ara</v>
      </c>
      <c r="J676" t="str">
        <f>_xlfn.XLOOKUP(D676,products!$A$1:$A$49,products!$C$1:$C$49)</f>
        <v>L</v>
      </c>
      <c r="K676" s="6">
        <f>_xlfn.XLOOKUP(D676,products!$A$1:$A$49,products!$D$1:$D$49)</f>
        <v>2.5</v>
      </c>
      <c r="L676" s="7">
        <f>_xlfn.XLOOKUP(D676,products!$A$1:$A$49,products!$E$1:$E$49,,0)</f>
        <v>29.784999999999997</v>
      </c>
      <c r="M676" s="10">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4"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f>
        <v>Lib</v>
      </c>
      <c r="J677" t="str">
        <f>_xlfn.XLOOKUP(D677,products!$A$1:$A$49,products!$C$1:$C$49)</f>
        <v>D</v>
      </c>
      <c r="K677" s="6">
        <f>_xlfn.XLOOKUP(D677,products!$A$1:$A$49,products!$D$1:$D$49)</f>
        <v>2.5</v>
      </c>
      <c r="L677" s="7">
        <f>_xlfn.XLOOKUP(D677,products!$A$1:$A$49,products!$E$1:$E$49,,0)</f>
        <v>29.784999999999997</v>
      </c>
      <c r="M677" s="10">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4"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f>
        <v>Lib</v>
      </c>
      <c r="J678" t="str">
        <f>_xlfn.XLOOKUP(D678,products!$A$1:$A$49,products!$C$1:$C$49)</f>
        <v>L</v>
      </c>
      <c r="K678" s="6">
        <f>_xlfn.XLOOKUP(D678,products!$A$1:$A$49,products!$D$1:$D$49)</f>
        <v>0.5</v>
      </c>
      <c r="L678" s="7">
        <f>_xlfn.XLOOKUP(D678,products!$A$1:$A$49,products!$E$1:$E$49,,0)</f>
        <v>9.51</v>
      </c>
      <c r="M678" s="10">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4"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f>
        <v>Lib</v>
      </c>
      <c r="J679" t="str">
        <f>_xlfn.XLOOKUP(D679,products!$A$1:$A$49,products!$C$1:$C$49)</f>
        <v>M</v>
      </c>
      <c r="K679" s="6">
        <f>_xlfn.XLOOKUP(D679,products!$A$1:$A$49,products!$D$1:$D$49)</f>
        <v>0.5</v>
      </c>
      <c r="L679" s="7">
        <f>_xlfn.XLOOKUP(D679,products!$A$1:$A$49,products!$E$1:$E$49,,0)</f>
        <v>8.73</v>
      </c>
      <c r="M679" s="10">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4"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f>
        <v>Ara</v>
      </c>
      <c r="J680" t="str">
        <f>_xlfn.XLOOKUP(D680,products!$A$1:$A$49,products!$C$1:$C$49)</f>
        <v>L</v>
      </c>
      <c r="K680" s="6">
        <f>_xlfn.XLOOKUP(D680,products!$A$1:$A$49,products!$D$1:$D$49)</f>
        <v>2.5</v>
      </c>
      <c r="L680" s="7">
        <f>_xlfn.XLOOKUP(D680,products!$A$1:$A$49,products!$E$1:$E$49,,0)</f>
        <v>29.784999999999997</v>
      </c>
      <c r="M680" s="10">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4"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f>
        <v>Rob</v>
      </c>
      <c r="J681" t="str">
        <f>_xlfn.XLOOKUP(D681,products!$A$1:$A$49,products!$C$1:$C$49)</f>
        <v>L</v>
      </c>
      <c r="K681" s="6">
        <f>_xlfn.XLOOKUP(D681,products!$A$1:$A$49,products!$D$1:$D$49)</f>
        <v>2.5</v>
      </c>
      <c r="L681" s="7">
        <f>_xlfn.XLOOKUP(D681,products!$A$1:$A$49,products!$E$1:$E$49,,0)</f>
        <v>27.484999999999996</v>
      </c>
      <c r="M681" s="10">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4"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f>
        <v>Ara</v>
      </c>
      <c r="J682" t="str">
        <f>_xlfn.XLOOKUP(D682,products!$A$1:$A$49,products!$C$1:$C$49)</f>
        <v>M</v>
      </c>
      <c r="K682" s="6">
        <f>_xlfn.XLOOKUP(D682,products!$A$1:$A$49,products!$D$1:$D$49)</f>
        <v>1</v>
      </c>
      <c r="L682" s="7">
        <f>_xlfn.XLOOKUP(D682,products!$A$1:$A$49,products!$E$1:$E$49,,0)</f>
        <v>11.25</v>
      </c>
      <c r="M682" s="10">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4"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f>
        <v>Lib</v>
      </c>
      <c r="J683" t="str">
        <f>_xlfn.XLOOKUP(D683,products!$A$1:$A$49,products!$C$1:$C$49)</f>
        <v>L</v>
      </c>
      <c r="K683" s="6">
        <f>_xlfn.XLOOKUP(D683,products!$A$1:$A$49,products!$D$1:$D$49)</f>
        <v>0.2</v>
      </c>
      <c r="L683" s="7">
        <f>_xlfn.XLOOKUP(D683,products!$A$1:$A$49,products!$E$1:$E$49,,0)</f>
        <v>4.7549999999999999</v>
      </c>
      <c r="M683" s="10">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4"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f>
        <v>Exc</v>
      </c>
      <c r="J684" t="str">
        <f>_xlfn.XLOOKUP(D684,products!$A$1:$A$49,products!$C$1:$C$49)</f>
        <v>M</v>
      </c>
      <c r="K684" s="6">
        <f>_xlfn.XLOOKUP(D684,products!$A$1:$A$49,products!$D$1:$D$49)</f>
        <v>0.2</v>
      </c>
      <c r="L684" s="7">
        <f>_xlfn.XLOOKUP(D684,products!$A$1:$A$49,products!$E$1:$E$49,,0)</f>
        <v>4.125</v>
      </c>
      <c r="M684" s="10">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4"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f>
        <v>Lib</v>
      </c>
      <c r="J685" t="str">
        <f>_xlfn.XLOOKUP(D685,products!$A$1:$A$49,products!$C$1:$C$49)</f>
        <v>D</v>
      </c>
      <c r="K685" s="6">
        <f>_xlfn.XLOOKUP(D685,products!$A$1:$A$49,products!$D$1:$D$49)</f>
        <v>0.5</v>
      </c>
      <c r="L685" s="7">
        <f>_xlfn.XLOOKUP(D685,products!$A$1:$A$49,products!$E$1:$E$49,,0)</f>
        <v>7.77</v>
      </c>
      <c r="M685" s="10">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4"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f>
        <v>Rob</v>
      </c>
      <c r="J686" t="str">
        <f>_xlfn.XLOOKUP(D686,products!$A$1:$A$49,products!$C$1:$C$49)</f>
        <v>L</v>
      </c>
      <c r="K686" s="6">
        <f>_xlfn.XLOOKUP(D686,products!$A$1:$A$49,products!$D$1:$D$49)</f>
        <v>1</v>
      </c>
      <c r="L686" s="7">
        <f>_xlfn.XLOOKUP(D686,products!$A$1:$A$49,products!$E$1:$E$49,,0)</f>
        <v>11.95</v>
      </c>
      <c r="M686" s="10">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4"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f>
        <v>Lib</v>
      </c>
      <c r="J687" t="str">
        <f>_xlfn.XLOOKUP(D687,products!$A$1:$A$49,products!$C$1:$C$49)</f>
        <v>L</v>
      </c>
      <c r="K687" s="6">
        <f>_xlfn.XLOOKUP(D687,products!$A$1:$A$49,products!$D$1:$D$49)</f>
        <v>2.5</v>
      </c>
      <c r="L687" s="7">
        <f>_xlfn.XLOOKUP(D687,products!$A$1:$A$49,products!$E$1:$E$49,,0)</f>
        <v>36.454999999999998</v>
      </c>
      <c r="M687" s="10">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4"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f>
        <v>Rob</v>
      </c>
      <c r="J688" t="str">
        <f>_xlfn.XLOOKUP(D688,products!$A$1:$A$49,products!$C$1:$C$49)</f>
        <v>D</v>
      </c>
      <c r="K688" s="6">
        <f>_xlfn.XLOOKUP(D688,products!$A$1:$A$49,products!$D$1:$D$49)</f>
        <v>0.2</v>
      </c>
      <c r="L688" s="7">
        <f>_xlfn.XLOOKUP(D688,products!$A$1:$A$49,products!$E$1:$E$49,,0)</f>
        <v>2.6849999999999996</v>
      </c>
      <c r="M688" s="10">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4"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f>
        <v>Exc</v>
      </c>
      <c r="J689" t="str">
        <f>_xlfn.XLOOKUP(D689,products!$A$1:$A$49,products!$C$1:$C$49)</f>
        <v>M</v>
      </c>
      <c r="K689" s="6">
        <f>_xlfn.XLOOKUP(D689,products!$A$1:$A$49,products!$D$1:$D$49)</f>
        <v>0.5</v>
      </c>
      <c r="L689" s="7">
        <f>_xlfn.XLOOKUP(D689,products!$A$1:$A$49,products!$E$1:$E$49,,0)</f>
        <v>8.25</v>
      </c>
      <c r="M689" s="10">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4"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f>
        <v>Ara</v>
      </c>
      <c r="J690" t="str">
        <f>_xlfn.XLOOKUP(D690,products!$A$1:$A$49,products!$C$1:$C$49)</f>
        <v>L</v>
      </c>
      <c r="K690" s="6">
        <f>_xlfn.XLOOKUP(D690,products!$A$1:$A$49,products!$D$1:$D$49)</f>
        <v>1</v>
      </c>
      <c r="L690" s="7">
        <f>_xlfn.XLOOKUP(D690,products!$A$1:$A$49,products!$E$1:$E$49,,0)</f>
        <v>12.95</v>
      </c>
      <c r="M690" s="10">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4"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f>
        <v>Ara</v>
      </c>
      <c r="J691" t="str">
        <f>_xlfn.XLOOKUP(D691,products!$A$1:$A$49,products!$C$1:$C$49)</f>
        <v>M</v>
      </c>
      <c r="K691" s="6">
        <f>_xlfn.XLOOKUP(D691,products!$A$1:$A$49,products!$D$1:$D$49)</f>
        <v>0.5</v>
      </c>
      <c r="L691" s="7">
        <f>_xlfn.XLOOKUP(D691,products!$A$1:$A$49,products!$E$1:$E$49,,0)</f>
        <v>6.75</v>
      </c>
      <c r="M691" s="10">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4"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f>
        <v>Lib</v>
      </c>
      <c r="J692" t="str">
        <f>_xlfn.XLOOKUP(D692,products!$A$1:$A$49,products!$C$1:$C$49)</f>
        <v>D</v>
      </c>
      <c r="K692" s="6">
        <f>_xlfn.XLOOKUP(D692,products!$A$1:$A$49,products!$D$1:$D$49)</f>
        <v>2.5</v>
      </c>
      <c r="L692" s="7">
        <f>_xlfn.XLOOKUP(D692,products!$A$1:$A$49,products!$E$1:$E$49,,0)</f>
        <v>29.784999999999997</v>
      </c>
      <c r="M692" s="10">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4"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f>
        <v>Ara</v>
      </c>
      <c r="J693" t="str">
        <f>_xlfn.XLOOKUP(D693,products!$A$1:$A$49,products!$C$1:$C$49)</f>
        <v>M</v>
      </c>
      <c r="K693" s="6">
        <f>_xlfn.XLOOKUP(D693,products!$A$1:$A$49,products!$D$1:$D$49)</f>
        <v>1</v>
      </c>
      <c r="L693" s="7">
        <f>_xlfn.XLOOKUP(D693,products!$A$1:$A$49,products!$E$1:$E$49,,0)</f>
        <v>11.25</v>
      </c>
      <c r="M693" s="10">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4"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f>
        <v>Lib</v>
      </c>
      <c r="J694" t="str">
        <f>_xlfn.XLOOKUP(D694,products!$A$1:$A$49,products!$C$1:$C$49)</f>
        <v>D</v>
      </c>
      <c r="K694" s="6">
        <f>_xlfn.XLOOKUP(D694,products!$A$1:$A$49,products!$D$1:$D$49)</f>
        <v>1</v>
      </c>
      <c r="L694" s="7">
        <f>_xlfn.XLOOKUP(D694,products!$A$1:$A$49,products!$E$1:$E$49,,0)</f>
        <v>12.95</v>
      </c>
      <c r="M694" s="10">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4"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f>
        <v>Ara</v>
      </c>
      <c r="J695" t="str">
        <f>_xlfn.XLOOKUP(D695,products!$A$1:$A$49,products!$C$1:$C$49)</f>
        <v>M</v>
      </c>
      <c r="K695" s="6">
        <f>_xlfn.XLOOKUP(D695,products!$A$1:$A$49,products!$D$1:$D$49)</f>
        <v>2.5</v>
      </c>
      <c r="L695" s="7">
        <f>_xlfn.XLOOKUP(D695,products!$A$1:$A$49,products!$E$1:$E$49,,0)</f>
        <v>25.874999999999996</v>
      </c>
      <c r="M695" s="10">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4"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f>
        <v>Exc</v>
      </c>
      <c r="J696" t="str">
        <f>_xlfn.XLOOKUP(D696,products!$A$1:$A$49,products!$C$1:$C$49)</f>
        <v>D</v>
      </c>
      <c r="K696" s="6">
        <f>_xlfn.XLOOKUP(D696,products!$A$1:$A$49,products!$D$1:$D$49)</f>
        <v>0.5</v>
      </c>
      <c r="L696" s="7">
        <f>_xlfn.XLOOKUP(D696,products!$A$1:$A$49,products!$E$1:$E$49,,0)</f>
        <v>7.29</v>
      </c>
      <c r="M696" s="10">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4"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f>
        <v>Lib</v>
      </c>
      <c r="J697" t="str">
        <f>_xlfn.XLOOKUP(D697,products!$A$1:$A$49,products!$C$1:$C$49)</f>
        <v>L</v>
      </c>
      <c r="K697" s="6">
        <f>_xlfn.XLOOKUP(D697,products!$A$1:$A$49,products!$D$1:$D$49)</f>
        <v>2.5</v>
      </c>
      <c r="L697" s="7">
        <f>_xlfn.XLOOKUP(D697,products!$A$1:$A$49,products!$E$1:$E$49,,0)</f>
        <v>36.454999999999998</v>
      </c>
      <c r="M697" s="10">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4"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f>
        <v>Lib</v>
      </c>
      <c r="J698" t="str">
        <f>_xlfn.XLOOKUP(D698,products!$A$1:$A$49,products!$C$1:$C$49)</f>
        <v>D</v>
      </c>
      <c r="K698" s="6">
        <f>_xlfn.XLOOKUP(D698,products!$A$1:$A$49,products!$D$1:$D$49)</f>
        <v>0.5</v>
      </c>
      <c r="L698" s="7">
        <f>_xlfn.XLOOKUP(D698,products!$A$1:$A$49,products!$E$1:$E$49,,0)</f>
        <v>7.77</v>
      </c>
      <c r="M698" s="10">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4"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f>
        <v>Ara</v>
      </c>
      <c r="J699" t="str">
        <f>_xlfn.XLOOKUP(D699,products!$A$1:$A$49,products!$C$1:$C$49)</f>
        <v>M</v>
      </c>
      <c r="K699" s="6">
        <f>_xlfn.XLOOKUP(D699,products!$A$1:$A$49,products!$D$1:$D$49)</f>
        <v>0.5</v>
      </c>
      <c r="L699" s="7">
        <f>_xlfn.XLOOKUP(D699,products!$A$1:$A$49,products!$E$1:$E$49,,0)</f>
        <v>6.75</v>
      </c>
      <c r="M699" s="10">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4"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f>
        <v>Lib</v>
      </c>
      <c r="J700" t="str">
        <f>_xlfn.XLOOKUP(D700,products!$A$1:$A$49,products!$C$1:$C$49)</f>
        <v>D</v>
      </c>
      <c r="K700" s="6">
        <f>_xlfn.XLOOKUP(D700,products!$A$1:$A$49,products!$D$1:$D$49)</f>
        <v>1</v>
      </c>
      <c r="L700" s="7">
        <f>_xlfn.XLOOKUP(D700,products!$A$1:$A$49,products!$E$1:$E$49,,0)</f>
        <v>12.95</v>
      </c>
      <c r="M700" s="10">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4"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f>
        <v>Ara</v>
      </c>
      <c r="J701" t="str">
        <f>_xlfn.XLOOKUP(D701,products!$A$1:$A$49,products!$C$1:$C$49)</f>
        <v>D</v>
      </c>
      <c r="K701" s="6">
        <f>_xlfn.XLOOKUP(D701,products!$A$1:$A$49,products!$D$1:$D$49)</f>
        <v>0.5</v>
      </c>
      <c r="L701" s="7">
        <f>_xlfn.XLOOKUP(D701,products!$A$1:$A$49,products!$E$1:$E$49,,0)</f>
        <v>5.97</v>
      </c>
      <c r="M701" s="10">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4"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f>
        <v>Lib</v>
      </c>
      <c r="J702" t="str">
        <f>_xlfn.XLOOKUP(D702,products!$A$1:$A$49,products!$C$1:$C$49)</f>
        <v>L</v>
      </c>
      <c r="K702" s="6">
        <f>_xlfn.XLOOKUP(D702,products!$A$1:$A$49,products!$D$1:$D$49)</f>
        <v>0.5</v>
      </c>
      <c r="L702" s="7">
        <f>_xlfn.XLOOKUP(D702,products!$A$1:$A$49,products!$E$1:$E$49,,0)</f>
        <v>9.51</v>
      </c>
      <c r="M702" s="10">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4"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f>
        <v>Ara</v>
      </c>
      <c r="J703" t="str">
        <f>_xlfn.XLOOKUP(D703,products!$A$1:$A$49,products!$C$1:$C$49)</f>
        <v>D</v>
      </c>
      <c r="K703" s="6">
        <f>_xlfn.XLOOKUP(D703,products!$A$1:$A$49,products!$D$1:$D$49)</f>
        <v>0.5</v>
      </c>
      <c r="L703" s="7">
        <f>_xlfn.XLOOKUP(D703,products!$A$1:$A$49,products!$E$1:$E$49,,0)</f>
        <v>5.97</v>
      </c>
      <c r="M703" s="10">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4"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f>
        <v>Ara</v>
      </c>
      <c r="J704" t="str">
        <f>_xlfn.XLOOKUP(D704,products!$A$1:$A$49,products!$C$1:$C$49)</f>
        <v>L</v>
      </c>
      <c r="K704" s="6">
        <f>_xlfn.XLOOKUP(D704,products!$A$1:$A$49,products!$D$1:$D$49)</f>
        <v>0.5</v>
      </c>
      <c r="L704" s="7">
        <f>_xlfn.XLOOKUP(D704,products!$A$1:$A$49,products!$E$1:$E$49,,0)</f>
        <v>7.77</v>
      </c>
      <c r="M704" s="10">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4"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f>
        <v>Lib</v>
      </c>
      <c r="J705" t="str">
        <f>_xlfn.XLOOKUP(D705,products!$A$1:$A$49,products!$C$1:$C$49)</f>
        <v>D</v>
      </c>
      <c r="K705" s="6">
        <f>_xlfn.XLOOKUP(D705,products!$A$1:$A$49,products!$D$1:$D$49)</f>
        <v>2.5</v>
      </c>
      <c r="L705" s="7">
        <f>_xlfn.XLOOKUP(D705,products!$A$1:$A$49,products!$E$1:$E$49,,0)</f>
        <v>29.784999999999997</v>
      </c>
      <c r="M705" s="10">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4"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f>
        <v>Exc</v>
      </c>
      <c r="J706" t="str">
        <f>_xlfn.XLOOKUP(D706,products!$A$1:$A$49,products!$C$1:$C$49)</f>
        <v>D</v>
      </c>
      <c r="K706" s="6">
        <f>_xlfn.XLOOKUP(D706,products!$A$1:$A$49,products!$D$1:$D$49)</f>
        <v>0.2</v>
      </c>
      <c r="L706" s="7">
        <f>_xlfn.XLOOKUP(D706,products!$A$1:$A$49,products!$E$1:$E$49,,0)</f>
        <v>3.645</v>
      </c>
      <c r="M706" s="10">
        <f t="shared" ref="M706:M769" si="33">L706*E706</f>
        <v>21.87</v>
      </c>
      <c r="N706" t="str">
        <f t="shared" si="31"/>
        <v>Excelsa</v>
      </c>
      <c r="O706" t="str">
        <f t="shared" si="32"/>
        <v>Dark</v>
      </c>
      <c r="P706" t="str">
        <f>_xlfn.XLOOKUP(Orders[[#This Row],[Customer ID]],customers!$A$1:$A$1001,customers!$I$1:$I$1001,,0)</f>
        <v>Yes</v>
      </c>
    </row>
    <row r="707" spans="1:16" x14ac:dyDescent="0.35">
      <c r="A707" s="2" t="s">
        <v>4471</v>
      </c>
      <c r="B707" s="3">
        <v>44114</v>
      </c>
      <c r="C707" s="4"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f>
        <v>Exc</v>
      </c>
      <c r="J707" t="str">
        <f>_xlfn.XLOOKUP(D707,products!$A$1:$A$49,products!$C$1:$C$49)</f>
        <v>L</v>
      </c>
      <c r="K707" s="6">
        <f>_xlfn.XLOOKUP(D707,products!$A$1:$A$49,products!$D$1:$D$49)</f>
        <v>0.5</v>
      </c>
      <c r="L707" s="7">
        <f>_xlfn.XLOOKUP(D707,products!$A$1:$A$49,products!$E$1:$E$49,,0)</f>
        <v>8.91</v>
      </c>
      <c r="M707" s="10">
        <f t="shared" si="33"/>
        <v>17.82</v>
      </c>
      <c r="N707" t="str">
        <f t="shared" ref="N707:N770" si="34">IF(I707="Rob","Robusta",IF(I707="Exc","Excelsa",IF(I707="Ara","Arabica", IF(I707="Lib","Liberica",""))))</f>
        <v>Excelsa</v>
      </c>
      <c r="O707" t="str">
        <f t="shared" ref="O707:O770" si="35">IF(J707="M","Medium",IF(J707="L","Light", IF(J707="D","Dark")))</f>
        <v>Light</v>
      </c>
      <c r="P707" t="str">
        <f>_xlfn.XLOOKUP(Orders[[#This Row],[Customer ID]],customers!$A$1:$A$1001,customers!$I$1:$I$1001,,0)</f>
        <v>No</v>
      </c>
    </row>
    <row r="708" spans="1:16" x14ac:dyDescent="0.35">
      <c r="A708" s="2" t="s">
        <v>4477</v>
      </c>
      <c r="B708" s="3">
        <v>44353</v>
      </c>
      <c r="C708" s="4"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f>
        <v>Exc</v>
      </c>
      <c r="J708" t="str">
        <f>_xlfn.XLOOKUP(D708,products!$A$1:$A$49,products!$C$1:$C$49)</f>
        <v>M</v>
      </c>
      <c r="K708" s="6">
        <f>_xlfn.XLOOKUP(D708,products!$A$1:$A$49,products!$D$1:$D$49)</f>
        <v>0.2</v>
      </c>
      <c r="L708" s="7">
        <f>_xlfn.XLOOKUP(D708,products!$A$1:$A$49,products!$E$1:$E$49,,0)</f>
        <v>4.125</v>
      </c>
      <c r="M708" s="10">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4"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f>
        <v>Lib</v>
      </c>
      <c r="J709" t="str">
        <f>_xlfn.XLOOKUP(D709,products!$A$1:$A$49,products!$C$1:$C$49)</f>
        <v>D</v>
      </c>
      <c r="K709" s="6">
        <f>_xlfn.XLOOKUP(D709,products!$A$1:$A$49,products!$D$1:$D$49)</f>
        <v>1</v>
      </c>
      <c r="L709" s="7">
        <f>_xlfn.XLOOKUP(D709,products!$A$1:$A$49,products!$E$1:$E$49,,0)</f>
        <v>12.95</v>
      </c>
      <c r="M709" s="10">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4"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f>
        <v>Ara</v>
      </c>
      <c r="J710" t="str">
        <f>_xlfn.XLOOKUP(D710,products!$A$1:$A$49,products!$C$1:$C$49)</f>
        <v>M</v>
      </c>
      <c r="K710" s="6">
        <f>_xlfn.XLOOKUP(D710,products!$A$1:$A$49,products!$D$1:$D$49)</f>
        <v>0.5</v>
      </c>
      <c r="L710" s="7">
        <f>_xlfn.XLOOKUP(D710,products!$A$1:$A$49,products!$E$1:$E$49,,0)</f>
        <v>6.75</v>
      </c>
      <c r="M710" s="10">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4"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f>
        <v>Exc</v>
      </c>
      <c r="J711" t="str">
        <f>_xlfn.XLOOKUP(D711,products!$A$1:$A$49,products!$C$1:$C$49)</f>
        <v>L</v>
      </c>
      <c r="K711" s="6">
        <f>_xlfn.XLOOKUP(D711,products!$A$1:$A$49,products!$D$1:$D$49)</f>
        <v>0.5</v>
      </c>
      <c r="L711" s="7">
        <f>_xlfn.XLOOKUP(D711,products!$A$1:$A$49,products!$E$1:$E$49,,0)</f>
        <v>8.91</v>
      </c>
      <c r="M711" s="10">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4"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f>
        <v>Exc</v>
      </c>
      <c r="J712" t="str">
        <f>_xlfn.XLOOKUP(D712,products!$A$1:$A$49,products!$C$1:$C$49)</f>
        <v>M</v>
      </c>
      <c r="K712" s="6">
        <f>_xlfn.XLOOKUP(D712,products!$A$1:$A$49,products!$D$1:$D$49)</f>
        <v>0.5</v>
      </c>
      <c r="L712" s="7">
        <f>_xlfn.XLOOKUP(D712,products!$A$1:$A$49,products!$E$1:$E$49,,0)</f>
        <v>8.25</v>
      </c>
      <c r="M712" s="10">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4"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f>
        <v>Rob</v>
      </c>
      <c r="J713" t="str">
        <f>_xlfn.XLOOKUP(D713,products!$A$1:$A$49,products!$C$1:$C$49)</f>
        <v>M</v>
      </c>
      <c r="K713" s="6">
        <f>_xlfn.XLOOKUP(D713,products!$A$1:$A$49,products!$D$1:$D$49)</f>
        <v>0.2</v>
      </c>
      <c r="L713" s="7">
        <f>_xlfn.XLOOKUP(D713,products!$A$1:$A$49,products!$E$1:$E$49,,0)</f>
        <v>2.9849999999999999</v>
      </c>
      <c r="M713" s="10">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4"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f>
        <v>Exc</v>
      </c>
      <c r="J714" t="str">
        <f>_xlfn.XLOOKUP(D714,products!$A$1:$A$49,products!$C$1:$C$49)</f>
        <v>M</v>
      </c>
      <c r="K714" s="6">
        <f>_xlfn.XLOOKUP(D714,products!$A$1:$A$49,products!$D$1:$D$49)</f>
        <v>0.5</v>
      </c>
      <c r="L714" s="7">
        <f>_xlfn.XLOOKUP(D714,products!$A$1:$A$49,products!$E$1:$E$49,,0)</f>
        <v>8.25</v>
      </c>
      <c r="M714" s="10">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4"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f>
        <v>Rob</v>
      </c>
      <c r="J715" t="str">
        <f>_xlfn.XLOOKUP(D715,products!$A$1:$A$49,products!$C$1:$C$49)</f>
        <v>M</v>
      </c>
      <c r="K715" s="6">
        <f>_xlfn.XLOOKUP(D715,products!$A$1:$A$49,products!$D$1:$D$49)</f>
        <v>0.2</v>
      </c>
      <c r="L715" s="7">
        <f>_xlfn.XLOOKUP(D715,products!$A$1:$A$49,products!$E$1:$E$49,,0)</f>
        <v>2.9849999999999999</v>
      </c>
      <c r="M715" s="10">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4"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f>
        <v>Exc</v>
      </c>
      <c r="J716" t="str">
        <f>_xlfn.XLOOKUP(D716,products!$A$1:$A$49,products!$C$1:$C$49)</f>
        <v>D</v>
      </c>
      <c r="K716" s="6">
        <f>_xlfn.XLOOKUP(D716,products!$A$1:$A$49,products!$D$1:$D$49)</f>
        <v>0.2</v>
      </c>
      <c r="L716" s="7">
        <f>_xlfn.XLOOKUP(D716,products!$A$1:$A$49,products!$E$1:$E$49,,0)</f>
        <v>3.645</v>
      </c>
      <c r="M716" s="10">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4"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f>
        <v>Exc</v>
      </c>
      <c r="J717" t="str">
        <f>_xlfn.XLOOKUP(D717,products!$A$1:$A$49,products!$C$1:$C$49)</f>
        <v>L</v>
      </c>
      <c r="K717" s="6">
        <f>_xlfn.XLOOKUP(D717,products!$A$1:$A$49,products!$D$1:$D$49)</f>
        <v>1</v>
      </c>
      <c r="L717" s="7">
        <f>_xlfn.XLOOKUP(D717,products!$A$1:$A$49,products!$E$1:$E$49,,0)</f>
        <v>14.85</v>
      </c>
      <c r="M717" s="10">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4"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f>
        <v>Rob</v>
      </c>
      <c r="J718" t="str">
        <f>_xlfn.XLOOKUP(D718,products!$A$1:$A$49,products!$C$1:$C$49)</f>
        <v>L</v>
      </c>
      <c r="K718" s="6">
        <f>_xlfn.XLOOKUP(D718,products!$A$1:$A$49,products!$D$1:$D$49)</f>
        <v>1</v>
      </c>
      <c r="L718" s="7">
        <f>_xlfn.XLOOKUP(D718,products!$A$1:$A$49,products!$E$1:$E$49,,0)</f>
        <v>11.95</v>
      </c>
      <c r="M718" s="10">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4"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f>
        <v>Ara</v>
      </c>
      <c r="J719" t="str">
        <f>_xlfn.XLOOKUP(D719,products!$A$1:$A$49,products!$C$1:$C$49)</f>
        <v>D</v>
      </c>
      <c r="K719" s="6">
        <f>_xlfn.XLOOKUP(D719,products!$A$1:$A$49,products!$D$1:$D$49)</f>
        <v>2.5</v>
      </c>
      <c r="L719" s="7">
        <f>_xlfn.XLOOKUP(D719,products!$A$1:$A$49,products!$E$1:$E$49,,0)</f>
        <v>22.884999999999998</v>
      </c>
      <c r="M719" s="10">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4"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f>
        <v>Lib</v>
      </c>
      <c r="J720" t="str">
        <f>_xlfn.XLOOKUP(D720,products!$A$1:$A$49,products!$C$1:$C$49)</f>
        <v>D</v>
      </c>
      <c r="K720" s="6">
        <f>_xlfn.XLOOKUP(D720,products!$A$1:$A$49,products!$D$1:$D$49)</f>
        <v>1</v>
      </c>
      <c r="L720" s="7">
        <f>_xlfn.XLOOKUP(D720,products!$A$1:$A$49,products!$E$1:$E$49,,0)</f>
        <v>12.95</v>
      </c>
      <c r="M720" s="10">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4"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f>
        <v>Lib</v>
      </c>
      <c r="J721" t="str">
        <f>_xlfn.XLOOKUP(D721,products!$A$1:$A$49,products!$C$1:$C$49)</f>
        <v>L</v>
      </c>
      <c r="K721" s="6">
        <f>_xlfn.XLOOKUP(D721,products!$A$1:$A$49,products!$D$1:$D$49)</f>
        <v>1</v>
      </c>
      <c r="L721" s="7">
        <f>_xlfn.XLOOKUP(D721,products!$A$1:$A$49,products!$E$1:$E$49,,0)</f>
        <v>15.85</v>
      </c>
      <c r="M721" s="10">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4"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f>
        <v>Exc</v>
      </c>
      <c r="J722" t="str">
        <f>_xlfn.XLOOKUP(D722,products!$A$1:$A$49,products!$C$1:$C$49)</f>
        <v>D</v>
      </c>
      <c r="K722" s="6">
        <f>_xlfn.XLOOKUP(D722,products!$A$1:$A$49,products!$D$1:$D$49)</f>
        <v>0.5</v>
      </c>
      <c r="L722" s="7">
        <f>_xlfn.XLOOKUP(D722,products!$A$1:$A$49,products!$E$1:$E$49,,0)</f>
        <v>7.29</v>
      </c>
      <c r="M722" s="10">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4"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f>
        <v>Rob</v>
      </c>
      <c r="J723" t="str">
        <f>_xlfn.XLOOKUP(D723,products!$A$1:$A$49,products!$C$1:$C$49)</f>
        <v>M</v>
      </c>
      <c r="K723" s="6">
        <f>_xlfn.XLOOKUP(D723,products!$A$1:$A$49,products!$D$1:$D$49)</f>
        <v>0.2</v>
      </c>
      <c r="L723" s="7">
        <f>_xlfn.XLOOKUP(D723,products!$A$1:$A$49,products!$E$1:$E$49,,0)</f>
        <v>2.9849999999999999</v>
      </c>
      <c r="M723" s="10">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4"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f>
        <v>Exc</v>
      </c>
      <c r="J724" t="str">
        <f>_xlfn.XLOOKUP(D724,products!$A$1:$A$49,products!$C$1:$C$49)</f>
        <v>D</v>
      </c>
      <c r="K724" s="6">
        <f>_xlfn.XLOOKUP(D724,products!$A$1:$A$49,products!$D$1:$D$49)</f>
        <v>1</v>
      </c>
      <c r="L724" s="7">
        <f>_xlfn.XLOOKUP(D724,products!$A$1:$A$49,products!$E$1:$E$49,,0)</f>
        <v>12.15</v>
      </c>
      <c r="M724" s="10">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4"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f>
        <v>Exc</v>
      </c>
      <c r="J725" t="str">
        <f>_xlfn.XLOOKUP(D725,products!$A$1:$A$49,products!$C$1:$C$49)</f>
        <v>M</v>
      </c>
      <c r="K725" s="6">
        <f>_xlfn.XLOOKUP(D725,products!$A$1:$A$49,products!$D$1:$D$49)</f>
        <v>2.5</v>
      </c>
      <c r="L725" s="7">
        <f>_xlfn.XLOOKUP(D725,products!$A$1:$A$49,products!$E$1:$E$49,,0)</f>
        <v>31.624999999999996</v>
      </c>
      <c r="M725" s="10">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4"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f>
        <v>Ara</v>
      </c>
      <c r="J726" t="str">
        <f>_xlfn.XLOOKUP(D726,products!$A$1:$A$49,products!$C$1:$C$49)</f>
        <v>M</v>
      </c>
      <c r="K726" s="6">
        <f>_xlfn.XLOOKUP(D726,products!$A$1:$A$49,products!$D$1:$D$49)</f>
        <v>0.2</v>
      </c>
      <c r="L726" s="7">
        <f>_xlfn.XLOOKUP(D726,products!$A$1:$A$49,products!$E$1:$E$49,,0)</f>
        <v>3.375</v>
      </c>
      <c r="M726" s="10">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4"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f>
        <v>Ara</v>
      </c>
      <c r="J727" t="str">
        <f>_xlfn.XLOOKUP(D727,products!$A$1:$A$49,products!$C$1:$C$49)</f>
        <v>L</v>
      </c>
      <c r="K727" s="6">
        <f>_xlfn.XLOOKUP(D727,products!$A$1:$A$49,products!$D$1:$D$49)</f>
        <v>0.2</v>
      </c>
      <c r="L727" s="7">
        <f>_xlfn.XLOOKUP(D727,products!$A$1:$A$49,products!$E$1:$E$49,,0)</f>
        <v>3.8849999999999998</v>
      </c>
      <c r="M727" s="10">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4"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f>
        <v>Lib</v>
      </c>
      <c r="J728" t="str">
        <f>_xlfn.XLOOKUP(D728,products!$A$1:$A$49,products!$C$1:$C$49)</f>
        <v>L</v>
      </c>
      <c r="K728" s="6">
        <f>_xlfn.XLOOKUP(D728,products!$A$1:$A$49,products!$D$1:$D$49)</f>
        <v>2.5</v>
      </c>
      <c r="L728" s="7">
        <f>_xlfn.XLOOKUP(D728,products!$A$1:$A$49,products!$E$1:$E$49,,0)</f>
        <v>36.454999999999998</v>
      </c>
      <c r="M728" s="10">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4"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f>
        <v>Rob</v>
      </c>
      <c r="J729" t="str">
        <f>_xlfn.XLOOKUP(D729,products!$A$1:$A$49,products!$C$1:$C$49)</f>
        <v>M</v>
      </c>
      <c r="K729" s="6">
        <f>_xlfn.XLOOKUP(D729,products!$A$1:$A$49,products!$D$1:$D$49)</f>
        <v>0.5</v>
      </c>
      <c r="L729" s="7">
        <f>_xlfn.XLOOKUP(D729,products!$A$1:$A$49,products!$E$1:$E$49,,0)</f>
        <v>5.97</v>
      </c>
      <c r="M729" s="10">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4"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f>
        <v>Exc</v>
      </c>
      <c r="J730" t="str">
        <f>_xlfn.XLOOKUP(D730,products!$A$1:$A$49,products!$C$1:$C$49)</f>
        <v>D</v>
      </c>
      <c r="K730" s="6">
        <f>_xlfn.XLOOKUP(D730,products!$A$1:$A$49,products!$D$1:$D$49)</f>
        <v>0.5</v>
      </c>
      <c r="L730" s="7">
        <f>_xlfn.XLOOKUP(D730,products!$A$1:$A$49,products!$E$1:$E$49,,0)</f>
        <v>7.29</v>
      </c>
      <c r="M730" s="10">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4"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f>
        <v>Lib</v>
      </c>
      <c r="J731" t="str">
        <f>_xlfn.XLOOKUP(D731,products!$A$1:$A$49,products!$C$1:$C$49)</f>
        <v>M</v>
      </c>
      <c r="K731" s="6">
        <f>_xlfn.XLOOKUP(D731,products!$A$1:$A$49,products!$D$1:$D$49)</f>
        <v>0.2</v>
      </c>
      <c r="L731" s="7">
        <f>_xlfn.XLOOKUP(D731,products!$A$1:$A$49,products!$E$1:$E$49,,0)</f>
        <v>4.3650000000000002</v>
      </c>
      <c r="M731" s="10">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4"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f>
        <v>Lib</v>
      </c>
      <c r="J732" t="str">
        <f>_xlfn.XLOOKUP(D732,products!$A$1:$A$49,products!$C$1:$C$49)</f>
        <v>L</v>
      </c>
      <c r="K732" s="6">
        <f>_xlfn.XLOOKUP(D732,products!$A$1:$A$49,products!$D$1:$D$49)</f>
        <v>2.5</v>
      </c>
      <c r="L732" s="7">
        <f>_xlfn.XLOOKUP(D732,products!$A$1:$A$49,products!$E$1:$E$49,,0)</f>
        <v>36.454999999999998</v>
      </c>
      <c r="M732" s="10">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4"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f>
        <v>Lib</v>
      </c>
      <c r="J733" t="str">
        <f>_xlfn.XLOOKUP(D733,products!$A$1:$A$49,products!$C$1:$C$49)</f>
        <v>D</v>
      </c>
      <c r="K733" s="6">
        <f>_xlfn.XLOOKUP(D733,products!$A$1:$A$49,products!$D$1:$D$49)</f>
        <v>0.2</v>
      </c>
      <c r="L733" s="7">
        <f>_xlfn.XLOOKUP(D733,products!$A$1:$A$49,products!$E$1:$E$49,,0)</f>
        <v>3.8849999999999998</v>
      </c>
      <c r="M733" s="10">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4"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f>
        <v>Exc</v>
      </c>
      <c r="J734" t="str">
        <f>_xlfn.XLOOKUP(D734,products!$A$1:$A$49,products!$C$1:$C$49)</f>
        <v>L</v>
      </c>
      <c r="K734" s="6">
        <f>_xlfn.XLOOKUP(D734,products!$A$1:$A$49,products!$D$1:$D$49)</f>
        <v>0.2</v>
      </c>
      <c r="L734" s="7">
        <f>_xlfn.XLOOKUP(D734,products!$A$1:$A$49,products!$E$1:$E$49,,0)</f>
        <v>4.4550000000000001</v>
      </c>
      <c r="M734" s="10">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4"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f>
        <v>Lib</v>
      </c>
      <c r="J735" t="str">
        <f>_xlfn.XLOOKUP(D735,products!$A$1:$A$49,products!$C$1:$C$49)</f>
        <v>M</v>
      </c>
      <c r="K735" s="6">
        <f>_xlfn.XLOOKUP(D735,products!$A$1:$A$49,products!$D$1:$D$49)</f>
        <v>2.5</v>
      </c>
      <c r="L735" s="7">
        <f>_xlfn.XLOOKUP(D735,products!$A$1:$A$49,products!$E$1:$E$49,,0)</f>
        <v>33.464999999999996</v>
      </c>
      <c r="M735" s="10">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4"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f>
        <v>Rob</v>
      </c>
      <c r="J736" t="str">
        <f>_xlfn.XLOOKUP(D736,products!$A$1:$A$49,products!$C$1:$C$49)</f>
        <v>D</v>
      </c>
      <c r="K736" s="6">
        <f>_xlfn.XLOOKUP(D736,products!$A$1:$A$49,products!$D$1:$D$49)</f>
        <v>0.2</v>
      </c>
      <c r="L736" s="7">
        <f>_xlfn.XLOOKUP(D736,products!$A$1:$A$49,products!$E$1:$E$49,,0)</f>
        <v>2.6849999999999996</v>
      </c>
      <c r="M736" s="10">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4"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f>
        <v>Exc</v>
      </c>
      <c r="J737" t="str">
        <f>_xlfn.XLOOKUP(D737,products!$A$1:$A$49,products!$C$1:$C$49)</f>
        <v>D</v>
      </c>
      <c r="K737" s="6">
        <f>_xlfn.XLOOKUP(D737,products!$A$1:$A$49,products!$D$1:$D$49)</f>
        <v>0.2</v>
      </c>
      <c r="L737" s="7">
        <f>_xlfn.XLOOKUP(D737,products!$A$1:$A$49,products!$E$1:$E$49,,0)</f>
        <v>3.645</v>
      </c>
      <c r="M737" s="10">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4"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f>
        <v>Lib</v>
      </c>
      <c r="J738" t="str">
        <f>_xlfn.XLOOKUP(D738,products!$A$1:$A$49,products!$C$1:$C$49)</f>
        <v>D</v>
      </c>
      <c r="K738" s="6">
        <f>_xlfn.XLOOKUP(D738,products!$A$1:$A$49,products!$D$1:$D$49)</f>
        <v>1</v>
      </c>
      <c r="L738" s="7">
        <f>_xlfn.XLOOKUP(D738,products!$A$1:$A$49,products!$E$1:$E$49,,0)</f>
        <v>12.95</v>
      </c>
      <c r="M738" s="10">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4"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f>
        <v>Ara</v>
      </c>
      <c r="J739" t="str">
        <f>_xlfn.XLOOKUP(D739,products!$A$1:$A$49,products!$C$1:$C$49)</f>
        <v>M</v>
      </c>
      <c r="K739" s="6">
        <f>_xlfn.XLOOKUP(D739,products!$A$1:$A$49,products!$D$1:$D$49)</f>
        <v>1</v>
      </c>
      <c r="L739" s="7">
        <f>_xlfn.XLOOKUP(D739,products!$A$1:$A$49,products!$E$1:$E$49,,0)</f>
        <v>11.25</v>
      </c>
      <c r="M739" s="10">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4"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f>
        <v>Rob</v>
      </c>
      <c r="J740" t="str">
        <f>_xlfn.XLOOKUP(D740,products!$A$1:$A$49,products!$C$1:$C$49)</f>
        <v>L</v>
      </c>
      <c r="K740" s="6">
        <f>_xlfn.XLOOKUP(D740,products!$A$1:$A$49,products!$D$1:$D$49)</f>
        <v>0.2</v>
      </c>
      <c r="L740" s="7">
        <f>_xlfn.XLOOKUP(D740,products!$A$1:$A$49,products!$E$1:$E$49,,0)</f>
        <v>3.5849999999999995</v>
      </c>
      <c r="M740" s="10">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4"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f>
        <v>Exc</v>
      </c>
      <c r="J741" t="str">
        <f>_xlfn.XLOOKUP(D741,products!$A$1:$A$49,products!$C$1:$C$49)</f>
        <v>D</v>
      </c>
      <c r="K741" s="6">
        <f>_xlfn.XLOOKUP(D741,products!$A$1:$A$49,products!$D$1:$D$49)</f>
        <v>0.2</v>
      </c>
      <c r="L741" s="7">
        <f>_xlfn.XLOOKUP(D741,products!$A$1:$A$49,products!$E$1:$E$49,,0)</f>
        <v>3.645</v>
      </c>
      <c r="M741" s="10">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4"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f>
        <v>Rob</v>
      </c>
      <c r="J742" t="str">
        <f>_xlfn.XLOOKUP(D742,products!$A$1:$A$49,products!$C$1:$C$49)</f>
        <v>L</v>
      </c>
      <c r="K742" s="6">
        <f>_xlfn.XLOOKUP(D742,products!$A$1:$A$49,products!$D$1:$D$49)</f>
        <v>0.5</v>
      </c>
      <c r="L742" s="7">
        <f>_xlfn.XLOOKUP(D742,products!$A$1:$A$49,products!$E$1:$E$49,,0)</f>
        <v>7.169999999999999</v>
      </c>
      <c r="M742" s="10">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4"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f>
        <v>Lib</v>
      </c>
      <c r="J743" t="str">
        <f>_xlfn.XLOOKUP(D743,products!$A$1:$A$49,products!$C$1:$C$49)</f>
        <v>M</v>
      </c>
      <c r="K743" s="6">
        <f>_xlfn.XLOOKUP(D743,products!$A$1:$A$49,products!$D$1:$D$49)</f>
        <v>0.2</v>
      </c>
      <c r="L743" s="7">
        <f>_xlfn.XLOOKUP(D743,products!$A$1:$A$49,products!$E$1:$E$49,,0)</f>
        <v>4.3650000000000002</v>
      </c>
      <c r="M743" s="10">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4"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f>
        <v>Lib</v>
      </c>
      <c r="J744" t="str">
        <f>_xlfn.XLOOKUP(D744,products!$A$1:$A$49,products!$C$1:$C$49)</f>
        <v>M</v>
      </c>
      <c r="K744" s="6">
        <f>_xlfn.XLOOKUP(D744,products!$A$1:$A$49,products!$D$1:$D$49)</f>
        <v>1</v>
      </c>
      <c r="L744" s="7">
        <f>_xlfn.XLOOKUP(D744,products!$A$1:$A$49,products!$E$1:$E$49,,0)</f>
        <v>14.55</v>
      </c>
      <c r="M744" s="10">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4"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f>
        <v>Ara</v>
      </c>
      <c r="J745" t="str">
        <f>_xlfn.XLOOKUP(D745,products!$A$1:$A$49,products!$C$1:$C$49)</f>
        <v>D</v>
      </c>
      <c r="K745" s="6">
        <f>_xlfn.XLOOKUP(D745,products!$A$1:$A$49,products!$D$1:$D$49)</f>
        <v>0.5</v>
      </c>
      <c r="L745" s="7">
        <f>_xlfn.XLOOKUP(D745,products!$A$1:$A$49,products!$E$1:$E$49,,0)</f>
        <v>5.97</v>
      </c>
      <c r="M745" s="10">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4"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f>
        <v>Rob</v>
      </c>
      <c r="J746" t="str">
        <f>_xlfn.XLOOKUP(D746,products!$A$1:$A$49,products!$C$1:$C$49)</f>
        <v>M</v>
      </c>
      <c r="K746" s="6">
        <f>_xlfn.XLOOKUP(D746,products!$A$1:$A$49,products!$D$1:$D$49)</f>
        <v>0.2</v>
      </c>
      <c r="L746" s="7">
        <f>_xlfn.XLOOKUP(D746,products!$A$1:$A$49,products!$E$1:$E$49,,0)</f>
        <v>2.9849999999999999</v>
      </c>
      <c r="M746" s="10">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4"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f>
        <v>Exc</v>
      </c>
      <c r="J747" t="str">
        <f>_xlfn.XLOOKUP(D747,products!$A$1:$A$49,products!$C$1:$C$49)</f>
        <v>D</v>
      </c>
      <c r="K747" s="6">
        <f>_xlfn.XLOOKUP(D747,products!$A$1:$A$49,products!$D$1:$D$49)</f>
        <v>0.5</v>
      </c>
      <c r="L747" s="7">
        <f>_xlfn.XLOOKUP(D747,products!$A$1:$A$49,products!$E$1:$E$49,,0)</f>
        <v>7.29</v>
      </c>
      <c r="M747" s="10">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4"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f>
        <v>Ara</v>
      </c>
      <c r="J748" t="str">
        <f>_xlfn.XLOOKUP(D748,products!$A$1:$A$49,products!$C$1:$C$49)</f>
        <v>M</v>
      </c>
      <c r="K748" s="6">
        <f>_xlfn.XLOOKUP(D748,products!$A$1:$A$49,products!$D$1:$D$49)</f>
        <v>1</v>
      </c>
      <c r="L748" s="7">
        <f>_xlfn.XLOOKUP(D748,products!$A$1:$A$49,products!$E$1:$E$49,,0)</f>
        <v>11.25</v>
      </c>
      <c r="M748" s="10">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4"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f>
        <v>Lib</v>
      </c>
      <c r="J749" t="str">
        <f>_xlfn.XLOOKUP(D749,products!$A$1:$A$49,products!$C$1:$C$49)</f>
        <v>M</v>
      </c>
      <c r="K749" s="6">
        <f>_xlfn.XLOOKUP(D749,products!$A$1:$A$49,products!$D$1:$D$49)</f>
        <v>0.5</v>
      </c>
      <c r="L749" s="7">
        <f>_xlfn.XLOOKUP(D749,products!$A$1:$A$49,products!$E$1:$E$49,,0)</f>
        <v>8.73</v>
      </c>
      <c r="M749" s="10">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4"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f>
        <v>Exc</v>
      </c>
      <c r="J750" t="str">
        <f>_xlfn.XLOOKUP(D750,products!$A$1:$A$49,products!$C$1:$C$49)</f>
        <v>D</v>
      </c>
      <c r="K750" s="6">
        <f>_xlfn.XLOOKUP(D750,products!$A$1:$A$49,products!$D$1:$D$49)</f>
        <v>0.5</v>
      </c>
      <c r="L750" s="7">
        <f>_xlfn.XLOOKUP(D750,products!$A$1:$A$49,products!$E$1:$E$49,,0)</f>
        <v>7.29</v>
      </c>
      <c r="M750" s="10">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4"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f>
        <v>Rob</v>
      </c>
      <c r="J751" t="str">
        <f>_xlfn.XLOOKUP(D751,products!$A$1:$A$49,products!$C$1:$C$49)</f>
        <v>D</v>
      </c>
      <c r="K751" s="6">
        <f>_xlfn.XLOOKUP(D751,products!$A$1:$A$49,products!$D$1:$D$49)</f>
        <v>0.2</v>
      </c>
      <c r="L751" s="7">
        <f>_xlfn.XLOOKUP(D751,products!$A$1:$A$49,products!$E$1:$E$49,,0)</f>
        <v>2.6849999999999996</v>
      </c>
      <c r="M751" s="10">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4"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f>
        <v>Rob</v>
      </c>
      <c r="J752" t="str">
        <f>_xlfn.XLOOKUP(D752,products!$A$1:$A$49,products!$C$1:$C$49)</f>
        <v>M</v>
      </c>
      <c r="K752" s="6">
        <f>_xlfn.XLOOKUP(D752,products!$A$1:$A$49,products!$D$1:$D$49)</f>
        <v>0.5</v>
      </c>
      <c r="L752" s="7">
        <f>_xlfn.XLOOKUP(D752,products!$A$1:$A$49,products!$E$1:$E$49,,0)</f>
        <v>5.97</v>
      </c>
      <c r="M752" s="10">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4"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f>
        <v>Lib</v>
      </c>
      <c r="J753" t="str">
        <f>_xlfn.XLOOKUP(D753,products!$A$1:$A$49,products!$C$1:$C$49)</f>
        <v>L</v>
      </c>
      <c r="K753" s="6">
        <f>_xlfn.XLOOKUP(D753,products!$A$1:$A$49,products!$D$1:$D$49)</f>
        <v>0.5</v>
      </c>
      <c r="L753" s="7">
        <f>_xlfn.XLOOKUP(D753,products!$A$1:$A$49,products!$E$1:$E$49,,0)</f>
        <v>9.51</v>
      </c>
      <c r="M753" s="10">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4"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f>
        <v>Exc</v>
      </c>
      <c r="J754" t="str">
        <f>_xlfn.XLOOKUP(D754,products!$A$1:$A$49,products!$C$1:$C$49)</f>
        <v>M</v>
      </c>
      <c r="K754" s="6">
        <f>_xlfn.XLOOKUP(D754,products!$A$1:$A$49,products!$D$1:$D$49)</f>
        <v>1</v>
      </c>
      <c r="L754" s="7">
        <f>_xlfn.XLOOKUP(D754,products!$A$1:$A$49,products!$E$1:$E$49,,0)</f>
        <v>13.75</v>
      </c>
      <c r="M754" s="10">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4"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f>
        <v>Ara</v>
      </c>
      <c r="J755" t="str">
        <f>_xlfn.XLOOKUP(D755,products!$A$1:$A$49,products!$C$1:$C$49)</f>
        <v>D</v>
      </c>
      <c r="K755" s="6">
        <f>_xlfn.XLOOKUP(D755,products!$A$1:$A$49,products!$D$1:$D$49)</f>
        <v>0.5</v>
      </c>
      <c r="L755" s="7">
        <f>_xlfn.XLOOKUP(D755,products!$A$1:$A$49,products!$E$1:$E$49,,0)</f>
        <v>5.97</v>
      </c>
      <c r="M755" s="10">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4"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f>
        <v>Ara</v>
      </c>
      <c r="J756" t="str">
        <f>_xlfn.XLOOKUP(D756,products!$A$1:$A$49,products!$C$1:$C$49)</f>
        <v>D</v>
      </c>
      <c r="K756" s="6">
        <f>_xlfn.XLOOKUP(D756,products!$A$1:$A$49,products!$D$1:$D$49)</f>
        <v>0.2</v>
      </c>
      <c r="L756" s="7">
        <f>_xlfn.XLOOKUP(D756,products!$A$1:$A$49,products!$E$1:$E$49,,0)</f>
        <v>2.9849999999999999</v>
      </c>
      <c r="M756" s="10">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4"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f>
        <v>Lib</v>
      </c>
      <c r="J757" t="str">
        <f>_xlfn.XLOOKUP(D757,products!$A$1:$A$49,products!$C$1:$C$49)</f>
        <v>L</v>
      </c>
      <c r="K757" s="6">
        <f>_xlfn.XLOOKUP(D757,products!$A$1:$A$49,products!$D$1:$D$49)</f>
        <v>0.2</v>
      </c>
      <c r="L757" s="7">
        <f>_xlfn.XLOOKUP(D757,products!$A$1:$A$49,products!$E$1:$E$49,,0)</f>
        <v>4.7549999999999999</v>
      </c>
      <c r="M757" s="10">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4"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f>
        <v>Rob</v>
      </c>
      <c r="J758" t="str">
        <f>_xlfn.XLOOKUP(D758,products!$A$1:$A$49,products!$C$1:$C$49)</f>
        <v>D</v>
      </c>
      <c r="K758" s="6">
        <f>_xlfn.XLOOKUP(D758,products!$A$1:$A$49,products!$D$1:$D$49)</f>
        <v>1</v>
      </c>
      <c r="L758" s="7">
        <f>_xlfn.XLOOKUP(D758,products!$A$1:$A$49,products!$E$1:$E$49,,0)</f>
        <v>8.9499999999999993</v>
      </c>
      <c r="M758" s="10">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4"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f>
        <v>Ara</v>
      </c>
      <c r="J759" t="str">
        <f>_xlfn.XLOOKUP(D759,products!$A$1:$A$49,products!$C$1:$C$49)</f>
        <v>D</v>
      </c>
      <c r="K759" s="6">
        <f>_xlfn.XLOOKUP(D759,products!$A$1:$A$49,products!$D$1:$D$49)</f>
        <v>0.5</v>
      </c>
      <c r="L759" s="7">
        <f>_xlfn.XLOOKUP(D759,products!$A$1:$A$49,products!$E$1:$E$49,,0)</f>
        <v>5.97</v>
      </c>
      <c r="M759" s="10">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4"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f>
        <v>Rob</v>
      </c>
      <c r="J760" t="str">
        <f>_xlfn.XLOOKUP(D760,products!$A$1:$A$49,products!$C$1:$C$49)</f>
        <v>D</v>
      </c>
      <c r="K760" s="6">
        <f>_xlfn.XLOOKUP(D760,products!$A$1:$A$49,products!$D$1:$D$49)</f>
        <v>1</v>
      </c>
      <c r="L760" s="7">
        <f>_xlfn.XLOOKUP(D760,products!$A$1:$A$49,products!$E$1:$E$49,,0)</f>
        <v>8.9499999999999993</v>
      </c>
      <c r="M760" s="10">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4"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f>
        <v>Lib</v>
      </c>
      <c r="J761" t="str">
        <f>_xlfn.XLOOKUP(D761,products!$A$1:$A$49,products!$C$1:$C$49)</f>
        <v>D</v>
      </c>
      <c r="K761" s="6">
        <f>_xlfn.XLOOKUP(D761,products!$A$1:$A$49,products!$D$1:$D$49)</f>
        <v>2.5</v>
      </c>
      <c r="L761" s="7">
        <f>_xlfn.XLOOKUP(D761,products!$A$1:$A$49,products!$E$1:$E$49,,0)</f>
        <v>29.784999999999997</v>
      </c>
      <c r="M761" s="10">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4"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f>
        <v>Exc</v>
      </c>
      <c r="J762" t="str">
        <f>_xlfn.XLOOKUP(D762,products!$A$1:$A$49,products!$C$1:$C$49)</f>
        <v>L</v>
      </c>
      <c r="K762" s="6">
        <f>_xlfn.XLOOKUP(D762,products!$A$1:$A$49,products!$D$1:$D$49)</f>
        <v>0.5</v>
      </c>
      <c r="L762" s="7">
        <f>_xlfn.XLOOKUP(D762,products!$A$1:$A$49,products!$E$1:$E$49,,0)</f>
        <v>8.91</v>
      </c>
      <c r="M762" s="10">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4"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f>
        <v>Exc</v>
      </c>
      <c r="J763" t="str">
        <f>_xlfn.XLOOKUP(D763,products!$A$1:$A$49,products!$C$1:$C$49)</f>
        <v>L</v>
      </c>
      <c r="K763" s="6">
        <f>_xlfn.XLOOKUP(D763,products!$A$1:$A$49,products!$D$1:$D$49)</f>
        <v>1</v>
      </c>
      <c r="L763" s="7">
        <f>_xlfn.XLOOKUP(D763,products!$A$1:$A$49,products!$E$1:$E$49,,0)</f>
        <v>14.85</v>
      </c>
      <c r="M763" s="10">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4"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f>
        <v>Lib</v>
      </c>
      <c r="J764" t="str">
        <f>_xlfn.XLOOKUP(D764,products!$A$1:$A$49,products!$C$1:$C$49)</f>
        <v>M</v>
      </c>
      <c r="K764" s="6">
        <f>_xlfn.XLOOKUP(D764,products!$A$1:$A$49,products!$D$1:$D$49)</f>
        <v>0.5</v>
      </c>
      <c r="L764" s="7">
        <f>_xlfn.XLOOKUP(D764,products!$A$1:$A$49,products!$E$1:$E$49,,0)</f>
        <v>8.73</v>
      </c>
      <c r="M764" s="10">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4"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f>
        <v>Ara</v>
      </c>
      <c r="J765" t="str">
        <f>_xlfn.XLOOKUP(D765,products!$A$1:$A$49,products!$C$1:$C$49)</f>
        <v>L</v>
      </c>
      <c r="K765" s="6">
        <f>_xlfn.XLOOKUP(D765,products!$A$1:$A$49,products!$D$1:$D$49)</f>
        <v>0.5</v>
      </c>
      <c r="L765" s="7">
        <f>_xlfn.XLOOKUP(D765,products!$A$1:$A$49,products!$E$1:$E$49,,0)</f>
        <v>7.77</v>
      </c>
      <c r="M765" s="10">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4"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f>
        <v>Ara</v>
      </c>
      <c r="J766" t="str">
        <f>_xlfn.XLOOKUP(D766,products!$A$1:$A$49,products!$C$1:$C$49)</f>
        <v>L</v>
      </c>
      <c r="K766" s="6">
        <f>_xlfn.XLOOKUP(D766,products!$A$1:$A$49,products!$D$1:$D$49)</f>
        <v>2.5</v>
      </c>
      <c r="L766" s="7">
        <f>_xlfn.XLOOKUP(D766,products!$A$1:$A$49,products!$E$1:$E$49,,0)</f>
        <v>29.784999999999997</v>
      </c>
      <c r="M766" s="10">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4"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f>
        <v>Rob</v>
      </c>
      <c r="J767" t="str">
        <f>_xlfn.XLOOKUP(D767,products!$A$1:$A$49,products!$C$1:$C$49)</f>
        <v>M</v>
      </c>
      <c r="K767" s="6">
        <f>_xlfn.XLOOKUP(D767,products!$A$1:$A$49,products!$D$1:$D$49)</f>
        <v>1</v>
      </c>
      <c r="L767" s="7">
        <f>_xlfn.XLOOKUP(D767,products!$A$1:$A$49,products!$E$1:$E$49,,0)</f>
        <v>9.9499999999999993</v>
      </c>
      <c r="M767" s="10">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4"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f>
        <v>Ara</v>
      </c>
      <c r="J768" t="str">
        <f>_xlfn.XLOOKUP(D768,products!$A$1:$A$49,products!$C$1:$C$49)</f>
        <v>L</v>
      </c>
      <c r="K768" s="6">
        <f>_xlfn.XLOOKUP(D768,products!$A$1:$A$49,products!$D$1:$D$49)</f>
        <v>0.5</v>
      </c>
      <c r="L768" s="7">
        <f>_xlfn.XLOOKUP(D768,products!$A$1:$A$49,products!$E$1:$E$49,,0)</f>
        <v>7.77</v>
      </c>
      <c r="M768" s="10">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4"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f>
        <v>Ara</v>
      </c>
      <c r="J769" t="str">
        <f>_xlfn.XLOOKUP(D769,products!$A$1:$A$49,products!$C$1:$C$49)</f>
        <v>L</v>
      </c>
      <c r="K769" s="6">
        <f>_xlfn.XLOOKUP(D769,products!$A$1:$A$49,products!$D$1:$D$49)</f>
        <v>2.5</v>
      </c>
      <c r="L769" s="7">
        <f>_xlfn.XLOOKUP(D769,products!$A$1:$A$49,products!$E$1:$E$49,,0)</f>
        <v>29.784999999999997</v>
      </c>
      <c r="M769" s="10">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4"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f>
        <v>Rob</v>
      </c>
      <c r="J770" t="str">
        <f>_xlfn.XLOOKUP(D770,products!$A$1:$A$49,products!$C$1:$C$49)</f>
        <v>L</v>
      </c>
      <c r="K770" s="6">
        <f>_xlfn.XLOOKUP(D770,products!$A$1:$A$49,products!$D$1:$D$49)</f>
        <v>1</v>
      </c>
      <c r="L770" s="7">
        <f>_xlfn.XLOOKUP(D770,products!$A$1:$A$49,products!$E$1:$E$49,,0)</f>
        <v>11.95</v>
      </c>
      <c r="M770" s="10">
        <f t="shared" ref="M770:M833" si="36">L770*E770</f>
        <v>23.9</v>
      </c>
      <c r="N770" t="str">
        <f t="shared" si="34"/>
        <v>Robusta</v>
      </c>
      <c r="O770" t="str">
        <f t="shared" si="35"/>
        <v>Light</v>
      </c>
      <c r="P770" t="str">
        <f>_xlfn.XLOOKUP(Orders[[#This Row],[Customer ID]],customers!$A$1:$A$1001,customers!$I$1:$I$1001,,0)</f>
        <v>No</v>
      </c>
    </row>
    <row r="771" spans="1:16" x14ac:dyDescent="0.35">
      <c r="A771" s="2" t="s">
        <v>4836</v>
      </c>
      <c r="B771" s="3">
        <v>43912</v>
      </c>
      <c r="C771" s="4"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f>
        <v>Rob</v>
      </c>
      <c r="J771" t="str">
        <f>_xlfn.XLOOKUP(D771,products!$A$1:$A$49,products!$C$1:$C$49)</f>
        <v>M</v>
      </c>
      <c r="K771" s="6">
        <f>_xlfn.XLOOKUP(D771,products!$A$1:$A$49,products!$D$1:$D$49)</f>
        <v>2.5</v>
      </c>
      <c r="L771" s="7">
        <f>_xlfn.XLOOKUP(D771,products!$A$1:$A$49,products!$E$1:$E$49,,0)</f>
        <v>22.884999999999998</v>
      </c>
      <c r="M771" s="10">
        <f t="shared" si="36"/>
        <v>137.31</v>
      </c>
      <c r="N771" t="str">
        <f t="shared" ref="N771:N834" si="37">IF(I771="Rob","Robusta",IF(I771="Exc","Excelsa",IF(I771="Ara","Arabica", IF(I771="Lib","Liberica",""))))</f>
        <v>Robusta</v>
      </c>
      <c r="O771" t="str">
        <f t="shared" ref="O771:O834" si="38">IF(J771="M","Medium",IF(J771="L","Light", IF(J771="D","Dark")))</f>
        <v>Medium</v>
      </c>
      <c r="P771" t="str">
        <f>_xlfn.XLOOKUP(Orders[[#This Row],[Customer ID]],customers!$A$1:$A$1001,customers!$I$1:$I$1001,,0)</f>
        <v>No</v>
      </c>
    </row>
    <row r="772" spans="1:16" x14ac:dyDescent="0.35">
      <c r="A772" s="2" t="s">
        <v>4842</v>
      </c>
      <c r="B772" s="3">
        <v>44092</v>
      </c>
      <c r="C772" s="4"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f>
        <v>Ara</v>
      </c>
      <c r="J772" t="str">
        <f>_xlfn.XLOOKUP(D772,products!$A$1:$A$49,products!$C$1:$C$49)</f>
        <v>D</v>
      </c>
      <c r="K772" s="6">
        <f>_xlfn.XLOOKUP(D772,products!$A$1:$A$49,products!$D$1:$D$49)</f>
        <v>1</v>
      </c>
      <c r="L772" s="7">
        <f>_xlfn.XLOOKUP(D772,products!$A$1:$A$49,products!$E$1:$E$49,,0)</f>
        <v>9.9499999999999993</v>
      </c>
      <c r="M772" s="10">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4"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f>
        <v>Rob</v>
      </c>
      <c r="J773" t="str">
        <f>_xlfn.XLOOKUP(D773,products!$A$1:$A$49,products!$C$1:$C$49)</f>
        <v>L</v>
      </c>
      <c r="K773" s="6">
        <f>_xlfn.XLOOKUP(D773,products!$A$1:$A$49,products!$D$1:$D$49)</f>
        <v>0.5</v>
      </c>
      <c r="L773" s="7">
        <f>_xlfn.XLOOKUP(D773,products!$A$1:$A$49,products!$E$1:$E$49,,0)</f>
        <v>7.169999999999999</v>
      </c>
      <c r="M773" s="10">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4"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f>
        <v>Exc</v>
      </c>
      <c r="J774" t="str">
        <f>_xlfn.XLOOKUP(D774,products!$A$1:$A$49,products!$C$1:$C$49)</f>
        <v>M</v>
      </c>
      <c r="K774" s="6">
        <f>_xlfn.XLOOKUP(D774,products!$A$1:$A$49,products!$D$1:$D$49)</f>
        <v>1</v>
      </c>
      <c r="L774" s="7">
        <f>_xlfn.XLOOKUP(D774,products!$A$1:$A$49,products!$E$1:$E$49,,0)</f>
        <v>13.75</v>
      </c>
      <c r="M774" s="10">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4"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f>
        <v>Lib</v>
      </c>
      <c r="J775" t="str">
        <f>_xlfn.XLOOKUP(D775,products!$A$1:$A$49,products!$C$1:$C$49)</f>
        <v>M</v>
      </c>
      <c r="K775" s="6">
        <f>_xlfn.XLOOKUP(D775,products!$A$1:$A$49,products!$D$1:$D$49)</f>
        <v>0.2</v>
      </c>
      <c r="L775" s="7">
        <f>_xlfn.XLOOKUP(D775,products!$A$1:$A$49,products!$E$1:$E$49,,0)</f>
        <v>4.3650000000000002</v>
      </c>
      <c r="M775" s="10">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4"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f>
        <v>Rob</v>
      </c>
      <c r="J776" t="str">
        <f>_xlfn.XLOOKUP(D776,products!$A$1:$A$49,products!$C$1:$C$49)</f>
        <v>M</v>
      </c>
      <c r="K776" s="6">
        <f>_xlfn.XLOOKUP(D776,products!$A$1:$A$49,products!$D$1:$D$49)</f>
        <v>1</v>
      </c>
      <c r="L776" s="7">
        <f>_xlfn.XLOOKUP(D776,products!$A$1:$A$49,products!$E$1:$E$49,,0)</f>
        <v>9.9499999999999993</v>
      </c>
      <c r="M776" s="10">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4"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f>
        <v>Exc</v>
      </c>
      <c r="J777" t="str">
        <f>_xlfn.XLOOKUP(D777,products!$A$1:$A$49,products!$C$1:$C$49)</f>
        <v>L</v>
      </c>
      <c r="K777" s="6">
        <f>_xlfn.XLOOKUP(D777,products!$A$1:$A$49,products!$D$1:$D$49)</f>
        <v>0.5</v>
      </c>
      <c r="L777" s="7">
        <f>_xlfn.XLOOKUP(D777,products!$A$1:$A$49,products!$E$1:$E$49,,0)</f>
        <v>8.91</v>
      </c>
      <c r="M777" s="10">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4"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f>
        <v>Ara</v>
      </c>
      <c r="J778" t="str">
        <f>_xlfn.XLOOKUP(D778,products!$A$1:$A$49,products!$C$1:$C$49)</f>
        <v>M</v>
      </c>
      <c r="K778" s="6">
        <f>_xlfn.XLOOKUP(D778,products!$A$1:$A$49,products!$D$1:$D$49)</f>
        <v>0.5</v>
      </c>
      <c r="L778" s="7">
        <f>_xlfn.XLOOKUP(D778,products!$A$1:$A$49,products!$E$1:$E$49,,0)</f>
        <v>6.75</v>
      </c>
      <c r="M778" s="10">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4"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f>
        <v>Ara</v>
      </c>
      <c r="J779" t="str">
        <f>_xlfn.XLOOKUP(D779,products!$A$1:$A$49,products!$C$1:$C$49)</f>
        <v>L</v>
      </c>
      <c r="K779" s="6">
        <f>_xlfn.XLOOKUP(D779,products!$A$1:$A$49,products!$D$1:$D$49)</f>
        <v>2.5</v>
      </c>
      <c r="L779" s="7">
        <f>_xlfn.XLOOKUP(D779,products!$A$1:$A$49,products!$E$1:$E$49,,0)</f>
        <v>29.784999999999997</v>
      </c>
      <c r="M779" s="10">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4"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f>
        <v>Lib</v>
      </c>
      <c r="J780" t="str">
        <f>_xlfn.XLOOKUP(D780,products!$A$1:$A$49,products!$C$1:$C$49)</f>
        <v>L</v>
      </c>
      <c r="K780" s="6">
        <f>_xlfn.XLOOKUP(D780,products!$A$1:$A$49,products!$D$1:$D$49)</f>
        <v>0.5</v>
      </c>
      <c r="L780" s="7">
        <f>_xlfn.XLOOKUP(D780,products!$A$1:$A$49,products!$E$1:$E$49,,0)</f>
        <v>9.51</v>
      </c>
      <c r="M780" s="10">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4"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f>
        <v>Lib</v>
      </c>
      <c r="J781" t="str">
        <f>_xlfn.XLOOKUP(D781,products!$A$1:$A$49,products!$C$1:$C$49)</f>
        <v>D</v>
      </c>
      <c r="K781" s="6">
        <f>_xlfn.XLOOKUP(D781,products!$A$1:$A$49,products!$D$1:$D$49)</f>
        <v>1</v>
      </c>
      <c r="L781" s="7">
        <f>_xlfn.XLOOKUP(D781,products!$A$1:$A$49,products!$E$1:$E$49,,0)</f>
        <v>12.95</v>
      </c>
      <c r="M781" s="10">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4"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f>
        <v>Exc</v>
      </c>
      <c r="J782" t="str">
        <f>_xlfn.XLOOKUP(D782,products!$A$1:$A$49,products!$C$1:$C$49)</f>
        <v>M</v>
      </c>
      <c r="K782" s="6">
        <f>_xlfn.XLOOKUP(D782,products!$A$1:$A$49,products!$D$1:$D$49)</f>
        <v>1</v>
      </c>
      <c r="L782" s="7">
        <f>_xlfn.XLOOKUP(D782,products!$A$1:$A$49,products!$E$1:$E$49,,0)</f>
        <v>13.75</v>
      </c>
      <c r="M782" s="10">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4"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f>
        <v>Lib</v>
      </c>
      <c r="J783" t="str">
        <f>_xlfn.XLOOKUP(D783,products!$A$1:$A$49,products!$C$1:$C$49)</f>
        <v>L</v>
      </c>
      <c r="K783" s="6">
        <f>_xlfn.XLOOKUP(D783,products!$A$1:$A$49,products!$D$1:$D$49)</f>
        <v>2.5</v>
      </c>
      <c r="L783" s="7">
        <f>_xlfn.XLOOKUP(D783,products!$A$1:$A$49,products!$E$1:$E$49,,0)</f>
        <v>36.454999999999998</v>
      </c>
      <c r="M783" s="10">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4"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f>
        <v>Exc</v>
      </c>
      <c r="J784" t="str">
        <f>_xlfn.XLOOKUP(D784,products!$A$1:$A$49,products!$C$1:$C$49)</f>
        <v>L</v>
      </c>
      <c r="K784" s="6">
        <f>_xlfn.XLOOKUP(D784,products!$A$1:$A$49,products!$D$1:$D$49)</f>
        <v>0.2</v>
      </c>
      <c r="L784" s="7">
        <f>_xlfn.XLOOKUP(D784,products!$A$1:$A$49,products!$E$1:$E$49,,0)</f>
        <v>4.4550000000000001</v>
      </c>
      <c r="M784" s="10">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4"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f>
        <v>Lib</v>
      </c>
      <c r="J785" t="str">
        <f>_xlfn.XLOOKUP(D785,products!$A$1:$A$49,products!$C$1:$C$49)</f>
        <v>M</v>
      </c>
      <c r="K785" s="6">
        <f>_xlfn.XLOOKUP(D785,products!$A$1:$A$49,products!$D$1:$D$49)</f>
        <v>0.5</v>
      </c>
      <c r="L785" s="7">
        <f>_xlfn.XLOOKUP(D785,products!$A$1:$A$49,products!$E$1:$E$49,,0)</f>
        <v>8.73</v>
      </c>
      <c r="M785" s="10">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4"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f>
        <v>Lib</v>
      </c>
      <c r="J786" t="str">
        <f>_xlfn.XLOOKUP(D786,products!$A$1:$A$49,products!$C$1:$C$49)</f>
        <v>L</v>
      </c>
      <c r="K786" s="6">
        <f>_xlfn.XLOOKUP(D786,products!$A$1:$A$49,products!$D$1:$D$49)</f>
        <v>1</v>
      </c>
      <c r="L786" s="7">
        <f>_xlfn.XLOOKUP(D786,products!$A$1:$A$49,products!$E$1:$E$49,,0)</f>
        <v>15.85</v>
      </c>
      <c r="M786" s="10">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4"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f>
        <v>Ara</v>
      </c>
      <c r="J787" t="str">
        <f>_xlfn.XLOOKUP(D787,products!$A$1:$A$49,products!$C$1:$C$49)</f>
        <v>D</v>
      </c>
      <c r="K787" s="6">
        <f>_xlfn.XLOOKUP(D787,products!$A$1:$A$49,products!$D$1:$D$49)</f>
        <v>2.5</v>
      </c>
      <c r="L787" s="7">
        <f>_xlfn.XLOOKUP(D787,products!$A$1:$A$49,products!$E$1:$E$49,,0)</f>
        <v>22.884999999999998</v>
      </c>
      <c r="M787" s="10">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4"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f>
        <v>Exc</v>
      </c>
      <c r="J788" t="str">
        <f>_xlfn.XLOOKUP(D788,products!$A$1:$A$49,products!$C$1:$C$49)</f>
        <v>D</v>
      </c>
      <c r="K788" s="6">
        <f>_xlfn.XLOOKUP(D788,products!$A$1:$A$49,products!$D$1:$D$49)</f>
        <v>2.5</v>
      </c>
      <c r="L788" s="7">
        <f>_xlfn.XLOOKUP(D788,products!$A$1:$A$49,products!$E$1:$E$49,,0)</f>
        <v>27.945</v>
      </c>
      <c r="M788" s="10">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4"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f>
        <v>Exc</v>
      </c>
      <c r="J789" t="str">
        <f>_xlfn.XLOOKUP(D789,products!$A$1:$A$49,products!$C$1:$C$49)</f>
        <v>M</v>
      </c>
      <c r="K789" s="6">
        <f>_xlfn.XLOOKUP(D789,products!$A$1:$A$49,products!$D$1:$D$49)</f>
        <v>1</v>
      </c>
      <c r="L789" s="7">
        <f>_xlfn.XLOOKUP(D789,products!$A$1:$A$49,products!$E$1:$E$49,,0)</f>
        <v>13.75</v>
      </c>
      <c r="M789" s="10">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4"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f>
        <v>Rob</v>
      </c>
      <c r="J790" t="str">
        <f>_xlfn.XLOOKUP(D790,products!$A$1:$A$49,products!$C$1:$C$49)</f>
        <v>M</v>
      </c>
      <c r="K790" s="6">
        <f>_xlfn.XLOOKUP(D790,products!$A$1:$A$49,products!$D$1:$D$49)</f>
        <v>2.5</v>
      </c>
      <c r="L790" s="7">
        <f>_xlfn.XLOOKUP(D790,products!$A$1:$A$49,products!$E$1:$E$49,,0)</f>
        <v>22.884999999999998</v>
      </c>
      <c r="M790" s="10">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4"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f>
        <v>Ara</v>
      </c>
      <c r="J791" t="str">
        <f>_xlfn.XLOOKUP(D791,products!$A$1:$A$49,products!$C$1:$C$49)</f>
        <v>L</v>
      </c>
      <c r="K791" s="6">
        <f>_xlfn.XLOOKUP(D791,products!$A$1:$A$49,products!$D$1:$D$49)</f>
        <v>1</v>
      </c>
      <c r="L791" s="7">
        <f>_xlfn.XLOOKUP(D791,products!$A$1:$A$49,products!$E$1:$E$49,,0)</f>
        <v>12.95</v>
      </c>
      <c r="M791" s="10">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4"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f>
        <v>Ara</v>
      </c>
      <c r="J792" t="str">
        <f>_xlfn.XLOOKUP(D792,products!$A$1:$A$49,products!$C$1:$C$49)</f>
        <v>L</v>
      </c>
      <c r="K792" s="6">
        <f>_xlfn.XLOOKUP(D792,products!$A$1:$A$49,products!$D$1:$D$49)</f>
        <v>0.5</v>
      </c>
      <c r="L792" s="7">
        <f>_xlfn.XLOOKUP(D792,products!$A$1:$A$49,products!$E$1:$E$49,,0)</f>
        <v>7.77</v>
      </c>
      <c r="M792" s="10">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4"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f>
        <v>Lib</v>
      </c>
      <c r="J793" t="str">
        <f>_xlfn.XLOOKUP(D793,products!$A$1:$A$49,products!$C$1:$C$49)</f>
        <v>L</v>
      </c>
      <c r="K793" s="6">
        <f>_xlfn.XLOOKUP(D793,products!$A$1:$A$49,products!$D$1:$D$49)</f>
        <v>0.2</v>
      </c>
      <c r="L793" s="7">
        <f>_xlfn.XLOOKUP(D793,products!$A$1:$A$49,products!$E$1:$E$49,,0)</f>
        <v>4.7549999999999999</v>
      </c>
      <c r="M793" s="10">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4"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f>
        <v>Lib</v>
      </c>
      <c r="J794" t="str">
        <f>_xlfn.XLOOKUP(D794,products!$A$1:$A$49,products!$C$1:$C$49)</f>
        <v>M</v>
      </c>
      <c r="K794" s="6">
        <f>_xlfn.XLOOKUP(D794,products!$A$1:$A$49,products!$D$1:$D$49)</f>
        <v>0.5</v>
      </c>
      <c r="L794" s="7">
        <f>_xlfn.XLOOKUP(D794,products!$A$1:$A$49,products!$E$1:$E$49,,0)</f>
        <v>8.73</v>
      </c>
      <c r="M794" s="10">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4"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f>
        <v>Rob</v>
      </c>
      <c r="J795" t="str">
        <f>_xlfn.XLOOKUP(D795,products!$A$1:$A$49,products!$C$1:$C$49)</f>
        <v>L</v>
      </c>
      <c r="K795" s="6">
        <f>_xlfn.XLOOKUP(D795,products!$A$1:$A$49,products!$D$1:$D$49)</f>
        <v>0.2</v>
      </c>
      <c r="L795" s="7">
        <f>_xlfn.XLOOKUP(D795,products!$A$1:$A$49,products!$E$1:$E$49,,0)</f>
        <v>3.5849999999999995</v>
      </c>
      <c r="M795" s="10">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4"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f>
        <v>Ara</v>
      </c>
      <c r="J796" t="str">
        <f>_xlfn.XLOOKUP(D796,products!$A$1:$A$49,products!$C$1:$C$49)</f>
        <v>L</v>
      </c>
      <c r="K796" s="6">
        <f>_xlfn.XLOOKUP(D796,products!$A$1:$A$49,products!$D$1:$D$49)</f>
        <v>2.5</v>
      </c>
      <c r="L796" s="7">
        <f>_xlfn.XLOOKUP(D796,products!$A$1:$A$49,products!$E$1:$E$49,,0)</f>
        <v>29.784999999999997</v>
      </c>
      <c r="M796" s="10">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4"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f>
        <v>Rob</v>
      </c>
      <c r="J797" t="str">
        <f>_xlfn.XLOOKUP(D797,products!$A$1:$A$49,products!$C$1:$C$49)</f>
        <v>L</v>
      </c>
      <c r="K797" s="6">
        <f>_xlfn.XLOOKUP(D797,products!$A$1:$A$49,products!$D$1:$D$49)</f>
        <v>0.5</v>
      </c>
      <c r="L797" s="7">
        <f>_xlfn.XLOOKUP(D797,products!$A$1:$A$49,products!$E$1:$E$49,,0)</f>
        <v>7.169999999999999</v>
      </c>
      <c r="M797" s="10">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4"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f>
        <v>Lib</v>
      </c>
      <c r="J798" t="str">
        <f>_xlfn.XLOOKUP(D798,products!$A$1:$A$49,products!$C$1:$C$49)</f>
        <v>L</v>
      </c>
      <c r="K798" s="6">
        <f>_xlfn.XLOOKUP(D798,products!$A$1:$A$49,products!$D$1:$D$49)</f>
        <v>0.5</v>
      </c>
      <c r="L798" s="7">
        <f>_xlfn.XLOOKUP(D798,products!$A$1:$A$49,products!$E$1:$E$49,,0)</f>
        <v>9.51</v>
      </c>
      <c r="M798" s="10">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4"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f>
        <v>Ara</v>
      </c>
      <c r="J799" t="str">
        <f>_xlfn.XLOOKUP(D799,products!$A$1:$A$49,products!$C$1:$C$49)</f>
        <v>L</v>
      </c>
      <c r="K799" s="6">
        <f>_xlfn.XLOOKUP(D799,products!$A$1:$A$49,products!$D$1:$D$49)</f>
        <v>0.5</v>
      </c>
      <c r="L799" s="7">
        <f>_xlfn.XLOOKUP(D799,products!$A$1:$A$49,products!$E$1:$E$49,,0)</f>
        <v>7.77</v>
      </c>
      <c r="M799" s="10">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4"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f>
        <v>Rob</v>
      </c>
      <c r="J800" t="str">
        <f>_xlfn.XLOOKUP(D800,products!$A$1:$A$49,products!$C$1:$C$49)</f>
        <v>D</v>
      </c>
      <c r="K800" s="6">
        <f>_xlfn.XLOOKUP(D800,products!$A$1:$A$49,products!$D$1:$D$49)</f>
        <v>0.2</v>
      </c>
      <c r="L800" s="7">
        <f>_xlfn.XLOOKUP(D800,products!$A$1:$A$49,products!$E$1:$E$49,,0)</f>
        <v>2.6849999999999996</v>
      </c>
      <c r="M800" s="10">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4"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f>
        <v>Exc</v>
      </c>
      <c r="J801" t="str">
        <f>_xlfn.XLOOKUP(D801,products!$A$1:$A$49,products!$C$1:$C$49)</f>
        <v>D</v>
      </c>
      <c r="K801" s="6">
        <f>_xlfn.XLOOKUP(D801,products!$A$1:$A$49,products!$D$1:$D$49)</f>
        <v>1</v>
      </c>
      <c r="L801" s="7">
        <f>_xlfn.XLOOKUP(D801,products!$A$1:$A$49,products!$E$1:$E$49,,0)</f>
        <v>12.15</v>
      </c>
      <c r="M801" s="10">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4"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f>
        <v>Rob</v>
      </c>
      <c r="J802" t="str">
        <f>_xlfn.XLOOKUP(D802,products!$A$1:$A$49,products!$C$1:$C$49)</f>
        <v>D</v>
      </c>
      <c r="K802" s="6">
        <f>_xlfn.XLOOKUP(D802,products!$A$1:$A$49,products!$D$1:$D$49)</f>
        <v>0.2</v>
      </c>
      <c r="L802" s="7">
        <f>_xlfn.XLOOKUP(D802,products!$A$1:$A$49,products!$E$1:$E$49,,0)</f>
        <v>2.6849999999999996</v>
      </c>
      <c r="M802" s="10">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4"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f>
        <v>Rob</v>
      </c>
      <c r="J803" t="str">
        <f>_xlfn.XLOOKUP(D803,products!$A$1:$A$49,products!$C$1:$C$49)</f>
        <v>D</v>
      </c>
      <c r="K803" s="6">
        <f>_xlfn.XLOOKUP(D803,products!$A$1:$A$49,products!$D$1:$D$49)</f>
        <v>2.5</v>
      </c>
      <c r="L803" s="7">
        <f>_xlfn.XLOOKUP(D803,products!$A$1:$A$49,products!$E$1:$E$49,,0)</f>
        <v>20.584999999999997</v>
      </c>
      <c r="M803" s="10">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4"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f>
        <v>Rob</v>
      </c>
      <c r="J804" t="str">
        <f>_xlfn.XLOOKUP(D804,products!$A$1:$A$49,products!$C$1:$C$49)</f>
        <v>D</v>
      </c>
      <c r="K804" s="6">
        <f>_xlfn.XLOOKUP(D804,products!$A$1:$A$49,products!$D$1:$D$49)</f>
        <v>0.2</v>
      </c>
      <c r="L804" s="7">
        <f>_xlfn.XLOOKUP(D804,products!$A$1:$A$49,products!$E$1:$E$49,,0)</f>
        <v>2.6849999999999996</v>
      </c>
      <c r="M804" s="10">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4"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f>
        <v>Exc</v>
      </c>
      <c r="J805" t="str">
        <f>_xlfn.XLOOKUP(D805,products!$A$1:$A$49,products!$C$1:$C$49)</f>
        <v>M</v>
      </c>
      <c r="K805" s="6">
        <f>_xlfn.XLOOKUP(D805,products!$A$1:$A$49,products!$D$1:$D$49)</f>
        <v>2.5</v>
      </c>
      <c r="L805" s="7">
        <f>_xlfn.XLOOKUP(D805,products!$A$1:$A$49,products!$E$1:$E$49,,0)</f>
        <v>31.624999999999996</v>
      </c>
      <c r="M805" s="10">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4"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f>
        <v>Rob</v>
      </c>
      <c r="J806" t="str">
        <f>_xlfn.XLOOKUP(D806,products!$A$1:$A$49,products!$C$1:$C$49)</f>
        <v>L</v>
      </c>
      <c r="K806" s="6">
        <f>_xlfn.XLOOKUP(D806,products!$A$1:$A$49,products!$D$1:$D$49)</f>
        <v>1</v>
      </c>
      <c r="L806" s="7">
        <f>_xlfn.XLOOKUP(D806,products!$A$1:$A$49,products!$E$1:$E$49,,0)</f>
        <v>11.95</v>
      </c>
      <c r="M806" s="10">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4"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f>
        <v>Rob</v>
      </c>
      <c r="J807" t="str">
        <f>_xlfn.XLOOKUP(D807,products!$A$1:$A$49,products!$C$1:$C$49)</f>
        <v>M</v>
      </c>
      <c r="K807" s="6">
        <f>_xlfn.XLOOKUP(D807,products!$A$1:$A$49,products!$D$1:$D$49)</f>
        <v>0.5</v>
      </c>
      <c r="L807" s="7">
        <f>_xlfn.XLOOKUP(D807,products!$A$1:$A$49,products!$E$1:$E$49,,0)</f>
        <v>5.97</v>
      </c>
      <c r="M807" s="10">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4"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f>
        <v>Lib</v>
      </c>
      <c r="J808" t="str">
        <f>_xlfn.XLOOKUP(D808,products!$A$1:$A$49,products!$C$1:$C$49)</f>
        <v>D</v>
      </c>
      <c r="K808" s="6">
        <f>_xlfn.XLOOKUP(D808,products!$A$1:$A$49,products!$D$1:$D$49)</f>
        <v>0.2</v>
      </c>
      <c r="L808" s="7">
        <f>_xlfn.XLOOKUP(D808,products!$A$1:$A$49,products!$E$1:$E$49,,0)</f>
        <v>3.8849999999999998</v>
      </c>
      <c r="M808" s="10">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4"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f>
        <v>Lib</v>
      </c>
      <c r="J809" t="str">
        <f>_xlfn.XLOOKUP(D809,products!$A$1:$A$49,products!$C$1:$C$49)</f>
        <v>D</v>
      </c>
      <c r="K809" s="6">
        <f>_xlfn.XLOOKUP(D809,products!$A$1:$A$49,products!$D$1:$D$49)</f>
        <v>0.5</v>
      </c>
      <c r="L809" s="7">
        <f>_xlfn.XLOOKUP(D809,products!$A$1:$A$49,products!$E$1:$E$49,,0)</f>
        <v>7.77</v>
      </c>
      <c r="M809" s="10">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4"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f>
        <v>Rob</v>
      </c>
      <c r="J810" t="str">
        <f>_xlfn.XLOOKUP(D810,products!$A$1:$A$49,products!$C$1:$C$49)</f>
        <v>L</v>
      </c>
      <c r="K810" s="6">
        <f>_xlfn.XLOOKUP(D810,products!$A$1:$A$49,products!$D$1:$D$49)</f>
        <v>2.5</v>
      </c>
      <c r="L810" s="7">
        <f>_xlfn.XLOOKUP(D810,products!$A$1:$A$49,products!$E$1:$E$49,,0)</f>
        <v>27.484999999999996</v>
      </c>
      <c r="M810" s="10">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4"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f>
        <v>Rob</v>
      </c>
      <c r="J811" t="str">
        <f>_xlfn.XLOOKUP(D811,products!$A$1:$A$49,products!$C$1:$C$49)</f>
        <v>D</v>
      </c>
      <c r="K811" s="6">
        <f>_xlfn.XLOOKUP(D811,products!$A$1:$A$49,products!$D$1:$D$49)</f>
        <v>0.2</v>
      </c>
      <c r="L811" s="7">
        <f>_xlfn.XLOOKUP(D811,products!$A$1:$A$49,products!$E$1:$E$49,,0)</f>
        <v>2.6849999999999996</v>
      </c>
      <c r="M811" s="10">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4"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f>
        <v>Lib</v>
      </c>
      <c r="J812" t="str">
        <f>_xlfn.XLOOKUP(D812,products!$A$1:$A$49,products!$C$1:$C$49)</f>
        <v>L</v>
      </c>
      <c r="K812" s="6">
        <f>_xlfn.XLOOKUP(D812,products!$A$1:$A$49,products!$D$1:$D$49)</f>
        <v>0.5</v>
      </c>
      <c r="L812" s="7">
        <f>_xlfn.XLOOKUP(D812,products!$A$1:$A$49,products!$E$1:$E$49,,0)</f>
        <v>9.51</v>
      </c>
      <c r="M812" s="10">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4"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f>
        <v>Ara</v>
      </c>
      <c r="J813" t="str">
        <f>_xlfn.XLOOKUP(D813,products!$A$1:$A$49,products!$C$1:$C$49)</f>
        <v>M</v>
      </c>
      <c r="K813" s="6">
        <f>_xlfn.XLOOKUP(D813,products!$A$1:$A$49,products!$D$1:$D$49)</f>
        <v>1</v>
      </c>
      <c r="L813" s="7">
        <f>_xlfn.XLOOKUP(D813,products!$A$1:$A$49,products!$E$1:$E$49,,0)</f>
        <v>11.25</v>
      </c>
      <c r="M813" s="10">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4"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f>
        <v>Lib</v>
      </c>
      <c r="J814" t="str">
        <f>_xlfn.XLOOKUP(D814,products!$A$1:$A$49,products!$C$1:$C$49)</f>
        <v>D</v>
      </c>
      <c r="K814" s="6">
        <f>_xlfn.XLOOKUP(D814,products!$A$1:$A$49,products!$D$1:$D$49)</f>
        <v>2.5</v>
      </c>
      <c r="L814" s="7">
        <f>_xlfn.XLOOKUP(D814,products!$A$1:$A$49,products!$E$1:$E$49,,0)</f>
        <v>29.784999999999997</v>
      </c>
      <c r="M814" s="10">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4"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f>
        <v>Exc</v>
      </c>
      <c r="J815" t="str">
        <f>_xlfn.XLOOKUP(D815,products!$A$1:$A$49,products!$C$1:$C$49)</f>
        <v>M</v>
      </c>
      <c r="K815" s="6">
        <f>_xlfn.XLOOKUP(D815,products!$A$1:$A$49,products!$D$1:$D$49)</f>
        <v>2.5</v>
      </c>
      <c r="L815" s="7">
        <f>_xlfn.XLOOKUP(D815,products!$A$1:$A$49,products!$E$1:$E$49,,0)</f>
        <v>31.624999999999996</v>
      </c>
      <c r="M815" s="10">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4"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f>
        <v>Exc</v>
      </c>
      <c r="J816" t="str">
        <f>_xlfn.XLOOKUP(D816,products!$A$1:$A$49,products!$C$1:$C$49)</f>
        <v>L</v>
      </c>
      <c r="K816" s="6">
        <f>_xlfn.XLOOKUP(D816,products!$A$1:$A$49,products!$D$1:$D$49)</f>
        <v>0.2</v>
      </c>
      <c r="L816" s="7">
        <f>_xlfn.XLOOKUP(D816,products!$A$1:$A$49,products!$E$1:$E$49,,0)</f>
        <v>4.4550000000000001</v>
      </c>
      <c r="M816" s="10">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4"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f>
        <v>Rob</v>
      </c>
      <c r="J817" t="str">
        <f>_xlfn.XLOOKUP(D817,products!$A$1:$A$49,products!$C$1:$C$49)</f>
        <v>M</v>
      </c>
      <c r="K817" s="6">
        <f>_xlfn.XLOOKUP(D817,products!$A$1:$A$49,products!$D$1:$D$49)</f>
        <v>0.5</v>
      </c>
      <c r="L817" s="7">
        <f>_xlfn.XLOOKUP(D817,products!$A$1:$A$49,products!$E$1:$E$49,,0)</f>
        <v>5.97</v>
      </c>
      <c r="M817" s="10">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4"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f>
        <v>Lib</v>
      </c>
      <c r="J818" t="str">
        <f>_xlfn.XLOOKUP(D818,products!$A$1:$A$49,products!$C$1:$C$49)</f>
        <v>L</v>
      </c>
      <c r="K818" s="6">
        <f>_xlfn.XLOOKUP(D818,products!$A$1:$A$49,products!$D$1:$D$49)</f>
        <v>0.5</v>
      </c>
      <c r="L818" s="7">
        <f>_xlfn.XLOOKUP(D818,products!$A$1:$A$49,products!$E$1:$E$49,,0)</f>
        <v>9.51</v>
      </c>
      <c r="M818" s="10">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4"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f>
        <v>Lib</v>
      </c>
      <c r="J819" t="str">
        <f>_xlfn.XLOOKUP(D819,products!$A$1:$A$49,products!$C$1:$C$49)</f>
        <v>D</v>
      </c>
      <c r="K819" s="6">
        <f>_xlfn.XLOOKUP(D819,products!$A$1:$A$49,products!$D$1:$D$49)</f>
        <v>0.5</v>
      </c>
      <c r="L819" s="7">
        <f>_xlfn.XLOOKUP(D819,products!$A$1:$A$49,products!$E$1:$E$49,,0)</f>
        <v>7.77</v>
      </c>
      <c r="M819" s="10">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4"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f>
        <v>Lib</v>
      </c>
      <c r="J820" t="str">
        <f>_xlfn.XLOOKUP(D820,products!$A$1:$A$49,products!$C$1:$C$49)</f>
        <v>L</v>
      </c>
      <c r="K820" s="6">
        <f>_xlfn.XLOOKUP(D820,products!$A$1:$A$49,products!$D$1:$D$49)</f>
        <v>1</v>
      </c>
      <c r="L820" s="7">
        <f>_xlfn.XLOOKUP(D820,products!$A$1:$A$49,products!$E$1:$E$49,,0)</f>
        <v>15.85</v>
      </c>
      <c r="M820" s="10">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4"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f>
        <v>Lib</v>
      </c>
      <c r="J821" t="str">
        <f>_xlfn.XLOOKUP(D821,products!$A$1:$A$49,products!$C$1:$C$49)</f>
        <v>L</v>
      </c>
      <c r="K821" s="6">
        <f>_xlfn.XLOOKUP(D821,products!$A$1:$A$49,products!$D$1:$D$49)</f>
        <v>0.2</v>
      </c>
      <c r="L821" s="7">
        <f>_xlfn.XLOOKUP(D821,products!$A$1:$A$49,products!$E$1:$E$49,,0)</f>
        <v>4.7549999999999999</v>
      </c>
      <c r="M821" s="10">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4"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f>
        <v>Exc</v>
      </c>
      <c r="J822" t="str">
        <f>_xlfn.XLOOKUP(D822,products!$A$1:$A$49,products!$C$1:$C$49)</f>
        <v>M</v>
      </c>
      <c r="K822" s="6">
        <f>_xlfn.XLOOKUP(D822,products!$A$1:$A$49,products!$D$1:$D$49)</f>
        <v>1</v>
      </c>
      <c r="L822" s="7">
        <f>_xlfn.XLOOKUP(D822,products!$A$1:$A$49,products!$E$1:$E$49,,0)</f>
        <v>13.75</v>
      </c>
      <c r="M822" s="10">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4"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f>
        <v>Rob</v>
      </c>
      <c r="J823" t="str">
        <f>_xlfn.XLOOKUP(D823,products!$A$1:$A$49,products!$C$1:$C$49)</f>
        <v>D</v>
      </c>
      <c r="K823" s="6">
        <f>_xlfn.XLOOKUP(D823,products!$A$1:$A$49,products!$D$1:$D$49)</f>
        <v>0.5</v>
      </c>
      <c r="L823" s="7">
        <f>_xlfn.XLOOKUP(D823,products!$A$1:$A$49,products!$E$1:$E$49,,0)</f>
        <v>5.3699999999999992</v>
      </c>
      <c r="M823" s="10">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4"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f>
        <v>Exc</v>
      </c>
      <c r="J824" t="str">
        <f>_xlfn.XLOOKUP(D824,products!$A$1:$A$49,products!$C$1:$C$49)</f>
        <v>L</v>
      </c>
      <c r="K824" s="6">
        <f>_xlfn.XLOOKUP(D824,products!$A$1:$A$49,products!$D$1:$D$49)</f>
        <v>2.5</v>
      </c>
      <c r="L824" s="7">
        <f>_xlfn.XLOOKUP(D824,products!$A$1:$A$49,products!$E$1:$E$49,,0)</f>
        <v>34.154999999999994</v>
      </c>
      <c r="M824" s="10">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4"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f>
        <v>Lib</v>
      </c>
      <c r="J825" t="str">
        <f>_xlfn.XLOOKUP(D825,products!$A$1:$A$49,products!$C$1:$C$49)</f>
        <v>L</v>
      </c>
      <c r="K825" s="6">
        <f>_xlfn.XLOOKUP(D825,products!$A$1:$A$49,products!$D$1:$D$49)</f>
        <v>1</v>
      </c>
      <c r="L825" s="7">
        <f>_xlfn.XLOOKUP(D825,products!$A$1:$A$49,products!$E$1:$E$49,,0)</f>
        <v>15.85</v>
      </c>
      <c r="M825" s="10">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4"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f>
        <v>Ara</v>
      </c>
      <c r="J826" t="str">
        <f>_xlfn.XLOOKUP(D826,products!$A$1:$A$49,products!$C$1:$C$49)</f>
        <v>M</v>
      </c>
      <c r="K826" s="6">
        <f>_xlfn.XLOOKUP(D826,products!$A$1:$A$49,products!$D$1:$D$49)</f>
        <v>0.2</v>
      </c>
      <c r="L826" s="7">
        <f>_xlfn.XLOOKUP(D826,products!$A$1:$A$49,products!$E$1:$E$49,,0)</f>
        <v>3.375</v>
      </c>
      <c r="M826" s="10">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4"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f>
        <v>Ara</v>
      </c>
      <c r="J827" t="str">
        <f>_xlfn.XLOOKUP(D827,products!$A$1:$A$49,products!$C$1:$C$49)</f>
        <v>D</v>
      </c>
      <c r="K827" s="6">
        <f>_xlfn.XLOOKUP(D827,products!$A$1:$A$49,products!$D$1:$D$49)</f>
        <v>1</v>
      </c>
      <c r="L827" s="7">
        <f>_xlfn.XLOOKUP(D827,products!$A$1:$A$49,products!$E$1:$E$49,,0)</f>
        <v>9.9499999999999993</v>
      </c>
      <c r="M827" s="10">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4"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f>
        <v>Exc</v>
      </c>
      <c r="J828" t="str">
        <f>_xlfn.XLOOKUP(D828,products!$A$1:$A$49,products!$C$1:$C$49)</f>
        <v>M</v>
      </c>
      <c r="K828" s="6">
        <f>_xlfn.XLOOKUP(D828,products!$A$1:$A$49,products!$D$1:$D$49)</f>
        <v>0.5</v>
      </c>
      <c r="L828" s="7">
        <f>_xlfn.XLOOKUP(D828,products!$A$1:$A$49,products!$E$1:$E$49,,0)</f>
        <v>8.25</v>
      </c>
      <c r="M828" s="10">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4"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f>
        <v>Exc</v>
      </c>
      <c r="J829" t="str">
        <f>_xlfn.XLOOKUP(D829,products!$A$1:$A$49,products!$C$1:$C$49)</f>
        <v>M</v>
      </c>
      <c r="K829" s="6">
        <f>_xlfn.XLOOKUP(D829,products!$A$1:$A$49,products!$D$1:$D$49)</f>
        <v>0.2</v>
      </c>
      <c r="L829" s="7">
        <f>_xlfn.XLOOKUP(D829,products!$A$1:$A$49,products!$E$1:$E$49,,0)</f>
        <v>4.125</v>
      </c>
      <c r="M829" s="10">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4"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f>
        <v>Ara</v>
      </c>
      <c r="J830" t="str">
        <f>_xlfn.XLOOKUP(D830,products!$A$1:$A$49,products!$C$1:$C$49)</f>
        <v>D</v>
      </c>
      <c r="K830" s="6">
        <f>_xlfn.XLOOKUP(D830,products!$A$1:$A$49,products!$D$1:$D$49)</f>
        <v>2.5</v>
      </c>
      <c r="L830" s="7">
        <f>_xlfn.XLOOKUP(D830,products!$A$1:$A$49,products!$E$1:$E$49,,0)</f>
        <v>22.884999999999998</v>
      </c>
      <c r="M830" s="10">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4"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f>
        <v>Ara</v>
      </c>
      <c r="J831" t="str">
        <f>_xlfn.XLOOKUP(D831,products!$A$1:$A$49,products!$C$1:$C$49)</f>
        <v>D</v>
      </c>
      <c r="K831" s="6">
        <f>_xlfn.XLOOKUP(D831,products!$A$1:$A$49,products!$D$1:$D$49)</f>
        <v>0.2</v>
      </c>
      <c r="L831" s="7">
        <f>_xlfn.XLOOKUP(D831,products!$A$1:$A$49,products!$E$1:$E$49,,0)</f>
        <v>2.9849999999999999</v>
      </c>
      <c r="M831" s="10">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4"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f>
        <v>Exc</v>
      </c>
      <c r="J832" t="str">
        <f>_xlfn.XLOOKUP(D832,products!$A$1:$A$49,products!$C$1:$C$49)</f>
        <v>M</v>
      </c>
      <c r="K832" s="6">
        <f>_xlfn.XLOOKUP(D832,products!$A$1:$A$49,products!$D$1:$D$49)</f>
        <v>1</v>
      </c>
      <c r="L832" s="7">
        <f>_xlfn.XLOOKUP(D832,products!$A$1:$A$49,products!$E$1:$E$49,,0)</f>
        <v>13.75</v>
      </c>
      <c r="M832" s="10">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4"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f>
        <v>Ara</v>
      </c>
      <c r="J833" t="str">
        <f>_xlfn.XLOOKUP(D833,products!$A$1:$A$49,products!$C$1:$C$49)</f>
        <v>D</v>
      </c>
      <c r="K833" s="6">
        <f>_xlfn.XLOOKUP(D833,products!$A$1:$A$49,products!$D$1:$D$49)</f>
        <v>0.2</v>
      </c>
      <c r="L833" s="7">
        <f>_xlfn.XLOOKUP(D833,products!$A$1:$A$49,products!$E$1:$E$49,,0)</f>
        <v>2.9849999999999999</v>
      </c>
      <c r="M833" s="10">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4"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f>
        <v>Rob</v>
      </c>
      <c r="J834" t="str">
        <f>_xlfn.XLOOKUP(D834,products!$A$1:$A$49,products!$C$1:$C$49)</f>
        <v>M</v>
      </c>
      <c r="K834" s="6">
        <f>_xlfn.XLOOKUP(D834,products!$A$1:$A$49,products!$D$1:$D$49)</f>
        <v>1</v>
      </c>
      <c r="L834" s="7">
        <f>_xlfn.XLOOKUP(D834,products!$A$1:$A$49,products!$E$1:$E$49,,0)</f>
        <v>9.9499999999999993</v>
      </c>
      <c r="M834" s="10">
        <f t="shared" ref="M834:M897" si="39">L834*E834</f>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4"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f>
        <v>Rob</v>
      </c>
      <c r="J835" t="str">
        <f>_xlfn.XLOOKUP(D835,products!$A$1:$A$49,products!$C$1:$C$49)</f>
        <v>D</v>
      </c>
      <c r="K835" s="6">
        <f>_xlfn.XLOOKUP(D835,products!$A$1:$A$49,products!$D$1:$D$49)</f>
        <v>2.5</v>
      </c>
      <c r="L835" s="7">
        <f>_xlfn.XLOOKUP(D835,products!$A$1:$A$49,products!$E$1:$E$49,,0)</f>
        <v>20.584999999999997</v>
      </c>
      <c r="M835" s="10">
        <f t="shared" si="39"/>
        <v>82.339999999999989</v>
      </c>
      <c r="N835" t="str">
        <f t="shared" ref="N835:N898" si="40">IF(I835="Rob","Robusta",IF(I835="Exc","Excelsa",IF(I835="Ara","Arabica", IF(I835="Lib","Liberica",""))))</f>
        <v>Robusta</v>
      </c>
      <c r="O835" t="str">
        <f t="shared" ref="O835:O898" si="41">IF(J835="M","Medium",IF(J835="L","Light", IF(J835="D","Dark")))</f>
        <v>Dark</v>
      </c>
      <c r="P835" t="str">
        <f>_xlfn.XLOOKUP(Orders[[#This Row],[Customer ID]],customers!$A$1:$A$1001,customers!$I$1:$I$1001,,0)</f>
        <v>Yes</v>
      </c>
    </row>
    <row r="836" spans="1:16" x14ac:dyDescent="0.35">
      <c r="A836" s="2" t="s">
        <v>5205</v>
      </c>
      <c r="B836" s="3">
        <v>44141</v>
      </c>
      <c r="C836" s="4"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f>
        <v>Ara</v>
      </c>
      <c r="J836" t="str">
        <f>_xlfn.XLOOKUP(D836,products!$A$1:$A$49,products!$C$1:$C$49)</f>
        <v>D</v>
      </c>
      <c r="K836" s="6">
        <f>_xlfn.XLOOKUP(D836,products!$A$1:$A$49,products!$D$1:$D$49)</f>
        <v>2.5</v>
      </c>
      <c r="L836" s="7">
        <f>_xlfn.XLOOKUP(D836,products!$A$1:$A$49,products!$E$1:$E$49,,0)</f>
        <v>22.884999999999998</v>
      </c>
      <c r="M836" s="10">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4"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f>
        <v>Exc</v>
      </c>
      <c r="J837" t="str">
        <f>_xlfn.XLOOKUP(D837,products!$A$1:$A$49,products!$C$1:$C$49)</f>
        <v>L</v>
      </c>
      <c r="K837" s="6">
        <f>_xlfn.XLOOKUP(D837,products!$A$1:$A$49,products!$D$1:$D$49)</f>
        <v>0.5</v>
      </c>
      <c r="L837" s="7">
        <f>_xlfn.XLOOKUP(D837,products!$A$1:$A$49,products!$E$1:$E$49,,0)</f>
        <v>8.91</v>
      </c>
      <c r="M837" s="10">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4"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f>
        <v>Ara</v>
      </c>
      <c r="J838" t="str">
        <f>_xlfn.XLOOKUP(D838,products!$A$1:$A$49,products!$C$1:$C$49)</f>
        <v>D</v>
      </c>
      <c r="K838" s="6">
        <f>_xlfn.XLOOKUP(D838,products!$A$1:$A$49,products!$D$1:$D$49)</f>
        <v>0.2</v>
      </c>
      <c r="L838" s="7">
        <f>_xlfn.XLOOKUP(D838,products!$A$1:$A$49,products!$E$1:$E$49,,0)</f>
        <v>2.9849999999999999</v>
      </c>
      <c r="M838" s="10">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4"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f>
        <v>Lib</v>
      </c>
      <c r="J839" t="str">
        <f>_xlfn.XLOOKUP(D839,products!$A$1:$A$49,products!$C$1:$C$49)</f>
        <v>M</v>
      </c>
      <c r="K839" s="6">
        <f>_xlfn.XLOOKUP(D839,products!$A$1:$A$49,products!$D$1:$D$49)</f>
        <v>2.5</v>
      </c>
      <c r="L839" s="7">
        <f>_xlfn.XLOOKUP(D839,products!$A$1:$A$49,products!$E$1:$E$49,,0)</f>
        <v>33.464999999999996</v>
      </c>
      <c r="M839" s="10">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4"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f>
        <v>Ara</v>
      </c>
      <c r="J840" t="str">
        <f>_xlfn.XLOOKUP(D840,products!$A$1:$A$49,products!$C$1:$C$49)</f>
        <v>D</v>
      </c>
      <c r="K840" s="6">
        <f>_xlfn.XLOOKUP(D840,products!$A$1:$A$49,products!$D$1:$D$49)</f>
        <v>2.5</v>
      </c>
      <c r="L840" s="7">
        <f>_xlfn.XLOOKUP(D840,products!$A$1:$A$49,products!$E$1:$E$49,,0)</f>
        <v>22.884999999999998</v>
      </c>
      <c r="M840" s="10">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4"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f>
        <v>Exc</v>
      </c>
      <c r="J841" t="str">
        <f>_xlfn.XLOOKUP(D841,products!$A$1:$A$49,products!$C$1:$C$49)</f>
        <v>M</v>
      </c>
      <c r="K841" s="6">
        <f>_xlfn.XLOOKUP(D841,products!$A$1:$A$49,products!$D$1:$D$49)</f>
        <v>0.5</v>
      </c>
      <c r="L841" s="7">
        <f>_xlfn.XLOOKUP(D841,products!$A$1:$A$49,products!$E$1:$E$49,,0)</f>
        <v>8.25</v>
      </c>
      <c r="M841" s="10">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4"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f>
        <v>Rob</v>
      </c>
      <c r="J842" t="str">
        <f>_xlfn.XLOOKUP(D842,products!$A$1:$A$49,products!$C$1:$C$49)</f>
        <v>L</v>
      </c>
      <c r="K842" s="6">
        <f>_xlfn.XLOOKUP(D842,products!$A$1:$A$49,products!$D$1:$D$49)</f>
        <v>0.5</v>
      </c>
      <c r="L842" s="7">
        <f>_xlfn.XLOOKUP(D842,products!$A$1:$A$49,products!$E$1:$E$49,,0)</f>
        <v>7.169999999999999</v>
      </c>
      <c r="M842" s="10">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4"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f>
        <v>Lib</v>
      </c>
      <c r="J843" t="str">
        <f>_xlfn.XLOOKUP(D843,products!$A$1:$A$49,products!$C$1:$C$49)</f>
        <v>M</v>
      </c>
      <c r="K843" s="6">
        <f>_xlfn.XLOOKUP(D843,products!$A$1:$A$49,products!$D$1:$D$49)</f>
        <v>0.2</v>
      </c>
      <c r="L843" s="7">
        <f>_xlfn.XLOOKUP(D843,products!$A$1:$A$49,products!$E$1:$E$49,,0)</f>
        <v>4.3650000000000002</v>
      </c>
      <c r="M843" s="10">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4"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f>
        <v>Exc</v>
      </c>
      <c r="J844" t="str">
        <f>_xlfn.XLOOKUP(D844,products!$A$1:$A$49,products!$C$1:$C$49)</f>
        <v>M</v>
      </c>
      <c r="K844" s="6">
        <f>_xlfn.XLOOKUP(D844,products!$A$1:$A$49,products!$D$1:$D$49)</f>
        <v>0.2</v>
      </c>
      <c r="L844" s="7">
        <f>_xlfn.XLOOKUP(D844,products!$A$1:$A$49,products!$E$1:$E$49,,0)</f>
        <v>4.125</v>
      </c>
      <c r="M844" s="10">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4"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f>
        <v>Exc</v>
      </c>
      <c r="J845" t="str">
        <f>_xlfn.XLOOKUP(D845,products!$A$1:$A$49,products!$C$1:$C$49)</f>
        <v>M</v>
      </c>
      <c r="K845" s="6">
        <f>_xlfn.XLOOKUP(D845,products!$A$1:$A$49,products!$D$1:$D$49)</f>
        <v>0.2</v>
      </c>
      <c r="L845" s="7">
        <f>_xlfn.XLOOKUP(D845,products!$A$1:$A$49,products!$E$1:$E$49,,0)</f>
        <v>4.125</v>
      </c>
      <c r="M845" s="10">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4"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f>
        <v>Ara</v>
      </c>
      <c r="J846" t="str">
        <f>_xlfn.XLOOKUP(D846,products!$A$1:$A$49,products!$C$1:$C$49)</f>
        <v>D</v>
      </c>
      <c r="K846" s="6">
        <f>_xlfn.XLOOKUP(D846,products!$A$1:$A$49,products!$D$1:$D$49)</f>
        <v>0.5</v>
      </c>
      <c r="L846" s="7">
        <f>_xlfn.XLOOKUP(D846,products!$A$1:$A$49,products!$E$1:$E$49,,0)</f>
        <v>5.97</v>
      </c>
      <c r="M846" s="10">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4"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f>
        <v>Exc</v>
      </c>
      <c r="J847" t="str">
        <f>_xlfn.XLOOKUP(D847,products!$A$1:$A$49,products!$C$1:$C$49)</f>
        <v>D</v>
      </c>
      <c r="K847" s="6">
        <f>_xlfn.XLOOKUP(D847,products!$A$1:$A$49,products!$D$1:$D$49)</f>
        <v>2.5</v>
      </c>
      <c r="L847" s="7">
        <f>_xlfn.XLOOKUP(D847,products!$A$1:$A$49,products!$E$1:$E$49,,0)</f>
        <v>27.945</v>
      </c>
      <c r="M847" s="10">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4"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f>
        <v>Ara</v>
      </c>
      <c r="J848" t="str">
        <f>_xlfn.XLOOKUP(D848,products!$A$1:$A$49,products!$C$1:$C$49)</f>
        <v>M</v>
      </c>
      <c r="K848" s="6">
        <f>_xlfn.XLOOKUP(D848,products!$A$1:$A$49,products!$D$1:$D$49)</f>
        <v>2.5</v>
      </c>
      <c r="L848" s="7">
        <f>_xlfn.XLOOKUP(D848,products!$A$1:$A$49,products!$E$1:$E$49,,0)</f>
        <v>25.874999999999996</v>
      </c>
      <c r="M848" s="10">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4"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f>
        <v>Ara</v>
      </c>
      <c r="J849" t="str">
        <f>_xlfn.XLOOKUP(D849,products!$A$1:$A$49,products!$C$1:$C$49)</f>
        <v>D</v>
      </c>
      <c r="K849" s="6">
        <f>_xlfn.XLOOKUP(D849,products!$A$1:$A$49,products!$D$1:$D$49)</f>
        <v>0.2</v>
      </c>
      <c r="L849" s="7">
        <f>_xlfn.XLOOKUP(D849,products!$A$1:$A$49,products!$E$1:$E$49,,0)</f>
        <v>2.9849999999999999</v>
      </c>
      <c r="M849" s="10">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4"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f>
        <v>Exc</v>
      </c>
      <c r="J850" t="str">
        <f>_xlfn.XLOOKUP(D850,products!$A$1:$A$49,products!$C$1:$C$49)</f>
        <v>L</v>
      </c>
      <c r="K850" s="6">
        <f>_xlfn.XLOOKUP(D850,products!$A$1:$A$49,products!$D$1:$D$49)</f>
        <v>0.5</v>
      </c>
      <c r="L850" s="7">
        <f>_xlfn.XLOOKUP(D850,products!$A$1:$A$49,products!$E$1:$E$49,,0)</f>
        <v>8.91</v>
      </c>
      <c r="M850" s="10">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4"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f>
        <v>Ara</v>
      </c>
      <c r="J851" t="str">
        <f>_xlfn.XLOOKUP(D851,products!$A$1:$A$49,products!$C$1:$C$49)</f>
        <v>L</v>
      </c>
      <c r="K851" s="6">
        <f>_xlfn.XLOOKUP(D851,products!$A$1:$A$49,products!$D$1:$D$49)</f>
        <v>0.2</v>
      </c>
      <c r="L851" s="7">
        <f>_xlfn.XLOOKUP(D851,products!$A$1:$A$49,products!$E$1:$E$49,,0)</f>
        <v>3.8849999999999998</v>
      </c>
      <c r="M851" s="10">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4"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f>
        <v>Ara</v>
      </c>
      <c r="J852" t="str">
        <f>_xlfn.XLOOKUP(D852,products!$A$1:$A$49,products!$C$1:$C$49)</f>
        <v>M</v>
      </c>
      <c r="K852" s="6">
        <f>_xlfn.XLOOKUP(D852,products!$A$1:$A$49,products!$D$1:$D$49)</f>
        <v>0.2</v>
      </c>
      <c r="L852" s="7">
        <f>_xlfn.XLOOKUP(D852,products!$A$1:$A$49,products!$E$1:$E$49,,0)</f>
        <v>3.375</v>
      </c>
      <c r="M852" s="10">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4"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f>
        <v>Lib</v>
      </c>
      <c r="J853" t="str">
        <f>_xlfn.XLOOKUP(D853,products!$A$1:$A$49,products!$C$1:$C$49)</f>
        <v>D</v>
      </c>
      <c r="K853" s="6">
        <f>_xlfn.XLOOKUP(D853,products!$A$1:$A$49,products!$D$1:$D$49)</f>
        <v>0.5</v>
      </c>
      <c r="L853" s="7">
        <f>_xlfn.XLOOKUP(D853,products!$A$1:$A$49,products!$E$1:$E$49,,0)</f>
        <v>7.77</v>
      </c>
      <c r="M853" s="10">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4"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f>
        <v>Lib</v>
      </c>
      <c r="J854" t="str">
        <f>_xlfn.XLOOKUP(D854,products!$A$1:$A$49,products!$C$1:$C$49)</f>
        <v>D</v>
      </c>
      <c r="K854" s="6">
        <f>_xlfn.XLOOKUP(D854,products!$A$1:$A$49,products!$D$1:$D$49)</f>
        <v>2.5</v>
      </c>
      <c r="L854" s="7">
        <f>_xlfn.XLOOKUP(D854,products!$A$1:$A$49,products!$E$1:$E$49,,0)</f>
        <v>29.784999999999997</v>
      </c>
      <c r="M854" s="10">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4"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f>
        <v>Ara</v>
      </c>
      <c r="J855" t="str">
        <f>_xlfn.XLOOKUP(D855,products!$A$1:$A$49,products!$C$1:$C$49)</f>
        <v>D</v>
      </c>
      <c r="K855" s="6">
        <f>_xlfn.XLOOKUP(D855,products!$A$1:$A$49,products!$D$1:$D$49)</f>
        <v>1</v>
      </c>
      <c r="L855" s="7">
        <f>_xlfn.XLOOKUP(D855,products!$A$1:$A$49,products!$E$1:$E$49,,0)</f>
        <v>9.9499999999999993</v>
      </c>
      <c r="M855" s="10">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4"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f>
        <v>Rob</v>
      </c>
      <c r="J856" t="str">
        <f>_xlfn.XLOOKUP(D856,products!$A$1:$A$49,products!$C$1:$C$49)</f>
        <v>L</v>
      </c>
      <c r="K856" s="6">
        <f>_xlfn.XLOOKUP(D856,products!$A$1:$A$49,products!$D$1:$D$49)</f>
        <v>0.5</v>
      </c>
      <c r="L856" s="7">
        <f>_xlfn.XLOOKUP(D856,products!$A$1:$A$49,products!$E$1:$E$49,,0)</f>
        <v>7.169999999999999</v>
      </c>
      <c r="M856" s="10">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4"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f>
        <v>Lib</v>
      </c>
      <c r="J857" t="str">
        <f>_xlfn.XLOOKUP(D857,products!$A$1:$A$49,products!$C$1:$C$49)</f>
        <v>D</v>
      </c>
      <c r="K857" s="6">
        <f>_xlfn.XLOOKUP(D857,products!$A$1:$A$49,products!$D$1:$D$49)</f>
        <v>2.5</v>
      </c>
      <c r="L857" s="7">
        <f>_xlfn.XLOOKUP(D857,products!$A$1:$A$49,products!$E$1:$E$49,,0)</f>
        <v>29.784999999999997</v>
      </c>
      <c r="M857" s="10">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4"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f>
        <v>Lib</v>
      </c>
      <c r="J858" t="str">
        <f>_xlfn.XLOOKUP(D858,products!$A$1:$A$49,products!$C$1:$C$49)</f>
        <v>M</v>
      </c>
      <c r="K858" s="6">
        <f>_xlfn.XLOOKUP(D858,products!$A$1:$A$49,products!$D$1:$D$49)</f>
        <v>0.2</v>
      </c>
      <c r="L858" s="7">
        <f>_xlfn.XLOOKUP(D858,products!$A$1:$A$49,products!$E$1:$E$49,,0)</f>
        <v>4.3650000000000002</v>
      </c>
      <c r="M858" s="10">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4"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f>
        <v>Rob</v>
      </c>
      <c r="J859" t="str">
        <f>_xlfn.XLOOKUP(D859,products!$A$1:$A$49,products!$C$1:$C$49)</f>
        <v>L</v>
      </c>
      <c r="K859" s="6">
        <f>_xlfn.XLOOKUP(D859,products!$A$1:$A$49,products!$D$1:$D$49)</f>
        <v>2.5</v>
      </c>
      <c r="L859" s="7">
        <f>_xlfn.XLOOKUP(D859,products!$A$1:$A$49,products!$E$1:$E$49,,0)</f>
        <v>27.484999999999996</v>
      </c>
      <c r="M859" s="10">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4"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f>
        <v>Lib</v>
      </c>
      <c r="J860" t="str">
        <f>_xlfn.XLOOKUP(D860,products!$A$1:$A$49,products!$C$1:$C$49)</f>
        <v>M</v>
      </c>
      <c r="K860" s="6">
        <f>_xlfn.XLOOKUP(D860,products!$A$1:$A$49,products!$D$1:$D$49)</f>
        <v>0.5</v>
      </c>
      <c r="L860" s="7">
        <f>_xlfn.XLOOKUP(D860,products!$A$1:$A$49,products!$E$1:$E$49,,0)</f>
        <v>8.73</v>
      </c>
      <c r="M860" s="10">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4"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f>
        <v>Ara</v>
      </c>
      <c r="J861" t="str">
        <f>_xlfn.XLOOKUP(D861,products!$A$1:$A$49,products!$C$1:$C$49)</f>
        <v>L</v>
      </c>
      <c r="K861" s="6">
        <f>_xlfn.XLOOKUP(D861,products!$A$1:$A$49,products!$D$1:$D$49)</f>
        <v>2.5</v>
      </c>
      <c r="L861" s="7">
        <f>_xlfn.XLOOKUP(D861,products!$A$1:$A$49,products!$E$1:$E$49,,0)</f>
        <v>29.784999999999997</v>
      </c>
      <c r="M861" s="10">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4"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f>
        <v>Ara</v>
      </c>
      <c r="J862" t="str">
        <f>_xlfn.XLOOKUP(D862,products!$A$1:$A$49,products!$C$1:$C$49)</f>
        <v>M</v>
      </c>
      <c r="K862" s="6">
        <f>_xlfn.XLOOKUP(D862,products!$A$1:$A$49,products!$D$1:$D$49)</f>
        <v>2.5</v>
      </c>
      <c r="L862" s="7">
        <f>_xlfn.XLOOKUP(D862,products!$A$1:$A$49,products!$E$1:$E$49,,0)</f>
        <v>25.874999999999996</v>
      </c>
      <c r="M862" s="10">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4"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f>
        <v>Lib</v>
      </c>
      <c r="J863" t="str">
        <f>_xlfn.XLOOKUP(D863,products!$A$1:$A$49,products!$C$1:$C$49)</f>
        <v>D</v>
      </c>
      <c r="K863" s="6">
        <f>_xlfn.XLOOKUP(D863,products!$A$1:$A$49,products!$D$1:$D$49)</f>
        <v>1</v>
      </c>
      <c r="L863" s="7">
        <f>_xlfn.XLOOKUP(D863,products!$A$1:$A$49,products!$E$1:$E$49,,0)</f>
        <v>12.95</v>
      </c>
      <c r="M863" s="10">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4"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f>
        <v>Rob</v>
      </c>
      <c r="J864" t="str">
        <f>_xlfn.XLOOKUP(D864,products!$A$1:$A$49,products!$C$1:$C$49)</f>
        <v>M</v>
      </c>
      <c r="K864" s="6">
        <f>_xlfn.XLOOKUP(D864,products!$A$1:$A$49,products!$D$1:$D$49)</f>
        <v>1</v>
      </c>
      <c r="L864" s="7">
        <f>_xlfn.XLOOKUP(D864,products!$A$1:$A$49,products!$E$1:$E$49,,0)</f>
        <v>9.9499999999999993</v>
      </c>
      <c r="M864" s="10">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4"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f>
        <v>Lib</v>
      </c>
      <c r="J865" t="str">
        <f>_xlfn.XLOOKUP(D865,products!$A$1:$A$49,products!$C$1:$C$49)</f>
        <v>M</v>
      </c>
      <c r="K865" s="6">
        <f>_xlfn.XLOOKUP(D865,products!$A$1:$A$49,products!$D$1:$D$49)</f>
        <v>1</v>
      </c>
      <c r="L865" s="7">
        <f>_xlfn.XLOOKUP(D865,products!$A$1:$A$49,products!$E$1:$E$49,,0)</f>
        <v>14.55</v>
      </c>
      <c r="M865" s="10">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4"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f>
        <v>Rob</v>
      </c>
      <c r="J866" t="str">
        <f>_xlfn.XLOOKUP(D866,products!$A$1:$A$49,products!$C$1:$C$49)</f>
        <v>L</v>
      </c>
      <c r="K866" s="6">
        <f>_xlfn.XLOOKUP(D866,products!$A$1:$A$49,products!$D$1:$D$49)</f>
        <v>0.2</v>
      </c>
      <c r="L866" s="7">
        <f>_xlfn.XLOOKUP(D866,products!$A$1:$A$49,products!$E$1:$E$49,,0)</f>
        <v>3.5849999999999995</v>
      </c>
      <c r="M866" s="10">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4"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f>
        <v>Ara</v>
      </c>
      <c r="J867" t="str">
        <f>_xlfn.XLOOKUP(D867,products!$A$1:$A$49,products!$C$1:$C$49)</f>
        <v>M</v>
      </c>
      <c r="K867" s="6">
        <f>_xlfn.XLOOKUP(D867,products!$A$1:$A$49,products!$D$1:$D$49)</f>
        <v>0.5</v>
      </c>
      <c r="L867" s="7">
        <f>_xlfn.XLOOKUP(D867,products!$A$1:$A$49,products!$E$1:$E$49,,0)</f>
        <v>6.75</v>
      </c>
      <c r="M867" s="10">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4"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f>
        <v>Ara</v>
      </c>
      <c r="J868" t="str">
        <f>_xlfn.XLOOKUP(D868,products!$A$1:$A$49,products!$C$1:$C$49)</f>
        <v>D</v>
      </c>
      <c r="K868" s="6">
        <f>_xlfn.XLOOKUP(D868,products!$A$1:$A$49,products!$D$1:$D$49)</f>
        <v>0.5</v>
      </c>
      <c r="L868" s="7">
        <f>_xlfn.XLOOKUP(D868,products!$A$1:$A$49,products!$E$1:$E$49,,0)</f>
        <v>5.97</v>
      </c>
      <c r="M868" s="10">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4"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f>
        <v>Ara</v>
      </c>
      <c r="J869" t="str">
        <f>_xlfn.XLOOKUP(D869,products!$A$1:$A$49,products!$C$1:$C$49)</f>
        <v>L</v>
      </c>
      <c r="K869" s="6">
        <f>_xlfn.XLOOKUP(D869,products!$A$1:$A$49,products!$D$1:$D$49)</f>
        <v>2.5</v>
      </c>
      <c r="L869" s="7">
        <f>_xlfn.XLOOKUP(D869,products!$A$1:$A$49,products!$E$1:$E$49,,0)</f>
        <v>29.784999999999997</v>
      </c>
      <c r="M869" s="10">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4"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f>
        <v>Exc</v>
      </c>
      <c r="J870" t="str">
        <f>_xlfn.XLOOKUP(D870,products!$A$1:$A$49,products!$C$1:$C$49)</f>
        <v>M</v>
      </c>
      <c r="K870" s="6">
        <f>_xlfn.XLOOKUP(D870,products!$A$1:$A$49,products!$D$1:$D$49)</f>
        <v>0.5</v>
      </c>
      <c r="L870" s="7">
        <f>_xlfn.XLOOKUP(D870,products!$A$1:$A$49,products!$E$1:$E$49,,0)</f>
        <v>8.25</v>
      </c>
      <c r="M870" s="10">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4"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f>
        <v>Rob</v>
      </c>
      <c r="J871" t="str">
        <f>_xlfn.XLOOKUP(D871,products!$A$1:$A$49,products!$C$1:$C$49)</f>
        <v>M</v>
      </c>
      <c r="K871" s="6">
        <f>_xlfn.XLOOKUP(D871,products!$A$1:$A$49,products!$D$1:$D$49)</f>
        <v>0.5</v>
      </c>
      <c r="L871" s="7">
        <f>_xlfn.XLOOKUP(D871,products!$A$1:$A$49,products!$E$1:$E$49,,0)</f>
        <v>5.97</v>
      </c>
      <c r="M871" s="10">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4"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f>
        <v>Exc</v>
      </c>
      <c r="J872" t="str">
        <f>_xlfn.XLOOKUP(D872,products!$A$1:$A$49,products!$C$1:$C$49)</f>
        <v>D</v>
      </c>
      <c r="K872" s="6">
        <f>_xlfn.XLOOKUP(D872,products!$A$1:$A$49,products!$D$1:$D$49)</f>
        <v>0.5</v>
      </c>
      <c r="L872" s="7">
        <f>_xlfn.XLOOKUP(D872,products!$A$1:$A$49,products!$E$1:$E$49,,0)</f>
        <v>7.29</v>
      </c>
      <c r="M872" s="10">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4"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f>
        <v>Exc</v>
      </c>
      <c r="J873" t="str">
        <f>_xlfn.XLOOKUP(D873,products!$A$1:$A$49,products!$C$1:$C$49)</f>
        <v>L</v>
      </c>
      <c r="K873" s="6">
        <f>_xlfn.XLOOKUP(D873,products!$A$1:$A$49,products!$D$1:$D$49)</f>
        <v>1</v>
      </c>
      <c r="L873" s="7">
        <f>_xlfn.XLOOKUP(D873,products!$A$1:$A$49,products!$E$1:$E$49,,0)</f>
        <v>14.85</v>
      </c>
      <c r="M873" s="10">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4"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f>
        <v>Ara</v>
      </c>
      <c r="J874" t="str">
        <f>_xlfn.XLOOKUP(D874,products!$A$1:$A$49,products!$C$1:$C$49)</f>
        <v>M</v>
      </c>
      <c r="K874" s="6">
        <f>_xlfn.XLOOKUP(D874,products!$A$1:$A$49,products!$D$1:$D$49)</f>
        <v>1</v>
      </c>
      <c r="L874" s="7">
        <f>_xlfn.XLOOKUP(D874,products!$A$1:$A$49,products!$E$1:$E$49,,0)</f>
        <v>11.25</v>
      </c>
      <c r="M874" s="10">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4"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f>
        <v>Rob</v>
      </c>
      <c r="J875" t="str">
        <f>_xlfn.XLOOKUP(D875,products!$A$1:$A$49,products!$C$1:$C$49)</f>
        <v>M</v>
      </c>
      <c r="K875" s="6">
        <f>_xlfn.XLOOKUP(D875,products!$A$1:$A$49,products!$D$1:$D$49)</f>
        <v>0.2</v>
      </c>
      <c r="L875" s="7">
        <f>_xlfn.XLOOKUP(D875,products!$A$1:$A$49,products!$E$1:$E$49,,0)</f>
        <v>2.9849999999999999</v>
      </c>
      <c r="M875" s="10">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4"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f>
        <v>Ara</v>
      </c>
      <c r="J876" t="str">
        <f>_xlfn.XLOOKUP(D876,products!$A$1:$A$49,products!$C$1:$C$49)</f>
        <v>L</v>
      </c>
      <c r="K876" s="6">
        <f>_xlfn.XLOOKUP(D876,products!$A$1:$A$49,products!$D$1:$D$49)</f>
        <v>1</v>
      </c>
      <c r="L876" s="7">
        <f>_xlfn.XLOOKUP(D876,products!$A$1:$A$49,products!$E$1:$E$49,,0)</f>
        <v>12.95</v>
      </c>
      <c r="M876" s="10">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4"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f>
        <v>Lib</v>
      </c>
      <c r="J877" t="str">
        <f>_xlfn.XLOOKUP(D877,products!$A$1:$A$49,products!$C$1:$C$49)</f>
        <v>M</v>
      </c>
      <c r="K877" s="6">
        <f>_xlfn.XLOOKUP(D877,products!$A$1:$A$49,products!$D$1:$D$49)</f>
        <v>0.5</v>
      </c>
      <c r="L877" s="7">
        <f>_xlfn.XLOOKUP(D877,products!$A$1:$A$49,products!$E$1:$E$49,,0)</f>
        <v>8.73</v>
      </c>
      <c r="M877" s="10">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4"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f>
        <v>Ara</v>
      </c>
      <c r="J878" t="str">
        <f>_xlfn.XLOOKUP(D878,products!$A$1:$A$49,products!$C$1:$C$49)</f>
        <v>L</v>
      </c>
      <c r="K878" s="6">
        <f>_xlfn.XLOOKUP(D878,products!$A$1:$A$49,products!$D$1:$D$49)</f>
        <v>0.5</v>
      </c>
      <c r="L878" s="7">
        <f>_xlfn.XLOOKUP(D878,products!$A$1:$A$49,products!$E$1:$E$49,,0)</f>
        <v>7.77</v>
      </c>
      <c r="M878" s="10">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4"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f>
        <v>Lib</v>
      </c>
      <c r="J879" t="str">
        <f>_xlfn.XLOOKUP(D879,products!$A$1:$A$49,products!$C$1:$C$49)</f>
        <v>L</v>
      </c>
      <c r="K879" s="6">
        <f>_xlfn.XLOOKUP(D879,products!$A$1:$A$49,products!$D$1:$D$49)</f>
        <v>0.5</v>
      </c>
      <c r="L879" s="7">
        <f>_xlfn.XLOOKUP(D879,products!$A$1:$A$49,products!$E$1:$E$49,,0)</f>
        <v>9.51</v>
      </c>
      <c r="M879" s="10">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4"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f>
        <v>Rob</v>
      </c>
      <c r="J880" t="str">
        <f>_xlfn.XLOOKUP(D880,products!$A$1:$A$49,products!$C$1:$C$49)</f>
        <v>L</v>
      </c>
      <c r="K880" s="6">
        <f>_xlfn.XLOOKUP(D880,products!$A$1:$A$49,products!$D$1:$D$49)</f>
        <v>2.5</v>
      </c>
      <c r="L880" s="7">
        <f>_xlfn.XLOOKUP(D880,products!$A$1:$A$49,products!$E$1:$E$49,,0)</f>
        <v>27.484999999999996</v>
      </c>
      <c r="M880" s="10">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4"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f>
        <v>Exc</v>
      </c>
      <c r="J881" t="str">
        <f>_xlfn.XLOOKUP(D881,products!$A$1:$A$49,products!$C$1:$C$49)</f>
        <v>D</v>
      </c>
      <c r="K881" s="6">
        <f>_xlfn.XLOOKUP(D881,products!$A$1:$A$49,products!$D$1:$D$49)</f>
        <v>0.2</v>
      </c>
      <c r="L881" s="7">
        <f>_xlfn.XLOOKUP(D881,products!$A$1:$A$49,products!$E$1:$E$49,,0)</f>
        <v>3.645</v>
      </c>
      <c r="M881" s="10">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4"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f>
        <v>Rob</v>
      </c>
      <c r="J882" t="str">
        <f>_xlfn.XLOOKUP(D882,products!$A$1:$A$49,products!$C$1:$C$49)</f>
        <v>L</v>
      </c>
      <c r="K882" s="6">
        <f>_xlfn.XLOOKUP(D882,products!$A$1:$A$49,products!$D$1:$D$49)</f>
        <v>0.2</v>
      </c>
      <c r="L882" s="7">
        <f>_xlfn.XLOOKUP(D882,products!$A$1:$A$49,products!$E$1:$E$49,,0)</f>
        <v>3.5849999999999995</v>
      </c>
      <c r="M882" s="10">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4"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f>
        <v>Ara</v>
      </c>
      <c r="J883" t="str">
        <f>_xlfn.XLOOKUP(D883,products!$A$1:$A$49,products!$C$1:$C$49)</f>
        <v>L</v>
      </c>
      <c r="K883" s="6">
        <f>_xlfn.XLOOKUP(D883,products!$A$1:$A$49,products!$D$1:$D$49)</f>
        <v>0.2</v>
      </c>
      <c r="L883" s="7">
        <f>_xlfn.XLOOKUP(D883,products!$A$1:$A$49,products!$E$1:$E$49,,0)</f>
        <v>3.8849999999999998</v>
      </c>
      <c r="M883" s="10">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4"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f>
        <v>Ara</v>
      </c>
      <c r="J884" t="str">
        <f>_xlfn.XLOOKUP(D884,products!$A$1:$A$49,products!$C$1:$C$49)</f>
        <v>D</v>
      </c>
      <c r="K884" s="6">
        <f>_xlfn.XLOOKUP(D884,products!$A$1:$A$49,products!$D$1:$D$49)</f>
        <v>2.5</v>
      </c>
      <c r="L884" s="7">
        <f>_xlfn.XLOOKUP(D884,products!$A$1:$A$49,products!$E$1:$E$49,,0)</f>
        <v>22.884999999999998</v>
      </c>
      <c r="M884" s="10">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4"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f>
        <v>Ara</v>
      </c>
      <c r="J885" t="str">
        <f>_xlfn.XLOOKUP(D885,products!$A$1:$A$49,products!$C$1:$C$49)</f>
        <v>M</v>
      </c>
      <c r="K885" s="6">
        <f>_xlfn.XLOOKUP(D885,products!$A$1:$A$49,products!$D$1:$D$49)</f>
        <v>2.5</v>
      </c>
      <c r="L885" s="7">
        <f>_xlfn.XLOOKUP(D885,products!$A$1:$A$49,products!$E$1:$E$49,,0)</f>
        <v>25.874999999999996</v>
      </c>
      <c r="M885" s="10">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4"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f>
        <v>Rob</v>
      </c>
      <c r="J886" t="str">
        <f>_xlfn.XLOOKUP(D886,products!$A$1:$A$49,products!$C$1:$C$49)</f>
        <v>D</v>
      </c>
      <c r="K886" s="6">
        <f>_xlfn.XLOOKUP(D886,products!$A$1:$A$49,products!$D$1:$D$49)</f>
        <v>0.5</v>
      </c>
      <c r="L886" s="7">
        <f>_xlfn.XLOOKUP(D886,products!$A$1:$A$49,products!$E$1:$E$49,,0)</f>
        <v>5.3699999999999992</v>
      </c>
      <c r="M886" s="10">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4"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f>
        <v>Rob</v>
      </c>
      <c r="J887" t="str">
        <f>_xlfn.XLOOKUP(D887,products!$A$1:$A$49,products!$C$1:$C$49)</f>
        <v>D</v>
      </c>
      <c r="K887" s="6">
        <f>_xlfn.XLOOKUP(D887,products!$A$1:$A$49,products!$D$1:$D$49)</f>
        <v>2.5</v>
      </c>
      <c r="L887" s="7">
        <f>_xlfn.XLOOKUP(D887,products!$A$1:$A$49,products!$E$1:$E$49,,0)</f>
        <v>20.584999999999997</v>
      </c>
      <c r="M887" s="10">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4"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f>
        <v>Lib</v>
      </c>
      <c r="J888" t="str">
        <f>_xlfn.XLOOKUP(D888,products!$A$1:$A$49,products!$C$1:$C$49)</f>
        <v>M</v>
      </c>
      <c r="K888" s="6">
        <f>_xlfn.XLOOKUP(D888,products!$A$1:$A$49,products!$D$1:$D$49)</f>
        <v>0.5</v>
      </c>
      <c r="L888" s="7">
        <f>_xlfn.XLOOKUP(D888,products!$A$1:$A$49,products!$E$1:$E$49,,0)</f>
        <v>8.73</v>
      </c>
      <c r="M888" s="10">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4"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f>
        <v>Exc</v>
      </c>
      <c r="J889" t="str">
        <f>_xlfn.XLOOKUP(D889,products!$A$1:$A$49,products!$C$1:$C$49)</f>
        <v>L</v>
      </c>
      <c r="K889" s="6">
        <f>_xlfn.XLOOKUP(D889,products!$A$1:$A$49,products!$D$1:$D$49)</f>
        <v>0.2</v>
      </c>
      <c r="L889" s="7">
        <f>_xlfn.XLOOKUP(D889,products!$A$1:$A$49,products!$E$1:$E$49,,0)</f>
        <v>4.4550000000000001</v>
      </c>
      <c r="M889" s="10">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4"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f>
        <v>Ara</v>
      </c>
      <c r="J890" t="str">
        <f>_xlfn.XLOOKUP(D890,products!$A$1:$A$49,products!$C$1:$C$49)</f>
        <v>L</v>
      </c>
      <c r="K890" s="6">
        <f>_xlfn.XLOOKUP(D890,products!$A$1:$A$49,products!$D$1:$D$49)</f>
        <v>0.2</v>
      </c>
      <c r="L890" s="7">
        <f>_xlfn.XLOOKUP(D890,products!$A$1:$A$49,products!$E$1:$E$49,,0)</f>
        <v>3.8849999999999998</v>
      </c>
      <c r="M890" s="10">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4"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f>
        <v>Rob</v>
      </c>
      <c r="J891" t="str">
        <f>_xlfn.XLOOKUP(D891,products!$A$1:$A$49,products!$C$1:$C$49)</f>
        <v>D</v>
      </c>
      <c r="K891" s="6">
        <f>_xlfn.XLOOKUP(D891,products!$A$1:$A$49,products!$D$1:$D$49)</f>
        <v>0.2</v>
      </c>
      <c r="L891" s="7">
        <f>_xlfn.XLOOKUP(D891,products!$A$1:$A$49,products!$E$1:$E$49,,0)</f>
        <v>2.6849999999999996</v>
      </c>
      <c r="M891" s="10">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4"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f>
        <v>Rob</v>
      </c>
      <c r="J892" t="str">
        <f>_xlfn.XLOOKUP(D892,products!$A$1:$A$49,products!$C$1:$C$49)</f>
        <v>D</v>
      </c>
      <c r="K892" s="6">
        <f>_xlfn.XLOOKUP(D892,products!$A$1:$A$49,products!$D$1:$D$49)</f>
        <v>2.5</v>
      </c>
      <c r="L892" s="7">
        <f>_xlfn.XLOOKUP(D892,products!$A$1:$A$49,products!$E$1:$E$49,,0)</f>
        <v>20.584999999999997</v>
      </c>
      <c r="M892" s="10">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4"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f>
        <v>Ara</v>
      </c>
      <c r="J893" t="str">
        <f>_xlfn.XLOOKUP(D893,products!$A$1:$A$49,products!$C$1:$C$49)</f>
        <v>D</v>
      </c>
      <c r="K893" s="6">
        <f>_xlfn.XLOOKUP(D893,products!$A$1:$A$49,products!$D$1:$D$49)</f>
        <v>2.5</v>
      </c>
      <c r="L893" s="7">
        <f>_xlfn.XLOOKUP(D893,products!$A$1:$A$49,products!$E$1:$E$49,,0)</f>
        <v>22.884999999999998</v>
      </c>
      <c r="M893" s="10">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4"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f>
        <v>Exc</v>
      </c>
      <c r="J894" t="str">
        <f>_xlfn.XLOOKUP(D894,products!$A$1:$A$49,products!$C$1:$C$49)</f>
        <v>M</v>
      </c>
      <c r="K894" s="6">
        <f>_xlfn.XLOOKUP(D894,products!$A$1:$A$49,products!$D$1:$D$49)</f>
        <v>0.2</v>
      </c>
      <c r="L894" s="7">
        <f>_xlfn.XLOOKUP(D894,products!$A$1:$A$49,products!$E$1:$E$49,,0)</f>
        <v>4.125</v>
      </c>
      <c r="M894" s="10">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4"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f>
        <v>Lib</v>
      </c>
      <c r="J895" t="str">
        <f>_xlfn.XLOOKUP(D895,products!$A$1:$A$49,products!$C$1:$C$49)</f>
        <v>L</v>
      </c>
      <c r="K895" s="6">
        <f>_xlfn.XLOOKUP(D895,products!$A$1:$A$49,products!$D$1:$D$49)</f>
        <v>0.5</v>
      </c>
      <c r="L895" s="7">
        <f>_xlfn.XLOOKUP(D895,products!$A$1:$A$49,products!$E$1:$E$49,,0)</f>
        <v>9.51</v>
      </c>
      <c r="M895" s="10">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4"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f>
        <v>Rob</v>
      </c>
      <c r="J896" t="str">
        <f>_xlfn.XLOOKUP(D896,products!$A$1:$A$49,products!$C$1:$C$49)</f>
        <v>D</v>
      </c>
      <c r="K896" s="6">
        <f>_xlfn.XLOOKUP(D896,products!$A$1:$A$49,products!$D$1:$D$49)</f>
        <v>2.5</v>
      </c>
      <c r="L896" s="7">
        <f>_xlfn.XLOOKUP(D896,products!$A$1:$A$49,products!$E$1:$E$49,,0)</f>
        <v>20.584999999999997</v>
      </c>
      <c r="M896" s="10">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4"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f>
        <v>Exc</v>
      </c>
      <c r="J897" t="str">
        <f>_xlfn.XLOOKUP(D897,products!$A$1:$A$49,products!$C$1:$C$49)</f>
        <v>M</v>
      </c>
      <c r="K897" s="6">
        <f>_xlfn.XLOOKUP(D897,products!$A$1:$A$49,products!$D$1:$D$49)</f>
        <v>2.5</v>
      </c>
      <c r="L897" s="7">
        <f>_xlfn.XLOOKUP(D897,products!$A$1:$A$49,products!$E$1:$E$49,,0)</f>
        <v>31.624999999999996</v>
      </c>
      <c r="M897" s="10">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4"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f>
        <v>Rob</v>
      </c>
      <c r="J898" t="str">
        <f>_xlfn.XLOOKUP(D898,products!$A$1:$A$49,products!$C$1:$C$49)</f>
        <v>D</v>
      </c>
      <c r="K898" s="6">
        <f>_xlfn.XLOOKUP(D898,products!$A$1:$A$49,products!$D$1:$D$49)</f>
        <v>0.5</v>
      </c>
      <c r="L898" s="7">
        <f>_xlfn.XLOOKUP(D898,products!$A$1:$A$49,products!$E$1:$E$49,,0)</f>
        <v>5.3699999999999992</v>
      </c>
      <c r="M898" s="10">
        <f t="shared" ref="M898:M961" si="42">L898*E898</f>
        <v>32.22</v>
      </c>
      <c r="N898" t="str">
        <f t="shared" si="40"/>
        <v>Robusta</v>
      </c>
      <c r="O898" t="str">
        <f t="shared" si="41"/>
        <v>Dark</v>
      </c>
      <c r="P898" t="str">
        <f>_xlfn.XLOOKUP(Orders[[#This Row],[Customer ID]],customers!$A$1:$A$1001,customers!$I$1:$I$1001,,0)</f>
        <v>Yes</v>
      </c>
    </row>
    <row r="899" spans="1:16" x14ac:dyDescent="0.35">
      <c r="A899" s="2" t="s">
        <v>5564</v>
      </c>
      <c r="B899" s="3">
        <v>43932</v>
      </c>
      <c r="C899" s="4"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f>
        <v>Exc</v>
      </c>
      <c r="J899" t="str">
        <f>_xlfn.XLOOKUP(D899,products!$A$1:$A$49,products!$C$1:$C$49)</f>
        <v>D</v>
      </c>
      <c r="K899" s="6">
        <f>_xlfn.XLOOKUP(D899,products!$A$1:$A$49,products!$D$1:$D$49)</f>
        <v>1</v>
      </c>
      <c r="L899" s="7">
        <f>_xlfn.XLOOKUP(D899,products!$A$1:$A$49,products!$E$1:$E$49,,0)</f>
        <v>12.15</v>
      </c>
      <c r="M899" s="10">
        <f t="shared" si="42"/>
        <v>24.3</v>
      </c>
      <c r="N899" t="str">
        <f t="shared" ref="N899:N962" si="43">IF(I899="Rob","Robusta",IF(I899="Exc","Excelsa",IF(I899="Ara","Arabica", IF(I899="Lib","Liberica",""))))</f>
        <v>Excelsa</v>
      </c>
      <c r="O899" t="str">
        <f t="shared" ref="O899:O962" si="44">IF(J899="M","Medium",IF(J899="L","Light", IF(J899="D","Dark")))</f>
        <v>Dark</v>
      </c>
      <c r="P899" t="str">
        <f>_xlfn.XLOOKUP(Orders[[#This Row],[Customer ID]],customers!$A$1:$A$1001,customers!$I$1:$I$1001,,0)</f>
        <v>No</v>
      </c>
    </row>
    <row r="900" spans="1:16" x14ac:dyDescent="0.35">
      <c r="A900" s="2" t="s">
        <v>5570</v>
      </c>
      <c r="B900" s="3">
        <v>44089</v>
      </c>
      <c r="C900" s="4"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f>
        <v>Rob</v>
      </c>
      <c r="J900" t="str">
        <f>_xlfn.XLOOKUP(D900,products!$A$1:$A$49,products!$C$1:$C$49)</f>
        <v>L</v>
      </c>
      <c r="K900" s="6">
        <f>_xlfn.XLOOKUP(D900,products!$A$1:$A$49,products!$D$1:$D$49)</f>
        <v>0.5</v>
      </c>
      <c r="L900" s="7">
        <f>_xlfn.XLOOKUP(D900,products!$A$1:$A$49,products!$E$1:$E$49,,0)</f>
        <v>7.169999999999999</v>
      </c>
      <c r="M900" s="10">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4"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f>
        <v>Lib</v>
      </c>
      <c r="J901" t="str">
        <f>_xlfn.XLOOKUP(D901,products!$A$1:$A$49,products!$C$1:$C$49)</f>
        <v>M</v>
      </c>
      <c r="K901" s="6">
        <f>_xlfn.XLOOKUP(D901,products!$A$1:$A$49,products!$D$1:$D$49)</f>
        <v>1</v>
      </c>
      <c r="L901" s="7">
        <f>_xlfn.XLOOKUP(D901,products!$A$1:$A$49,products!$E$1:$E$49,,0)</f>
        <v>14.55</v>
      </c>
      <c r="M901" s="10">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4"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f>
        <v>Lib</v>
      </c>
      <c r="J902" t="str">
        <f>_xlfn.XLOOKUP(D902,products!$A$1:$A$49,products!$C$1:$C$49)</f>
        <v>L</v>
      </c>
      <c r="K902" s="6">
        <f>_xlfn.XLOOKUP(D902,products!$A$1:$A$49,products!$D$1:$D$49)</f>
        <v>1</v>
      </c>
      <c r="L902" s="7">
        <f>_xlfn.XLOOKUP(D902,products!$A$1:$A$49,products!$E$1:$E$49,,0)</f>
        <v>15.85</v>
      </c>
      <c r="M902" s="10">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4"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f>
        <v>Rob</v>
      </c>
      <c r="J903" t="str">
        <f>_xlfn.XLOOKUP(D903,products!$A$1:$A$49,products!$C$1:$C$49)</f>
        <v>L</v>
      </c>
      <c r="K903" s="6">
        <f>_xlfn.XLOOKUP(D903,products!$A$1:$A$49,products!$D$1:$D$49)</f>
        <v>0.2</v>
      </c>
      <c r="L903" s="7">
        <f>_xlfn.XLOOKUP(D903,products!$A$1:$A$49,products!$E$1:$E$49,,0)</f>
        <v>3.5849999999999995</v>
      </c>
      <c r="M903" s="10">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4"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f>
        <v>Exc</v>
      </c>
      <c r="J904" t="str">
        <f>_xlfn.XLOOKUP(D904,products!$A$1:$A$49,products!$C$1:$C$49)</f>
        <v>M</v>
      </c>
      <c r="K904" s="6">
        <f>_xlfn.XLOOKUP(D904,products!$A$1:$A$49,products!$D$1:$D$49)</f>
        <v>2.5</v>
      </c>
      <c r="L904" s="7">
        <f>_xlfn.XLOOKUP(D904,products!$A$1:$A$49,products!$E$1:$E$49,,0)</f>
        <v>31.624999999999996</v>
      </c>
      <c r="M904" s="10">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4"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f>
        <v>Lib</v>
      </c>
      <c r="J905" t="str">
        <f>_xlfn.XLOOKUP(D905,products!$A$1:$A$49,products!$C$1:$C$49)</f>
        <v>M</v>
      </c>
      <c r="K905" s="6">
        <f>_xlfn.XLOOKUP(D905,products!$A$1:$A$49,products!$D$1:$D$49)</f>
        <v>0.5</v>
      </c>
      <c r="L905" s="7">
        <f>_xlfn.XLOOKUP(D905,products!$A$1:$A$49,products!$E$1:$E$49,,0)</f>
        <v>8.73</v>
      </c>
      <c r="M905" s="10">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4"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f>
        <v>Ara</v>
      </c>
      <c r="J906" t="str">
        <f>_xlfn.XLOOKUP(D906,products!$A$1:$A$49,products!$C$1:$C$49)</f>
        <v>L</v>
      </c>
      <c r="K906" s="6">
        <f>_xlfn.XLOOKUP(D906,products!$A$1:$A$49,products!$D$1:$D$49)</f>
        <v>2.5</v>
      </c>
      <c r="L906" s="7">
        <f>_xlfn.XLOOKUP(D906,products!$A$1:$A$49,products!$E$1:$E$49,,0)</f>
        <v>29.784999999999997</v>
      </c>
      <c r="M906" s="10">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4"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f>
        <v>Ara</v>
      </c>
      <c r="J907" t="str">
        <f>_xlfn.XLOOKUP(D907,products!$A$1:$A$49,products!$C$1:$C$49)</f>
        <v>M</v>
      </c>
      <c r="K907" s="6">
        <f>_xlfn.XLOOKUP(D907,products!$A$1:$A$49,products!$D$1:$D$49)</f>
        <v>0.5</v>
      </c>
      <c r="L907" s="7">
        <f>_xlfn.XLOOKUP(D907,products!$A$1:$A$49,products!$E$1:$E$49,,0)</f>
        <v>6.75</v>
      </c>
      <c r="M907" s="10">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4"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f>
        <v>Ara</v>
      </c>
      <c r="J908" t="str">
        <f>_xlfn.XLOOKUP(D908,products!$A$1:$A$49,products!$C$1:$C$49)</f>
        <v>M</v>
      </c>
      <c r="K908" s="6">
        <f>_xlfn.XLOOKUP(D908,products!$A$1:$A$49,products!$D$1:$D$49)</f>
        <v>0.5</v>
      </c>
      <c r="L908" s="7">
        <f>_xlfn.XLOOKUP(D908,products!$A$1:$A$49,products!$E$1:$E$49,,0)</f>
        <v>6.75</v>
      </c>
      <c r="M908" s="10">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4"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f>
        <v>Lib</v>
      </c>
      <c r="J909" t="str">
        <f>_xlfn.XLOOKUP(D909,products!$A$1:$A$49,products!$C$1:$C$49)</f>
        <v>D</v>
      </c>
      <c r="K909" s="6">
        <f>_xlfn.XLOOKUP(D909,products!$A$1:$A$49,products!$D$1:$D$49)</f>
        <v>1</v>
      </c>
      <c r="L909" s="7">
        <f>_xlfn.XLOOKUP(D909,products!$A$1:$A$49,products!$E$1:$E$49,,0)</f>
        <v>12.95</v>
      </c>
      <c r="M909" s="10">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4"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f>
        <v>Rob</v>
      </c>
      <c r="J910" t="str">
        <f>_xlfn.XLOOKUP(D910,products!$A$1:$A$49,products!$C$1:$C$49)</f>
        <v>L</v>
      </c>
      <c r="K910" s="6">
        <f>_xlfn.XLOOKUP(D910,products!$A$1:$A$49,products!$D$1:$D$49)</f>
        <v>1</v>
      </c>
      <c r="L910" s="7">
        <f>_xlfn.XLOOKUP(D910,products!$A$1:$A$49,products!$E$1:$E$49,,0)</f>
        <v>11.95</v>
      </c>
      <c r="M910" s="10">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4"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f>
        <v>Rob</v>
      </c>
      <c r="J911" t="str">
        <f>_xlfn.XLOOKUP(D911,products!$A$1:$A$49,products!$C$1:$C$49)</f>
        <v>L</v>
      </c>
      <c r="K911" s="6">
        <f>_xlfn.XLOOKUP(D911,products!$A$1:$A$49,products!$D$1:$D$49)</f>
        <v>0.2</v>
      </c>
      <c r="L911" s="7">
        <f>_xlfn.XLOOKUP(D911,products!$A$1:$A$49,products!$E$1:$E$49,,0)</f>
        <v>3.5849999999999995</v>
      </c>
      <c r="M911" s="10">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4"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f>
        <v>Ara</v>
      </c>
      <c r="J912" t="str">
        <f>_xlfn.XLOOKUP(D912,products!$A$1:$A$49,products!$C$1:$C$49)</f>
        <v>D</v>
      </c>
      <c r="K912" s="6">
        <f>_xlfn.XLOOKUP(D912,products!$A$1:$A$49,products!$D$1:$D$49)</f>
        <v>2.5</v>
      </c>
      <c r="L912" s="7">
        <f>_xlfn.XLOOKUP(D912,products!$A$1:$A$49,products!$E$1:$E$49,,0)</f>
        <v>22.884999999999998</v>
      </c>
      <c r="M912" s="10">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4"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f>
        <v>Ara</v>
      </c>
      <c r="J913" t="str">
        <f>_xlfn.XLOOKUP(D913,products!$A$1:$A$49,products!$C$1:$C$49)</f>
        <v>M</v>
      </c>
      <c r="K913" s="6">
        <f>_xlfn.XLOOKUP(D913,products!$A$1:$A$49,products!$D$1:$D$49)</f>
        <v>1</v>
      </c>
      <c r="L913" s="7">
        <f>_xlfn.XLOOKUP(D913,products!$A$1:$A$49,products!$E$1:$E$49,,0)</f>
        <v>11.25</v>
      </c>
      <c r="M913" s="10">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4"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f>
        <v>Rob</v>
      </c>
      <c r="J914" t="str">
        <f>_xlfn.XLOOKUP(D914,products!$A$1:$A$49,products!$C$1:$C$49)</f>
        <v>M</v>
      </c>
      <c r="K914" s="6">
        <f>_xlfn.XLOOKUP(D914,products!$A$1:$A$49,products!$D$1:$D$49)</f>
        <v>2.5</v>
      </c>
      <c r="L914" s="7">
        <f>_xlfn.XLOOKUP(D914,products!$A$1:$A$49,products!$E$1:$E$49,,0)</f>
        <v>22.884999999999998</v>
      </c>
      <c r="M914" s="10">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4"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f>
        <v>Ara</v>
      </c>
      <c r="J915" t="str">
        <f>_xlfn.XLOOKUP(D915,products!$A$1:$A$49,products!$C$1:$C$49)</f>
        <v>M</v>
      </c>
      <c r="K915" s="6">
        <f>_xlfn.XLOOKUP(D915,products!$A$1:$A$49,products!$D$1:$D$49)</f>
        <v>0.5</v>
      </c>
      <c r="L915" s="7">
        <f>_xlfn.XLOOKUP(D915,products!$A$1:$A$49,products!$E$1:$E$49,,0)</f>
        <v>6.75</v>
      </c>
      <c r="M915" s="10">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4"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f>
        <v>Ara</v>
      </c>
      <c r="J916" t="str">
        <f>_xlfn.XLOOKUP(D916,products!$A$1:$A$49,products!$C$1:$C$49)</f>
        <v>M</v>
      </c>
      <c r="K916" s="6">
        <f>_xlfn.XLOOKUP(D916,products!$A$1:$A$49,products!$D$1:$D$49)</f>
        <v>1</v>
      </c>
      <c r="L916" s="7">
        <f>_xlfn.XLOOKUP(D916,products!$A$1:$A$49,products!$E$1:$E$49,,0)</f>
        <v>11.25</v>
      </c>
      <c r="M916" s="10">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4"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f>
        <v>Exc</v>
      </c>
      <c r="J917" t="str">
        <f>_xlfn.XLOOKUP(D917,products!$A$1:$A$49,products!$C$1:$C$49)</f>
        <v>D</v>
      </c>
      <c r="K917" s="6">
        <f>_xlfn.XLOOKUP(D917,products!$A$1:$A$49,products!$D$1:$D$49)</f>
        <v>2.5</v>
      </c>
      <c r="L917" s="7">
        <f>_xlfn.XLOOKUP(D917,products!$A$1:$A$49,products!$E$1:$E$49,,0)</f>
        <v>27.945</v>
      </c>
      <c r="M917" s="10">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4"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f>
        <v>Exc</v>
      </c>
      <c r="J918" t="str">
        <f>_xlfn.XLOOKUP(D918,products!$A$1:$A$49,products!$C$1:$C$49)</f>
        <v>D</v>
      </c>
      <c r="K918" s="6">
        <f>_xlfn.XLOOKUP(D918,products!$A$1:$A$49,products!$D$1:$D$49)</f>
        <v>0.2</v>
      </c>
      <c r="L918" s="7">
        <f>_xlfn.XLOOKUP(D918,products!$A$1:$A$49,products!$E$1:$E$49,,0)</f>
        <v>3.645</v>
      </c>
      <c r="M918" s="10">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4"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f>
        <v>Ara</v>
      </c>
      <c r="J919" t="str">
        <f>_xlfn.XLOOKUP(D919,products!$A$1:$A$49,products!$C$1:$C$49)</f>
        <v>M</v>
      </c>
      <c r="K919" s="6">
        <f>_xlfn.XLOOKUP(D919,products!$A$1:$A$49,products!$D$1:$D$49)</f>
        <v>0.5</v>
      </c>
      <c r="L919" s="7">
        <f>_xlfn.XLOOKUP(D919,products!$A$1:$A$49,products!$E$1:$E$49,,0)</f>
        <v>6.75</v>
      </c>
      <c r="M919" s="10">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4"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f>
        <v>Exc</v>
      </c>
      <c r="J920" t="str">
        <f>_xlfn.XLOOKUP(D920,products!$A$1:$A$49,products!$C$1:$C$49)</f>
        <v>D</v>
      </c>
      <c r="K920" s="6">
        <f>_xlfn.XLOOKUP(D920,products!$A$1:$A$49,products!$D$1:$D$49)</f>
        <v>0.5</v>
      </c>
      <c r="L920" s="7">
        <f>_xlfn.XLOOKUP(D920,products!$A$1:$A$49,products!$E$1:$E$49,,0)</f>
        <v>7.29</v>
      </c>
      <c r="M920" s="10">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4"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f>
        <v>Rob</v>
      </c>
      <c r="J921" t="str">
        <f>_xlfn.XLOOKUP(D921,products!$A$1:$A$49,products!$C$1:$C$49)</f>
        <v>D</v>
      </c>
      <c r="K921" s="6">
        <f>_xlfn.XLOOKUP(D921,products!$A$1:$A$49,products!$D$1:$D$49)</f>
        <v>0.2</v>
      </c>
      <c r="L921" s="7">
        <f>_xlfn.XLOOKUP(D921,products!$A$1:$A$49,products!$E$1:$E$49,,0)</f>
        <v>2.6849999999999996</v>
      </c>
      <c r="M921" s="10">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4"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f>
        <v>Rob</v>
      </c>
      <c r="J922" t="str">
        <f>_xlfn.XLOOKUP(D922,products!$A$1:$A$49,products!$C$1:$C$49)</f>
        <v>D</v>
      </c>
      <c r="K922" s="6">
        <f>_xlfn.XLOOKUP(D922,products!$A$1:$A$49,products!$D$1:$D$49)</f>
        <v>2.5</v>
      </c>
      <c r="L922" s="7">
        <f>_xlfn.XLOOKUP(D922,products!$A$1:$A$49,products!$E$1:$E$49,,0)</f>
        <v>20.584999999999997</v>
      </c>
      <c r="M922" s="10">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4"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f>
        <v>Lib</v>
      </c>
      <c r="J923" t="str">
        <f>_xlfn.XLOOKUP(D923,products!$A$1:$A$49,products!$C$1:$C$49)</f>
        <v>D</v>
      </c>
      <c r="K923" s="6">
        <f>_xlfn.XLOOKUP(D923,products!$A$1:$A$49,products!$D$1:$D$49)</f>
        <v>0.2</v>
      </c>
      <c r="L923" s="7">
        <f>_xlfn.XLOOKUP(D923,products!$A$1:$A$49,products!$E$1:$E$49,,0)</f>
        <v>3.8849999999999998</v>
      </c>
      <c r="M923" s="10">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4"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f>
        <v>Ara</v>
      </c>
      <c r="J924" t="str">
        <f>_xlfn.XLOOKUP(D924,products!$A$1:$A$49,products!$C$1:$C$49)</f>
        <v>M</v>
      </c>
      <c r="K924" s="6">
        <f>_xlfn.XLOOKUP(D924,products!$A$1:$A$49,products!$D$1:$D$49)</f>
        <v>1</v>
      </c>
      <c r="L924" s="7">
        <f>_xlfn.XLOOKUP(D924,products!$A$1:$A$49,products!$E$1:$E$49,,0)</f>
        <v>11.25</v>
      </c>
      <c r="M924" s="10">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4"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f>
        <v>Exc</v>
      </c>
      <c r="J925" t="str">
        <f>_xlfn.XLOOKUP(D925,products!$A$1:$A$49,products!$C$1:$C$49)</f>
        <v>D</v>
      </c>
      <c r="K925" s="6">
        <f>_xlfn.XLOOKUP(D925,products!$A$1:$A$49,products!$D$1:$D$49)</f>
        <v>2.5</v>
      </c>
      <c r="L925" s="7">
        <f>_xlfn.XLOOKUP(D925,products!$A$1:$A$49,products!$E$1:$E$49,,0)</f>
        <v>27.945</v>
      </c>
      <c r="M925" s="10">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4"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f>
        <v>Ara</v>
      </c>
      <c r="J926" t="str">
        <f>_xlfn.XLOOKUP(D926,products!$A$1:$A$49,products!$C$1:$C$49)</f>
        <v>L</v>
      </c>
      <c r="K926" s="6">
        <f>_xlfn.XLOOKUP(D926,products!$A$1:$A$49,products!$D$1:$D$49)</f>
        <v>2.5</v>
      </c>
      <c r="L926" s="7">
        <f>_xlfn.XLOOKUP(D926,products!$A$1:$A$49,products!$E$1:$E$49,,0)</f>
        <v>29.784999999999997</v>
      </c>
      <c r="M926" s="10">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4"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f>
        <v>Ara</v>
      </c>
      <c r="J927" t="str">
        <f>_xlfn.XLOOKUP(D927,products!$A$1:$A$49,products!$C$1:$C$49)</f>
        <v>M</v>
      </c>
      <c r="K927" s="6">
        <f>_xlfn.XLOOKUP(D927,products!$A$1:$A$49,products!$D$1:$D$49)</f>
        <v>0.5</v>
      </c>
      <c r="L927" s="7">
        <f>_xlfn.XLOOKUP(D927,products!$A$1:$A$49,products!$E$1:$E$49,,0)</f>
        <v>6.75</v>
      </c>
      <c r="M927" s="10">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4"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f>
        <v>Ara</v>
      </c>
      <c r="J928" t="str">
        <f>_xlfn.XLOOKUP(D928,products!$A$1:$A$49,products!$C$1:$C$49)</f>
        <v>M</v>
      </c>
      <c r="K928" s="6">
        <f>_xlfn.XLOOKUP(D928,products!$A$1:$A$49,products!$D$1:$D$49)</f>
        <v>0.5</v>
      </c>
      <c r="L928" s="7">
        <f>_xlfn.XLOOKUP(D928,products!$A$1:$A$49,products!$E$1:$E$49,,0)</f>
        <v>6.75</v>
      </c>
      <c r="M928" s="10">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4"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f>
        <v>Exc</v>
      </c>
      <c r="J929" t="str">
        <f>_xlfn.XLOOKUP(D929,products!$A$1:$A$49,products!$C$1:$C$49)</f>
        <v>D</v>
      </c>
      <c r="K929" s="6">
        <f>_xlfn.XLOOKUP(D929,products!$A$1:$A$49,products!$D$1:$D$49)</f>
        <v>2.5</v>
      </c>
      <c r="L929" s="7">
        <f>_xlfn.XLOOKUP(D929,products!$A$1:$A$49,products!$E$1:$E$49,,0)</f>
        <v>27.945</v>
      </c>
      <c r="M929" s="10">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4"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f>
        <v>Exc</v>
      </c>
      <c r="J930" t="str">
        <f>_xlfn.XLOOKUP(D930,products!$A$1:$A$49,products!$C$1:$C$49)</f>
        <v>M</v>
      </c>
      <c r="K930" s="6">
        <f>_xlfn.XLOOKUP(D930,products!$A$1:$A$49,products!$D$1:$D$49)</f>
        <v>2.5</v>
      </c>
      <c r="L930" s="7">
        <f>_xlfn.XLOOKUP(D930,products!$A$1:$A$49,products!$E$1:$E$49,,0)</f>
        <v>31.624999999999996</v>
      </c>
      <c r="M930" s="10">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4"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f>
        <v>Exc</v>
      </c>
      <c r="J931" t="str">
        <f>_xlfn.XLOOKUP(D931,products!$A$1:$A$49,products!$C$1:$C$49)</f>
        <v>L</v>
      </c>
      <c r="K931" s="6">
        <f>_xlfn.XLOOKUP(D931,products!$A$1:$A$49,products!$D$1:$D$49)</f>
        <v>0.2</v>
      </c>
      <c r="L931" s="7">
        <f>_xlfn.XLOOKUP(D931,products!$A$1:$A$49,products!$E$1:$E$49,,0)</f>
        <v>4.4550000000000001</v>
      </c>
      <c r="M931" s="10">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4"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f>
        <v>Exc</v>
      </c>
      <c r="J932" t="str">
        <f>_xlfn.XLOOKUP(D932,products!$A$1:$A$49,products!$C$1:$C$49)</f>
        <v>D</v>
      </c>
      <c r="K932" s="6">
        <f>_xlfn.XLOOKUP(D932,products!$A$1:$A$49,products!$D$1:$D$49)</f>
        <v>1</v>
      </c>
      <c r="L932" s="7">
        <f>_xlfn.XLOOKUP(D932,products!$A$1:$A$49,products!$E$1:$E$49,,0)</f>
        <v>12.15</v>
      </c>
      <c r="M932" s="10">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4"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f>
        <v>Ara</v>
      </c>
      <c r="J933" t="str">
        <f>_xlfn.XLOOKUP(D933,products!$A$1:$A$49,products!$C$1:$C$49)</f>
        <v>D</v>
      </c>
      <c r="K933" s="6">
        <f>_xlfn.XLOOKUP(D933,products!$A$1:$A$49,products!$D$1:$D$49)</f>
        <v>0.5</v>
      </c>
      <c r="L933" s="7">
        <f>_xlfn.XLOOKUP(D933,products!$A$1:$A$49,products!$E$1:$E$49,,0)</f>
        <v>5.97</v>
      </c>
      <c r="M933" s="10">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4"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f>
        <v>Exc</v>
      </c>
      <c r="J934" t="str">
        <f>_xlfn.XLOOKUP(D934,products!$A$1:$A$49,products!$C$1:$C$49)</f>
        <v>M</v>
      </c>
      <c r="K934" s="6">
        <f>_xlfn.XLOOKUP(D934,products!$A$1:$A$49,products!$D$1:$D$49)</f>
        <v>1</v>
      </c>
      <c r="L934" s="7">
        <f>_xlfn.XLOOKUP(D934,products!$A$1:$A$49,products!$E$1:$E$49,,0)</f>
        <v>13.75</v>
      </c>
      <c r="M934" s="10">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4"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f>
        <v>Rob</v>
      </c>
      <c r="J935" t="str">
        <f>_xlfn.XLOOKUP(D935,products!$A$1:$A$49,products!$C$1:$C$49)</f>
        <v>D</v>
      </c>
      <c r="K935" s="6">
        <f>_xlfn.XLOOKUP(D935,products!$A$1:$A$49,products!$D$1:$D$49)</f>
        <v>1</v>
      </c>
      <c r="L935" s="7">
        <f>_xlfn.XLOOKUP(D935,products!$A$1:$A$49,products!$E$1:$E$49,,0)</f>
        <v>8.9499999999999993</v>
      </c>
      <c r="M935" s="10">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4"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f>
        <v>Rob</v>
      </c>
      <c r="J936" t="str">
        <f>_xlfn.XLOOKUP(D936,products!$A$1:$A$49,products!$C$1:$C$49)</f>
        <v>M</v>
      </c>
      <c r="K936" s="6">
        <f>_xlfn.XLOOKUP(D936,products!$A$1:$A$49,products!$D$1:$D$49)</f>
        <v>2.5</v>
      </c>
      <c r="L936" s="7">
        <f>_xlfn.XLOOKUP(D936,products!$A$1:$A$49,products!$E$1:$E$49,,0)</f>
        <v>22.884999999999998</v>
      </c>
      <c r="M936" s="10">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4"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f>
        <v>Ara</v>
      </c>
      <c r="J937" t="str">
        <f>_xlfn.XLOOKUP(D937,products!$A$1:$A$49,products!$C$1:$C$49)</f>
        <v>M</v>
      </c>
      <c r="K937" s="6">
        <f>_xlfn.XLOOKUP(D937,products!$A$1:$A$49,products!$D$1:$D$49)</f>
        <v>2.5</v>
      </c>
      <c r="L937" s="7">
        <f>_xlfn.XLOOKUP(D937,products!$A$1:$A$49,products!$E$1:$E$49,,0)</f>
        <v>25.874999999999996</v>
      </c>
      <c r="M937" s="10">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4"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f>
        <v>Lib</v>
      </c>
      <c r="J938" t="str">
        <f>_xlfn.XLOOKUP(D938,products!$A$1:$A$49,products!$C$1:$C$49)</f>
        <v>D</v>
      </c>
      <c r="K938" s="6">
        <f>_xlfn.XLOOKUP(D938,products!$A$1:$A$49,products!$D$1:$D$49)</f>
        <v>0.5</v>
      </c>
      <c r="L938" s="7">
        <f>_xlfn.XLOOKUP(D938,products!$A$1:$A$49,products!$E$1:$E$49,,0)</f>
        <v>7.77</v>
      </c>
      <c r="M938" s="10">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4"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f>
        <v>Rob</v>
      </c>
      <c r="J939" t="str">
        <f>_xlfn.XLOOKUP(D939,products!$A$1:$A$49,products!$C$1:$C$49)</f>
        <v>M</v>
      </c>
      <c r="K939" s="6">
        <f>_xlfn.XLOOKUP(D939,products!$A$1:$A$49,products!$D$1:$D$49)</f>
        <v>2.5</v>
      </c>
      <c r="L939" s="7">
        <f>_xlfn.XLOOKUP(D939,products!$A$1:$A$49,products!$E$1:$E$49,,0)</f>
        <v>22.884999999999998</v>
      </c>
      <c r="M939" s="10">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4"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f>
        <v>Exc</v>
      </c>
      <c r="J940" t="str">
        <f>_xlfn.XLOOKUP(D940,products!$A$1:$A$49,products!$C$1:$C$49)</f>
        <v>L</v>
      </c>
      <c r="K940" s="6">
        <f>_xlfn.XLOOKUP(D940,products!$A$1:$A$49,products!$D$1:$D$49)</f>
        <v>1</v>
      </c>
      <c r="L940" s="7">
        <f>_xlfn.XLOOKUP(D940,products!$A$1:$A$49,products!$E$1:$E$49,,0)</f>
        <v>14.85</v>
      </c>
      <c r="M940" s="10">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4"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f>
        <v>Lib</v>
      </c>
      <c r="J941" t="str">
        <f>_xlfn.XLOOKUP(D941,products!$A$1:$A$49,products!$C$1:$C$49)</f>
        <v>L</v>
      </c>
      <c r="K941" s="6">
        <f>_xlfn.XLOOKUP(D941,products!$A$1:$A$49,products!$D$1:$D$49)</f>
        <v>0.2</v>
      </c>
      <c r="L941" s="7">
        <f>_xlfn.XLOOKUP(D941,products!$A$1:$A$49,products!$E$1:$E$49,,0)</f>
        <v>4.7549999999999999</v>
      </c>
      <c r="M941" s="10">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4"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f>
        <v>Rob</v>
      </c>
      <c r="J942" t="str">
        <f>_xlfn.XLOOKUP(D942,products!$A$1:$A$49,products!$C$1:$C$49)</f>
        <v>L</v>
      </c>
      <c r="K942" s="6">
        <f>_xlfn.XLOOKUP(D942,products!$A$1:$A$49,products!$D$1:$D$49)</f>
        <v>0.5</v>
      </c>
      <c r="L942" s="7">
        <f>_xlfn.XLOOKUP(D942,products!$A$1:$A$49,products!$E$1:$E$49,,0)</f>
        <v>7.169999999999999</v>
      </c>
      <c r="M942" s="10">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4"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f>
        <v>Ara</v>
      </c>
      <c r="J943" t="str">
        <f>_xlfn.XLOOKUP(D943,products!$A$1:$A$49,products!$C$1:$C$49)</f>
        <v>L</v>
      </c>
      <c r="K943" s="6">
        <f>_xlfn.XLOOKUP(D943,products!$A$1:$A$49,products!$D$1:$D$49)</f>
        <v>0.5</v>
      </c>
      <c r="L943" s="7">
        <f>_xlfn.XLOOKUP(D943,products!$A$1:$A$49,products!$E$1:$E$49,,0)</f>
        <v>7.77</v>
      </c>
      <c r="M943" s="10">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4"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f>
        <v>Rob</v>
      </c>
      <c r="J944" t="str">
        <f>_xlfn.XLOOKUP(D944,products!$A$1:$A$49,products!$C$1:$C$49)</f>
        <v>L</v>
      </c>
      <c r="K944" s="6">
        <f>_xlfn.XLOOKUP(D944,products!$A$1:$A$49,products!$D$1:$D$49)</f>
        <v>1</v>
      </c>
      <c r="L944" s="7">
        <f>_xlfn.XLOOKUP(D944,products!$A$1:$A$49,products!$E$1:$E$49,,0)</f>
        <v>11.95</v>
      </c>
      <c r="M944" s="10">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4"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f>
        <v>Ara</v>
      </c>
      <c r="J945" t="str">
        <f>_xlfn.XLOOKUP(D945,products!$A$1:$A$49,products!$C$1:$C$49)</f>
        <v>L</v>
      </c>
      <c r="K945" s="6">
        <f>_xlfn.XLOOKUP(D945,products!$A$1:$A$49,products!$D$1:$D$49)</f>
        <v>0.5</v>
      </c>
      <c r="L945" s="7">
        <f>_xlfn.XLOOKUP(D945,products!$A$1:$A$49,products!$E$1:$E$49,,0)</f>
        <v>7.77</v>
      </c>
      <c r="M945" s="10">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4"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f>
        <v>Rob</v>
      </c>
      <c r="J946" t="str">
        <f>_xlfn.XLOOKUP(D946,products!$A$1:$A$49,products!$C$1:$C$49)</f>
        <v>L</v>
      </c>
      <c r="K946" s="6">
        <f>_xlfn.XLOOKUP(D946,products!$A$1:$A$49,products!$D$1:$D$49)</f>
        <v>0.5</v>
      </c>
      <c r="L946" s="7">
        <f>_xlfn.XLOOKUP(D946,products!$A$1:$A$49,products!$E$1:$E$49,,0)</f>
        <v>7.169999999999999</v>
      </c>
      <c r="M946" s="10">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4"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f>
        <v>Lib</v>
      </c>
      <c r="J947" t="str">
        <f>_xlfn.XLOOKUP(D947,products!$A$1:$A$49,products!$C$1:$C$49)</f>
        <v>D</v>
      </c>
      <c r="K947" s="6">
        <f>_xlfn.XLOOKUP(D947,products!$A$1:$A$49,products!$D$1:$D$49)</f>
        <v>2.5</v>
      </c>
      <c r="L947" s="7">
        <f>_xlfn.XLOOKUP(D947,products!$A$1:$A$49,products!$E$1:$E$49,,0)</f>
        <v>29.784999999999997</v>
      </c>
      <c r="M947" s="10">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4"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f>
        <v>Lib</v>
      </c>
      <c r="J948" t="str">
        <f>_xlfn.XLOOKUP(D948,products!$A$1:$A$49,products!$C$1:$C$49)</f>
        <v>D</v>
      </c>
      <c r="K948" s="6">
        <f>_xlfn.XLOOKUP(D948,products!$A$1:$A$49,products!$D$1:$D$49)</f>
        <v>0.5</v>
      </c>
      <c r="L948" s="7">
        <f>_xlfn.XLOOKUP(D948,products!$A$1:$A$49,products!$E$1:$E$49,,0)</f>
        <v>7.77</v>
      </c>
      <c r="M948" s="10">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4"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f>
        <v>Ara</v>
      </c>
      <c r="J949" t="str">
        <f>_xlfn.XLOOKUP(D949,products!$A$1:$A$49,products!$C$1:$C$49)</f>
        <v>M</v>
      </c>
      <c r="K949" s="6">
        <f>_xlfn.XLOOKUP(D949,products!$A$1:$A$49,products!$D$1:$D$49)</f>
        <v>1</v>
      </c>
      <c r="L949" s="7">
        <f>_xlfn.XLOOKUP(D949,products!$A$1:$A$49,products!$E$1:$E$49,,0)</f>
        <v>11.25</v>
      </c>
      <c r="M949" s="10">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4"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f>
        <v>Exc</v>
      </c>
      <c r="J950" t="str">
        <f>_xlfn.XLOOKUP(D950,products!$A$1:$A$49,products!$C$1:$C$49)</f>
        <v>D</v>
      </c>
      <c r="K950" s="6">
        <f>_xlfn.XLOOKUP(D950,products!$A$1:$A$49,products!$D$1:$D$49)</f>
        <v>2.5</v>
      </c>
      <c r="L950" s="7">
        <f>_xlfn.XLOOKUP(D950,products!$A$1:$A$49,products!$E$1:$E$49,,0)</f>
        <v>27.945</v>
      </c>
      <c r="M950" s="10">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4"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f>
        <v>Rob</v>
      </c>
      <c r="J951" t="str">
        <f>_xlfn.XLOOKUP(D951,products!$A$1:$A$49,products!$C$1:$C$49)</f>
        <v>L</v>
      </c>
      <c r="K951" s="6">
        <f>_xlfn.XLOOKUP(D951,products!$A$1:$A$49,products!$D$1:$D$49)</f>
        <v>2.5</v>
      </c>
      <c r="L951" s="7">
        <f>_xlfn.XLOOKUP(D951,products!$A$1:$A$49,products!$E$1:$E$49,,0)</f>
        <v>27.484999999999996</v>
      </c>
      <c r="M951" s="10">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4"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f>
        <v>Rob</v>
      </c>
      <c r="J952" t="str">
        <f>_xlfn.XLOOKUP(D952,products!$A$1:$A$49,products!$C$1:$C$49)</f>
        <v>L</v>
      </c>
      <c r="K952" s="6">
        <f>_xlfn.XLOOKUP(D952,products!$A$1:$A$49,products!$D$1:$D$49)</f>
        <v>0.2</v>
      </c>
      <c r="L952" s="7">
        <f>_xlfn.XLOOKUP(D952,products!$A$1:$A$49,products!$E$1:$E$49,,0)</f>
        <v>3.5849999999999995</v>
      </c>
      <c r="M952" s="10">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4"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f>
        <v>Rob</v>
      </c>
      <c r="J953" t="str">
        <f>_xlfn.XLOOKUP(D953,products!$A$1:$A$49,products!$C$1:$C$49)</f>
        <v>L</v>
      </c>
      <c r="K953" s="6">
        <f>_xlfn.XLOOKUP(D953,products!$A$1:$A$49,products!$D$1:$D$49)</f>
        <v>0.2</v>
      </c>
      <c r="L953" s="7">
        <f>_xlfn.XLOOKUP(D953,products!$A$1:$A$49,products!$E$1:$E$49,,0)</f>
        <v>3.5849999999999995</v>
      </c>
      <c r="M953" s="10">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4"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f>
        <v>Ara</v>
      </c>
      <c r="J954" t="str">
        <f>_xlfn.XLOOKUP(D954,products!$A$1:$A$49,products!$C$1:$C$49)</f>
        <v>M</v>
      </c>
      <c r="K954" s="6">
        <f>_xlfn.XLOOKUP(D954,products!$A$1:$A$49,products!$D$1:$D$49)</f>
        <v>1</v>
      </c>
      <c r="L954" s="7">
        <f>_xlfn.XLOOKUP(D954,products!$A$1:$A$49,products!$E$1:$E$49,,0)</f>
        <v>11.25</v>
      </c>
      <c r="M954" s="10">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4"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f>
        <v>Ara</v>
      </c>
      <c r="J955" t="str">
        <f>_xlfn.XLOOKUP(D955,products!$A$1:$A$49,products!$C$1:$C$49)</f>
        <v>L</v>
      </c>
      <c r="K955" s="6">
        <f>_xlfn.XLOOKUP(D955,products!$A$1:$A$49,products!$D$1:$D$49)</f>
        <v>0.2</v>
      </c>
      <c r="L955" s="7">
        <f>_xlfn.XLOOKUP(D955,products!$A$1:$A$49,products!$E$1:$E$49,,0)</f>
        <v>3.8849999999999998</v>
      </c>
      <c r="M955" s="10">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4"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f>
        <v>Exc</v>
      </c>
      <c r="J956" t="str">
        <f>_xlfn.XLOOKUP(D956,products!$A$1:$A$49,products!$C$1:$C$49)</f>
        <v>D</v>
      </c>
      <c r="K956" s="6">
        <f>_xlfn.XLOOKUP(D956,products!$A$1:$A$49,products!$D$1:$D$49)</f>
        <v>2.5</v>
      </c>
      <c r="L956" s="7">
        <f>_xlfn.XLOOKUP(D956,products!$A$1:$A$49,products!$E$1:$E$49,,0)</f>
        <v>27.945</v>
      </c>
      <c r="M956" s="10">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4"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f>
        <v>Exc</v>
      </c>
      <c r="J957" t="str">
        <f>_xlfn.XLOOKUP(D957,products!$A$1:$A$49,products!$C$1:$C$49)</f>
        <v>L</v>
      </c>
      <c r="K957" s="6">
        <f>_xlfn.XLOOKUP(D957,products!$A$1:$A$49,products!$D$1:$D$49)</f>
        <v>2.5</v>
      </c>
      <c r="L957" s="7">
        <f>_xlfn.XLOOKUP(D957,products!$A$1:$A$49,products!$E$1:$E$49,,0)</f>
        <v>34.154999999999994</v>
      </c>
      <c r="M957" s="10">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4"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f>
        <v>Rob</v>
      </c>
      <c r="J958" t="str">
        <f>_xlfn.XLOOKUP(D958,products!$A$1:$A$49,products!$C$1:$C$49)</f>
        <v>L</v>
      </c>
      <c r="K958" s="6">
        <f>_xlfn.XLOOKUP(D958,products!$A$1:$A$49,products!$D$1:$D$49)</f>
        <v>2.5</v>
      </c>
      <c r="L958" s="7">
        <f>_xlfn.XLOOKUP(D958,products!$A$1:$A$49,products!$E$1:$E$49,,0)</f>
        <v>27.484999999999996</v>
      </c>
      <c r="M958" s="10">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4"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f>
        <v>Exc</v>
      </c>
      <c r="J959" t="str">
        <f>_xlfn.XLOOKUP(D959,products!$A$1:$A$49,products!$C$1:$C$49)</f>
        <v>L</v>
      </c>
      <c r="K959" s="6">
        <f>_xlfn.XLOOKUP(D959,products!$A$1:$A$49,products!$D$1:$D$49)</f>
        <v>1</v>
      </c>
      <c r="L959" s="7">
        <f>_xlfn.XLOOKUP(D959,products!$A$1:$A$49,products!$E$1:$E$49,,0)</f>
        <v>14.85</v>
      </c>
      <c r="M959" s="10">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4"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f>
        <v>Ara</v>
      </c>
      <c r="J960" t="str">
        <f>_xlfn.XLOOKUP(D960,products!$A$1:$A$49,products!$C$1:$C$49)</f>
        <v>L</v>
      </c>
      <c r="K960" s="6">
        <f>_xlfn.XLOOKUP(D960,products!$A$1:$A$49,products!$D$1:$D$49)</f>
        <v>0.2</v>
      </c>
      <c r="L960" s="7">
        <f>_xlfn.XLOOKUP(D960,products!$A$1:$A$49,products!$E$1:$E$49,,0)</f>
        <v>3.8849999999999998</v>
      </c>
      <c r="M960" s="10">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4"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f>
        <v>Lib</v>
      </c>
      <c r="J961" t="str">
        <f>_xlfn.XLOOKUP(D961,products!$A$1:$A$49,products!$C$1:$C$49)</f>
        <v>L</v>
      </c>
      <c r="K961" s="6">
        <f>_xlfn.XLOOKUP(D961,products!$A$1:$A$49,products!$D$1:$D$49)</f>
        <v>0.2</v>
      </c>
      <c r="L961" s="7">
        <f>_xlfn.XLOOKUP(D961,products!$A$1:$A$49,products!$E$1:$E$49,,0)</f>
        <v>4.7549999999999999</v>
      </c>
      <c r="M961" s="10">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4"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f>
        <v>Lib</v>
      </c>
      <c r="J962" t="str">
        <f>_xlfn.XLOOKUP(D962,products!$A$1:$A$49,products!$C$1:$C$49)</f>
        <v>L</v>
      </c>
      <c r="K962" s="6">
        <f>_xlfn.XLOOKUP(D962,products!$A$1:$A$49,products!$D$1:$D$49)</f>
        <v>1</v>
      </c>
      <c r="L962" s="7">
        <f>_xlfn.XLOOKUP(D962,products!$A$1:$A$49,products!$E$1:$E$49,,0)</f>
        <v>15.85</v>
      </c>
      <c r="M962" s="10">
        <f t="shared" ref="M962:M1025" si="45">L962*E962</f>
        <v>79.25</v>
      </c>
      <c r="N962" t="str">
        <f t="shared" si="43"/>
        <v>Liberica</v>
      </c>
      <c r="O962" t="str">
        <f t="shared" si="44"/>
        <v>Light</v>
      </c>
      <c r="P962" t="str">
        <f>_xlfn.XLOOKUP(Orders[[#This Row],[Customer ID]],customers!$A$1:$A$1001,customers!$I$1:$I$1001,,0)</f>
        <v>Yes</v>
      </c>
    </row>
    <row r="963" spans="1:16" x14ac:dyDescent="0.35">
      <c r="A963" s="2" t="s">
        <v>5921</v>
      </c>
      <c r="B963" s="3">
        <v>44158</v>
      </c>
      <c r="C963" s="4"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f>
        <v>Ara</v>
      </c>
      <c r="J963" t="str">
        <f>_xlfn.XLOOKUP(D963,products!$A$1:$A$49,products!$C$1:$C$49)</f>
        <v>D</v>
      </c>
      <c r="K963" s="6">
        <f>_xlfn.XLOOKUP(D963,products!$A$1:$A$49,products!$D$1:$D$49)</f>
        <v>2.5</v>
      </c>
      <c r="L963" s="7">
        <f>_xlfn.XLOOKUP(D963,products!$A$1:$A$49,products!$E$1:$E$49,,0)</f>
        <v>22.884999999999998</v>
      </c>
      <c r="M963" s="10">
        <f t="shared" si="45"/>
        <v>45.769999999999996</v>
      </c>
      <c r="N963" t="str">
        <f t="shared" ref="N963:N1001" si="46">IF(I963="Rob","Robusta",IF(I963="Exc","Excelsa",IF(I963="Ara","Arabica", IF(I963="Lib","Liberica",""))))</f>
        <v>Arabica</v>
      </c>
      <c r="O963" t="str">
        <f t="shared" ref="O963:O1001" si="47">IF(J963="M","Medium",IF(J963="L","Light", IF(J963="D","Dark")))</f>
        <v>Dark</v>
      </c>
      <c r="P963" t="str">
        <f>_xlfn.XLOOKUP(Orders[[#This Row],[Customer ID]],customers!$A$1:$A$1001,customers!$I$1:$I$1001,,0)</f>
        <v>Yes</v>
      </c>
    </row>
    <row r="964" spans="1:16" x14ac:dyDescent="0.35">
      <c r="A964" s="2" t="s">
        <v>5926</v>
      </c>
      <c r="B964" s="3">
        <v>44664</v>
      </c>
      <c r="C964" s="4"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f>
        <v>Rob</v>
      </c>
      <c r="J964" t="str">
        <f>_xlfn.XLOOKUP(D964,products!$A$1:$A$49,products!$C$1:$C$49)</f>
        <v>D</v>
      </c>
      <c r="K964" s="6">
        <f>_xlfn.XLOOKUP(D964,products!$A$1:$A$49,products!$D$1:$D$49)</f>
        <v>1</v>
      </c>
      <c r="L964" s="7">
        <f>_xlfn.XLOOKUP(D964,products!$A$1:$A$49,products!$E$1:$E$49,,0)</f>
        <v>8.9499999999999993</v>
      </c>
      <c r="M964" s="10">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4"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f>
        <v>Rob</v>
      </c>
      <c r="J965" t="str">
        <f>_xlfn.XLOOKUP(D965,products!$A$1:$A$49,products!$C$1:$C$49)</f>
        <v>M</v>
      </c>
      <c r="K965" s="6">
        <f>_xlfn.XLOOKUP(D965,products!$A$1:$A$49,products!$D$1:$D$49)</f>
        <v>0.5</v>
      </c>
      <c r="L965" s="7">
        <f>_xlfn.XLOOKUP(D965,products!$A$1:$A$49,products!$E$1:$E$49,,0)</f>
        <v>5.97</v>
      </c>
      <c r="M965" s="10">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4"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f>
        <v>Exc</v>
      </c>
      <c r="J966" t="str">
        <f>_xlfn.XLOOKUP(D966,products!$A$1:$A$49,products!$C$1:$C$49)</f>
        <v>L</v>
      </c>
      <c r="K966" s="6">
        <f>_xlfn.XLOOKUP(D966,products!$A$1:$A$49,products!$D$1:$D$49)</f>
        <v>0.2</v>
      </c>
      <c r="L966" s="7">
        <f>_xlfn.XLOOKUP(D966,products!$A$1:$A$49,products!$E$1:$E$49,,0)</f>
        <v>4.4550000000000001</v>
      </c>
      <c r="M966" s="10">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4"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f>
        <v>Rob</v>
      </c>
      <c r="J967" t="str">
        <f>_xlfn.XLOOKUP(D967,products!$A$1:$A$49,products!$C$1:$C$49)</f>
        <v>M</v>
      </c>
      <c r="K967" s="6">
        <f>_xlfn.XLOOKUP(D967,products!$A$1:$A$49,products!$D$1:$D$49)</f>
        <v>1</v>
      </c>
      <c r="L967" s="7">
        <f>_xlfn.XLOOKUP(D967,products!$A$1:$A$49,products!$E$1:$E$49,,0)</f>
        <v>9.9499999999999993</v>
      </c>
      <c r="M967" s="10">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4"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f>
        <v>Exc</v>
      </c>
      <c r="J968" t="str">
        <f>_xlfn.XLOOKUP(D968,products!$A$1:$A$49,products!$C$1:$C$49)</f>
        <v>L</v>
      </c>
      <c r="K968" s="6">
        <f>_xlfn.XLOOKUP(D968,products!$A$1:$A$49,products!$D$1:$D$49)</f>
        <v>0.5</v>
      </c>
      <c r="L968" s="7">
        <f>_xlfn.XLOOKUP(D968,products!$A$1:$A$49,products!$E$1:$E$49,,0)</f>
        <v>8.91</v>
      </c>
      <c r="M968" s="10">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4"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f>
        <v>Rob</v>
      </c>
      <c r="J969" t="str">
        <f>_xlfn.XLOOKUP(D969,products!$A$1:$A$49,products!$C$1:$C$49)</f>
        <v>D</v>
      </c>
      <c r="K969" s="6">
        <f>_xlfn.XLOOKUP(D969,products!$A$1:$A$49,products!$D$1:$D$49)</f>
        <v>0.2</v>
      </c>
      <c r="L969" s="7">
        <f>_xlfn.XLOOKUP(D969,products!$A$1:$A$49,products!$E$1:$E$49,,0)</f>
        <v>2.6849999999999996</v>
      </c>
      <c r="M969" s="10">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4"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f>
        <v>Rob</v>
      </c>
      <c r="J970" t="str">
        <f>_xlfn.XLOOKUP(D970,products!$A$1:$A$49,products!$C$1:$C$49)</f>
        <v>M</v>
      </c>
      <c r="K970" s="6">
        <f>_xlfn.XLOOKUP(D970,products!$A$1:$A$49,products!$D$1:$D$49)</f>
        <v>0.2</v>
      </c>
      <c r="L970" s="7">
        <f>_xlfn.XLOOKUP(D970,products!$A$1:$A$49,products!$E$1:$E$49,,0)</f>
        <v>2.9849999999999999</v>
      </c>
      <c r="M970" s="10">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4"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f>
        <v>Lib</v>
      </c>
      <c r="J971" t="str">
        <f>_xlfn.XLOOKUP(D971,products!$A$1:$A$49,products!$C$1:$C$49)</f>
        <v>D</v>
      </c>
      <c r="K971" s="6">
        <f>_xlfn.XLOOKUP(D971,products!$A$1:$A$49,products!$D$1:$D$49)</f>
        <v>1</v>
      </c>
      <c r="L971" s="7">
        <f>_xlfn.XLOOKUP(D971,products!$A$1:$A$49,products!$E$1:$E$49,,0)</f>
        <v>12.95</v>
      </c>
      <c r="M971" s="10">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4"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f>
        <v>Exc</v>
      </c>
      <c r="J972" t="str">
        <f>_xlfn.XLOOKUP(D972,products!$A$1:$A$49,products!$C$1:$C$49)</f>
        <v>M</v>
      </c>
      <c r="K972" s="6">
        <f>_xlfn.XLOOKUP(D972,products!$A$1:$A$49,products!$D$1:$D$49)</f>
        <v>0.5</v>
      </c>
      <c r="L972" s="7">
        <f>_xlfn.XLOOKUP(D972,products!$A$1:$A$49,products!$E$1:$E$49,,0)</f>
        <v>8.25</v>
      </c>
      <c r="M972" s="10">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4"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f>
        <v>Ara</v>
      </c>
      <c r="J973" t="str">
        <f>_xlfn.XLOOKUP(D973,products!$A$1:$A$49,products!$C$1:$C$49)</f>
        <v>L</v>
      </c>
      <c r="K973" s="6">
        <f>_xlfn.XLOOKUP(D973,products!$A$1:$A$49,products!$D$1:$D$49)</f>
        <v>2.5</v>
      </c>
      <c r="L973" s="7">
        <f>_xlfn.XLOOKUP(D973,products!$A$1:$A$49,products!$E$1:$E$49,,0)</f>
        <v>29.784999999999997</v>
      </c>
      <c r="M973" s="10">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4"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f>
        <v>Ara</v>
      </c>
      <c r="J974" t="str">
        <f>_xlfn.XLOOKUP(D974,products!$A$1:$A$49,products!$C$1:$C$49)</f>
        <v>L</v>
      </c>
      <c r="K974" s="6">
        <f>_xlfn.XLOOKUP(D974,products!$A$1:$A$49,products!$D$1:$D$49)</f>
        <v>2.5</v>
      </c>
      <c r="L974" s="7">
        <f>_xlfn.XLOOKUP(D974,products!$A$1:$A$49,products!$E$1:$E$49,,0)</f>
        <v>29.784999999999997</v>
      </c>
      <c r="M974" s="10">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4"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f>
        <v>Lib</v>
      </c>
      <c r="J975" t="str">
        <f>_xlfn.XLOOKUP(D975,products!$A$1:$A$49,products!$C$1:$C$49)</f>
        <v>M</v>
      </c>
      <c r="K975" s="6">
        <f>_xlfn.XLOOKUP(D975,products!$A$1:$A$49,products!$D$1:$D$49)</f>
        <v>1</v>
      </c>
      <c r="L975" s="7">
        <f>_xlfn.XLOOKUP(D975,products!$A$1:$A$49,products!$E$1:$E$49,,0)</f>
        <v>14.55</v>
      </c>
      <c r="M975" s="10">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4"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f>
        <v>Rob</v>
      </c>
      <c r="J976" t="str">
        <f>_xlfn.XLOOKUP(D976,products!$A$1:$A$49,products!$C$1:$C$49)</f>
        <v>D</v>
      </c>
      <c r="K976" s="6">
        <f>_xlfn.XLOOKUP(D976,products!$A$1:$A$49,products!$D$1:$D$49)</f>
        <v>0.5</v>
      </c>
      <c r="L976" s="7">
        <f>_xlfn.XLOOKUP(D976,products!$A$1:$A$49,products!$E$1:$E$49,,0)</f>
        <v>5.3699999999999992</v>
      </c>
      <c r="M976" s="10">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4"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f>
        <v>Ara</v>
      </c>
      <c r="J977" t="str">
        <f>_xlfn.XLOOKUP(D977,products!$A$1:$A$49,products!$C$1:$C$49)</f>
        <v>D</v>
      </c>
      <c r="K977" s="6">
        <f>_xlfn.XLOOKUP(D977,products!$A$1:$A$49,products!$D$1:$D$49)</f>
        <v>0.2</v>
      </c>
      <c r="L977" s="7">
        <f>_xlfn.XLOOKUP(D977,products!$A$1:$A$49,products!$E$1:$E$49,,0)</f>
        <v>2.9849999999999999</v>
      </c>
      <c r="M977" s="10">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4"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f>
        <v>Rob</v>
      </c>
      <c r="J978" t="str">
        <f>_xlfn.XLOOKUP(D978,products!$A$1:$A$49,products!$C$1:$C$49)</f>
        <v>L</v>
      </c>
      <c r="K978" s="6">
        <f>_xlfn.XLOOKUP(D978,products!$A$1:$A$49,products!$D$1:$D$49)</f>
        <v>2.5</v>
      </c>
      <c r="L978" s="7">
        <f>_xlfn.XLOOKUP(D978,products!$A$1:$A$49,products!$E$1:$E$49,,0)</f>
        <v>27.484999999999996</v>
      </c>
      <c r="M978" s="10">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4"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f>
        <v>Rob</v>
      </c>
      <c r="J979" t="str">
        <f>_xlfn.XLOOKUP(D979,products!$A$1:$A$49,products!$C$1:$C$49)</f>
        <v>L</v>
      </c>
      <c r="K979" s="6">
        <f>_xlfn.XLOOKUP(D979,products!$A$1:$A$49,products!$D$1:$D$49)</f>
        <v>1</v>
      </c>
      <c r="L979" s="7">
        <f>_xlfn.XLOOKUP(D979,products!$A$1:$A$49,products!$E$1:$E$49,,0)</f>
        <v>11.95</v>
      </c>
      <c r="M979" s="10">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4"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f>
        <v>Ara</v>
      </c>
      <c r="J980" t="str">
        <f>_xlfn.XLOOKUP(D980,products!$A$1:$A$49,products!$C$1:$C$49)</f>
        <v>L</v>
      </c>
      <c r="K980" s="6">
        <f>_xlfn.XLOOKUP(D980,products!$A$1:$A$49,products!$D$1:$D$49)</f>
        <v>0.5</v>
      </c>
      <c r="L980" s="7">
        <f>_xlfn.XLOOKUP(D980,products!$A$1:$A$49,products!$E$1:$E$49,,0)</f>
        <v>7.77</v>
      </c>
      <c r="M980" s="10">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4"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f>
        <v>Rob</v>
      </c>
      <c r="J981" t="str">
        <f>_xlfn.XLOOKUP(D981,products!$A$1:$A$49,products!$C$1:$C$49)</f>
        <v>D</v>
      </c>
      <c r="K981" s="6">
        <f>_xlfn.XLOOKUP(D981,products!$A$1:$A$49,products!$D$1:$D$49)</f>
        <v>0.5</v>
      </c>
      <c r="L981" s="7">
        <f>_xlfn.XLOOKUP(D981,products!$A$1:$A$49,products!$E$1:$E$49,,0)</f>
        <v>5.3699999999999992</v>
      </c>
      <c r="M981" s="10">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4"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f>
        <v>Exc</v>
      </c>
      <c r="J982" t="str">
        <f>_xlfn.XLOOKUP(D982,products!$A$1:$A$49,products!$C$1:$C$49)</f>
        <v>D</v>
      </c>
      <c r="K982" s="6">
        <f>_xlfn.XLOOKUP(D982,products!$A$1:$A$49,products!$D$1:$D$49)</f>
        <v>2.5</v>
      </c>
      <c r="L982" s="7">
        <f>_xlfn.XLOOKUP(D982,products!$A$1:$A$49,products!$E$1:$E$49,,0)</f>
        <v>27.945</v>
      </c>
      <c r="M982" s="10">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4"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f>
        <v>Exc</v>
      </c>
      <c r="J983" t="str">
        <f>_xlfn.XLOOKUP(D983,products!$A$1:$A$49,products!$C$1:$C$49)</f>
        <v>D</v>
      </c>
      <c r="K983" s="6">
        <f>_xlfn.XLOOKUP(D983,products!$A$1:$A$49,products!$D$1:$D$49)</f>
        <v>0.2</v>
      </c>
      <c r="L983" s="7">
        <f>_xlfn.XLOOKUP(D983,products!$A$1:$A$49,products!$E$1:$E$49,,0)</f>
        <v>3.645</v>
      </c>
      <c r="M983" s="10">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4"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f>
        <v>Rob</v>
      </c>
      <c r="J984" t="str">
        <f>_xlfn.XLOOKUP(D984,products!$A$1:$A$49,products!$C$1:$C$49)</f>
        <v>L</v>
      </c>
      <c r="K984" s="6">
        <f>_xlfn.XLOOKUP(D984,products!$A$1:$A$49,products!$D$1:$D$49)</f>
        <v>1</v>
      </c>
      <c r="L984" s="7">
        <f>_xlfn.XLOOKUP(D984,products!$A$1:$A$49,products!$E$1:$E$49,,0)</f>
        <v>11.95</v>
      </c>
      <c r="M984" s="10">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4"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f>
        <v>Ara</v>
      </c>
      <c r="J985" t="str">
        <f>_xlfn.XLOOKUP(D985,products!$A$1:$A$49,products!$C$1:$C$49)</f>
        <v>M</v>
      </c>
      <c r="K985" s="6">
        <f>_xlfn.XLOOKUP(D985,products!$A$1:$A$49,products!$D$1:$D$49)</f>
        <v>0.2</v>
      </c>
      <c r="L985" s="7">
        <f>_xlfn.XLOOKUP(D985,products!$A$1:$A$49,products!$E$1:$E$49,,0)</f>
        <v>3.375</v>
      </c>
      <c r="M985" s="10">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4"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f>
        <v>Exc</v>
      </c>
      <c r="J986" t="str">
        <f>_xlfn.XLOOKUP(D986,products!$A$1:$A$49,products!$C$1:$C$49)</f>
        <v>M</v>
      </c>
      <c r="K986" s="6">
        <f>_xlfn.XLOOKUP(D986,products!$A$1:$A$49,products!$D$1:$D$49)</f>
        <v>2.5</v>
      </c>
      <c r="L986" s="7">
        <f>_xlfn.XLOOKUP(D986,products!$A$1:$A$49,products!$E$1:$E$49,,0)</f>
        <v>31.624999999999996</v>
      </c>
      <c r="M986" s="10">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4"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f>
        <v>Rob</v>
      </c>
      <c r="J987" t="str">
        <f>_xlfn.XLOOKUP(D987,products!$A$1:$A$49,products!$C$1:$C$49)</f>
        <v>L</v>
      </c>
      <c r="K987" s="6">
        <f>_xlfn.XLOOKUP(D987,products!$A$1:$A$49,products!$D$1:$D$49)</f>
        <v>1</v>
      </c>
      <c r="L987" s="7">
        <f>_xlfn.XLOOKUP(D987,products!$A$1:$A$49,products!$E$1:$E$49,,0)</f>
        <v>11.95</v>
      </c>
      <c r="M987" s="10">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4"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f>
        <v>Lib</v>
      </c>
      <c r="J988" t="str">
        <f>_xlfn.XLOOKUP(D988,products!$A$1:$A$49,products!$C$1:$C$49)</f>
        <v>M</v>
      </c>
      <c r="K988" s="6">
        <f>_xlfn.XLOOKUP(D988,products!$A$1:$A$49,products!$D$1:$D$49)</f>
        <v>2.5</v>
      </c>
      <c r="L988" s="7">
        <f>_xlfn.XLOOKUP(D988,products!$A$1:$A$49,products!$E$1:$E$49,,0)</f>
        <v>33.464999999999996</v>
      </c>
      <c r="M988" s="10">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4"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f>
        <v>Ara</v>
      </c>
      <c r="J989" t="str">
        <f>_xlfn.XLOOKUP(D989,products!$A$1:$A$49,products!$C$1:$C$49)</f>
        <v>D</v>
      </c>
      <c r="K989" s="6">
        <f>_xlfn.XLOOKUP(D989,products!$A$1:$A$49,products!$D$1:$D$49)</f>
        <v>0.5</v>
      </c>
      <c r="L989" s="7">
        <f>_xlfn.XLOOKUP(D989,products!$A$1:$A$49,products!$E$1:$E$49,,0)</f>
        <v>5.97</v>
      </c>
      <c r="M989" s="10">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4"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f>
        <v>Rob</v>
      </c>
      <c r="J990" t="str">
        <f>_xlfn.XLOOKUP(D990,products!$A$1:$A$49,products!$C$1:$C$49)</f>
        <v>M</v>
      </c>
      <c r="K990" s="6">
        <f>_xlfn.XLOOKUP(D990,products!$A$1:$A$49,products!$D$1:$D$49)</f>
        <v>1</v>
      </c>
      <c r="L990" s="7">
        <f>_xlfn.XLOOKUP(D990,products!$A$1:$A$49,products!$E$1:$E$49,,0)</f>
        <v>9.9499999999999993</v>
      </c>
      <c r="M990" s="10">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4"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f>
        <v>Ara</v>
      </c>
      <c r="J991" t="str">
        <f>_xlfn.XLOOKUP(D991,products!$A$1:$A$49,products!$C$1:$C$49)</f>
        <v>M</v>
      </c>
      <c r="K991" s="6">
        <f>_xlfn.XLOOKUP(D991,products!$A$1:$A$49,products!$D$1:$D$49)</f>
        <v>2.5</v>
      </c>
      <c r="L991" s="7">
        <f>_xlfn.XLOOKUP(D991,products!$A$1:$A$49,products!$E$1:$E$49,,0)</f>
        <v>25.874999999999996</v>
      </c>
      <c r="M991" s="10">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4"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f>
        <v>Exc</v>
      </c>
      <c r="J992" t="str">
        <f>_xlfn.XLOOKUP(D992,products!$A$1:$A$49,products!$C$1:$C$49)</f>
        <v>D</v>
      </c>
      <c r="K992" s="6">
        <f>_xlfn.XLOOKUP(D992,products!$A$1:$A$49,products!$D$1:$D$49)</f>
        <v>0.2</v>
      </c>
      <c r="L992" s="7">
        <f>_xlfn.XLOOKUP(D992,products!$A$1:$A$49,products!$E$1:$E$49,,0)</f>
        <v>3.645</v>
      </c>
      <c r="M992" s="10">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4"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f>
        <v>Lib</v>
      </c>
      <c r="J993" t="str">
        <f>_xlfn.XLOOKUP(D993,products!$A$1:$A$49,products!$C$1:$C$49)</f>
        <v>D</v>
      </c>
      <c r="K993" s="6">
        <f>_xlfn.XLOOKUP(D993,products!$A$1:$A$49,products!$D$1:$D$49)</f>
        <v>0.5</v>
      </c>
      <c r="L993" s="7">
        <f>_xlfn.XLOOKUP(D993,products!$A$1:$A$49,products!$E$1:$E$49,,0)</f>
        <v>7.77</v>
      </c>
      <c r="M993" s="10">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4"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f>
        <v>Lib</v>
      </c>
      <c r="J994" t="str">
        <f>_xlfn.XLOOKUP(D994,products!$A$1:$A$49,products!$C$1:$C$49)</f>
        <v>L</v>
      </c>
      <c r="K994" s="6">
        <f>_xlfn.XLOOKUP(D994,products!$A$1:$A$49,products!$D$1:$D$49)</f>
        <v>2.5</v>
      </c>
      <c r="L994" s="7">
        <f>_xlfn.XLOOKUP(D994,products!$A$1:$A$49,products!$E$1:$E$49,,0)</f>
        <v>36.454999999999998</v>
      </c>
      <c r="M994" s="10">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4"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f>
        <v>Ara</v>
      </c>
      <c r="J995" t="str">
        <f>_xlfn.XLOOKUP(D995,products!$A$1:$A$49,products!$C$1:$C$49)</f>
        <v>L</v>
      </c>
      <c r="K995" s="6">
        <f>_xlfn.XLOOKUP(D995,products!$A$1:$A$49,products!$D$1:$D$49)</f>
        <v>1</v>
      </c>
      <c r="L995" s="7">
        <f>_xlfn.XLOOKUP(D995,products!$A$1:$A$49,products!$E$1:$E$49,,0)</f>
        <v>12.95</v>
      </c>
      <c r="M995" s="10">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4"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f>
        <v>Ara</v>
      </c>
      <c r="J996" t="str">
        <f>_xlfn.XLOOKUP(D996,products!$A$1:$A$49,products!$C$1:$C$49)</f>
        <v>D</v>
      </c>
      <c r="K996" s="6">
        <f>_xlfn.XLOOKUP(D996,products!$A$1:$A$49,products!$D$1:$D$49)</f>
        <v>0.2</v>
      </c>
      <c r="L996" s="7">
        <f>_xlfn.XLOOKUP(D996,products!$A$1:$A$49,products!$E$1:$E$49,,0)</f>
        <v>2.9849999999999999</v>
      </c>
      <c r="M996" s="10">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4"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f>
        <v>Rob</v>
      </c>
      <c r="J997" t="str">
        <f>_xlfn.XLOOKUP(D997,products!$A$1:$A$49,products!$C$1:$C$49)</f>
        <v>L</v>
      </c>
      <c r="K997" s="6">
        <f>_xlfn.XLOOKUP(D997,products!$A$1:$A$49,products!$D$1:$D$49)</f>
        <v>2.5</v>
      </c>
      <c r="L997" s="7">
        <f>_xlfn.XLOOKUP(D997,products!$A$1:$A$49,products!$E$1:$E$49,,0)</f>
        <v>27.484999999999996</v>
      </c>
      <c r="M997" s="10">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4"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f>
        <v>Rob</v>
      </c>
      <c r="J998" t="str">
        <f>_xlfn.XLOOKUP(D998,products!$A$1:$A$49,products!$C$1:$C$49)</f>
        <v>M</v>
      </c>
      <c r="K998" s="6">
        <f>_xlfn.XLOOKUP(D998,products!$A$1:$A$49,products!$D$1:$D$49)</f>
        <v>0.5</v>
      </c>
      <c r="L998" s="7">
        <f>_xlfn.XLOOKUP(D998,products!$A$1:$A$49,products!$E$1:$E$49,,0)</f>
        <v>5.97</v>
      </c>
      <c r="M998" s="10">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4"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f>
        <v>Ara</v>
      </c>
      <c r="J999" t="str">
        <f>_xlfn.XLOOKUP(D999,products!$A$1:$A$49,products!$C$1:$C$49)</f>
        <v>M</v>
      </c>
      <c r="K999" s="6">
        <f>_xlfn.XLOOKUP(D999,products!$A$1:$A$49,products!$D$1:$D$49)</f>
        <v>0.5</v>
      </c>
      <c r="L999" s="7">
        <f>_xlfn.XLOOKUP(D999,products!$A$1:$A$49,products!$E$1:$E$49,,0)</f>
        <v>6.75</v>
      </c>
      <c r="M999" s="10">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4"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f>
        <v>Ara</v>
      </c>
      <c r="J1000" t="str">
        <f>_xlfn.XLOOKUP(D1000,products!$A$1:$A$49,products!$C$1:$C$49)</f>
        <v>D</v>
      </c>
      <c r="K1000" s="6">
        <f>_xlfn.XLOOKUP(D1000,products!$A$1:$A$49,products!$D$1:$D$49)</f>
        <v>1</v>
      </c>
      <c r="L1000" s="7">
        <f>_xlfn.XLOOKUP(D1000,products!$A$1:$A$49,products!$E$1:$E$49,,0)</f>
        <v>9.9499999999999993</v>
      </c>
      <c r="M1000" s="10">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4"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f>
        <v>Exc</v>
      </c>
      <c r="J1001" t="str">
        <f>_xlfn.XLOOKUP(D1001,products!$A$1:$A$49,products!$C$1:$C$49)</f>
        <v>M</v>
      </c>
      <c r="K1001" s="6">
        <f>_xlfn.XLOOKUP(D1001,products!$A$1:$A$49,products!$D$1:$D$49)</f>
        <v>0.2</v>
      </c>
      <c r="L1001" s="7">
        <f>_xlfn.XLOOKUP(D1001,products!$A$1:$A$49,products!$E$1:$E$49,,0)</f>
        <v>4.125</v>
      </c>
      <c r="M1001" s="10">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6" workbookViewId="0">
      <selection activeCell="N975" sqref="N971:O97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akram hosseini</cp:lastModifiedBy>
  <cp:revision/>
  <dcterms:created xsi:type="dcterms:W3CDTF">2022-11-26T09:51:45Z</dcterms:created>
  <dcterms:modified xsi:type="dcterms:W3CDTF">2024-02-02T04:11:27Z</dcterms:modified>
  <cp:category/>
  <cp:contentStatus/>
</cp:coreProperties>
</file>