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nafee\Downloads\PROJECTS CV\"/>
    </mc:Choice>
  </mc:AlternateContent>
  <xr:revisionPtr revIDLastSave="0" documentId="13_ncr:1_{6AA25C86-FF04-4DCF-A2F2-2791044A9A32}" xr6:coauthVersionLast="47" xr6:coauthVersionMax="47" xr10:uidLastSave="{00000000-0000-0000-0000-000000000000}"/>
  <bookViews>
    <workbookView xWindow="-108" yWindow="-108" windowWidth="23256" windowHeight="12456" firstSheet="1" activeTab="2" xr2:uid="{00000000-000D-0000-FFFF-FFFF00000000}"/>
  </bookViews>
  <sheets>
    <sheet name="Sheet3" sheetId="4" state="hidden" r:id="rId1"/>
    <sheet name="Budget_vs_Actual" sheetId="1" r:id="rId2"/>
    <sheet name="Sheet5" sheetId="6" r:id="rId3"/>
    <sheet name="Pivot" sheetId="3" state="hidden" r:id="rId4"/>
  </sheets>
  <definedNames>
    <definedName name="_xlnm._FilterDatabase" localSheetId="3" hidden="1">Pivot!$M$11:$N$28</definedName>
    <definedName name="_xlchart.v1.0" hidden="1">Pivot!$M$36:$M$43</definedName>
    <definedName name="_xlchart.v1.1" hidden="1">Pivot!$N$36:$N$43</definedName>
    <definedName name="_xlchart.v1.2" hidden="1">Pivot!$O$36:$O$43</definedName>
    <definedName name="_xlchart.v1.3" hidden="1">Pivot!$R$32:$R$48</definedName>
    <definedName name="_xlchart.v1.4" hidden="1">Pivot!$S$32:$S$48</definedName>
    <definedName name="_xlchart.v1.5" hidden="1">Pivot!$R$32:$R$48</definedName>
    <definedName name="_xlchart.v1.6" hidden="1">Pivot!$S$32:$S$48</definedName>
    <definedName name="_xlchart.v1.7" hidden="1">Pivot!$M$36:$M$43</definedName>
    <definedName name="_xlchart.v1.8" hidden="1">Pivot!$N$36:$N$43</definedName>
    <definedName name="_xlchart.v1.9" hidden="1">Pivot!$O$36:$O$43</definedName>
    <definedName name="Slicer_Payment_Method">#N/A</definedName>
    <definedName name="Slicer_Priority_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6" i="3" l="1"/>
  <c r="D36" i="6"/>
  <c r="E2" i="1"/>
  <c r="E3" i="1"/>
  <c r="E4" i="1"/>
  <c r="E5" i="1"/>
  <c r="E6" i="1"/>
  <c r="E7" i="1"/>
  <c r="E8" i="1"/>
  <c r="E9" i="1"/>
  <c r="F9" i="1" s="1"/>
  <c r="E10" i="1"/>
  <c r="E11" i="1"/>
  <c r="E12" i="1"/>
  <c r="F12" i="1" s="1"/>
  <c r="E13" i="1"/>
  <c r="F13" i="1" s="1"/>
  <c r="E14" i="1"/>
  <c r="F14" i="1" s="1"/>
  <c r="E15" i="1"/>
  <c r="F15" i="1" s="1"/>
  <c r="E16" i="1"/>
  <c r="F16" i="1" s="1"/>
  <c r="E17" i="1"/>
  <c r="F17" i="1" s="1"/>
  <c r="E18" i="1"/>
  <c r="E19" i="1"/>
  <c r="E20" i="1"/>
  <c r="E21" i="1"/>
  <c r="E22" i="1"/>
  <c r="E23" i="1"/>
  <c r="E24" i="1"/>
  <c r="F24" i="1" s="1"/>
  <c r="E25" i="1"/>
  <c r="F25" i="1" s="1"/>
  <c r="E26" i="1"/>
  <c r="F26" i="1" s="1"/>
  <c r="E27" i="1"/>
  <c r="F27" i="1" s="1"/>
  <c r="E28" i="1"/>
  <c r="E29" i="1"/>
  <c r="E30" i="1"/>
  <c r="E31" i="1"/>
  <c r="E32" i="1"/>
  <c r="E33" i="1"/>
  <c r="F33" i="1" s="1"/>
  <c r="E34" i="1"/>
  <c r="E35" i="1"/>
  <c r="E36" i="1"/>
  <c r="E37" i="1"/>
  <c r="E38" i="1"/>
  <c r="E39" i="1"/>
  <c r="E40" i="1"/>
  <c r="E41" i="1"/>
  <c r="E42" i="1"/>
  <c r="E43" i="1"/>
  <c r="E44" i="1"/>
  <c r="F44" i="1" s="1"/>
  <c r="E45" i="1"/>
  <c r="F45" i="1" s="1"/>
  <c r="E46" i="1"/>
  <c r="F46" i="1" s="1"/>
  <c r="E47" i="1"/>
  <c r="F47" i="1" s="1"/>
  <c r="E48" i="1"/>
  <c r="F48" i="1" s="1"/>
  <c r="E49" i="1"/>
  <c r="F49" i="1" s="1"/>
  <c r="E50" i="1"/>
  <c r="E51" i="1"/>
  <c r="E52" i="1"/>
  <c r="E53" i="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E67" i="1"/>
  <c r="E68" i="1"/>
  <c r="E69" i="1"/>
  <c r="E70" i="1"/>
  <c r="E71" i="1"/>
  <c r="E72" i="1"/>
  <c r="E73" i="1"/>
  <c r="E74" i="1"/>
  <c r="E75" i="1"/>
  <c r="E76" i="1"/>
  <c r="F76" i="1" s="1"/>
  <c r="E77" i="1"/>
  <c r="F77" i="1" s="1"/>
  <c r="E78" i="1"/>
  <c r="F78" i="1" s="1"/>
  <c r="E79" i="1"/>
  <c r="F79" i="1" s="1"/>
  <c r="E80" i="1"/>
  <c r="F80" i="1" s="1"/>
  <c r="E81" i="1"/>
  <c r="F81" i="1" s="1"/>
  <c r="E82" i="1"/>
  <c r="E83" i="1"/>
  <c r="E84" i="1"/>
  <c r="E85" i="1"/>
  <c r="E86" i="1"/>
  <c r="F86" i="1" s="1"/>
  <c r="E87" i="1"/>
  <c r="F87" i="1" s="1"/>
  <c r="E88" i="1"/>
  <c r="F88" i="1" s="1"/>
  <c r="E89" i="1"/>
  <c r="F89" i="1" s="1"/>
  <c r="E90" i="1"/>
  <c r="E91" i="1"/>
  <c r="F91" i="1" s="1"/>
  <c r="E92" i="1"/>
  <c r="F92" i="1" s="1"/>
  <c r="E93" i="1"/>
  <c r="F93" i="1" s="1"/>
  <c r="E94" i="1"/>
  <c r="F94" i="1" s="1"/>
  <c r="E95" i="1"/>
  <c r="F95" i="1" s="1"/>
  <c r="E96" i="1"/>
  <c r="F96" i="1" s="1"/>
  <c r="E97" i="1"/>
  <c r="F97" i="1" s="1"/>
  <c r="E98" i="1"/>
  <c r="E99" i="1"/>
  <c r="E100" i="1"/>
  <c r="E101" i="1"/>
  <c r="F18" i="1"/>
  <c r="F28" i="1"/>
  <c r="F29" i="1"/>
  <c r="F30" i="1"/>
  <c r="F31" i="1"/>
  <c r="F32" i="1"/>
  <c r="F34" i="1"/>
  <c r="F50" i="1"/>
  <c r="F66" i="1"/>
  <c r="F82" i="1"/>
  <c r="F98" i="1"/>
  <c r="F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F3" i="1"/>
  <c r="F4" i="1"/>
  <c r="F5" i="1"/>
  <c r="F6" i="1"/>
  <c r="F7" i="1"/>
  <c r="F8" i="1"/>
  <c r="F10" i="1"/>
  <c r="F11" i="1"/>
  <c r="F19" i="1"/>
  <c r="F20" i="1"/>
  <c r="F21" i="1"/>
  <c r="F22" i="1"/>
  <c r="F23" i="1"/>
  <c r="F35" i="1"/>
  <c r="F36" i="1"/>
  <c r="F37" i="1"/>
  <c r="F38" i="1"/>
  <c r="F39" i="1"/>
  <c r="F40" i="1"/>
  <c r="F41" i="1"/>
  <c r="F42" i="1"/>
  <c r="F43" i="1"/>
  <c r="F51" i="1"/>
  <c r="F52" i="1"/>
  <c r="F53" i="1"/>
  <c r="F67" i="1"/>
  <c r="F68" i="1"/>
  <c r="F69" i="1"/>
  <c r="F70" i="1"/>
  <c r="F71" i="1"/>
  <c r="F72" i="1"/>
  <c r="F73" i="1"/>
  <c r="F74" i="1"/>
  <c r="F75" i="1"/>
  <c r="F83" i="1"/>
  <c r="F84" i="1"/>
  <c r="F85" i="1"/>
  <c r="F90" i="1"/>
  <c r="F99" i="1"/>
  <c r="F100" i="1"/>
  <c r="F101" i="1"/>
  <c r="G2" i="1"/>
  <c r="R28" i="3"/>
  <c r="Q24" i="3"/>
  <c r="R26" i="3"/>
</calcChain>
</file>

<file path=xl/sharedStrings.xml><?xml version="1.0" encoding="utf-8"?>
<sst xmlns="http://schemas.openxmlformats.org/spreadsheetml/2006/main" count="1285" uniqueCount="289">
  <si>
    <t>Department / Project</t>
  </si>
  <si>
    <t>Category</t>
  </si>
  <si>
    <t>Budgeted Amount</t>
  </si>
  <si>
    <t>Actual Amount</t>
  </si>
  <si>
    <t>Variance</t>
  </si>
  <si>
    <t>% of Budget Used</t>
  </si>
  <si>
    <t>Expense Date</t>
  </si>
  <si>
    <t>Payment Method</t>
  </si>
  <si>
    <t>Invoice Number</t>
  </si>
  <si>
    <t>Vendor / Supplier</t>
  </si>
  <si>
    <t>Approved By</t>
  </si>
  <si>
    <t>Recurring?</t>
  </si>
  <si>
    <t>Priority Level</t>
  </si>
  <si>
    <t>Expense Type</t>
  </si>
  <si>
    <t>Remarks / Notes</t>
  </si>
  <si>
    <t>Operations</t>
  </si>
  <si>
    <t>Logistics</t>
  </si>
  <si>
    <t>IT</t>
  </si>
  <si>
    <t>HR</t>
  </si>
  <si>
    <t>Finance</t>
  </si>
  <si>
    <t>Marketing</t>
  </si>
  <si>
    <t>Sales</t>
  </si>
  <si>
    <t>Customer Support Tools</t>
  </si>
  <si>
    <t>Catering Services</t>
  </si>
  <si>
    <t>Maintenance</t>
  </si>
  <si>
    <t>Travel Expenses</t>
  </si>
  <si>
    <t>Software Subscription</t>
  </si>
  <si>
    <t>Employee Training</t>
  </si>
  <si>
    <t>Facebook Ads</t>
  </si>
  <si>
    <t>Printer Lease</t>
  </si>
  <si>
    <t>Consulting Fees</t>
  </si>
  <si>
    <t>Legal Fees</t>
  </si>
  <si>
    <t>Office Supplies</t>
  </si>
  <si>
    <t>Internet Services</t>
  </si>
  <si>
    <t>Salaries</t>
  </si>
  <si>
    <t>Recruitment Ads</t>
  </si>
  <si>
    <t>Utilities</t>
  </si>
  <si>
    <t>Cloud Hosting</t>
  </si>
  <si>
    <t>11-Jun-2025</t>
  </si>
  <si>
    <t>10-Jun-2025</t>
  </si>
  <si>
    <t>07-Jun-2025</t>
  </si>
  <si>
    <t>08-Jun-2025</t>
  </si>
  <si>
    <t>04-Jun-2025</t>
  </si>
  <si>
    <t>12-Jun-2025</t>
  </si>
  <si>
    <t>14-Jun-2025</t>
  </si>
  <si>
    <t>05-Jun-2025</t>
  </si>
  <si>
    <t>03-Jun-2025</t>
  </si>
  <si>
    <t>02-Jun-2025</t>
  </si>
  <si>
    <t>01-Jun-2025</t>
  </si>
  <si>
    <t>13-Jun-2025</t>
  </si>
  <si>
    <t>09-Jun-2025</t>
  </si>
  <si>
    <t>06-Jun-2025</t>
  </si>
  <si>
    <t>15-Jun-2025</t>
  </si>
  <si>
    <t>UPI</t>
  </si>
  <si>
    <t>Credit Card</t>
  </si>
  <si>
    <t>Cheque</t>
  </si>
  <si>
    <t>Bank Transfer</t>
  </si>
  <si>
    <t>INV3454</t>
  </si>
  <si>
    <t>INV7243</t>
  </si>
  <si>
    <t>INV7439</t>
  </si>
  <si>
    <t>INV3855</t>
  </si>
  <si>
    <t>INV7298</t>
  </si>
  <si>
    <t>INV2022</t>
  </si>
  <si>
    <t>INV2079</t>
  </si>
  <si>
    <t>INV4329</t>
  </si>
  <si>
    <t>INV5030</t>
  </si>
  <si>
    <t>INV4122</t>
  </si>
  <si>
    <t>INV4645</t>
  </si>
  <si>
    <t>INV4956</t>
  </si>
  <si>
    <t>INV5325</t>
  </si>
  <si>
    <t>INV4335</t>
  </si>
  <si>
    <t>INV6691</t>
  </si>
  <si>
    <t>INV7951</t>
  </si>
  <si>
    <t>INV1926</t>
  </si>
  <si>
    <t>INV6224</t>
  </si>
  <si>
    <t>INV6824</t>
  </si>
  <si>
    <t>INV4971</t>
  </si>
  <si>
    <t>INV2135</t>
  </si>
  <si>
    <t>INV9851</t>
  </si>
  <si>
    <t>INV8880</t>
  </si>
  <si>
    <t>INV4990</t>
  </si>
  <si>
    <t>INV7016</t>
  </si>
  <si>
    <t>INV5890</t>
  </si>
  <si>
    <t>INV3302</t>
  </si>
  <si>
    <t>INV4404</t>
  </si>
  <si>
    <t>INV5422</t>
  </si>
  <si>
    <t>INV1941</t>
  </si>
  <si>
    <t>INV8790</t>
  </si>
  <si>
    <t>INV2636</t>
  </si>
  <si>
    <t>INV5884</t>
  </si>
  <si>
    <t>INV8737</t>
  </si>
  <si>
    <t>INV9224</t>
  </si>
  <si>
    <t>INV9076</t>
  </si>
  <si>
    <t>INV4834</t>
  </si>
  <si>
    <t>INV1417</t>
  </si>
  <si>
    <t>INV7161</t>
  </si>
  <si>
    <t>INV8753</t>
  </si>
  <si>
    <t>INV7720</t>
  </si>
  <si>
    <t>INV5045</t>
  </si>
  <si>
    <t>INV4602</t>
  </si>
  <si>
    <t>INV6999</t>
  </si>
  <si>
    <t>INV6884</t>
  </si>
  <si>
    <t>INV5997</t>
  </si>
  <si>
    <t>INV2026</t>
  </si>
  <si>
    <t>INV8945</t>
  </si>
  <si>
    <t>INV5892</t>
  </si>
  <si>
    <t>INV9220</t>
  </si>
  <si>
    <t>INV5880</t>
  </si>
  <si>
    <t>INV1883</t>
  </si>
  <si>
    <t>INV1779</t>
  </si>
  <si>
    <t>INV1341</t>
  </si>
  <si>
    <t>INV2172</t>
  </si>
  <si>
    <t>INV1985</t>
  </si>
  <si>
    <t>INV6150</t>
  </si>
  <si>
    <t>INV6472</t>
  </si>
  <si>
    <t>INV3083</t>
  </si>
  <si>
    <t>INV3225</t>
  </si>
  <si>
    <t>INV5413</t>
  </si>
  <si>
    <t>INV3470</t>
  </si>
  <si>
    <t>INV9904</t>
  </si>
  <si>
    <t>INV2108</t>
  </si>
  <si>
    <t>INV4130</t>
  </si>
  <si>
    <t>INV3828</t>
  </si>
  <si>
    <t>INV1688</t>
  </si>
  <si>
    <t>INV4340</t>
  </si>
  <si>
    <t>INV1088</t>
  </si>
  <si>
    <t>INV3786</t>
  </si>
  <si>
    <t>INV1917</t>
  </si>
  <si>
    <t>INV5492</t>
  </si>
  <si>
    <t>INV2842</t>
  </si>
  <si>
    <t>INV2175</t>
  </si>
  <si>
    <t>INV8509</t>
  </si>
  <si>
    <t>INV4563</t>
  </si>
  <si>
    <t>INV4506</t>
  </si>
  <si>
    <t>INV1884</t>
  </si>
  <si>
    <t>INV5481</t>
  </si>
  <si>
    <t>INV9977</t>
  </si>
  <si>
    <t>INV1698</t>
  </si>
  <si>
    <t>INV1474</t>
  </si>
  <si>
    <t>INV5255</t>
  </si>
  <si>
    <t>INV7284</t>
  </si>
  <si>
    <t>INV8640</t>
  </si>
  <si>
    <t>INV2713</t>
  </si>
  <si>
    <t>INV4489</t>
  </si>
  <si>
    <t>INV7737</t>
  </si>
  <si>
    <t>INV6359</t>
  </si>
  <si>
    <t>INV2400</t>
  </si>
  <si>
    <t>INV6238</t>
  </si>
  <si>
    <t>INV8280</t>
  </si>
  <si>
    <t>INV8631</t>
  </si>
  <si>
    <t>INV6593</t>
  </si>
  <si>
    <t>INV5402</t>
  </si>
  <si>
    <t>INV9175</t>
  </si>
  <si>
    <t>INV6592</t>
  </si>
  <si>
    <t>INV7680</t>
  </si>
  <si>
    <t>INV3921</t>
  </si>
  <si>
    <t>INV2223</t>
  </si>
  <si>
    <t>Amazon</t>
  </si>
  <si>
    <t>Zoom Inc.</t>
  </si>
  <si>
    <t>Microsoft</t>
  </si>
  <si>
    <t>Dell</t>
  </si>
  <si>
    <t>TCS</t>
  </si>
  <si>
    <t>SAP</t>
  </si>
  <si>
    <t>Meta Platforms</t>
  </si>
  <si>
    <t>LinkedIn</t>
  </si>
  <si>
    <t>A. Mehra</t>
  </si>
  <si>
    <t>R. Kapoor</t>
  </si>
  <si>
    <t>J. Verma</t>
  </si>
  <si>
    <t>S. Singh</t>
  </si>
  <si>
    <t>N. Shah</t>
  </si>
  <si>
    <t>Yes</t>
  </si>
  <si>
    <t>No</t>
  </si>
  <si>
    <t>Critical</t>
  </si>
  <si>
    <t>Optional</t>
  </si>
  <si>
    <t>Normal</t>
  </si>
  <si>
    <t>Variable</t>
  </si>
  <si>
    <t>Fixed</t>
  </si>
  <si>
    <t>Capital</t>
  </si>
  <si>
    <t>Operational</t>
  </si>
  <si>
    <t>Note 2</t>
  </si>
  <si>
    <t>Note 4</t>
  </si>
  <si>
    <t>Note 11</t>
  </si>
  <si>
    <t>Note 12</t>
  </si>
  <si>
    <t>Note 14</t>
  </si>
  <si>
    <t>Note 15</t>
  </si>
  <si>
    <t>Note 17</t>
  </si>
  <si>
    <t>Note 19</t>
  </si>
  <si>
    <t>Note 20</t>
  </si>
  <si>
    <t>Note 22</t>
  </si>
  <si>
    <t>Note 23</t>
  </si>
  <si>
    <t>Note 24</t>
  </si>
  <si>
    <t>Note 25</t>
  </si>
  <si>
    <t>Note 26</t>
  </si>
  <si>
    <t>Note 32</t>
  </si>
  <si>
    <t>Note 35</t>
  </si>
  <si>
    <t>Note 42</t>
  </si>
  <si>
    <t>Note 48</t>
  </si>
  <si>
    <t>Note 49</t>
  </si>
  <si>
    <t>Note 57</t>
  </si>
  <si>
    <t>Note 61</t>
  </si>
  <si>
    <t>Note 65</t>
  </si>
  <si>
    <t>Note 68</t>
  </si>
  <si>
    <t>Note 74</t>
  </si>
  <si>
    <t>Note 75</t>
  </si>
  <si>
    <t>Note 78</t>
  </si>
  <si>
    <t>Note 79</t>
  </si>
  <si>
    <t>Note 83</t>
  </si>
  <si>
    <t>Note 85</t>
  </si>
  <si>
    <t>Note 86</t>
  </si>
  <si>
    <t>Note 87</t>
  </si>
  <si>
    <t>Note 95</t>
  </si>
  <si>
    <t>Note 98</t>
  </si>
  <si>
    <t>Note 100</t>
  </si>
  <si>
    <t>Note 1</t>
  </si>
  <si>
    <t>Note 3</t>
  </si>
  <si>
    <t>Note 5</t>
  </si>
  <si>
    <t>Note 6</t>
  </si>
  <si>
    <t>Note 7</t>
  </si>
  <si>
    <t>Note 8</t>
  </si>
  <si>
    <t>Note 9</t>
  </si>
  <si>
    <t>Note 10</t>
  </si>
  <si>
    <t>Note 13</t>
  </si>
  <si>
    <t>Note 16</t>
  </si>
  <si>
    <t>Note 18</t>
  </si>
  <si>
    <t>Note 21</t>
  </si>
  <si>
    <t>Note 27</t>
  </si>
  <si>
    <t>Note 28</t>
  </si>
  <si>
    <t>Note 29</t>
  </si>
  <si>
    <t>Note 30</t>
  </si>
  <si>
    <t>Note 31</t>
  </si>
  <si>
    <t>Note 33</t>
  </si>
  <si>
    <t>Note 34</t>
  </si>
  <si>
    <t>Note 36</t>
  </si>
  <si>
    <t>Note 37</t>
  </si>
  <si>
    <t>Note 38</t>
  </si>
  <si>
    <t>Note 39</t>
  </si>
  <si>
    <t>Note 40</t>
  </si>
  <si>
    <t>Note 41</t>
  </si>
  <si>
    <t>Note 43</t>
  </si>
  <si>
    <t>Note 44</t>
  </si>
  <si>
    <t>Note 45</t>
  </si>
  <si>
    <t>Note 46</t>
  </si>
  <si>
    <t>Note 47</t>
  </si>
  <si>
    <t>Note 50</t>
  </si>
  <si>
    <t>Note 51</t>
  </si>
  <si>
    <t>Note 52</t>
  </si>
  <si>
    <t>Note 53</t>
  </si>
  <si>
    <t>Note 54</t>
  </si>
  <si>
    <t>Note 55</t>
  </si>
  <si>
    <t>Note 56</t>
  </si>
  <si>
    <t>Note 58</t>
  </si>
  <si>
    <t>Note 59</t>
  </si>
  <si>
    <t>Note 60</t>
  </si>
  <si>
    <t>Note 62</t>
  </si>
  <si>
    <t>Note 63</t>
  </si>
  <si>
    <t>Note 64</t>
  </si>
  <si>
    <t>Note 66</t>
  </si>
  <si>
    <t>Note 67</t>
  </si>
  <si>
    <t>Note 69</t>
  </si>
  <si>
    <t>Note 70</t>
  </si>
  <si>
    <t>Note 71</t>
  </si>
  <si>
    <t>Note 72</t>
  </si>
  <si>
    <t>Note 73</t>
  </si>
  <si>
    <t>Note 76</t>
  </si>
  <si>
    <t>Note 77</t>
  </si>
  <si>
    <t>Note 80</t>
  </si>
  <si>
    <t>Note 81</t>
  </si>
  <si>
    <t>Note 82</t>
  </si>
  <si>
    <t>Note 84</t>
  </si>
  <si>
    <t>Note 88</t>
  </si>
  <si>
    <t>Note 89</t>
  </si>
  <si>
    <t>Note 90</t>
  </si>
  <si>
    <t>Note 91</t>
  </si>
  <si>
    <t>Note 92</t>
  </si>
  <si>
    <t>Note 93</t>
  </si>
  <si>
    <t>Note 94</t>
  </si>
  <si>
    <t>Note 96</t>
  </si>
  <si>
    <t>Note 97</t>
  </si>
  <si>
    <t>Note 99</t>
  </si>
  <si>
    <t>Variance %</t>
  </si>
  <si>
    <t>Row Labels</t>
  </si>
  <si>
    <t>Grand Total</t>
  </si>
  <si>
    <t>Sum of Budgeted Amount</t>
  </si>
  <si>
    <t>Sum of Variance</t>
  </si>
  <si>
    <t>Sum of Actual Amount</t>
  </si>
  <si>
    <t>Vendor/Supplier</t>
  </si>
  <si>
    <t>Department/Project</t>
  </si>
  <si>
    <t>Recurring</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</si>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</sst>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bottom style="thin">
        <color auto="1"/>
      </bottom>
      <diagonal/>
    </border>
    <border>
      <left/>
      <right/>
      <top style="thin">
        <color theme="4" tint="0.39997558519241921"/>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164" fontId="0" fillId="0" borderId="0" xfId="0" pivotButton="1" applyNumberFormat="1"/>
    <xf numFmtId="164" fontId="0" fillId="0" borderId="0" xfId="0" applyNumberFormat="1" applyAlignment="1">
      <alignment horizontal="left"/>
    </xf>
    <xf numFmtId="164" fontId="1" fillId="2" borderId="2" xfId="0" applyNumberFormat="1" applyFont="1" applyFill="1" applyBorder="1" applyAlignment="1">
      <alignment horizontal="left"/>
    </xf>
    <xf numFmtId="164" fontId="1" fillId="2" borderId="2" xfId="0" applyNumberFormat="1" applyFont="1" applyFill="1" applyBorder="1"/>
    <xf numFmtId="44" fontId="0" fillId="0" borderId="0" xfId="0" applyNumberFormat="1"/>
  </cellXfs>
  <cellStyles count="1">
    <cellStyle name="Normal" xfId="0" builtinId="0"/>
  </cellStyles>
  <dxfs count="47">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4" formatCode="0.00%"/>
    </dxf>
    <dxf>
      <numFmt numFmtId="0" formatCode="General"/>
    </dxf>
    <dxf>
      <numFmt numFmtId="164" formatCode="&quot;₹&quot;\ #,##0.00"/>
    </dxf>
    <dxf>
      <numFmt numFmtId="164" formatCode="&quot;₹&quot;\ #,##0.00"/>
    </dxf>
    <dxf>
      <numFmt numFmtId="164" formatCode="&quot;₹&quot;\ #,##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u/>
        <color rgb="FFFF0000"/>
      </font>
    </dxf>
    <dxf>
      <font>
        <u/>
        <color rgb="FF00B050"/>
      </font>
    </dxf>
    <dxf>
      <font>
        <u/>
        <color rgb="FFFFFF00"/>
      </font>
    </dxf>
    <dxf>
      <border>
        <left style="thin">
          <color auto="1"/>
        </left>
        <right style="thin">
          <color auto="1"/>
        </right>
        <top style="thin">
          <color auto="1"/>
        </top>
        <bottom style="thin">
          <color auto="1"/>
        </bottom>
        <vertical/>
        <horizontal/>
      </border>
    </dxf>
    <dxf>
      <fill>
        <patternFill>
          <bgColor rgb="FF00B0F0"/>
        </patternFill>
      </fill>
    </dxf>
    <dxf>
      <font>
        <color rgb="FF006100"/>
      </font>
      <fill>
        <patternFill>
          <bgColor rgb="FFC6EF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patternType="gray0625">
          <bgColor theme="3" tint="-0.24994659260841701"/>
        </patternFill>
      </fill>
    </dxf>
    <dxf>
      <fill>
        <patternFill patternType="gray125">
          <bgColor theme="8" tint="-0.24994659260841701"/>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[Budget_vs_Actual.Dashboard.Project#3.xlsx]Pivot!PivotTable3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By Vendor/Supplier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3"/>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3"/>
          </a:solidFill>
          <a:ln w="19050">
            <a:solidFill>
              <a:schemeClr val="lt1"/>
            </a:solidFill>
          </a:ln>
          <a:effectLst/>
        </c:spPr>
      </c:pivotFmt>
      <c:pivotFmt>
        <c:idx val="20"/>
        <c:spPr>
          <a:solidFill>
            <a:schemeClr val="accent3"/>
          </a:solidFill>
          <a:ln w="19050">
            <a:solidFill>
              <a:schemeClr val="lt1"/>
            </a:solidFill>
          </a:ln>
          <a:effectLst/>
        </c:spPr>
      </c:pivotFmt>
      <c:pivotFmt>
        <c:idx val="2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3"/>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3"/>
          </a:solidFill>
          <a:ln w="19050">
            <a:solidFill>
              <a:schemeClr val="lt1"/>
            </a:solidFill>
          </a:ln>
          <a:effectLst/>
        </c:spPr>
      </c:pivotFmt>
      <c:pivotFmt>
        <c:idx val="29"/>
        <c:spPr>
          <a:solidFill>
            <a:schemeClr val="accent3"/>
          </a:solidFill>
          <a:ln w="19050">
            <a:solidFill>
              <a:schemeClr val="lt1"/>
            </a:solidFill>
          </a:ln>
          <a:effectLst/>
        </c:spPr>
      </c:pivotFmt>
      <c:pivotFmt>
        <c:idx val="3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hade val="45000"/>
            </a:schemeClr>
          </a:solidFill>
          <a:ln w="19050">
            <a:solidFill>
              <a:schemeClr val="lt1"/>
            </a:solidFill>
          </a:ln>
          <a:effectLst/>
        </c:spPr>
      </c:pivotFmt>
      <c:pivotFmt>
        <c:idx val="32"/>
        <c:spPr>
          <a:solidFill>
            <a:schemeClr val="accent3">
              <a:shade val="61000"/>
            </a:schemeClr>
          </a:solidFill>
          <a:ln w="19050">
            <a:solidFill>
              <a:schemeClr val="lt1"/>
            </a:solidFill>
          </a:ln>
          <a:effectLst/>
        </c:spPr>
      </c:pivotFmt>
      <c:pivotFmt>
        <c:idx val="33"/>
        <c:spPr>
          <a:solidFill>
            <a:schemeClr val="accent3">
              <a:shade val="76000"/>
            </a:schemeClr>
          </a:solidFill>
          <a:ln w="19050">
            <a:solidFill>
              <a:schemeClr val="lt1"/>
            </a:solidFill>
          </a:ln>
          <a:effectLst/>
        </c:spPr>
      </c:pivotFmt>
      <c:pivotFmt>
        <c:idx val="34"/>
        <c:spPr>
          <a:solidFill>
            <a:schemeClr val="accent3">
              <a:shade val="92000"/>
            </a:schemeClr>
          </a:solidFill>
          <a:ln w="19050">
            <a:solidFill>
              <a:schemeClr val="lt1"/>
            </a:solidFill>
          </a:ln>
          <a:effectLst/>
        </c:spPr>
      </c:pivotFmt>
      <c:pivotFmt>
        <c:idx val="35"/>
        <c:spPr>
          <a:solidFill>
            <a:schemeClr val="accent3">
              <a:tint val="93000"/>
            </a:schemeClr>
          </a:solidFill>
          <a:ln w="19050">
            <a:solidFill>
              <a:schemeClr val="lt1"/>
            </a:solidFill>
          </a:ln>
          <a:effectLst/>
        </c:spPr>
      </c:pivotFmt>
      <c:pivotFmt>
        <c:idx val="36"/>
        <c:spPr>
          <a:solidFill>
            <a:schemeClr val="accent3">
              <a:tint val="77000"/>
            </a:schemeClr>
          </a:solidFill>
          <a:ln w="19050">
            <a:solidFill>
              <a:schemeClr val="lt1"/>
            </a:solidFill>
          </a:ln>
          <a:effectLst/>
        </c:spPr>
      </c:pivotFmt>
      <c:pivotFmt>
        <c:idx val="37"/>
        <c:spPr>
          <a:solidFill>
            <a:schemeClr val="accent3">
              <a:tint val="62000"/>
            </a:schemeClr>
          </a:solidFill>
          <a:ln w="19050">
            <a:solidFill>
              <a:schemeClr val="lt1"/>
            </a:solidFill>
          </a:ln>
          <a:effectLst/>
        </c:spPr>
      </c:pivotFmt>
      <c:pivotFmt>
        <c:idx val="38"/>
        <c:spPr>
          <a:solidFill>
            <a:schemeClr val="accent3">
              <a:tint val="46000"/>
            </a:schemeClr>
          </a:solidFill>
          <a:ln w="19050">
            <a:solidFill>
              <a:schemeClr val="lt1"/>
            </a:solidFill>
          </a:ln>
          <a:effectLst/>
        </c:spPr>
      </c:pivotFmt>
      <c:pivotFmt>
        <c:idx val="39"/>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3">
              <a:shade val="45000"/>
            </a:schemeClr>
          </a:solidFill>
          <a:ln w="19050">
            <a:solidFill>
              <a:schemeClr val="lt1"/>
            </a:solidFill>
          </a:ln>
          <a:effectLst/>
        </c:spPr>
      </c:pivotFmt>
      <c:pivotFmt>
        <c:idx val="41"/>
        <c:spPr>
          <a:solidFill>
            <a:schemeClr val="accent3">
              <a:shade val="61000"/>
            </a:schemeClr>
          </a:solidFill>
          <a:ln w="19050">
            <a:solidFill>
              <a:schemeClr val="lt1"/>
            </a:solidFill>
          </a:ln>
          <a:effectLst/>
        </c:spPr>
      </c:pivotFmt>
      <c:pivotFmt>
        <c:idx val="42"/>
        <c:spPr>
          <a:solidFill>
            <a:schemeClr val="accent3">
              <a:shade val="76000"/>
            </a:schemeClr>
          </a:solidFill>
          <a:ln w="19050">
            <a:solidFill>
              <a:schemeClr val="lt1"/>
            </a:solidFill>
          </a:ln>
          <a:effectLst/>
        </c:spPr>
      </c:pivotFmt>
      <c:pivotFmt>
        <c:idx val="43"/>
        <c:spPr>
          <a:solidFill>
            <a:schemeClr val="accent3">
              <a:shade val="92000"/>
            </a:schemeClr>
          </a:solidFill>
          <a:ln w="19050">
            <a:solidFill>
              <a:schemeClr val="lt1"/>
            </a:solidFill>
          </a:ln>
          <a:effectLst/>
        </c:spPr>
      </c:pivotFmt>
      <c:pivotFmt>
        <c:idx val="44"/>
        <c:spPr>
          <a:solidFill>
            <a:schemeClr val="accent3">
              <a:tint val="93000"/>
            </a:schemeClr>
          </a:solidFill>
          <a:ln w="19050">
            <a:solidFill>
              <a:schemeClr val="lt1"/>
            </a:solidFill>
          </a:ln>
          <a:effectLst/>
        </c:spPr>
      </c:pivotFmt>
      <c:pivotFmt>
        <c:idx val="45"/>
        <c:spPr>
          <a:solidFill>
            <a:schemeClr val="accent3">
              <a:tint val="77000"/>
            </a:schemeClr>
          </a:solidFill>
          <a:ln w="19050">
            <a:solidFill>
              <a:schemeClr val="lt1"/>
            </a:solidFill>
          </a:ln>
          <a:effectLst/>
        </c:spPr>
      </c:pivotFmt>
      <c:pivotFmt>
        <c:idx val="46"/>
        <c:spPr>
          <a:solidFill>
            <a:schemeClr val="accent3">
              <a:tint val="62000"/>
            </a:schemeClr>
          </a:solidFill>
          <a:ln w="19050">
            <a:solidFill>
              <a:schemeClr val="lt1"/>
            </a:solidFill>
          </a:ln>
          <a:effectLst/>
        </c:spPr>
      </c:pivotFmt>
      <c:pivotFmt>
        <c:idx val="47"/>
        <c:spPr>
          <a:solidFill>
            <a:schemeClr val="accent3">
              <a:tint val="46000"/>
            </a:schemeClr>
          </a:solidFill>
          <a:ln w="19050">
            <a:solidFill>
              <a:schemeClr val="lt1"/>
            </a:solidFill>
          </a:ln>
          <a:effectLst/>
        </c:spPr>
      </c:pivotFmt>
      <c:pivotFmt>
        <c:idx val="4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3">
              <a:shade val="45000"/>
            </a:schemeClr>
          </a:solidFill>
          <a:ln w="19050">
            <a:solidFill>
              <a:schemeClr val="lt1"/>
            </a:solidFill>
          </a:ln>
          <a:effectLst/>
        </c:spPr>
      </c:pivotFmt>
      <c:pivotFmt>
        <c:idx val="50"/>
        <c:spPr>
          <a:solidFill>
            <a:schemeClr val="accent3">
              <a:shade val="61000"/>
            </a:schemeClr>
          </a:solidFill>
          <a:ln w="19050">
            <a:solidFill>
              <a:schemeClr val="lt1"/>
            </a:solidFill>
          </a:ln>
          <a:effectLst/>
        </c:spPr>
      </c:pivotFmt>
      <c:pivotFmt>
        <c:idx val="51"/>
        <c:spPr>
          <a:solidFill>
            <a:schemeClr val="accent3">
              <a:shade val="76000"/>
            </a:schemeClr>
          </a:solidFill>
          <a:ln w="19050">
            <a:solidFill>
              <a:schemeClr val="lt1"/>
            </a:solidFill>
          </a:ln>
          <a:effectLst/>
        </c:spPr>
      </c:pivotFmt>
      <c:pivotFmt>
        <c:idx val="52"/>
        <c:spPr>
          <a:solidFill>
            <a:schemeClr val="accent3">
              <a:shade val="92000"/>
            </a:schemeClr>
          </a:solidFill>
          <a:ln w="19050">
            <a:solidFill>
              <a:schemeClr val="lt1"/>
            </a:solidFill>
          </a:ln>
          <a:effectLst/>
        </c:spPr>
      </c:pivotFmt>
      <c:pivotFmt>
        <c:idx val="53"/>
        <c:spPr>
          <a:solidFill>
            <a:schemeClr val="accent3">
              <a:tint val="93000"/>
            </a:schemeClr>
          </a:solidFill>
          <a:ln w="19050">
            <a:solidFill>
              <a:schemeClr val="lt1"/>
            </a:solidFill>
          </a:ln>
          <a:effectLst/>
        </c:spPr>
      </c:pivotFmt>
      <c:pivotFmt>
        <c:idx val="54"/>
        <c:spPr>
          <a:solidFill>
            <a:schemeClr val="accent3">
              <a:tint val="77000"/>
            </a:schemeClr>
          </a:solidFill>
          <a:ln w="19050">
            <a:solidFill>
              <a:schemeClr val="lt1"/>
            </a:solidFill>
          </a:ln>
          <a:effectLst/>
        </c:spPr>
      </c:pivotFmt>
      <c:pivotFmt>
        <c:idx val="55"/>
        <c:spPr>
          <a:solidFill>
            <a:schemeClr val="accent3">
              <a:tint val="62000"/>
            </a:schemeClr>
          </a:solidFill>
          <a:ln w="19050">
            <a:solidFill>
              <a:schemeClr val="lt1"/>
            </a:solidFill>
          </a:ln>
          <a:effectLst/>
        </c:spPr>
      </c:pivotFmt>
      <c:pivotFmt>
        <c:idx val="56"/>
        <c:spPr>
          <a:solidFill>
            <a:schemeClr val="accent3">
              <a:tint val="46000"/>
            </a:schemeClr>
          </a:solidFill>
          <a:ln w="19050">
            <a:solidFill>
              <a:schemeClr val="lt1"/>
            </a:solidFill>
          </a:ln>
          <a:effectLst/>
        </c:spPr>
      </c:pivotFmt>
    </c:pivotFmts>
    <c:plotArea>
      <c:layout/>
      <c:pieChart>
        <c:varyColors val="1"/>
        <c:ser>
          <c:idx val="0"/>
          <c:order val="0"/>
          <c:tx>
            <c:strRef>
              <c:f>Pivot!$G$5</c:f>
              <c:strCache>
                <c:ptCount val="1"/>
                <c:pt idx="0">
                  <c:v>Sum of Actual Amount</c:v>
                </c:pt>
              </c:strCache>
            </c:strRef>
          </c:tx>
          <c:dPt>
            <c:idx val="0"/>
            <c:bubble3D val="0"/>
            <c:spPr>
              <a:solidFill>
                <a:schemeClr val="accent3">
                  <a:shade val="45000"/>
                </a:schemeClr>
              </a:solidFill>
              <a:ln w="19050">
                <a:solidFill>
                  <a:schemeClr val="lt1"/>
                </a:solidFill>
              </a:ln>
              <a:effectLst/>
            </c:spPr>
            <c:extLst>
              <c:ext xmlns:c16="http://schemas.microsoft.com/office/drawing/2014/chart" uri="{C3380CC4-5D6E-409C-BE32-E72D297353CC}">
                <c16:uniqueId val="{00000001-6E13-4DE0-93F9-2668F8F8FE48}"/>
              </c:ext>
            </c:extLst>
          </c:dPt>
          <c:dPt>
            <c:idx val="1"/>
            <c:bubble3D val="0"/>
            <c:spPr>
              <a:solidFill>
                <a:schemeClr val="accent3">
                  <a:shade val="61000"/>
                </a:schemeClr>
              </a:solidFill>
              <a:ln w="19050">
                <a:solidFill>
                  <a:schemeClr val="lt1"/>
                </a:solidFill>
              </a:ln>
              <a:effectLst/>
            </c:spPr>
            <c:extLst>
              <c:ext xmlns:c16="http://schemas.microsoft.com/office/drawing/2014/chart" uri="{C3380CC4-5D6E-409C-BE32-E72D297353CC}">
                <c16:uniqueId val="{00000003-6E13-4DE0-93F9-2668F8F8FE48}"/>
              </c:ext>
            </c:extLst>
          </c:dPt>
          <c:dPt>
            <c:idx val="2"/>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5-6E13-4DE0-93F9-2668F8F8FE48}"/>
              </c:ext>
            </c:extLst>
          </c:dPt>
          <c:dPt>
            <c:idx val="3"/>
            <c:bubble3D val="0"/>
            <c:spPr>
              <a:solidFill>
                <a:schemeClr val="accent3">
                  <a:shade val="92000"/>
                </a:schemeClr>
              </a:solidFill>
              <a:ln w="19050">
                <a:solidFill>
                  <a:schemeClr val="lt1"/>
                </a:solidFill>
              </a:ln>
              <a:effectLst/>
            </c:spPr>
            <c:extLst>
              <c:ext xmlns:c16="http://schemas.microsoft.com/office/drawing/2014/chart" uri="{C3380CC4-5D6E-409C-BE32-E72D297353CC}">
                <c16:uniqueId val="{00000007-6E13-4DE0-93F9-2668F8F8FE48}"/>
              </c:ext>
            </c:extLst>
          </c:dPt>
          <c:dPt>
            <c:idx val="4"/>
            <c:bubble3D val="0"/>
            <c:spPr>
              <a:solidFill>
                <a:schemeClr val="accent3">
                  <a:tint val="93000"/>
                </a:schemeClr>
              </a:solidFill>
              <a:ln w="19050">
                <a:solidFill>
                  <a:schemeClr val="lt1"/>
                </a:solidFill>
              </a:ln>
              <a:effectLst/>
            </c:spPr>
            <c:extLst>
              <c:ext xmlns:c16="http://schemas.microsoft.com/office/drawing/2014/chart" uri="{C3380CC4-5D6E-409C-BE32-E72D297353CC}">
                <c16:uniqueId val="{00000009-6E13-4DE0-93F9-2668F8F8FE48}"/>
              </c:ext>
            </c:extLst>
          </c:dPt>
          <c:dPt>
            <c:idx val="5"/>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B-6E13-4DE0-93F9-2668F8F8FE48}"/>
              </c:ext>
            </c:extLst>
          </c:dPt>
          <c:dPt>
            <c:idx val="6"/>
            <c:bubble3D val="0"/>
            <c:spPr>
              <a:solidFill>
                <a:schemeClr val="accent3">
                  <a:tint val="62000"/>
                </a:schemeClr>
              </a:solidFill>
              <a:ln w="19050">
                <a:solidFill>
                  <a:schemeClr val="lt1"/>
                </a:solidFill>
              </a:ln>
              <a:effectLst/>
            </c:spPr>
            <c:extLst>
              <c:ext xmlns:c16="http://schemas.microsoft.com/office/drawing/2014/chart" uri="{C3380CC4-5D6E-409C-BE32-E72D297353CC}">
                <c16:uniqueId val="{0000000D-6E13-4DE0-93F9-2668F8F8FE48}"/>
              </c:ext>
            </c:extLst>
          </c:dPt>
          <c:dPt>
            <c:idx val="7"/>
            <c:bubble3D val="0"/>
            <c:spPr>
              <a:solidFill>
                <a:schemeClr val="accent3">
                  <a:tint val="46000"/>
                </a:schemeClr>
              </a:solidFill>
              <a:ln w="19050">
                <a:solidFill>
                  <a:schemeClr val="lt1"/>
                </a:solidFill>
              </a:ln>
              <a:effectLst/>
            </c:spPr>
            <c:extLst>
              <c:ext xmlns:c16="http://schemas.microsoft.com/office/drawing/2014/chart" uri="{C3380CC4-5D6E-409C-BE32-E72D297353CC}">
                <c16:uniqueId val="{0000000F-6E13-4DE0-93F9-2668F8F8FE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Pivot!$F$6:$F$14</c:f>
              <c:strCache>
                <c:ptCount val="8"/>
                <c:pt idx="0">
                  <c:v>Amazon</c:v>
                </c:pt>
                <c:pt idx="1">
                  <c:v>Dell</c:v>
                </c:pt>
                <c:pt idx="2">
                  <c:v>LinkedIn</c:v>
                </c:pt>
                <c:pt idx="3">
                  <c:v>Meta Platforms</c:v>
                </c:pt>
                <c:pt idx="4">
                  <c:v>Microsoft</c:v>
                </c:pt>
                <c:pt idx="5">
                  <c:v>SAP</c:v>
                </c:pt>
                <c:pt idx="6">
                  <c:v>TCS</c:v>
                </c:pt>
                <c:pt idx="7">
                  <c:v>Zoom Inc.</c:v>
                </c:pt>
              </c:strCache>
            </c:strRef>
          </c:cat>
          <c:val>
            <c:numRef>
              <c:f>Pivot!$G$6:$G$14</c:f>
              <c:numCache>
                <c:formatCode>"₹"\ #,##0.00</c:formatCode>
                <c:ptCount val="8"/>
                <c:pt idx="0">
                  <c:v>163711</c:v>
                </c:pt>
                <c:pt idx="1">
                  <c:v>133418</c:v>
                </c:pt>
                <c:pt idx="2">
                  <c:v>133864</c:v>
                </c:pt>
                <c:pt idx="3">
                  <c:v>92409</c:v>
                </c:pt>
                <c:pt idx="4">
                  <c:v>135873</c:v>
                </c:pt>
                <c:pt idx="5">
                  <c:v>164519</c:v>
                </c:pt>
                <c:pt idx="6">
                  <c:v>169463</c:v>
                </c:pt>
                <c:pt idx="7">
                  <c:v>119538</c:v>
                </c:pt>
              </c:numCache>
            </c:numRef>
          </c:val>
          <c:extLst>
            <c:ext xmlns:c16="http://schemas.microsoft.com/office/drawing/2014/chart" uri="{C3380CC4-5D6E-409C-BE32-E72D297353CC}">
              <c16:uniqueId val="{00000010-6E13-4DE0-93F9-2668F8F8FE48}"/>
            </c:ext>
          </c:extLst>
        </c:ser>
        <c:ser>
          <c:idx val="1"/>
          <c:order val="1"/>
          <c:tx>
            <c:strRef>
              <c:f>Pivot!$H$5</c:f>
              <c:strCache>
                <c:ptCount val="1"/>
                <c:pt idx="0">
                  <c:v>Sum of Budgeted Amount</c:v>
                </c:pt>
              </c:strCache>
            </c:strRef>
          </c:tx>
          <c:dPt>
            <c:idx val="0"/>
            <c:bubble3D val="0"/>
            <c:spPr>
              <a:solidFill>
                <a:schemeClr val="accent3">
                  <a:shade val="45000"/>
                </a:schemeClr>
              </a:solidFill>
              <a:ln w="19050">
                <a:solidFill>
                  <a:schemeClr val="lt1"/>
                </a:solidFill>
              </a:ln>
              <a:effectLst/>
            </c:spPr>
            <c:extLst>
              <c:ext xmlns:c16="http://schemas.microsoft.com/office/drawing/2014/chart" uri="{C3380CC4-5D6E-409C-BE32-E72D297353CC}">
                <c16:uniqueId val="{00000012-6E13-4DE0-93F9-2668F8F8FE48}"/>
              </c:ext>
            </c:extLst>
          </c:dPt>
          <c:dPt>
            <c:idx val="1"/>
            <c:bubble3D val="0"/>
            <c:spPr>
              <a:solidFill>
                <a:schemeClr val="accent3">
                  <a:shade val="61000"/>
                </a:schemeClr>
              </a:solidFill>
              <a:ln w="19050">
                <a:solidFill>
                  <a:schemeClr val="lt1"/>
                </a:solidFill>
              </a:ln>
              <a:effectLst/>
            </c:spPr>
            <c:extLst>
              <c:ext xmlns:c16="http://schemas.microsoft.com/office/drawing/2014/chart" uri="{C3380CC4-5D6E-409C-BE32-E72D297353CC}">
                <c16:uniqueId val="{00000014-6E13-4DE0-93F9-2668F8F8FE48}"/>
              </c:ext>
            </c:extLst>
          </c:dPt>
          <c:dPt>
            <c:idx val="2"/>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16-6E13-4DE0-93F9-2668F8F8FE48}"/>
              </c:ext>
            </c:extLst>
          </c:dPt>
          <c:dPt>
            <c:idx val="3"/>
            <c:bubble3D val="0"/>
            <c:spPr>
              <a:solidFill>
                <a:schemeClr val="accent3">
                  <a:shade val="92000"/>
                </a:schemeClr>
              </a:solidFill>
              <a:ln w="19050">
                <a:solidFill>
                  <a:schemeClr val="lt1"/>
                </a:solidFill>
              </a:ln>
              <a:effectLst/>
            </c:spPr>
            <c:extLst>
              <c:ext xmlns:c16="http://schemas.microsoft.com/office/drawing/2014/chart" uri="{C3380CC4-5D6E-409C-BE32-E72D297353CC}">
                <c16:uniqueId val="{00000018-6E13-4DE0-93F9-2668F8F8FE48}"/>
              </c:ext>
            </c:extLst>
          </c:dPt>
          <c:dPt>
            <c:idx val="4"/>
            <c:bubble3D val="0"/>
            <c:spPr>
              <a:solidFill>
                <a:schemeClr val="accent3">
                  <a:tint val="93000"/>
                </a:schemeClr>
              </a:solidFill>
              <a:ln w="19050">
                <a:solidFill>
                  <a:schemeClr val="lt1"/>
                </a:solidFill>
              </a:ln>
              <a:effectLst/>
            </c:spPr>
            <c:extLst>
              <c:ext xmlns:c16="http://schemas.microsoft.com/office/drawing/2014/chart" uri="{C3380CC4-5D6E-409C-BE32-E72D297353CC}">
                <c16:uniqueId val="{0000001A-6E13-4DE0-93F9-2668F8F8FE48}"/>
              </c:ext>
            </c:extLst>
          </c:dPt>
          <c:dPt>
            <c:idx val="5"/>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1C-6E13-4DE0-93F9-2668F8F8FE48}"/>
              </c:ext>
            </c:extLst>
          </c:dPt>
          <c:dPt>
            <c:idx val="6"/>
            <c:bubble3D val="0"/>
            <c:spPr>
              <a:solidFill>
                <a:schemeClr val="accent3">
                  <a:tint val="62000"/>
                </a:schemeClr>
              </a:solidFill>
              <a:ln w="19050">
                <a:solidFill>
                  <a:schemeClr val="lt1"/>
                </a:solidFill>
              </a:ln>
              <a:effectLst/>
            </c:spPr>
            <c:extLst>
              <c:ext xmlns:c16="http://schemas.microsoft.com/office/drawing/2014/chart" uri="{C3380CC4-5D6E-409C-BE32-E72D297353CC}">
                <c16:uniqueId val="{0000001E-6E13-4DE0-93F9-2668F8F8FE48}"/>
              </c:ext>
            </c:extLst>
          </c:dPt>
          <c:dPt>
            <c:idx val="7"/>
            <c:bubble3D val="0"/>
            <c:spPr>
              <a:solidFill>
                <a:schemeClr val="accent3">
                  <a:tint val="46000"/>
                </a:schemeClr>
              </a:solidFill>
              <a:ln w="19050">
                <a:solidFill>
                  <a:schemeClr val="lt1"/>
                </a:solidFill>
              </a:ln>
              <a:effectLst/>
            </c:spPr>
            <c:extLst>
              <c:ext xmlns:c16="http://schemas.microsoft.com/office/drawing/2014/chart" uri="{C3380CC4-5D6E-409C-BE32-E72D297353CC}">
                <c16:uniqueId val="{00000020-6E13-4DE0-93F9-2668F8F8FE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Pivot!$F$6:$F$14</c:f>
              <c:strCache>
                <c:ptCount val="8"/>
                <c:pt idx="0">
                  <c:v>Amazon</c:v>
                </c:pt>
                <c:pt idx="1">
                  <c:v>Dell</c:v>
                </c:pt>
                <c:pt idx="2">
                  <c:v>LinkedIn</c:v>
                </c:pt>
                <c:pt idx="3">
                  <c:v>Meta Platforms</c:v>
                </c:pt>
                <c:pt idx="4">
                  <c:v>Microsoft</c:v>
                </c:pt>
                <c:pt idx="5">
                  <c:v>SAP</c:v>
                </c:pt>
                <c:pt idx="6">
                  <c:v>TCS</c:v>
                </c:pt>
                <c:pt idx="7">
                  <c:v>Zoom Inc.</c:v>
                </c:pt>
              </c:strCache>
            </c:strRef>
          </c:cat>
          <c:val>
            <c:numRef>
              <c:f>Pivot!$H$6:$H$14</c:f>
              <c:numCache>
                <c:formatCode>"₹"\ #,##0.00</c:formatCode>
                <c:ptCount val="8"/>
                <c:pt idx="0">
                  <c:v>170617</c:v>
                </c:pt>
                <c:pt idx="1">
                  <c:v>133281</c:v>
                </c:pt>
                <c:pt idx="2">
                  <c:v>126955</c:v>
                </c:pt>
                <c:pt idx="3">
                  <c:v>92781</c:v>
                </c:pt>
                <c:pt idx="4">
                  <c:v>134323</c:v>
                </c:pt>
                <c:pt idx="5">
                  <c:v>161512</c:v>
                </c:pt>
                <c:pt idx="6">
                  <c:v>171026</c:v>
                </c:pt>
                <c:pt idx="7">
                  <c:v>118356</c:v>
                </c:pt>
              </c:numCache>
            </c:numRef>
          </c:val>
          <c:extLst>
            <c:ext xmlns:c16="http://schemas.microsoft.com/office/drawing/2014/chart" uri="{C3380CC4-5D6E-409C-BE32-E72D297353CC}">
              <c16:uniqueId val="{00000021-6E13-4DE0-93F9-2668F8F8FE48}"/>
            </c:ext>
          </c:extLst>
        </c:ser>
        <c:ser>
          <c:idx val="2"/>
          <c:order val="2"/>
          <c:tx>
            <c:strRef>
              <c:f>Pivot!$I$5</c:f>
              <c:strCache>
                <c:ptCount val="1"/>
                <c:pt idx="0">
                  <c:v>Sum of Variance</c:v>
                </c:pt>
              </c:strCache>
            </c:strRef>
          </c:tx>
          <c:dPt>
            <c:idx val="0"/>
            <c:bubble3D val="0"/>
            <c:spPr>
              <a:solidFill>
                <a:schemeClr val="accent3">
                  <a:shade val="45000"/>
                </a:schemeClr>
              </a:solidFill>
              <a:ln w="19050">
                <a:solidFill>
                  <a:schemeClr val="lt1"/>
                </a:solidFill>
              </a:ln>
              <a:effectLst/>
            </c:spPr>
            <c:extLst>
              <c:ext xmlns:c16="http://schemas.microsoft.com/office/drawing/2014/chart" uri="{C3380CC4-5D6E-409C-BE32-E72D297353CC}">
                <c16:uniqueId val="{00000023-6E13-4DE0-93F9-2668F8F8FE48}"/>
              </c:ext>
            </c:extLst>
          </c:dPt>
          <c:dPt>
            <c:idx val="1"/>
            <c:bubble3D val="0"/>
            <c:spPr>
              <a:solidFill>
                <a:schemeClr val="accent3">
                  <a:shade val="61000"/>
                </a:schemeClr>
              </a:solidFill>
              <a:ln w="19050">
                <a:solidFill>
                  <a:schemeClr val="lt1"/>
                </a:solidFill>
              </a:ln>
              <a:effectLst/>
            </c:spPr>
            <c:extLst>
              <c:ext xmlns:c16="http://schemas.microsoft.com/office/drawing/2014/chart" uri="{C3380CC4-5D6E-409C-BE32-E72D297353CC}">
                <c16:uniqueId val="{00000025-6E13-4DE0-93F9-2668F8F8FE48}"/>
              </c:ext>
            </c:extLst>
          </c:dPt>
          <c:dPt>
            <c:idx val="2"/>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27-6E13-4DE0-93F9-2668F8F8FE48}"/>
              </c:ext>
            </c:extLst>
          </c:dPt>
          <c:dPt>
            <c:idx val="3"/>
            <c:bubble3D val="0"/>
            <c:spPr>
              <a:solidFill>
                <a:schemeClr val="accent3">
                  <a:shade val="92000"/>
                </a:schemeClr>
              </a:solidFill>
              <a:ln w="19050">
                <a:solidFill>
                  <a:schemeClr val="lt1"/>
                </a:solidFill>
              </a:ln>
              <a:effectLst/>
            </c:spPr>
            <c:extLst>
              <c:ext xmlns:c16="http://schemas.microsoft.com/office/drawing/2014/chart" uri="{C3380CC4-5D6E-409C-BE32-E72D297353CC}">
                <c16:uniqueId val="{00000029-6E13-4DE0-93F9-2668F8F8FE48}"/>
              </c:ext>
            </c:extLst>
          </c:dPt>
          <c:dPt>
            <c:idx val="4"/>
            <c:bubble3D val="0"/>
            <c:spPr>
              <a:solidFill>
                <a:schemeClr val="accent3">
                  <a:tint val="93000"/>
                </a:schemeClr>
              </a:solidFill>
              <a:ln w="19050">
                <a:solidFill>
                  <a:schemeClr val="lt1"/>
                </a:solidFill>
              </a:ln>
              <a:effectLst/>
            </c:spPr>
            <c:extLst>
              <c:ext xmlns:c16="http://schemas.microsoft.com/office/drawing/2014/chart" uri="{C3380CC4-5D6E-409C-BE32-E72D297353CC}">
                <c16:uniqueId val="{0000002B-6E13-4DE0-93F9-2668F8F8FE48}"/>
              </c:ext>
            </c:extLst>
          </c:dPt>
          <c:dPt>
            <c:idx val="5"/>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2D-6E13-4DE0-93F9-2668F8F8FE48}"/>
              </c:ext>
            </c:extLst>
          </c:dPt>
          <c:dPt>
            <c:idx val="6"/>
            <c:bubble3D val="0"/>
            <c:spPr>
              <a:solidFill>
                <a:schemeClr val="accent3">
                  <a:tint val="62000"/>
                </a:schemeClr>
              </a:solidFill>
              <a:ln w="19050">
                <a:solidFill>
                  <a:schemeClr val="lt1"/>
                </a:solidFill>
              </a:ln>
              <a:effectLst/>
            </c:spPr>
            <c:extLst>
              <c:ext xmlns:c16="http://schemas.microsoft.com/office/drawing/2014/chart" uri="{C3380CC4-5D6E-409C-BE32-E72D297353CC}">
                <c16:uniqueId val="{0000002F-6E13-4DE0-93F9-2668F8F8FE48}"/>
              </c:ext>
            </c:extLst>
          </c:dPt>
          <c:dPt>
            <c:idx val="7"/>
            <c:bubble3D val="0"/>
            <c:spPr>
              <a:solidFill>
                <a:schemeClr val="accent3">
                  <a:tint val="46000"/>
                </a:schemeClr>
              </a:solidFill>
              <a:ln w="19050">
                <a:solidFill>
                  <a:schemeClr val="lt1"/>
                </a:solidFill>
              </a:ln>
              <a:effectLst/>
            </c:spPr>
            <c:extLst>
              <c:ext xmlns:c16="http://schemas.microsoft.com/office/drawing/2014/chart" uri="{C3380CC4-5D6E-409C-BE32-E72D297353CC}">
                <c16:uniqueId val="{00000031-6E13-4DE0-93F9-2668F8F8FE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Pivot!$F$6:$F$14</c:f>
              <c:strCache>
                <c:ptCount val="8"/>
                <c:pt idx="0">
                  <c:v>Amazon</c:v>
                </c:pt>
                <c:pt idx="1">
                  <c:v>Dell</c:v>
                </c:pt>
                <c:pt idx="2">
                  <c:v>LinkedIn</c:v>
                </c:pt>
                <c:pt idx="3">
                  <c:v>Meta Platforms</c:v>
                </c:pt>
                <c:pt idx="4">
                  <c:v>Microsoft</c:v>
                </c:pt>
                <c:pt idx="5">
                  <c:v>SAP</c:v>
                </c:pt>
                <c:pt idx="6">
                  <c:v>TCS</c:v>
                </c:pt>
                <c:pt idx="7">
                  <c:v>Zoom Inc.</c:v>
                </c:pt>
              </c:strCache>
            </c:strRef>
          </c:cat>
          <c:val>
            <c:numRef>
              <c:f>Pivot!$I$6:$I$14</c:f>
              <c:numCache>
                <c:formatCode>"₹"\ #,##0.00</c:formatCode>
                <c:ptCount val="8"/>
                <c:pt idx="0">
                  <c:v>-6906</c:v>
                </c:pt>
                <c:pt idx="1">
                  <c:v>137</c:v>
                </c:pt>
                <c:pt idx="2">
                  <c:v>6909</c:v>
                </c:pt>
                <c:pt idx="3">
                  <c:v>-372</c:v>
                </c:pt>
                <c:pt idx="4">
                  <c:v>1550</c:v>
                </c:pt>
                <c:pt idx="5">
                  <c:v>3007</c:v>
                </c:pt>
                <c:pt idx="6">
                  <c:v>-1563</c:v>
                </c:pt>
                <c:pt idx="7">
                  <c:v>1182</c:v>
                </c:pt>
              </c:numCache>
            </c:numRef>
          </c:val>
          <c:extLst>
            <c:ext xmlns:c16="http://schemas.microsoft.com/office/drawing/2014/chart" uri="{C3380CC4-5D6E-409C-BE32-E72D297353CC}">
              <c16:uniqueId val="{00000032-6E13-4DE0-93F9-2668F8F8FE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[Budget_vs_Actual.Dashboard.Project#3.xlsx]Pivot!TotalByCategory</c:name>
    <c:fmtId val="7"/>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Budgeted Amount</c:v>
                </c:pt>
              </c:strCache>
            </c:strRef>
          </c:tx>
          <c:spPr>
            <a:solidFill>
              <a:schemeClr val="accent3">
                <a:shade val="76000"/>
              </a:schemeClr>
            </a:solidFill>
            <a:ln>
              <a:noFill/>
            </a:ln>
            <a:effectLst/>
          </c:spPr>
          <c:invertIfNegative val="0"/>
          <c:cat>
            <c:strRef>
              <c:f>Pivot!$A$4:$A$20</c:f>
              <c:strCache>
                <c:ptCount val="16"/>
                <c:pt idx="0">
                  <c:v>Catering Services</c:v>
                </c:pt>
                <c:pt idx="1">
                  <c:v>Cloud Hosting</c:v>
                </c:pt>
                <c:pt idx="2">
                  <c:v>Consulting Fees</c:v>
                </c:pt>
                <c:pt idx="3">
                  <c:v>Customer Support Tools</c:v>
                </c:pt>
                <c:pt idx="4">
                  <c:v>Employee Training</c:v>
                </c:pt>
                <c:pt idx="5">
                  <c:v>Facebook Ads</c:v>
                </c:pt>
                <c:pt idx="6">
                  <c:v>Internet Services</c:v>
                </c:pt>
                <c:pt idx="7">
                  <c:v>Legal Fees</c:v>
                </c:pt>
                <c:pt idx="8">
                  <c:v>Maintenance</c:v>
                </c:pt>
                <c:pt idx="9">
                  <c:v>Office Supplies</c:v>
                </c:pt>
                <c:pt idx="10">
                  <c:v>Printer Lease</c:v>
                </c:pt>
                <c:pt idx="11">
                  <c:v>Recruitment Ads</c:v>
                </c:pt>
                <c:pt idx="12">
                  <c:v>Salaries</c:v>
                </c:pt>
                <c:pt idx="13">
                  <c:v>Software Subscription</c:v>
                </c:pt>
                <c:pt idx="14">
                  <c:v>Travel Expenses</c:v>
                </c:pt>
                <c:pt idx="15">
                  <c:v>Utilities</c:v>
                </c:pt>
              </c:strCache>
            </c:strRef>
          </c:cat>
          <c:val>
            <c:numRef>
              <c:f>Pivot!$B$4:$B$20</c:f>
              <c:numCache>
                <c:formatCode>"₹"\ #,##0.00</c:formatCode>
                <c:ptCount val="16"/>
                <c:pt idx="0">
                  <c:v>66162</c:v>
                </c:pt>
                <c:pt idx="1">
                  <c:v>25800</c:v>
                </c:pt>
                <c:pt idx="2">
                  <c:v>139270</c:v>
                </c:pt>
                <c:pt idx="3">
                  <c:v>67056</c:v>
                </c:pt>
                <c:pt idx="4">
                  <c:v>107275</c:v>
                </c:pt>
                <c:pt idx="5">
                  <c:v>59649</c:v>
                </c:pt>
                <c:pt idx="6">
                  <c:v>51272</c:v>
                </c:pt>
                <c:pt idx="7">
                  <c:v>155264</c:v>
                </c:pt>
                <c:pt idx="8">
                  <c:v>38066</c:v>
                </c:pt>
                <c:pt idx="9">
                  <c:v>70773</c:v>
                </c:pt>
                <c:pt idx="10">
                  <c:v>42918</c:v>
                </c:pt>
                <c:pt idx="11">
                  <c:v>49264</c:v>
                </c:pt>
                <c:pt idx="12">
                  <c:v>26454</c:v>
                </c:pt>
                <c:pt idx="13">
                  <c:v>103153</c:v>
                </c:pt>
                <c:pt idx="14">
                  <c:v>61334</c:v>
                </c:pt>
                <c:pt idx="15">
                  <c:v>45141</c:v>
                </c:pt>
              </c:numCache>
            </c:numRef>
          </c:val>
          <c:extLst>
            <c:ext xmlns:c16="http://schemas.microsoft.com/office/drawing/2014/chart" uri="{C3380CC4-5D6E-409C-BE32-E72D297353CC}">
              <c16:uniqueId val="{00000000-2C95-4B28-9DD0-53BDB392C268}"/>
            </c:ext>
          </c:extLst>
        </c:ser>
        <c:ser>
          <c:idx val="1"/>
          <c:order val="1"/>
          <c:tx>
            <c:strRef>
              <c:f>Pivot!$C$3</c:f>
              <c:strCache>
                <c:ptCount val="1"/>
                <c:pt idx="0">
                  <c:v>Sum of Actual Amount</c:v>
                </c:pt>
              </c:strCache>
            </c:strRef>
          </c:tx>
          <c:spPr>
            <a:solidFill>
              <a:schemeClr val="accent3">
                <a:tint val="77000"/>
              </a:schemeClr>
            </a:solidFill>
            <a:ln>
              <a:noFill/>
            </a:ln>
            <a:effectLst/>
          </c:spPr>
          <c:invertIfNegative val="0"/>
          <c:cat>
            <c:strRef>
              <c:f>Pivot!$A$4:$A$20</c:f>
              <c:strCache>
                <c:ptCount val="16"/>
                <c:pt idx="0">
                  <c:v>Catering Services</c:v>
                </c:pt>
                <c:pt idx="1">
                  <c:v>Cloud Hosting</c:v>
                </c:pt>
                <c:pt idx="2">
                  <c:v>Consulting Fees</c:v>
                </c:pt>
                <c:pt idx="3">
                  <c:v>Customer Support Tools</c:v>
                </c:pt>
                <c:pt idx="4">
                  <c:v>Employee Training</c:v>
                </c:pt>
                <c:pt idx="5">
                  <c:v>Facebook Ads</c:v>
                </c:pt>
                <c:pt idx="6">
                  <c:v>Internet Services</c:v>
                </c:pt>
                <c:pt idx="7">
                  <c:v>Legal Fees</c:v>
                </c:pt>
                <c:pt idx="8">
                  <c:v>Maintenance</c:v>
                </c:pt>
                <c:pt idx="9">
                  <c:v>Office Supplies</c:v>
                </c:pt>
                <c:pt idx="10">
                  <c:v>Printer Lease</c:v>
                </c:pt>
                <c:pt idx="11">
                  <c:v>Recruitment Ads</c:v>
                </c:pt>
                <c:pt idx="12">
                  <c:v>Salaries</c:v>
                </c:pt>
                <c:pt idx="13">
                  <c:v>Software Subscription</c:v>
                </c:pt>
                <c:pt idx="14">
                  <c:v>Travel Expenses</c:v>
                </c:pt>
                <c:pt idx="15">
                  <c:v>Utilities</c:v>
                </c:pt>
              </c:strCache>
            </c:strRef>
          </c:cat>
          <c:val>
            <c:numRef>
              <c:f>Pivot!$C$4:$C$20</c:f>
              <c:numCache>
                <c:formatCode>"₹"\ #,##0.00</c:formatCode>
                <c:ptCount val="16"/>
                <c:pt idx="0">
                  <c:v>66078</c:v>
                </c:pt>
                <c:pt idx="1">
                  <c:v>25429</c:v>
                </c:pt>
                <c:pt idx="2">
                  <c:v>137935</c:v>
                </c:pt>
                <c:pt idx="3">
                  <c:v>78453</c:v>
                </c:pt>
                <c:pt idx="4">
                  <c:v>98379</c:v>
                </c:pt>
                <c:pt idx="5">
                  <c:v>71153</c:v>
                </c:pt>
                <c:pt idx="6">
                  <c:v>50303</c:v>
                </c:pt>
                <c:pt idx="7">
                  <c:v>153852</c:v>
                </c:pt>
                <c:pt idx="8">
                  <c:v>38910</c:v>
                </c:pt>
                <c:pt idx="9">
                  <c:v>71386</c:v>
                </c:pt>
                <c:pt idx="10">
                  <c:v>38996</c:v>
                </c:pt>
                <c:pt idx="11">
                  <c:v>45366</c:v>
                </c:pt>
                <c:pt idx="12">
                  <c:v>24581</c:v>
                </c:pt>
                <c:pt idx="13">
                  <c:v>105215</c:v>
                </c:pt>
                <c:pt idx="14">
                  <c:v>61618</c:v>
                </c:pt>
                <c:pt idx="15">
                  <c:v>45141</c:v>
                </c:pt>
              </c:numCache>
            </c:numRef>
          </c:val>
          <c:extLst>
            <c:ext xmlns:c16="http://schemas.microsoft.com/office/drawing/2014/chart" uri="{C3380CC4-5D6E-409C-BE32-E72D297353CC}">
              <c16:uniqueId val="{00000001-2C95-4B28-9DD0-53BDB392C268}"/>
            </c:ext>
          </c:extLst>
        </c:ser>
        <c:dLbls>
          <c:showLegendKey val="0"/>
          <c:showVal val="0"/>
          <c:showCatName val="0"/>
          <c:showSerName val="0"/>
          <c:showPercent val="0"/>
          <c:showBubbleSize val="0"/>
        </c:dLbls>
        <c:gapWidth val="219"/>
        <c:overlap val="-27"/>
        <c:axId val="274292239"/>
        <c:axId val="274300975"/>
      </c:barChart>
      <c:catAx>
        <c:axId val="27429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300975"/>
        <c:crosses val="autoZero"/>
        <c:auto val="1"/>
        <c:lblAlgn val="ctr"/>
        <c:lblOffset val="100"/>
        <c:noMultiLvlLbl val="0"/>
      </c:catAx>
      <c:valAx>
        <c:axId val="274300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[Budget_vs_Actual.Dashboard.Project#3.xlsx]Pivot!TotalByCategory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Budgeted Amount</c:v>
                </c:pt>
              </c:strCache>
            </c:strRef>
          </c:tx>
          <c:spPr>
            <a:solidFill>
              <a:schemeClr val="accent1"/>
            </a:solidFill>
            <a:ln>
              <a:noFill/>
            </a:ln>
            <a:effectLst/>
          </c:spPr>
          <c:invertIfNegative val="0"/>
          <c:cat>
            <c:strRef>
              <c:f>Pivot!$A$4:$A$20</c:f>
              <c:strCache>
                <c:ptCount val="16"/>
                <c:pt idx="0">
                  <c:v>Catering Services</c:v>
                </c:pt>
                <c:pt idx="1">
                  <c:v>Cloud Hosting</c:v>
                </c:pt>
                <c:pt idx="2">
                  <c:v>Consulting Fees</c:v>
                </c:pt>
                <c:pt idx="3">
                  <c:v>Customer Support Tools</c:v>
                </c:pt>
                <c:pt idx="4">
                  <c:v>Employee Training</c:v>
                </c:pt>
                <c:pt idx="5">
                  <c:v>Facebook Ads</c:v>
                </c:pt>
                <c:pt idx="6">
                  <c:v>Internet Services</c:v>
                </c:pt>
                <c:pt idx="7">
                  <c:v>Legal Fees</c:v>
                </c:pt>
                <c:pt idx="8">
                  <c:v>Maintenance</c:v>
                </c:pt>
                <c:pt idx="9">
                  <c:v>Office Supplies</c:v>
                </c:pt>
                <c:pt idx="10">
                  <c:v>Printer Lease</c:v>
                </c:pt>
                <c:pt idx="11">
                  <c:v>Recruitment Ads</c:v>
                </c:pt>
                <c:pt idx="12">
                  <c:v>Salaries</c:v>
                </c:pt>
                <c:pt idx="13">
                  <c:v>Software Subscription</c:v>
                </c:pt>
                <c:pt idx="14">
                  <c:v>Travel Expenses</c:v>
                </c:pt>
                <c:pt idx="15">
                  <c:v>Utilities</c:v>
                </c:pt>
              </c:strCache>
            </c:strRef>
          </c:cat>
          <c:val>
            <c:numRef>
              <c:f>Pivot!$B$4:$B$20</c:f>
              <c:numCache>
                <c:formatCode>"₹"\ #,##0.00</c:formatCode>
                <c:ptCount val="16"/>
                <c:pt idx="0">
                  <c:v>66162</c:v>
                </c:pt>
                <c:pt idx="1">
                  <c:v>25800</c:v>
                </c:pt>
                <c:pt idx="2">
                  <c:v>139270</c:v>
                </c:pt>
                <c:pt idx="3">
                  <c:v>67056</c:v>
                </c:pt>
                <c:pt idx="4">
                  <c:v>107275</c:v>
                </c:pt>
                <c:pt idx="5">
                  <c:v>59649</c:v>
                </c:pt>
                <c:pt idx="6">
                  <c:v>51272</c:v>
                </c:pt>
                <c:pt idx="7">
                  <c:v>155264</c:v>
                </c:pt>
                <c:pt idx="8">
                  <c:v>38066</c:v>
                </c:pt>
                <c:pt idx="9">
                  <c:v>70773</c:v>
                </c:pt>
                <c:pt idx="10">
                  <c:v>42918</c:v>
                </c:pt>
                <c:pt idx="11">
                  <c:v>49264</c:v>
                </c:pt>
                <c:pt idx="12">
                  <c:v>26454</c:v>
                </c:pt>
                <c:pt idx="13">
                  <c:v>103153</c:v>
                </c:pt>
                <c:pt idx="14">
                  <c:v>61334</c:v>
                </c:pt>
                <c:pt idx="15">
                  <c:v>45141</c:v>
                </c:pt>
              </c:numCache>
            </c:numRef>
          </c:val>
          <c:extLst>
            <c:ext xmlns:c16="http://schemas.microsoft.com/office/drawing/2014/chart" uri="{C3380CC4-5D6E-409C-BE32-E72D297353CC}">
              <c16:uniqueId val="{00000000-2029-4950-99EB-EE3AD462DE1F}"/>
            </c:ext>
          </c:extLst>
        </c:ser>
        <c:ser>
          <c:idx val="1"/>
          <c:order val="1"/>
          <c:tx>
            <c:strRef>
              <c:f>Pivot!$C$3</c:f>
              <c:strCache>
                <c:ptCount val="1"/>
                <c:pt idx="0">
                  <c:v>Sum of Actual Amount</c:v>
                </c:pt>
              </c:strCache>
            </c:strRef>
          </c:tx>
          <c:spPr>
            <a:solidFill>
              <a:schemeClr val="accent2"/>
            </a:solidFill>
            <a:ln>
              <a:noFill/>
            </a:ln>
            <a:effectLst/>
          </c:spPr>
          <c:invertIfNegative val="0"/>
          <c:cat>
            <c:strRef>
              <c:f>Pivot!$A$4:$A$20</c:f>
              <c:strCache>
                <c:ptCount val="16"/>
                <c:pt idx="0">
                  <c:v>Catering Services</c:v>
                </c:pt>
                <c:pt idx="1">
                  <c:v>Cloud Hosting</c:v>
                </c:pt>
                <c:pt idx="2">
                  <c:v>Consulting Fees</c:v>
                </c:pt>
                <c:pt idx="3">
                  <c:v>Customer Support Tools</c:v>
                </c:pt>
                <c:pt idx="4">
                  <c:v>Employee Training</c:v>
                </c:pt>
                <c:pt idx="5">
                  <c:v>Facebook Ads</c:v>
                </c:pt>
                <c:pt idx="6">
                  <c:v>Internet Services</c:v>
                </c:pt>
                <c:pt idx="7">
                  <c:v>Legal Fees</c:v>
                </c:pt>
                <c:pt idx="8">
                  <c:v>Maintenance</c:v>
                </c:pt>
                <c:pt idx="9">
                  <c:v>Office Supplies</c:v>
                </c:pt>
                <c:pt idx="10">
                  <c:v>Printer Lease</c:v>
                </c:pt>
                <c:pt idx="11">
                  <c:v>Recruitment Ads</c:v>
                </c:pt>
                <c:pt idx="12">
                  <c:v>Salaries</c:v>
                </c:pt>
                <c:pt idx="13">
                  <c:v>Software Subscription</c:v>
                </c:pt>
                <c:pt idx="14">
                  <c:v>Travel Expenses</c:v>
                </c:pt>
                <c:pt idx="15">
                  <c:v>Utilities</c:v>
                </c:pt>
              </c:strCache>
            </c:strRef>
          </c:cat>
          <c:val>
            <c:numRef>
              <c:f>Pivot!$C$4:$C$20</c:f>
              <c:numCache>
                <c:formatCode>"₹"\ #,##0.00</c:formatCode>
                <c:ptCount val="16"/>
                <c:pt idx="0">
                  <c:v>66078</c:v>
                </c:pt>
                <c:pt idx="1">
                  <c:v>25429</c:v>
                </c:pt>
                <c:pt idx="2">
                  <c:v>137935</c:v>
                </c:pt>
                <c:pt idx="3">
                  <c:v>78453</c:v>
                </c:pt>
                <c:pt idx="4">
                  <c:v>98379</c:v>
                </c:pt>
                <c:pt idx="5">
                  <c:v>71153</c:v>
                </c:pt>
                <c:pt idx="6">
                  <c:v>50303</c:v>
                </c:pt>
                <c:pt idx="7">
                  <c:v>153852</c:v>
                </c:pt>
                <c:pt idx="8">
                  <c:v>38910</c:v>
                </c:pt>
                <c:pt idx="9">
                  <c:v>71386</c:v>
                </c:pt>
                <c:pt idx="10">
                  <c:v>38996</c:v>
                </c:pt>
                <c:pt idx="11">
                  <c:v>45366</c:v>
                </c:pt>
                <c:pt idx="12">
                  <c:v>24581</c:v>
                </c:pt>
                <c:pt idx="13">
                  <c:v>105215</c:v>
                </c:pt>
                <c:pt idx="14">
                  <c:v>61618</c:v>
                </c:pt>
                <c:pt idx="15">
                  <c:v>45141</c:v>
                </c:pt>
              </c:numCache>
            </c:numRef>
          </c:val>
          <c:extLst>
            <c:ext xmlns:c16="http://schemas.microsoft.com/office/drawing/2014/chart" uri="{C3380CC4-5D6E-409C-BE32-E72D297353CC}">
              <c16:uniqueId val="{00000001-2029-4950-99EB-EE3AD462DE1F}"/>
            </c:ext>
          </c:extLst>
        </c:ser>
        <c:dLbls>
          <c:showLegendKey val="0"/>
          <c:showVal val="0"/>
          <c:showCatName val="0"/>
          <c:showSerName val="0"/>
          <c:showPercent val="0"/>
          <c:showBubbleSize val="0"/>
        </c:dLbls>
        <c:gapWidth val="219"/>
        <c:overlap val="-27"/>
        <c:axId val="274292239"/>
        <c:axId val="274300975"/>
      </c:barChart>
      <c:catAx>
        <c:axId val="27429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300975"/>
        <c:crosses val="autoZero"/>
        <c:auto val="1"/>
        <c:lblAlgn val="ctr"/>
        <c:lblOffset val="100"/>
        <c:noMultiLvlLbl val="0"/>
      </c:catAx>
      <c:valAx>
        <c:axId val="274300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[Budget_vs_Actual.Dashboard.Project#3.xlsx]Pivot!PivotTable3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Pivot!$G$5</c:f>
              <c:strCache>
                <c:ptCount val="1"/>
                <c:pt idx="0">
                  <c:v>Sum of Actual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94-4ED8-9AE2-2C695DA40A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94-4ED8-9AE2-2C695DA40A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94-4ED8-9AE2-2C695DA40A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94-4ED8-9AE2-2C695DA40A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94-4ED8-9AE2-2C695DA40A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94-4ED8-9AE2-2C695DA40A8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94-4ED8-9AE2-2C695DA40A8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394-4ED8-9AE2-2C695DA40A86}"/>
              </c:ext>
            </c:extLst>
          </c:dPt>
          <c:cat>
            <c:strRef>
              <c:f>Pivot!$F$6:$F$14</c:f>
              <c:strCache>
                <c:ptCount val="8"/>
                <c:pt idx="0">
                  <c:v>Amazon</c:v>
                </c:pt>
                <c:pt idx="1">
                  <c:v>Dell</c:v>
                </c:pt>
                <c:pt idx="2">
                  <c:v>LinkedIn</c:v>
                </c:pt>
                <c:pt idx="3">
                  <c:v>Meta Platforms</c:v>
                </c:pt>
                <c:pt idx="4">
                  <c:v>Microsoft</c:v>
                </c:pt>
                <c:pt idx="5">
                  <c:v>SAP</c:v>
                </c:pt>
                <c:pt idx="6">
                  <c:v>TCS</c:v>
                </c:pt>
                <c:pt idx="7">
                  <c:v>Zoom Inc.</c:v>
                </c:pt>
              </c:strCache>
            </c:strRef>
          </c:cat>
          <c:val>
            <c:numRef>
              <c:f>Pivot!$G$6:$G$14</c:f>
              <c:numCache>
                <c:formatCode>"₹"\ #,##0.00</c:formatCode>
                <c:ptCount val="8"/>
                <c:pt idx="0">
                  <c:v>163711</c:v>
                </c:pt>
                <c:pt idx="1">
                  <c:v>133418</c:v>
                </c:pt>
                <c:pt idx="2">
                  <c:v>133864</c:v>
                </c:pt>
                <c:pt idx="3">
                  <c:v>92409</c:v>
                </c:pt>
                <c:pt idx="4">
                  <c:v>135873</c:v>
                </c:pt>
                <c:pt idx="5">
                  <c:v>164519</c:v>
                </c:pt>
                <c:pt idx="6">
                  <c:v>169463</c:v>
                </c:pt>
                <c:pt idx="7">
                  <c:v>119538</c:v>
                </c:pt>
              </c:numCache>
            </c:numRef>
          </c:val>
          <c:extLst>
            <c:ext xmlns:c16="http://schemas.microsoft.com/office/drawing/2014/chart" uri="{C3380CC4-5D6E-409C-BE32-E72D297353CC}">
              <c16:uniqueId val="{00000000-2FB2-4144-BAFD-09384BA0B642}"/>
            </c:ext>
          </c:extLst>
        </c:ser>
        <c:ser>
          <c:idx val="1"/>
          <c:order val="1"/>
          <c:tx>
            <c:strRef>
              <c:f>Pivot!$H$5</c:f>
              <c:strCache>
                <c:ptCount val="1"/>
                <c:pt idx="0">
                  <c:v>Sum of Budgeted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C394-4ED8-9AE2-2C695DA40A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C394-4ED8-9AE2-2C695DA40A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C394-4ED8-9AE2-2C695DA40A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C394-4ED8-9AE2-2C695DA40A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C394-4ED8-9AE2-2C695DA40A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C394-4ED8-9AE2-2C695DA40A8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C394-4ED8-9AE2-2C695DA40A8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C394-4ED8-9AE2-2C695DA40A86}"/>
              </c:ext>
            </c:extLst>
          </c:dPt>
          <c:cat>
            <c:strRef>
              <c:f>Pivot!$F$6:$F$14</c:f>
              <c:strCache>
                <c:ptCount val="8"/>
                <c:pt idx="0">
                  <c:v>Amazon</c:v>
                </c:pt>
                <c:pt idx="1">
                  <c:v>Dell</c:v>
                </c:pt>
                <c:pt idx="2">
                  <c:v>LinkedIn</c:v>
                </c:pt>
                <c:pt idx="3">
                  <c:v>Meta Platforms</c:v>
                </c:pt>
                <c:pt idx="4">
                  <c:v>Microsoft</c:v>
                </c:pt>
                <c:pt idx="5">
                  <c:v>SAP</c:v>
                </c:pt>
                <c:pt idx="6">
                  <c:v>TCS</c:v>
                </c:pt>
                <c:pt idx="7">
                  <c:v>Zoom Inc.</c:v>
                </c:pt>
              </c:strCache>
            </c:strRef>
          </c:cat>
          <c:val>
            <c:numRef>
              <c:f>Pivot!$H$6:$H$14</c:f>
              <c:numCache>
                <c:formatCode>"₹"\ #,##0.00</c:formatCode>
                <c:ptCount val="8"/>
                <c:pt idx="0">
                  <c:v>170617</c:v>
                </c:pt>
                <c:pt idx="1">
                  <c:v>133281</c:v>
                </c:pt>
                <c:pt idx="2">
                  <c:v>126955</c:v>
                </c:pt>
                <c:pt idx="3">
                  <c:v>92781</c:v>
                </c:pt>
                <c:pt idx="4">
                  <c:v>134323</c:v>
                </c:pt>
                <c:pt idx="5">
                  <c:v>161512</c:v>
                </c:pt>
                <c:pt idx="6">
                  <c:v>171026</c:v>
                </c:pt>
                <c:pt idx="7">
                  <c:v>118356</c:v>
                </c:pt>
              </c:numCache>
            </c:numRef>
          </c:val>
          <c:extLst>
            <c:ext xmlns:c16="http://schemas.microsoft.com/office/drawing/2014/chart" uri="{C3380CC4-5D6E-409C-BE32-E72D297353CC}">
              <c16:uniqueId val="{00000001-2FB2-4144-BAFD-09384BA0B642}"/>
            </c:ext>
          </c:extLst>
        </c:ser>
        <c:ser>
          <c:idx val="2"/>
          <c:order val="2"/>
          <c:tx>
            <c:strRef>
              <c:f>Pivot!$I$5</c:f>
              <c:strCache>
                <c:ptCount val="1"/>
                <c:pt idx="0">
                  <c:v>Sum of Variance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C394-4ED8-9AE2-2C695DA40A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C394-4ED8-9AE2-2C695DA40A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C394-4ED8-9AE2-2C695DA40A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C394-4ED8-9AE2-2C695DA40A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C394-4ED8-9AE2-2C695DA40A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C394-4ED8-9AE2-2C695DA40A8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C394-4ED8-9AE2-2C695DA40A8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C394-4ED8-9AE2-2C695DA40A86}"/>
              </c:ext>
            </c:extLst>
          </c:dPt>
          <c:cat>
            <c:strRef>
              <c:f>Pivot!$F$6:$F$14</c:f>
              <c:strCache>
                <c:ptCount val="8"/>
                <c:pt idx="0">
                  <c:v>Amazon</c:v>
                </c:pt>
                <c:pt idx="1">
                  <c:v>Dell</c:v>
                </c:pt>
                <c:pt idx="2">
                  <c:v>LinkedIn</c:v>
                </c:pt>
                <c:pt idx="3">
                  <c:v>Meta Platforms</c:v>
                </c:pt>
                <c:pt idx="4">
                  <c:v>Microsoft</c:v>
                </c:pt>
                <c:pt idx="5">
                  <c:v>SAP</c:v>
                </c:pt>
                <c:pt idx="6">
                  <c:v>TCS</c:v>
                </c:pt>
                <c:pt idx="7">
                  <c:v>Zoom Inc.</c:v>
                </c:pt>
              </c:strCache>
            </c:strRef>
          </c:cat>
          <c:val>
            <c:numRef>
              <c:f>Pivot!$I$6:$I$14</c:f>
              <c:numCache>
                <c:formatCode>"₹"\ #,##0.00</c:formatCode>
                <c:ptCount val="8"/>
                <c:pt idx="0">
                  <c:v>-6906</c:v>
                </c:pt>
                <c:pt idx="1">
                  <c:v>137</c:v>
                </c:pt>
                <c:pt idx="2">
                  <c:v>6909</c:v>
                </c:pt>
                <c:pt idx="3">
                  <c:v>-372</c:v>
                </c:pt>
                <c:pt idx="4">
                  <c:v>1550</c:v>
                </c:pt>
                <c:pt idx="5">
                  <c:v>3007</c:v>
                </c:pt>
                <c:pt idx="6">
                  <c:v>-1563</c:v>
                </c:pt>
                <c:pt idx="7">
                  <c:v>1182</c:v>
                </c:pt>
              </c:numCache>
            </c:numRef>
          </c:val>
          <c:extLst>
            <c:ext xmlns:c16="http://schemas.microsoft.com/office/drawing/2014/chart" uri="{C3380CC4-5D6E-409C-BE32-E72D297353CC}">
              <c16:uniqueId val="{00000002-2FB2-4144-BAFD-09384BA0B6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data id="1">
      <cx:strDim type="cat">
        <cx:f>_xlchart.v1.0</cx:f>
      </cx:strDim>
      <cx:numDim type="size">
        <cx:f>_xlchart.v1.2</cx:f>
      </cx:numDim>
    </cx:data>
  </cx:chartData>
  <cx:chart>
    <cx:title pos="t" align="ctr" overlay="0">
      <cx:tx>
        <cx:txData>
          <cx:v>Sum By Department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Sum By Department</a:t>
          </a:r>
        </a:p>
      </cx:txPr>
    </cx:title>
    <cx:plotArea>
      <cx:plotAreaRegion>
        <cx:series layoutId="treemap" uniqueId="{74B72281-C577-4004-B3B4-5F571B19EAAA}" formatIdx="0">
          <cx:dataLabels pos="inEnd">
            <cx:visibility seriesName="0" categoryName="1" value="0"/>
          </cx:dataLabels>
          <cx:dataId val="0"/>
          <cx:layoutPr>
            <cx:parentLabelLayout val="overlapping"/>
          </cx:layoutPr>
        </cx:series>
        <cx:series layoutId="treemap" hidden="1" uniqueId="{2B297024-31FF-40F9-80E1-9B29C10856DD}" formatIdx="1">
          <cx:dataLabels pos="inEnd">
            <cx:visibility seriesName="0" categoryName="1" value="0"/>
          </cx:dataLabels>
          <cx:dataId val="1"/>
          <cx:layoutPr>
            <cx:parentLabelLayout val="overlapping"/>
          </cx:layoutPr>
        </cx:series>
      </cx:plotAreaRegion>
    </cx:plotArea>
    <cx:legend pos="t" align="ctr" overlay="0"/>
  </cx:chart>
  <cx:spPr>
    <a:solidFill>
      <a:schemeClr val="bg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tx>
        <cx:txData>
          <cx:v>Variance By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Variance By Category</a:t>
          </a:r>
        </a:p>
      </cx:txPr>
    </cx:title>
    <cx:plotArea>
      <cx:plotAreaRegion>
        <cx:series layoutId="clusteredColumn" uniqueId="{6B3D80CC-5830-4A87-AF84-2AE804BB1AB8}">
          <cx:dataId val="0"/>
          <cx:layoutPr>
            <cx:aggregation/>
          </cx:layoutPr>
          <cx:axisId val="1"/>
        </cx:series>
        <cx:series layoutId="paretoLine" ownerIdx="0" uniqueId="{C470B462-33F2-4818-AFF8-8B60637B7124}">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bg1"/>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data id="1">
      <cx:strDim type="cat">
        <cx:f>_xlchart.v1.7</cx:f>
      </cx:strDim>
      <cx:numDim type="size">
        <cx:f>_xlchart.v1.9</cx:f>
      </cx:numDim>
    </cx:data>
  </cx:chartData>
  <cx:chart>
    <cx:title pos="t" align="ctr" overlay="0"/>
    <cx:plotArea>
      <cx:plotAreaRegion>
        <cx:series layoutId="treemap" uniqueId="{74B72281-C577-4004-B3B4-5F571B19EAAA}" formatIdx="0">
          <cx:dataLabels pos="inEnd">
            <cx:visibility seriesName="0" categoryName="1" value="0"/>
          </cx:dataLabels>
          <cx:dataId val="0"/>
          <cx:layoutPr>
            <cx:parentLabelLayout val="overlapping"/>
          </cx:layoutPr>
        </cx:series>
        <cx:series layoutId="treemap" hidden="1" uniqueId="{2B297024-31FF-40F9-80E1-9B29C10856DD}" formatIdx="1">
          <cx:dataLabels pos="inEnd">
            <cx:visibility seriesName="0" categoryName="1" value="0"/>
          </cx:dataLabels>
          <cx:dataId val="1"/>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title pos="t" align="ctr" overlay="0"/>
    <cx:plotArea>
      <cx:plotAreaRegion>
        <cx:series layoutId="clusteredColumn" uniqueId="{6B3D80CC-5830-4A87-AF84-2AE804BB1AB8}">
          <cx:dataId val="0"/>
          <cx:layoutPr>
            <cx:aggregation/>
          </cx:layoutPr>
          <cx:axisId val="1"/>
        </cx:series>
        <cx:series layoutId="paretoLine" ownerIdx="0" uniqueId="{C470B462-33F2-4818-AFF8-8B60637B7124}">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4.xml"/><Relationship Id="rId1" Type="http://schemas.openxmlformats.org/officeDocument/2006/relationships/chart" Target="../charts/chart3.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18</xdr:col>
      <xdr:colOff>604026</xdr:colOff>
      <xdr:row>40</xdr:row>
      <xdr:rowOff>83637</xdr:rowOff>
    </xdr:to>
    <xdr:sp macro="" textlink="">
      <xdr:nvSpPr>
        <xdr:cNvPr id="2" name="Rectangle 1">
          <a:extLst>
            <a:ext uri="{FF2B5EF4-FFF2-40B4-BE49-F238E27FC236}">
              <a16:creationId xmlns:a16="http://schemas.microsoft.com/office/drawing/2014/main" id="{63482FBE-3967-45E2-A711-73B02A3212D1}"/>
            </a:ext>
          </a:extLst>
        </xdr:cNvPr>
        <xdr:cNvSpPr/>
      </xdr:nvSpPr>
      <xdr:spPr>
        <a:xfrm>
          <a:off x="1" y="0"/>
          <a:ext cx="11913220" cy="7517783"/>
        </a:xfrm>
        <a:prstGeom prst="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175260</xdr:colOff>
      <xdr:row>21</xdr:row>
      <xdr:rowOff>78732</xdr:rowOff>
    </xdr:from>
    <xdr:to>
      <xdr:col>7</xdr:col>
      <xdr:colOff>205740</xdr:colOff>
      <xdr:row>37</xdr:row>
      <xdr:rowOff>81407</xdr:rowOff>
    </xdr:to>
    <xdr:graphicFrame macro="">
      <xdr:nvGraphicFramePr>
        <xdr:cNvPr id="9" name="Chart 8">
          <a:extLst>
            <a:ext uri="{FF2B5EF4-FFF2-40B4-BE49-F238E27FC236}">
              <a16:creationId xmlns:a16="http://schemas.microsoft.com/office/drawing/2014/main" id="{8986AC44-592F-4551-B66E-07180470B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6</xdr:row>
      <xdr:rowOff>156264</xdr:rowOff>
    </xdr:from>
    <xdr:to>
      <xdr:col>15</xdr:col>
      <xdr:colOff>91440</xdr:colOff>
      <xdr:row>21</xdr:row>
      <xdr:rowOff>130101</xdr:rowOff>
    </xdr:to>
    <xdr:graphicFrame macro="">
      <xdr:nvGraphicFramePr>
        <xdr:cNvPr id="10" name="Chart 9">
          <a:extLst>
            <a:ext uri="{FF2B5EF4-FFF2-40B4-BE49-F238E27FC236}">
              <a16:creationId xmlns:a16="http://schemas.microsoft.com/office/drawing/2014/main" id="{2565D2CE-2708-4801-B7CE-5220897FA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388620</xdr:colOff>
      <xdr:row>21</xdr:row>
      <xdr:rowOff>86352</xdr:rowOff>
    </xdr:from>
    <xdr:to>
      <xdr:col>15</xdr:col>
      <xdr:colOff>83820</xdr:colOff>
      <xdr:row>37</xdr:row>
      <xdr:rowOff>89027</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C237EF0-AC3B-407B-9043-04529A5F93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30140" y="3926832"/>
              <a:ext cx="4572000" cy="29287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167640</xdr:colOff>
      <xdr:row>6</xdr:row>
      <xdr:rowOff>157495</xdr:rowOff>
    </xdr:from>
    <xdr:to>
      <xdr:col>7</xdr:col>
      <xdr:colOff>198120</xdr:colOff>
      <xdr:row>21</xdr:row>
      <xdr:rowOff>111887</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F691CBE8-6105-4F35-BE7F-3349D30E4F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7640" y="1254775"/>
              <a:ext cx="4572000" cy="269759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15</xdr:col>
      <xdr:colOff>297180</xdr:colOff>
      <xdr:row>7</xdr:row>
      <xdr:rowOff>27063</xdr:rowOff>
    </xdr:from>
    <xdr:to>
      <xdr:col>18</xdr:col>
      <xdr:colOff>297180</xdr:colOff>
      <xdr:row>21</xdr:row>
      <xdr:rowOff>65832</xdr:rowOff>
    </xdr:to>
    <mc:AlternateContent xmlns:mc="http://schemas.openxmlformats.org/markup-compatibility/2006" xmlns:a14="http://schemas.microsoft.com/office/drawing/2010/main">
      <mc:Choice Requires="a14">
        <xdr:graphicFrame macro="">
          <xdr:nvGraphicFramePr>
            <xdr:cNvPr id="13" name="Priority Level 1">
              <a:extLst>
                <a:ext uri="{FF2B5EF4-FFF2-40B4-BE49-F238E27FC236}">
                  <a16:creationId xmlns:a16="http://schemas.microsoft.com/office/drawing/2014/main" id="{02374114-C2C3-41BC-BCB8-7058CE04EB14}"/>
                </a:ext>
              </a:extLst>
            </xdr:cNvPr>
            <xdr:cNvGraphicFramePr/>
          </xdr:nvGraphicFramePr>
          <xdr:xfrm>
            <a:off x="0" y="0"/>
            <a:ext cx="0" cy="0"/>
          </xdr:xfrm>
          <a:graphic>
            <a:graphicData uri="http://schemas.microsoft.com/office/drawing/2010/slicer">
              <sle:slicer xmlns:sle="http://schemas.microsoft.com/office/drawing/2010/slicer" name="Priority Level 1"/>
            </a:graphicData>
          </a:graphic>
        </xdr:graphicFrame>
      </mc:Choice>
      <mc:Fallback xmlns="">
        <xdr:sp macro="" textlink="">
          <xdr:nvSpPr>
            <xdr:cNvPr id="0" name=""/>
            <xdr:cNvSpPr>
              <a:spLocks noTextEdit="1"/>
            </xdr:cNvSpPr>
          </xdr:nvSpPr>
          <xdr:spPr>
            <a:xfrm>
              <a:off x="9766424" y="1328039"/>
              <a:ext cx="1839951" cy="264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304800</xdr:colOff>
      <xdr:row>21</xdr:row>
      <xdr:rowOff>106519</xdr:rowOff>
    </xdr:from>
    <xdr:to>
      <xdr:col>18</xdr:col>
      <xdr:colOff>304800</xdr:colOff>
      <xdr:row>37</xdr:row>
      <xdr:rowOff>57812</xdr:rowOff>
    </xdr:to>
    <mc:AlternateContent xmlns:mc="http://schemas.openxmlformats.org/markup-compatibility/2006" xmlns:a14="http://schemas.microsoft.com/office/drawing/2010/main">
      <mc:Choice Requires="a14">
        <xdr:graphicFrame macro="">
          <xdr:nvGraphicFramePr>
            <xdr:cNvPr id="14" name="Payment Method 1">
              <a:extLst>
                <a:ext uri="{FF2B5EF4-FFF2-40B4-BE49-F238E27FC236}">
                  <a16:creationId xmlns:a16="http://schemas.microsoft.com/office/drawing/2014/main" id="{E42E6828-C552-4940-B8D8-926DD058C20F}"/>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9774044" y="4009446"/>
              <a:ext cx="1839951" cy="2924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418172</xdr:colOff>
      <xdr:row>0</xdr:row>
      <xdr:rowOff>157976</xdr:rowOff>
    </xdr:from>
    <xdr:to>
      <xdr:col>11</xdr:col>
      <xdr:colOff>37171</xdr:colOff>
      <xdr:row>5</xdr:row>
      <xdr:rowOff>164708</xdr:rowOff>
    </xdr:to>
    <xdr:sp macro="" textlink="">
      <xdr:nvSpPr>
        <xdr:cNvPr id="15" name="Rectangle: Rounded Corners 14">
          <a:extLst>
            <a:ext uri="{FF2B5EF4-FFF2-40B4-BE49-F238E27FC236}">
              <a16:creationId xmlns:a16="http://schemas.microsoft.com/office/drawing/2014/main" id="{6A0D409D-75EC-40E0-92BD-341A4F8C6FD4}"/>
            </a:ext>
          </a:extLst>
        </xdr:cNvPr>
        <xdr:cNvSpPr/>
      </xdr:nvSpPr>
      <xdr:spPr>
        <a:xfrm>
          <a:off x="4980879" y="157976"/>
          <a:ext cx="2072268" cy="936000"/>
        </a:xfrm>
        <a:prstGeom prst="roundRect">
          <a:avLst/>
        </a:prstGeom>
        <a:ln>
          <a:solidFill>
            <a:schemeClr val="accent3">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a:solidFill>
                <a:schemeClr val="bg1"/>
              </a:solidFill>
            </a:rPr>
            <a:t>==</a:t>
          </a:r>
        </a:p>
      </xdr:txBody>
    </xdr:sp>
    <xdr:clientData/>
  </xdr:twoCellAnchor>
  <xdr:twoCellAnchor>
    <xdr:from>
      <xdr:col>11</xdr:col>
      <xdr:colOff>217450</xdr:colOff>
      <xdr:row>0</xdr:row>
      <xdr:rowOff>152399</xdr:rowOff>
    </xdr:from>
    <xdr:to>
      <xdr:col>14</xdr:col>
      <xdr:colOff>449767</xdr:colOff>
      <xdr:row>5</xdr:row>
      <xdr:rowOff>137531</xdr:rowOff>
    </xdr:to>
    <xdr:sp macro="" textlink="">
      <xdr:nvSpPr>
        <xdr:cNvPr id="16" name="Rectangle: Rounded Corners 15">
          <a:extLst>
            <a:ext uri="{FF2B5EF4-FFF2-40B4-BE49-F238E27FC236}">
              <a16:creationId xmlns:a16="http://schemas.microsoft.com/office/drawing/2014/main" id="{12DC8CC2-D09F-404F-A196-9485331AF1EA}"/>
            </a:ext>
          </a:extLst>
        </xdr:cNvPr>
        <xdr:cNvSpPr/>
      </xdr:nvSpPr>
      <xdr:spPr>
        <a:xfrm>
          <a:off x="7233426" y="152399"/>
          <a:ext cx="2072268" cy="914400"/>
        </a:xfrm>
        <a:prstGeom prst="roundRect">
          <a:avLst/>
        </a:prstGeom>
        <a:solidFill>
          <a:schemeClr val="bg1"/>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a:t>
          </a:r>
        </a:p>
      </xdr:txBody>
    </xdr:sp>
    <xdr:clientData/>
  </xdr:twoCellAnchor>
  <xdr:twoCellAnchor>
    <xdr:from>
      <xdr:col>15</xdr:col>
      <xdr:colOff>63191</xdr:colOff>
      <xdr:row>0</xdr:row>
      <xdr:rowOff>146823</xdr:rowOff>
    </xdr:from>
    <xdr:to>
      <xdr:col>18</xdr:col>
      <xdr:colOff>295508</xdr:colOff>
      <xdr:row>5</xdr:row>
      <xdr:rowOff>131955</xdr:rowOff>
    </xdr:to>
    <xdr:sp macro="" textlink="">
      <xdr:nvSpPr>
        <xdr:cNvPr id="17" name="Rectangle: Rounded Corners 16">
          <a:extLst>
            <a:ext uri="{FF2B5EF4-FFF2-40B4-BE49-F238E27FC236}">
              <a16:creationId xmlns:a16="http://schemas.microsoft.com/office/drawing/2014/main" id="{8F16B184-4B8C-4E76-A993-985415E0629C}"/>
            </a:ext>
          </a:extLst>
        </xdr:cNvPr>
        <xdr:cNvSpPr/>
      </xdr:nvSpPr>
      <xdr:spPr>
        <a:xfrm>
          <a:off x="9532435" y="146823"/>
          <a:ext cx="2072268" cy="914400"/>
        </a:xfrm>
        <a:prstGeom prst="roundRect">
          <a:avLst/>
        </a:prstGeom>
        <a:solidFill>
          <a:schemeClr val="bg1"/>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TT</a:t>
          </a:r>
        </a:p>
      </xdr:txBody>
    </xdr:sp>
    <xdr:clientData/>
  </xdr:twoCellAnchor>
  <xdr:twoCellAnchor>
    <xdr:from>
      <xdr:col>0</xdr:col>
      <xdr:colOff>263915</xdr:colOff>
      <xdr:row>0</xdr:row>
      <xdr:rowOff>161694</xdr:rowOff>
    </xdr:from>
    <xdr:to>
      <xdr:col>7</xdr:col>
      <xdr:colOff>83634</xdr:colOff>
      <xdr:row>5</xdr:row>
      <xdr:rowOff>146826</xdr:rowOff>
    </xdr:to>
    <xdr:sp macro="" textlink="">
      <xdr:nvSpPr>
        <xdr:cNvPr id="18" name="Rectangle: Rounded Corners 17">
          <a:extLst>
            <a:ext uri="{FF2B5EF4-FFF2-40B4-BE49-F238E27FC236}">
              <a16:creationId xmlns:a16="http://schemas.microsoft.com/office/drawing/2014/main" id="{A90A5ECD-8A36-4BE4-AC14-5250E57274A9}"/>
            </a:ext>
          </a:extLst>
        </xdr:cNvPr>
        <xdr:cNvSpPr/>
      </xdr:nvSpPr>
      <xdr:spPr>
        <a:xfrm>
          <a:off x="263915" y="161694"/>
          <a:ext cx="4382426" cy="914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800">
            <a:ln>
              <a:noFill/>
            </a:ln>
            <a:latin typeface="Aharoni" panose="02010803020104030203" pitchFamily="2" charset="-79"/>
            <a:cs typeface="Aharoni" panose="02010803020104030203" pitchFamily="2" charset="-79"/>
          </a:endParaRPr>
        </a:p>
      </xdr:txBody>
    </xdr:sp>
    <xdr:clientData/>
  </xdr:twoCellAnchor>
  <xdr:twoCellAnchor editAs="oneCell">
    <xdr:from>
      <xdr:col>51</xdr:col>
      <xdr:colOff>0</xdr:colOff>
      <xdr:row>8</xdr:row>
      <xdr:rowOff>0</xdr:rowOff>
    </xdr:from>
    <xdr:to>
      <xdr:col>53</xdr:col>
      <xdr:colOff>381000</xdr:colOff>
      <xdr:row>9</xdr:row>
      <xdr:rowOff>7620</xdr:rowOff>
    </xdr:to>
    <xdr:pic>
      <xdr:nvPicPr>
        <xdr:cNvPr id="19" name="Picture 18">
          <a:extLst>
            <a:ext uri="{FF2B5EF4-FFF2-40B4-BE49-F238E27FC236}">
              <a16:creationId xmlns:a16="http://schemas.microsoft.com/office/drawing/2014/main" id="{F991695B-2458-40A9-9D68-C11DAA3A41B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363920" y="1463040"/>
          <a:ext cx="16002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74342</xdr:colOff>
      <xdr:row>1</xdr:row>
      <xdr:rowOff>37170</xdr:rowOff>
    </xdr:from>
    <xdr:ext cx="1514707" cy="511098"/>
    <xdr:sp macro="" textlink="">
      <xdr:nvSpPr>
        <xdr:cNvPr id="20" name="TextBox 19">
          <a:extLst>
            <a:ext uri="{FF2B5EF4-FFF2-40B4-BE49-F238E27FC236}">
              <a16:creationId xmlns:a16="http://schemas.microsoft.com/office/drawing/2014/main" id="{34E930A2-5991-4761-B70A-FD6B492C3CA9}"/>
            </a:ext>
          </a:extLst>
        </xdr:cNvPr>
        <xdr:cNvSpPr txBox="1"/>
      </xdr:nvSpPr>
      <xdr:spPr>
        <a:xfrm>
          <a:off x="5250366" y="223024"/>
          <a:ext cx="1514707" cy="51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a:latin typeface="Aharoni" panose="02010803020104030203" pitchFamily="2" charset="-79"/>
              <a:cs typeface="Aharoni" panose="02010803020104030203" pitchFamily="2" charset="-79"/>
            </a:rPr>
            <a:t>ACTUAL</a:t>
          </a:r>
          <a:r>
            <a:rPr lang="en-IN" sz="1400" baseline="0">
              <a:latin typeface="Aharoni" panose="02010803020104030203" pitchFamily="2" charset="-79"/>
              <a:cs typeface="Aharoni" panose="02010803020104030203" pitchFamily="2" charset="-79"/>
            </a:rPr>
            <a:t> BUDGET</a:t>
          </a:r>
          <a:endParaRPr lang="en-IN" sz="1400">
            <a:latin typeface="Aharoni" panose="02010803020104030203" pitchFamily="2" charset="-79"/>
            <a:cs typeface="Aharoni" panose="02010803020104030203" pitchFamily="2" charset="-79"/>
          </a:endParaRPr>
        </a:p>
      </xdr:txBody>
    </xdr:sp>
    <xdr:clientData/>
  </xdr:oneCellAnchor>
  <xdr:oneCellAnchor>
    <xdr:from>
      <xdr:col>8</xdr:col>
      <xdr:colOff>260196</xdr:colOff>
      <xdr:row>3</xdr:row>
      <xdr:rowOff>92927</xdr:rowOff>
    </xdr:from>
    <xdr:ext cx="1037463" cy="534048"/>
    <xdr:sp macro="" textlink="$U$5">
      <xdr:nvSpPr>
        <xdr:cNvPr id="27" name="TextBox 26">
          <a:extLst>
            <a:ext uri="{FF2B5EF4-FFF2-40B4-BE49-F238E27FC236}">
              <a16:creationId xmlns:a16="http://schemas.microsoft.com/office/drawing/2014/main" id="{F10C49A3-886F-4FC9-9FB4-86CDE433D2D6}"/>
            </a:ext>
          </a:extLst>
        </xdr:cNvPr>
        <xdr:cNvSpPr txBox="1"/>
      </xdr:nvSpPr>
      <xdr:spPr>
        <a:xfrm>
          <a:off x="5436220" y="650488"/>
          <a:ext cx="1037463" cy="534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0500FAB7-1693-4D36-A1AF-2FD83101AC6C}" type="TxLink">
            <a:rPr lang="en-US" sz="1100" b="0" i="0" u="none" strike="noStrike">
              <a:solidFill>
                <a:srgbClr val="000000"/>
              </a:solidFill>
              <a:latin typeface="Calibri"/>
              <a:ea typeface="Calibri"/>
              <a:cs typeface="Calibri"/>
            </a:rPr>
            <a:pPr/>
            <a:t> </a:t>
          </a:fld>
          <a:endParaRPr lang="en-IN" sz="1100"/>
        </a:p>
      </xdr:txBody>
    </xdr:sp>
    <xdr:clientData/>
  </xdr:oneCellAnchor>
  <xdr:oneCellAnchor>
    <xdr:from>
      <xdr:col>7</xdr:col>
      <xdr:colOff>306660</xdr:colOff>
      <xdr:row>2</xdr:row>
      <xdr:rowOff>37170</xdr:rowOff>
    </xdr:from>
    <xdr:ext cx="2165194" cy="473926"/>
    <xdr:sp macro="" textlink="Pivot!R28">
      <xdr:nvSpPr>
        <xdr:cNvPr id="28" name="TextBox 27">
          <a:extLst>
            <a:ext uri="{FF2B5EF4-FFF2-40B4-BE49-F238E27FC236}">
              <a16:creationId xmlns:a16="http://schemas.microsoft.com/office/drawing/2014/main" id="{8B301561-FE9E-46F0-9FC7-8C9B3FF14720}"/>
            </a:ext>
          </a:extLst>
        </xdr:cNvPr>
        <xdr:cNvSpPr txBox="1"/>
      </xdr:nvSpPr>
      <xdr:spPr>
        <a:xfrm>
          <a:off x="4869367" y="408877"/>
          <a:ext cx="2165194" cy="473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E4FF8A2-0877-4E7A-89E7-68F60BB3AF99}" type="TxLink">
            <a:rPr lang="en-US" sz="2800" b="0" i="0" u="none" strike="noStrike">
              <a:solidFill>
                <a:srgbClr val="000000"/>
              </a:solidFill>
              <a:latin typeface="Aharoni" panose="02010803020104030203" pitchFamily="2" charset="-79"/>
              <a:ea typeface="Calibri"/>
              <a:cs typeface="Aharoni" panose="02010803020104030203" pitchFamily="2" charset="-79"/>
            </a:rPr>
            <a:pPr/>
            <a:t> ₹ 11,12,795.00 </a:t>
          </a:fld>
          <a:endParaRPr lang="en-IN" sz="2800">
            <a:latin typeface="Aharoni" panose="02010803020104030203" pitchFamily="2" charset="-79"/>
            <a:cs typeface="Aharoni" panose="02010803020104030203" pitchFamily="2" charset="-79"/>
          </a:endParaRPr>
        </a:p>
      </xdr:txBody>
    </xdr:sp>
    <xdr:clientData/>
  </xdr:oneCellAnchor>
  <xdr:oneCellAnchor>
    <xdr:from>
      <xdr:col>11</xdr:col>
      <xdr:colOff>576146</xdr:colOff>
      <xdr:row>1</xdr:row>
      <xdr:rowOff>37170</xdr:rowOff>
    </xdr:from>
    <xdr:ext cx="1421780" cy="719902"/>
    <xdr:sp macro="" textlink="">
      <xdr:nvSpPr>
        <xdr:cNvPr id="29" name="TextBox 28">
          <a:extLst>
            <a:ext uri="{FF2B5EF4-FFF2-40B4-BE49-F238E27FC236}">
              <a16:creationId xmlns:a16="http://schemas.microsoft.com/office/drawing/2014/main" id="{F6670063-44B6-4A29-A4C9-EC16CBF55D21}"/>
            </a:ext>
          </a:extLst>
        </xdr:cNvPr>
        <xdr:cNvSpPr txBox="1"/>
      </xdr:nvSpPr>
      <xdr:spPr>
        <a:xfrm>
          <a:off x="7592122" y="223024"/>
          <a:ext cx="1421780" cy="719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latin typeface="Aharoni" panose="02010803020104030203" pitchFamily="2" charset="-79"/>
              <a:cs typeface="Aharoni" panose="02010803020104030203" pitchFamily="2" charset="-79"/>
            </a:rPr>
            <a:t>TOTAL BUDGET</a:t>
          </a:r>
        </a:p>
      </xdr:txBody>
    </xdr:sp>
    <xdr:clientData/>
  </xdr:oneCellAnchor>
  <xdr:oneCellAnchor>
    <xdr:from>
      <xdr:col>11</xdr:col>
      <xdr:colOff>167268</xdr:colOff>
      <xdr:row>2</xdr:row>
      <xdr:rowOff>9294</xdr:rowOff>
    </xdr:from>
    <xdr:ext cx="2007219" cy="468998"/>
    <xdr:sp macro="" textlink="Pivot!R26">
      <xdr:nvSpPr>
        <xdr:cNvPr id="30" name="TextBox 29">
          <a:extLst>
            <a:ext uri="{FF2B5EF4-FFF2-40B4-BE49-F238E27FC236}">
              <a16:creationId xmlns:a16="http://schemas.microsoft.com/office/drawing/2014/main" id="{BE962FDD-75BF-4C75-971C-A8130A10FEEF}"/>
            </a:ext>
          </a:extLst>
        </xdr:cNvPr>
        <xdr:cNvSpPr txBox="1"/>
      </xdr:nvSpPr>
      <xdr:spPr>
        <a:xfrm>
          <a:off x="7183244" y="381001"/>
          <a:ext cx="2007219" cy="468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9C406C3-BC14-435F-99DA-455355DCFBAD}" type="TxLink">
            <a:rPr lang="en-US" sz="2800" b="0" i="0" u="none" strike="noStrike">
              <a:solidFill>
                <a:srgbClr val="000000"/>
              </a:solidFill>
              <a:latin typeface="Aharoni" panose="02010803020104030203" pitchFamily="2" charset="-79"/>
              <a:ea typeface="Calibri"/>
              <a:cs typeface="Aharoni" panose="02010803020104030203" pitchFamily="2" charset="-79"/>
            </a:rPr>
            <a:pPr/>
            <a:t> ₹ 11,08,851.00 </a:t>
          </a:fld>
          <a:endParaRPr lang="en-IN" sz="2800">
            <a:latin typeface="Aharoni" panose="02010803020104030203" pitchFamily="2" charset="-79"/>
            <a:cs typeface="Aharoni" panose="02010803020104030203" pitchFamily="2" charset="-79"/>
          </a:endParaRPr>
        </a:p>
      </xdr:txBody>
    </xdr:sp>
    <xdr:clientData/>
  </xdr:oneCellAnchor>
  <xdr:oneCellAnchor>
    <xdr:from>
      <xdr:col>15</xdr:col>
      <xdr:colOff>232317</xdr:colOff>
      <xdr:row>0</xdr:row>
      <xdr:rowOff>65050</xdr:rowOff>
    </xdr:from>
    <xdr:ext cx="1793488" cy="408878"/>
    <xdr:sp macro="" textlink="">
      <xdr:nvSpPr>
        <xdr:cNvPr id="31" name="TextBox 30">
          <a:extLst>
            <a:ext uri="{FF2B5EF4-FFF2-40B4-BE49-F238E27FC236}">
              <a16:creationId xmlns:a16="http://schemas.microsoft.com/office/drawing/2014/main" id="{969BB207-343F-4F95-BB82-F852C060DDEF}"/>
            </a:ext>
          </a:extLst>
        </xdr:cNvPr>
        <xdr:cNvSpPr txBox="1"/>
      </xdr:nvSpPr>
      <xdr:spPr>
        <a:xfrm>
          <a:off x="9701561" y="65050"/>
          <a:ext cx="1793488" cy="408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l"/>
          <a:r>
            <a:rPr lang="en-IN" sz="1400">
              <a:latin typeface="Aharoni" panose="02010803020104030203" pitchFamily="2" charset="-79"/>
              <a:cs typeface="Aharoni" panose="02010803020104030203" pitchFamily="2" charset="-79"/>
            </a:rPr>
            <a:t>TOTAL</a:t>
          </a:r>
          <a:r>
            <a:rPr lang="en-IN" sz="1400" baseline="0">
              <a:latin typeface="Aharoni" panose="02010803020104030203" pitchFamily="2" charset="-79"/>
              <a:cs typeface="Aharoni" panose="02010803020104030203" pitchFamily="2" charset="-79"/>
            </a:rPr>
            <a:t>  VARIANCE</a:t>
          </a:r>
        </a:p>
        <a:p>
          <a:pPr algn="l"/>
          <a:endParaRPr lang="en-IN" sz="1400">
            <a:latin typeface="Aharoni" panose="02010803020104030203" pitchFamily="2" charset="-79"/>
            <a:cs typeface="Aharoni" panose="02010803020104030203" pitchFamily="2" charset="-79"/>
          </a:endParaRPr>
        </a:p>
      </xdr:txBody>
    </xdr:sp>
    <xdr:clientData/>
  </xdr:oneCellAnchor>
  <xdr:oneCellAnchor>
    <xdr:from>
      <xdr:col>15</xdr:col>
      <xdr:colOff>111514</xdr:colOff>
      <xdr:row>2</xdr:row>
      <xdr:rowOff>9290</xdr:rowOff>
    </xdr:from>
    <xdr:ext cx="1765610" cy="506170"/>
    <xdr:sp macro="" textlink="Pivot!Q24">
      <xdr:nvSpPr>
        <xdr:cNvPr id="32" name="TextBox 31">
          <a:extLst>
            <a:ext uri="{FF2B5EF4-FFF2-40B4-BE49-F238E27FC236}">
              <a16:creationId xmlns:a16="http://schemas.microsoft.com/office/drawing/2014/main" id="{BE0DAAAD-DA75-4EFC-83F5-B890B6D9785E}"/>
            </a:ext>
          </a:extLst>
        </xdr:cNvPr>
        <xdr:cNvSpPr txBox="1"/>
      </xdr:nvSpPr>
      <xdr:spPr>
        <a:xfrm>
          <a:off x="9580758" y="380997"/>
          <a:ext cx="1765610" cy="506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0FC2C4CB-AE6E-4857-8891-92462B784E3F}" type="TxLink">
            <a:rPr lang="en-US" sz="2800" b="0" i="0" u="none" strike="noStrike">
              <a:solidFill>
                <a:srgbClr val="000000"/>
              </a:solidFill>
              <a:latin typeface="Aharoni" panose="02010803020104030203" pitchFamily="2" charset="-79"/>
              <a:ea typeface="Calibri"/>
              <a:cs typeface="Aharoni" panose="02010803020104030203" pitchFamily="2" charset="-79"/>
            </a:rPr>
            <a:pPr/>
            <a:t> ₹ 3,944.00 </a:t>
          </a:fld>
          <a:endParaRPr lang="en-IN" sz="2800">
            <a:latin typeface="Aharoni" panose="02010803020104030203" pitchFamily="2" charset="-79"/>
            <a:cs typeface="Aharoni" panose="02010803020104030203" pitchFamily="2" charset="-79"/>
          </a:endParaRPr>
        </a:p>
      </xdr:txBody>
    </xdr:sp>
    <xdr:clientData/>
  </xdr:oneCellAnchor>
  <xdr:oneCellAnchor>
    <xdr:from>
      <xdr:col>0</xdr:col>
      <xdr:colOff>297367</xdr:colOff>
      <xdr:row>1</xdr:row>
      <xdr:rowOff>74341</xdr:rowOff>
    </xdr:from>
    <xdr:ext cx="4265340" cy="789878"/>
    <xdr:sp macro="" textlink="">
      <xdr:nvSpPr>
        <xdr:cNvPr id="33" name="TextBox 32">
          <a:extLst>
            <a:ext uri="{FF2B5EF4-FFF2-40B4-BE49-F238E27FC236}">
              <a16:creationId xmlns:a16="http://schemas.microsoft.com/office/drawing/2014/main" id="{8AF714C6-7E6C-44E5-BAF9-D2316A0147A9}"/>
            </a:ext>
          </a:extLst>
        </xdr:cNvPr>
        <xdr:cNvSpPr txBox="1"/>
      </xdr:nvSpPr>
      <xdr:spPr>
        <a:xfrm>
          <a:off x="297367" y="260195"/>
          <a:ext cx="4265340" cy="7898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a:latin typeface="Aharoni" panose="02010803020104030203" pitchFamily="2" charset="-79"/>
              <a:cs typeface="Aharoni" panose="02010803020104030203" pitchFamily="2" charset="-79"/>
            </a:rPr>
            <a:t>BUDGET VS ACTUAL</a:t>
          </a:r>
          <a:r>
            <a:rPr lang="en-IN" sz="2400" baseline="0">
              <a:latin typeface="Aharoni" panose="02010803020104030203" pitchFamily="2" charset="-79"/>
              <a:cs typeface="Aharoni" panose="02010803020104030203" pitchFamily="2" charset="-79"/>
            </a:rPr>
            <a:t> BUDGET            2025</a:t>
          </a:r>
          <a:endParaRPr lang="en-IN" sz="2400">
            <a:latin typeface="Aharoni" panose="02010803020104030203" pitchFamily="2" charset="-79"/>
            <a:cs typeface="Aharoni" panose="02010803020104030203" pitchFamily="2" charset="-79"/>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19</xdr:col>
      <xdr:colOff>373380</xdr:colOff>
      <xdr:row>12</xdr:row>
      <xdr:rowOff>106680</xdr:rowOff>
    </xdr:from>
    <xdr:to>
      <xdr:col>22</xdr:col>
      <xdr:colOff>373380</xdr:colOff>
      <xdr:row>26</xdr:row>
      <xdr:rowOff>13335</xdr:rowOff>
    </xdr:to>
    <mc:AlternateContent xmlns:mc="http://schemas.openxmlformats.org/markup-compatibility/2006" xmlns:a14="http://schemas.microsoft.com/office/drawing/2010/main">
      <mc:Choice Requires="a14">
        <xdr:graphicFrame macro="">
          <xdr:nvGraphicFramePr>
            <xdr:cNvPr id="2" name="Priority Level">
              <a:extLst>
                <a:ext uri="{FF2B5EF4-FFF2-40B4-BE49-F238E27FC236}">
                  <a16:creationId xmlns:a16="http://schemas.microsoft.com/office/drawing/2014/main" id="{29D5BDCA-99D5-408D-A79D-E851DA8FB9E5}"/>
                </a:ext>
              </a:extLst>
            </xdr:cNvPr>
            <xdr:cNvGraphicFramePr/>
          </xdr:nvGraphicFramePr>
          <xdr:xfrm>
            <a:off x="0" y="0"/>
            <a:ext cx="0" cy="0"/>
          </xdr:xfrm>
          <a:graphic>
            <a:graphicData uri="http://schemas.microsoft.com/office/drawing/2010/slicer">
              <sle:slicer xmlns:sle="http://schemas.microsoft.com/office/drawing/2010/slicer" name="Priority Level"/>
            </a:graphicData>
          </a:graphic>
        </xdr:graphicFrame>
      </mc:Choice>
      <mc:Fallback xmlns="">
        <xdr:sp macro="" textlink="">
          <xdr:nvSpPr>
            <xdr:cNvPr id="0" name=""/>
            <xdr:cNvSpPr>
              <a:spLocks noTextEdit="1"/>
            </xdr:cNvSpPr>
          </xdr:nvSpPr>
          <xdr:spPr>
            <a:xfrm>
              <a:off x="20436840" y="2301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739140</xdr:colOff>
      <xdr:row>13</xdr:row>
      <xdr:rowOff>148590</xdr:rowOff>
    </xdr:from>
    <xdr:to>
      <xdr:col>4</xdr:col>
      <xdr:colOff>289560</xdr:colOff>
      <xdr:row>28</xdr:row>
      <xdr:rowOff>148590</xdr:rowOff>
    </xdr:to>
    <xdr:graphicFrame macro="">
      <xdr:nvGraphicFramePr>
        <xdr:cNvPr id="3" name="Chart 2">
          <a:extLst>
            <a:ext uri="{FF2B5EF4-FFF2-40B4-BE49-F238E27FC236}">
              <a16:creationId xmlns:a16="http://schemas.microsoft.com/office/drawing/2014/main" id="{D453F27D-458D-4917-A488-C02F4A2E3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701040</xdr:colOff>
      <xdr:row>23</xdr:row>
      <xdr:rowOff>163830</xdr:rowOff>
    </xdr:from>
    <xdr:to>
      <xdr:col>4</xdr:col>
      <xdr:colOff>251460</xdr:colOff>
      <xdr:row>38</xdr:row>
      <xdr:rowOff>163830</xdr:rowOff>
    </xdr:to>
    <xdr:graphicFrame macro="">
      <xdr:nvGraphicFramePr>
        <xdr:cNvPr id="4" name="Chart 3">
          <a:extLst>
            <a:ext uri="{FF2B5EF4-FFF2-40B4-BE49-F238E27FC236}">
              <a16:creationId xmlns:a16="http://schemas.microsoft.com/office/drawing/2014/main" id="{02AA51B3-0630-46EF-87E8-3F4D8B350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731520</xdr:colOff>
      <xdr:row>43</xdr:row>
      <xdr:rowOff>140970</xdr:rowOff>
    </xdr:from>
    <xdr:to>
      <xdr:col>9</xdr:col>
      <xdr:colOff>525780</xdr:colOff>
      <xdr:row>58</xdr:row>
      <xdr:rowOff>140970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FBE2AAE-FE9F-435A-B67B-8D5CC125A2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362700" y="80048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624840</xdr:colOff>
      <xdr:row>46</xdr:row>
      <xdr:rowOff>80010</xdr:rowOff>
    </xdr:from>
    <xdr:to>
      <xdr:col>17</xdr:col>
      <xdr:colOff>358140</xdr:colOff>
      <xdr:row>61</xdr:row>
      <xdr:rowOff>80010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595CFB0-7505-4BE1-87B7-C4AA7A67F9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862560" y="84924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434340</xdr:colOff>
      <xdr:row>19</xdr:row>
      <xdr:rowOff>76200</xdr:rowOff>
    </xdr:from>
    <xdr:to>
      <xdr:col>11</xdr:col>
      <xdr:colOff>22860</xdr:colOff>
      <xdr:row>32</xdr:row>
      <xdr:rowOff>165735</xdr:rowOff>
    </xdr:to>
    <mc:AlternateContent xmlns:mc="http://schemas.openxmlformats.org/markup-compatibility/2006" xmlns:a14="http://schemas.microsoft.com/office/drawing/2010/main">
      <mc:Choice Requires="a14">
        <xdr:graphicFrame macro="">
          <xdr:nvGraphicFramePr>
            <xdr:cNvPr id="9" name="Payment Method">
              <a:extLst>
                <a:ext uri="{FF2B5EF4-FFF2-40B4-BE49-F238E27FC236}">
                  <a16:creationId xmlns:a16="http://schemas.microsoft.com/office/drawing/2014/main" id="{4016DB26-BCF8-418F-BF29-B1440B7A8188}"/>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9822180" y="3550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feel k" refreshedDate="45823.569587847225" createdVersion="7" refreshedVersion="7" minRefreshableVersion="3" recordCount="100" xr:uid="{3374D634-257E-4C8C-A5CA-B346448E50A8}">
  <cacheSource type="worksheet">
    <worksheetSource name="Table1"/>
  </cacheSource>
  <cacheFields count="16">
    <cacheField name="Department / Project" numFmtId="0">
      <sharedItems count="7">
        <s v="Operations"/>
        <s v="Logistics"/>
        <s v="IT"/>
        <s v="HR"/>
        <s v="Finance"/>
        <s v="Marketing"/>
        <s v="Sales"/>
      </sharedItems>
    </cacheField>
    <cacheField name="Category" numFmtId="0">
      <sharedItems count="16">
        <s v="Customer Support Tools"/>
        <s v="Catering Services"/>
        <s v="Maintenance"/>
        <s v="Travel Expenses"/>
        <s v="Software Subscription"/>
        <s v="Employee Training"/>
        <s v="Facebook Ads"/>
        <s v="Printer Lease"/>
        <s v="Consulting Fees"/>
        <s v="Legal Fees"/>
        <s v="Office Supplies"/>
        <s v="Internet Services"/>
        <s v="Salaries"/>
        <s v="Recruitment Ads"/>
        <s v="Utilities"/>
        <s v="Cloud Hosting"/>
      </sharedItems>
    </cacheField>
    <cacheField name="Budgeted Amount" numFmtId="164">
      <sharedItems containsSemiMixedTypes="0" containsString="0" containsNumber="1" containsInteger="1" minValue="1277" maxValue="19971"/>
    </cacheField>
    <cacheField name="Actual Amount" numFmtId="164">
      <sharedItems containsSemiMixedTypes="0" containsString="0" containsNumber="1" containsInteger="1" minValue="917" maxValue="23777"/>
    </cacheField>
    <cacheField name="Variance" numFmtId="164">
      <sharedItems containsSemiMixedTypes="0" containsString="0" containsNumber="1" containsInteger="1" minValue="-5644" maxValue="5175"/>
    </cacheField>
    <cacheField name="Variance %" numFmtId="165">
      <sharedItems containsSemiMixedTypes="0" containsString="0" containsNumber="1" minValue="-0.29128601546029514" maxValue="0.29938749411052029"/>
    </cacheField>
    <cacheField name="% of Budget Used" numFmtId="165">
      <sharedItems containsSemiMixedTypes="0" containsString="0" containsNumber="1" minValue="0.7087139845397048" maxValue="1.2993874941105203"/>
    </cacheField>
    <cacheField name="Expense Date" numFmtId="0">
      <sharedItems/>
    </cacheField>
    <cacheField name="Payment Method" numFmtId="0">
      <sharedItems count="4">
        <s v="UPI"/>
        <s v="Credit Card"/>
        <s v="Cheque"/>
        <s v="Bank Transfer"/>
      </sharedItems>
    </cacheField>
    <cacheField name="Invoice Number" numFmtId="0">
      <sharedItems/>
    </cacheField>
    <cacheField name="Vendor / Supplier" numFmtId="0">
      <sharedItems count="8">
        <s v="Amazon"/>
        <s v="Zoom Inc."/>
        <s v="Microsoft"/>
        <s v="Dell"/>
        <s v="TCS"/>
        <s v="SAP"/>
        <s v="Meta Platforms"/>
        <s v="LinkedIn"/>
      </sharedItems>
    </cacheField>
    <cacheField name="Approved By" numFmtId="0">
      <sharedItems/>
    </cacheField>
    <cacheField name="Recurring?" numFmtId="0">
      <sharedItems count="2">
        <s v="Yes"/>
        <s v="No"/>
      </sharedItems>
    </cacheField>
    <cacheField name="Priority Level" numFmtId="0">
      <sharedItems count="3">
        <s v="Critical"/>
        <s v="Optional"/>
        <s v="Normal"/>
      </sharedItems>
    </cacheField>
    <cacheField name="Expense Type" numFmtId="0">
      <sharedItems/>
    </cacheField>
    <cacheField name="Remarks / Notes" numFmtId="0">
      <sharedItems/>
    </cacheField>
  </cacheFields>
  <extLst>
    <ext xmlns:x14="http://schemas.microsoft.com/office/spreadsheetml/2009/9/main" uri="{725AE2AE-9491-48be-B2B4-4EB974FC3084}">
      <x14:pivotCacheDefinition pivotCacheId="176271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16683"/>
    <n v="20457"/>
    <n v="3774"/>
    <n v="0.22621830606006113"/>
    <n v="1.2262183060600611"/>
    <s v="11-Jun-2025"/>
    <x v="0"/>
    <s v="INV3454"/>
    <x v="0"/>
    <s v="A. Mehra"/>
    <x v="0"/>
    <x v="0"/>
    <s v="Variable"/>
    <s v="Note 1"/>
  </r>
  <r>
    <x v="1"/>
    <x v="1"/>
    <n v="18021"/>
    <n v="23196"/>
    <n v="5175"/>
    <n v="0.28716497419677045"/>
    <n v="1.2871649741967703"/>
    <s v="10-Jun-2025"/>
    <x v="1"/>
    <s v="INV7243"/>
    <x v="1"/>
    <s v="R. Kapoor"/>
    <x v="1"/>
    <x v="1"/>
    <s v="Fixed"/>
    <s v="Note 2"/>
  </r>
  <r>
    <x v="2"/>
    <x v="2"/>
    <n v="9159"/>
    <n v="11737"/>
    <n v="2578"/>
    <n v="0.28147177639480292"/>
    <n v="1.2814717763948029"/>
    <s v="07-Jun-2025"/>
    <x v="0"/>
    <s v="INV7439"/>
    <x v="2"/>
    <s v="R. Kapoor"/>
    <x v="1"/>
    <x v="2"/>
    <s v="Capital"/>
    <s v="Note 3"/>
  </r>
  <r>
    <x v="1"/>
    <x v="3"/>
    <n v="5914"/>
    <n v="6350"/>
    <n v="436"/>
    <n v="7.37233682786608E-2"/>
    <n v="1.0737233682786609"/>
    <s v="08-Jun-2025"/>
    <x v="2"/>
    <s v="INV3855"/>
    <x v="3"/>
    <s v="J. Verma"/>
    <x v="0"/>
    <x v="2"/>
    <s v="Operational"/>
    <s v="Note 4"/>
  </r>
  <r>
    <x v="3"/>
    <x v="4"/>
    <n v="13207"/>
    <n v="11210"/>
    <n v="-1997"/>
    <n v="-0.15120769289013403"/>
    <n v="0.84879230710986597"/>
    <s v="04-Jun-2025"/>
    <x v="3"/>
    <s v="INV7298"/>
    <x v="3"/>
    <s v="J. Verma"/>
    <x v="0"/>
    <x v="2"/>
    <s v="Operational"/>
    <s v="Note 5"/>
  </r>
  <r>
    <x v="1"/>
    <x v="5"/>
    <n v="18403"/>
    <n v="18386"/>
    <n v="-17"/>
    <n v="-9.2376243003858066E-4"/>
    <n v="0.99907623756996145"/>
    <s v="04-Jun-2025"/>
    <x v="0"/>
    <s v="INV2022"/>
    <x v="1"/>
    <s v="R. Kapoor"/>
    <x v="0"/>
    <x v="1"/>
    <s v="Variable"/>
    <s v="Note 6"/>
  </r>
  <r>
    <x v="1"/>
    <x v="6"/>
    <n v="9661"/>
    <n v="12439"/>
    <n v="2778"/>
    <n v="0.28754787289100509"/>
    <n v="1.287547872891005"/>
    <s v="12-Jun-2025"/>
    <x v="3"/>
    <s v="INV2079"/>
    <x v="4"/>
    <s v="R. Kapoor"/>
    <x v="1"/>
    <x v="0"/>
    <s v="Capital"/>
    <s v="Note 7"/>
  </r>
  <r>
    <x v="3"/>
    <x v="6"/>
    <n v="4830"/>
    <n v="5040"/>
    <n v="210"/>
    <n v="4.3478260869565216E-2"/>
    <n v="1.0434782608695652"/>
    <s v="14-Jun-2025"/>
    <x v="3"/>
    <s v="INV4329"/>
    <x v="5"/>
    <s v="S. Singh"/>
    <x v="0"/>
    <x v="1"/>
    <s v="Capital"/>
    <s v="Note 8"/>
  </r>
  <r>
    <x v="4"/>
    <x v="5"/>
    <n v="10853"/>
    <n v="8548"/>
    <n v="-2305"/>
    <n v="-0.21238367271722106"/>
    <n v="0.78761632728277897"/>
    <s v="05-Jun-2025"/>
    <x v="1"/>
    <s v="INV5030"/>
    <x v="4"/>
    <s v="R. Kapoor"/>
    <x v="0"/>
    <x v="0"/>
    <s v="Capital"/>
    <s v="Note 9"/>
  </r>
  <r>
    <x v="0"/>
    <x v="6"/>
    <n v="12556"/>
    <n v="15603"/>
    <n v="3047"/>
    <n v="0.24267282574068175"/>
    <n v="1.2426728257406818"/>
    <s v="03-Jun-2025"/>
    <x v="1"/>
    <s v="INV4122"/>
    <x v="2"/>
    <s v="R. Kapoor"/>
    <x v="1"/>
    <x v="1"/>
    <s v="Operational"/>
    <s v="Note 10"/>
  </r>
  <r>
    <x v="5"/>
    <x v="7"/>
    <n v="3876"/>
    <n v="4124"/>
    <n v="248"/>
    <n v="6.3983488132094937E-2"/>
    <n v="1.0639834881320949"/>
    <s v="02-Jun-2025"/>
    <x v="1"/>
    <s v="INV4645"/>
    <x v="6"/>
    <s v="J. Verma"/>
    <x v="1"/>
    <x v="1"/>
    <s v="Capital"/>
    <s v="Note 11"/>
  </r>
  <r>
    <x v="3"/>
    <x v="4"/>
    <n v="17155"/>
    <n v="22237"/>
    <n v="5082"/>
    <n v="0.29624016321772079"/>
    <n v="1.2962401632177207"/>
    <s v="01-Jun-2025"/>
    <x v="0"/>
    <s v="INV4956"/>
    <x v="2"/>
    <s v="N. Shah"/>
    <x v="0"/>
    <x v="2"/>
    <s v="Fixed"/>
    <s v="Note 12"/>
  </r>
  <r>
    <x v="6"/>
    <x v="5"/>
    <n v="12003"/>
    <n v="12054"/>
    <n v="51"/>
    <n v="4.2489377655586099E-3"/>
    <n v="1.0042489377655586"/>
    <s v="13-Jun-2025"/>
    <x v="2"/>
    <s v="INV5325"/>
    <x v="4"/>
    <s v="R. Kapoor"/>
    <x v="1"/>
    <x v="0"/>
    <s v="Capital"/>
    <s v="Note 13"/>
  </r>
  <r>
    <x v="0"/>
    <x v="5"/>
    <n v="19939"/>
    <n v="15770"/>
    <n v="-4169"/>
    <n v="-0.2090877175384924"/>
    <n v="0.79091228246150758"/>
    <s v="02-Jun-2025"/>
    <x v="0"/>
    <s v="INV4335"/>
    <x v="5"/>
    <s v="N. Shah"/>
    <x v="0"/>
    <x v="0"/>
    <s v="Capital"/>
    <s v="Note 14"/>
  </r>
  <r>
    <x v="3"/>
    <x v="8"/>
    <n v="13806"/>
    <n v="15966"/>
    <n v="2160"/>
    <n v="0.15645371577574968"/>
    <n v="1.1564537157757497"/>
    <s v="10-Jun-2025"/>
    <x v="0"/>
    <s v="INV6691"/>
    <x v="2"/>
    <s v="N. Shah"/>
    <x v="0"/>
    <x v="0"/>
    <s v="Variable"/>
    <s v="Note 15"/>
  </r>
  <r>
    <x v="0"/>
    <x v="8"/>
    <n v="2219"/>
    <n v="1790"/>
    <n v="-429"/>
    <n v="-0.19333032897701669"/>
    <n v="0.80666967102298337"/>
    <s v="14-Jun-2025"/>
    <x v="1"/>
    <s v="INV7951"/>
    <x v="2"/>
    <s v="S. Singh"/>
    <x v="1"/>
    <x v="2"/>
    <s v="Capital"/>
    <s v="Note 16"/>
  </r>
  <r>
    <x v="6"/>
    <x v="5"/>
    <n v="16437"/>
    <n v="11925"/>
    <n v="-4512"/>
    <n v="-0.27450264646833361"/>
    <n v="0.72549735353166633"/>
    <s v="11-Jun-2025"/>
    <x v="1"/>
    <s v="INV1926"/>
    <x v="0"/>
    <s v="S. Singh"/>
    <x v="1"/>
    <x v="2"/>
    <s v="Operational"/>
    <s v="Note 17"/>
  </r>
  <r>
    <x v="3"/>
    <x v="9"/>
    <n v="17898"/>
    <n v="17537"/>
    <n v="-361"/>
    <n v="-2.0169851380042462E-2"/>
    <n v="0.97983014861995754"/>
    <s v="05-Jun-2025"/>
    <x v="2"/>
    <s v="INV6224"/>
    <x v="7"/>
    <s v="N. Shah"/>
    <x v="1"/>
    <x v="2"/>
    <s v="Operational"/>
    <s v="Note 18"/>
  </r>
  <r>
    <x v="4"/>
    <x v="4"/>
    <n v="14421"/>
    <n v="15023"/>
    <n v="602"/>
    <n v="4.1744677900284306E-2"/>
    <n v="1.0417446779002844"/>
    <s v="13-Jun-2025"/>
    <x v="1"/>
    <s v="INV6824"/>
    <x v="7"/>
    <s v="N. Shah"/>
    <x v="1"/>
    <x v="1"/>
    <s v="Operational"/>
    <s v="Note 19"/>
  </r>
  <r>
    <x v="4"/>
    <x v="2"/>
    <n v="2953"/>
    <n v="2329"/>
    <n v="-624"/>
    <n v="-0.21131053166271588"/>
    <n v="0.78868946833728415"/>
    <s v="07-Jun-2025"/>
    <x v="0"/>
    <s v="INV4971"/>
    <x v="0"/>
    <s v="N. Shah"/>
    <x v="1"/>
    <x v="1"/>
    <s v="Operational"/>
    <s v="Note 20"/>
  </r>
  <r>
    <x v="5"/>
    <x v="0"/>
    <n v="18102"/>
    <n v="19166"/>
    <n v="1064"/>
    <n v="5.877803557617943E-2"/>
    <n v="1.0587780355761793"/>
    <s v="13-Jun-2025"/>
    <x v="1"/>
    <s v="INV2135"/>
    <x v="7"/>
    <s v="A. Mehra"/>
    <x v="0"/>
    <x v="0"/>
    <s v="Capital"/>
    <s v="Note 21"/>
  </r>
  <r>
    <x v="3"/>
    <x v="10"/>
    <n v="12759"/>
    <n v="12153"/>
    <n v="-606"/>
    <n v="-4.7495885257465321E-2"/>
    <n v="0.95250411474253471"/>
    <s v="11-Jun-2025"/>
    <x v="1"/>
    <s v="INV9851"/>
    <x v="0"/>
    <s v="A. Mehra"/>
    <x v="1"/>
    <x v="0"/>
    <s v="Capital"/>
    <s v="Note 22"/>
  </r>
  <r>
    <x v="4"/>
    <x v="11"/>
    <n v="7891"/>
    <n v="8398"/>
    <n v="507"/>
    <n v="6.4250411861614495E-2"/>
    <n v="1.0642504118616145"/>
    <s v="09-Jun-2025"/>
    <x v="2"/>
    <s v="INV8880"/>
    <x v="6"/>
    <s v="S. Singh"/>
    <x v="1"/>
    <x v="1"/>
    <s v="Operational"/>
    <s v="Note 23"/>
  </r>
  <r>
    <x v="1"/>
    <x v="4"/>
    <n v="6154"/>
    <n v="4694"/>
    <n v="-1460"/>
    <n v="-0.23724406889827754"/>
    <n v="0.76275593110172246"/>
    <s v="10-Jun-2025"/>
    <x v="3"/>
    <s v="INV4990"/>
    <x v="3"/>
    <s v="J. Verma"/>
    <x v="1"/>
    <x v="2"/>
    <s v="Variable"/>
    <s v="Note 24"/>
  </r>
  <r>
    <x v="4"/>
    <x v="12"/>
    <n v="17391"/>
    <n v="16198"/>
    <n v="-1193"/>
    <n v="-6.8598700477258356E-2"/>
    <n v="0.93140129952274164"/>
    <s v="06-Jun-2025"/>
    <x v="3"/>
    <s v="INV7016"/>
    <x v="5"/>
    <s v="N. Shah"/>
    <x v="0"/>
    <x v="1"/>
    <s v="Variable"/>
    <s v="Note 25"/>
  </r>
  <r>
    <x v="3"/>
    <x v="13"/>
    <n v="6230"/>
    <n v="6559"/>
    <n v="329"/>
    <n v="5.2808988764044947E-2"/>
    <n v="1.0528089887640451"/>
    <s v="02-Jun-2025"/>
    <x v="1"/>
    <s v="INV5890"/>
    <x v="1"/>
    <s v="R. Kapoor"/>
    <x v="0"/>
    <x v="0"/>
    <s v="Variable"/>
    <s v="Note 26"/>
  </r>
  <r>
    <x v="0"/>
    <x v="12"/>
    <n v="4971"/>
    <n v="4331"/>
    <n v="-640"/>
    <n v="-0.12874673104003218"/>
    <n v="0.8712532689599678"/>
    <s v="13-Jun-2025"/>
    <x v="2"/>
    <s v="INV3302"/>
    <x v="6"/>
    <s v="J. Verma"/>
    <x v="1"/>
    <x v="2"/>
    <s v="Capital"/>
    <s v="Note 27"/>
  </r>
  <r>
    <x v="2"/>
    <x v="4"/>
    <n v="2904"/>
    <n v="2159"/>
    <n v="-745"/>
    <n v="-0.25654269972451793"/>
    <n v="0.74345730027548207"/>
    <s v="04-Jun-2025"/>
    <x v="1"/>
    <s v="INV4404"/>
    <x v="6"/>
    <s v="A. Mehra"/>
    <x v="1"/>
    <x v="1"/>
    <s v="Capital"/>
    <s v="Note 28"/>
  </r>
  <r>
    <x v="2"/>
    <x v="10"/>
    <n v="3824"/>
    <n v="4079"/>
    <n v="255"/>
    <n v="6.6684100418410039E-2"/>
    <n v="1.06668410041841"/>
    <s v="10-Jun-2025"/>
    <x v="0"/>
    <s v="INV5422"/>
    <x v="1"/>
    <s v="N. Shah"/>
    <x v="0"/>
    <x v="2"/>
    <s v="Operational"/>
    <s v="Note 29"/>
  </r>
  <r>
    <x v="1"/>
    <x v="8"/>
    <n v="16478"/>
    <n v="11852"/>
    <n v="-4626"/>
    <n v="-0.28073795363514992"/>
    <n v="0.71926204636485014"/>
    <s v="02-Jun-2025"/>
    <x v="3"/>
    <s v="INV1941"/>
    <x v="2"/>
    <s v="J. Verma"/>
    <x v="1"/>
    <x v="1"/>
    <s v="Variable"/>
    <s v="Note 30"/>
  </r>
  <r>
    <x v="2"/>
    <x v="9"/>
    <n v="18173"/>
    <n v="16717"/>
    <n v="-1456"/>
    <n v="-8.0118857645958289E-2"/>
    <n v="0.91988114235404173"/>
    <s v="06-Jun-2025"/>
    <x v="0"/>
    <s v="INV8790"/>
    <x v="0"/>
    <s v="N. Shah"/>
    <x v="1"/>
    <x v="0"/>
    <s v="Operational"/>
    <s v="Note 31"/>
  </r>
  <r>
    <x v="6"/>
    <x v="5"/>
    <n v="8385"/>
    <n v="9286"/>
    <n v="901"/>
    <n v="0.10745378652355396"/>
    <n v="1.1074537865235539"/>
    <s v="14-Jun-2025"/>
    <x v="1"/>
    <s v="INV2636"/>
    <x v="4"/>
    <s v="R. Kapoor"/>
    <x v="0"/>
    <x v="2"/>
    <s v="Operational"/>
    <s v="Note 32"/>
  </r>
  <r>
    <x v="3"/>
    <x v="1"/>
    <n v="12059"/>
    <n v="10634"/>
    <n v="-1425"/>
    <n v="-0.11816900240484286"/>
    <n v="0.88183099759515715"/>
    <s v="07-Jun-2025"/>
    <x v="3"/>
    <s v="INV5884"/>
    <x v="5"/>
    <s v="A. Mehra"/>
    <x v="1"/>
    <x v="0"/>
    <s v="Capital"/>
    <s v="Note 33"/>
  </r>
  <r>
    <x v="6"/>
    <x v="10"/>
    <n v="5615"/>
    <n v="5195"/>
    <n v="-420"/>
    <n v="-7.4799643811219951E-2"/>
    <n v="0.92520035618878005"/>
    <s v="09-Jun-2025"/>
    <x v="0"/>
    <s v="INV8737"/>
    <x v="7"/>
    <s v="N. Shah"/>
    <x v="0"/>
    <x v="0"/>
    <s v="Capital"/>
    <s v="Note 34"/>
  </r>
  <r>
    <x v="0"/>
    <x v="0"/>
    <n v="4095"/>
    <n v="5159"/>
    <n v="1064"/>
    <n v="0.25982905982905985"/>
    <n v="1.2598290598290598"/>
    <s v="13-Jun-2025"/>
    <x v="1"/>
    <s v="INV9224"/>
    <x v="4"/>
    <s v="R. Kapoor"/>
    <x v="1"/>
    <x v="1"/>
    <s v="Capital"/>
    <s v="Note 35"/>
  </r>
  <r>
    <x v="3"/>
    <x v="3"/>
    <n v="17629"/>
    <n v="17647"/>
    <n v="18"/>
    <n v="1.021044869249532E-3"/>
    <n v="1.0010210448692496"/>
    <s v="09-Jun-2025"/>
    <x v="3"/>
    <s v="INV9076"/>
    <x v="7"/>
    <s v="N. Shah"/>
    <x v="0"/>
    <x v="0"/>
    <s v="Capital"/>
    <s v="Note 36"/>
  </r>
  <r>
    <x v="2"/>
    <x v="9"/>
    <n v="1972"/>
    <n v="2180"/>
    <n v="208"/>
    <n v="0.10547667342799188"/>
    <n v="1.1054766734279919"/>
    <s v="09-Jun-2025"/>
    <x v="2"/>
    <s v="INV4834"/>
    <x v="3"/>
    <s v="A. Mehra"/>
    <x v="1"/>
    <x v="2"/>
    <s v="Variable"/>
    <s v="Note 37"/>
  </r>
  <r>
    <x v="4"/>
    <x v="8"/>
    <n v="9371"/>
    <n v="9573"/>
    <n v="202"/>
    <n v="2.1555863835236368E-2"/>
    <n v="1.0215558638352364"/>
    <s v="15-Jun-2025"/>
    <x v="0"/>
    <s v="INV1417"/>
    <x v="7"/>
    <s v="S. Singh"/>
    <x v="0"/>
    <x v="1"/>
    <s v="Fixed"/>
    <s v="Note 38"/>
  </r>
  <r>
    <x v="6"/>
    <x v="9"/>
    <n v="19615"/>
    <n v="18157"/>
    <n v="-1458"/>
    <n v="-7.4330869232730051E-2"/>
    <n v="0.92566913076726998"/>
    <s v="05-Jun-2025"/>
    <x v="1"/>
    <s v="INV7161"/>
    <x v="4"/>
    <s v="S. Singh"/>
    <x v="0"/>
    <x v="0"/>
    <s v="Operational"/>
    <s v="Note 39"/>
  </r>
  <r>
    <x v="5"/>
    <x v="9"/>
    <n v="15119"/>
    <n v="13318"/>
    <n v="-1801"/>
    <n v="-0.11912163502877174"/>
    <n v="0.88087836497122829"/>
    <s v="05-Jun-2025"/>
    <x v="0"/>
    <s v="INV8753"/>
    <x v="4"/>
    <s v="N. Shah"/>
    <x v="0"/>
    <x v="0"/>
    <s v="Fixed"/>
    <s v="Note 40"/>
  </r>
  <r>
    <x v="3"/>
    <x v="9"/>
    <n v="19971"/>
    <n v="19198"/>
    <n v="-773"/>
    <n v="-3.8706123879625458E-2"/>
    <n v="0.96129387612037454"/>
    <s v="07-Jun-2025"/>
    <x v="1"/>
    <s v="INV7720"/>
    <x v="5"/>
    <s v="J. Verma"/>
    <x v="0"/>
    <x v="2"/>
    <s v="Capital"/>
    <s v="Note 41"/>
  </r>
  <r>
    <x v="0"/>
    <x v="7"/>
    <n v="5731"/>
    <n v="4283"/>
    <n v="-1448"/>
    <n v="-0.252660966672483"/>
    <n v="0.74733903332751705"/>
    <s v="11-Jun-2025"/>
    <x v="1"/>
    <s v="INV5045"/>
    <x v="6"/>
    <s v="A. Mehra"/>
    <x v="1"/>
    <x v="0"/>
    <s v="Fixed"/>
    <s v="Note 42"/>
  </r>
  <r>
    <x v="4"/>
    <x v="4"/>
    <n v="19716"/>
    <n v="23470"/>
    <n v="3754"/>
    <n v="0.19040373300872387"/>
    <n v="1.1904037330087238"/>
    <s v="14-Jun-2025"/>
    <x v="3"/>
    <s v="INV4602"/>
    <x v="7"/>
    <s v="S. Singh"/>
    <x v="1"/>
    <x v="0"/>
    <s v="Variable"/>
    <s v="Note 43"/>
  </r>
  <r>
    <x v="3"/>
    <x v="14"/>
    <n v="8140"/>
    <n v="7275"/>
    <n v="-865"/>
    <n v="-0.10626535626535627"/>
    <n v="0.89373464373464373"/>
    <s v="05-Jun-2025"/>
    <x v="3"/>
    <s v="INV6999"/>
    <x v="0"/>
    <s v="R. Kapoor"/>
    <x v="1"/>
    <x v="2"/>
    <s v="Operational"/>
    <s v="Note 44"/>
  </r>
  <r>
    <x v="6"/>
    <x v="13"/>
    <n v="8374"/>
    <n v="9523"/>
    <n v="1149"/>
    <n v="0.13721041318366373"/>
    <n v="1.1372104131836638"/>
    <s v="11-Jun-2025"/>
    <x v="3"/>
    <s v="INV6884"/>
    <x v="1"/>
    <s v="S. Singh"/>
    <x v="0"/>
    <x v="1"/>
    <s v="Capital"/>
    <s v="Note 45"/>
  </r>
  <r>
    <x v="1"/>
    <x v="11"/>
    <n v="19592"/>
    <n v="15175"/>
    <n v="-4417"/>
    <n v="-0.22544916292364231"/>
    <n v="0.77455083707635775"/>
    <s v="01-Jun-2025"/>
    <x v="1"/>
    <s v="INV5997"/>
    <x v="0"/>
    <s v="A. Mehra"/>
    <x v="1"/>
    <x v="0"/>
    <s v="Operational"/>
    <s v="Note 46"/>
  </r>
  <r>
    <x v="3"/>
    <x v="2"/>
    <n v="1622"/>
    <n v="1287"/>
    <n v="-335"/>
    <n v="-0.2065351418002466"/>
    <n v="0.79346485819975343"/>
    <s v="03-Jun-2025"/>
    <x v="2"/>
    <s v="INV2026"/>
    <x v="7"/>
    <s v="S. Singh"/>
    <x v="0"/>
    <x v="2"/>
    <s v="Capital"/>
    <s v="Note 47"/>
  </r>
  <r>
    <x v="1"/>
    <x v="14"/>
    <n v="14131"/>
    <n v="17008"/>
    <n v="2877"/>
    <n v="0.20359493312575189"/>
    <n v="1.2035949331257518"/>
    <s v="05-Jun-2025"/>
    <x v="2"/>
    <s v="INV8945"/>
    <x v="0"/>
    <s v="R. Kapoor"/>
    <x v="0"/>
    <x v="1"/>
    <s v="Operational"/>
    <s v="Note 48"/>
  </r>
  <r>
    <x v="6"/>
    <x v="8"/>
    <n v="19022"/>
    <n v="15147"/>
    <n v="-3875"/>
    <n v="-0.20371149195668173"/>
    <n v="0.7962885080433183"/>
    <s v="09-Jun-2025"/>
    <x v="2"/>
    <s v="INV5892"/>
    <x v="3"/>
    <s v="N. Shah"/>
    <x v="1"/>
    <x v="2"/>
    <s v="Capital"/>
    <s v="Note 49"/>
  </r>
  <r>
    <x v="5"/>
    <x v="1"/>
    <n v="19725"/>
    <n v="16890"/>
    <n v="-2835"/>
    <n v="-0.14372623574144486"/>
    <n v="0.85627376425855517"/>
    <s v="01-Jun-2025"/>
    <x v="2"/>
    <s v="INV9220"/>
    <x v="3"/>
    <s v="J. Verma"/>
    <x v="0"/>
    <x v="2"/>
    <s v="Fixed"/>
    <s v="Note 50"/>
  </r>
  <r>
    <x v="5"/>
    <x v="13"/>
    <n v="2846"/>
    <n v="2017"/>
    <n v="-829"/>
    <n v="-0.29128601546029514"/>
    <n v="0.7087139845397048"/>
    <s v="07-Jun-2025"/>
    <x v="2"/>
    <s v="INV5880"/>
    <x v="4"/>
    <s v="N. Shah"/>
    <x v="1"/>
    <x v="0"/>
    <s v="Operational"/>
    <s v="Note 51"/>
  </r>
  <r>
    <x v="4"/>
    <x v="8"/>
    <n v="10848"/>
    <n v="13031"/>
    <n v="2183"/>
    <n v="0.20123525073746312"/>
    <n v="1.2012352507374631"/>
    <s v="08-Jun-2025"/>
    <x v="3"/>
    <s v="INV1883"/>
    <x v="3"/>
    <s v="R. Kapoor"/>
    <x v="0"/>
    <x v="0"/>
    <s v="Fixed"/>
    <s v="Note 52"/>
  </r>
  <r>
    <x v="3"/>
    <x v="10"/>
    <n v="14455"/>
    <n v="16951"/>
    <n v="2496"/>
    <n v="0.17267381528882739"/>
    <n v="1.1726738152888274"/>
    <s v="01-Jun-2025"/>
    <x v="0"/>
    <s v="INV1779"/>
    <x v="1"/>
    <s v="S. Singh"/>
    <x v="1"/>
    <x v="2"/>
    <s v="Capital"/>
    <s v="Note 53"/>
  </r>
  <r>
    <x v="2"/>
    <x v="15"/>
    <n v="7806"/>
    <n v="9725"/>
    <n v="1919"/>
    <n v="0.2458365359979503"/>
    <n v="1.2458365359979502"/>
    <s v="09-Jun-2025"/>
    <x v="0"/>
    <s v="INV1341"/>
    <x v="0"/>
    <s v="A. Mehra"/>
    <x v="1"/>
    <x v="0"/>
    <s v="Operational"/>
    <s v="Note 54"/>
  </r>
  <r>
    <x v="3"/>
    <x v="1"/>
    <n v="2463"/>
    <n v="2781"/>
    <n v="318"/>
    <n v="0.12911084043848964"/>
    <n v="1.1291108404384897"/>
    <s v="15-Jun-2025"/>
    <x v="2"/>
    <s v="INV2172"/>
    <x v="5"/>
    <s v="A. Mehra"/>
    <x v="0"/>
    <x v="0"/>
    <s v="Fixed"/>
    <s v="Note 55"/>
  </r>
  <r>
    <x v="2"/>
    <x v="7"/>
    <n v="3227"/>
    <n v="2469"/>
    <n v="-758"/>
    <n v="-0.23489308955686397"/>
    <n v="0.76510691044313606"/>
    <s v="11-Jun-2025"/>
    <x v="3"/>
    <s v="INV1985"/>
    <x v="3"/>
    <s v="S. Singh"/>
    <x v="0"/>
    <x v="1"/>
    <s v="Fixed"/>
    <s v="Note 56"/>
  </r>
  <r>
    <x v="1"/>
    <x v="11"/>
    <n v="8932"/>
    <n v="7425"/>
    <n v="-1507"/>
    <n v="-0.16871921182266009"/>
    <n v="0.83128078817733986"/>
    <s v="03-Jun-2025"/>
    <x v="2"/>
    <s v="INV6150"/>
    <x v="1"/>
    <s v="A. Mehra"/>
    <x v="0"/>
    <x v="1"/>
    <s v="Capital"/>
    <s v="Note 57"/>
  </r>
  <r>
    <x v="4"/>
    <x v="10"/>
    <n v="3040"/>
    <n v="2528"/>
    <n v="-512"/>
    <n v="-0.16842105263157894"/>
    <n v="0.83157894736842108"/>
    <s v="15-Jun-2025"/>
    <x v="2"/>
    <s v="INV6472"/>
    <x v="5"/>
    <s v="J. Verma"/>
    <x v="1"/>
    <x v="0"/>
    <s v="Capital"/>
    <s v="Note 58"/>
  </r>
  <r>
    <x v="4"/>
    <x v="14"/>
    <n v="1277"/>
    <n v="917"/>
    <n v="-360"/>
    <n v="-0.28191072826938135"/>
    <n v="0.71808927173061865"/>
    <s v="10-Jun-2025"/>
    <x v="1"/>
    <s v="INV3083"/>
    <x v="5"/>
    <s v="N. Shah"/>
    <x v="1"/>
    <x v="1"/>
    <s v="Variable"/>
    <s v="Note 59"/>
  </r>
  <r>
    <x v="1"/>
    <x v="14"/>
    <n v="1304"/>
    <n v="1119"/>
    <n v="-185"/>
    <n v="-0.14187116564417179"/>
    <n v="0.85812883435582821"/>
    <s v="14-Jun-2025"/>
    <x v="0"/>
    <s v="INV3225"/>
    <x v="6"/>
    <s v="N. Shah"/>
    <x v="0"/>
    <x v="1"/>
    <s v="Variable"/>
    <s v="Note 60"/>
  </r>
  <r>
    <x v="0"/>
    <x v="14"/>
    <n v="15119"/>
    <n v="13279"/>
    <n v="-1840"/>
    <n v="-0.12170117071234871"/>
    <n v="0.87829882928765135"/>
    <s v="07-Jun-2025"/>
    <x v="3"/>
    <s v="INV5413"/>
    <x v="2"/>
    <s v="N. Shah"/>
    <x v="0"/>
    <x v="2"/>
    <s v="Variable"/>
    <s v="Note 61"/>
  </r>
  <r>
    <x v="5"/>
    <x v="6"/>
    <n v="6981"/>
    <n v="7435"/>
    <n v="454"/>
    <n v="6.5033662799025921E-2"/>
    <n v="1.065033662799026"/>
    <s v="10-Jun-2025"/>
    <x v="2"/>
    <s v="INV3470"/>
    <x v="6"/>
    <s v="J. Verma"/>
    <x v="1"/>
    <x v="1"/>
    <s v="Operational"/>
    <s v="Note 62"/>
  </r>
  <r>
    <x v="6"/>
    <x v="0"/>
    <n v="19230"/>
    <n v="23777"/>
    <n v="4547"/>
    <n v="0.23645345813832552"/>
    <n v="1.2364534581383255"/>
    <s v="14-Jun-2025"/>
    <x v="1"/>
    <s v="INV9904"/>
    <x v="5"/>
    <s v="A. Mehra"/>
    <x v="0"/>
    <x v="2"/>
    <s v="Capital"/>
    <s v="Note 63"/>
  </r>
  <r>
    <x v="3"/>
    <x v="9"/>
    <n v="17708"/>
    <n v="15753"/>
    <n v="-1955"/>
    <n v="-0.11040207815676531"/>
    <n v="0.88959792184323472"/>
    <s v="15-Jun-2025"/>
    <x v="1"/>
    <s v="INV2108"/>
    <x v="0"/>
    <s v="J. Verma"/>
    <x v="1"/>
    <x v="1"/>
    <s v="Variable"/>
    <s v="Note 64"/>
  </r>
  <r>
    <x v="4"/>
    <x v="15"/>
    <n v="5784"/>
    <n v="4917"/>
    <n v="-867"/>
    <n v="-0.14989626556016597"/>
    <n v="0.850103734439834"/>
    <s v="05-Jun-2025"/>
    <x v="3"/>
    <s v="INV4130"/>
    <x v="1"/>
    <s v="S. Singh"/>
    <x v="1"/>
    <x v="0"/>
    <s v="Operational"/>
    <s v="Note 65"/>
  </r>
  <r>
    <x v="3"/>
    <x v="2"/>
    <n v="14547"/>
    <n v="11967"/>
    <n v="-2580"/>
    <n v="-0.17735615590843473"/>
    <n v="0.82264384409156532"/>
    <s v="02-Jun-2025"/>
    <x v="1"/>
    <s v="INV3828"/>
    <x v="4"/>
    <s v="A. Mehra"/>
    <x v="0"/>
    <x v="0"/>
    <s v="Capital"/>
    <s v="Note 66"/>
  </r>
  <r>
    <x v="4"/>
    <x v="5"/>
    <n v="1768"/>
    <n v="1273"/>
    <n v="-495"/>
    <n v="-0.27997737556561086"/>
    <n v="0.72002262443438914"/>
    <s v="15-Jun-2025"/>
    <x v="1"/>
    <s v="INV1688"/>
    <x v="5"/>
    <s v="J. Verma"/>
    <x v="1"/>
    <x v="2"/>
    <s v="Operational"/>
    <s v="Note 67"/>
  </r>
  <r>
    <x v="3"/>
    <x v="9"/>
    <n v="8789"/>
    <n v="10769"/>
    <n v="1980"/>
    <n v="0.22528160200250313"/>
    <n v="1.225281602002503"/>
    <s v="01-Jun-2025"/>
    <x v="2"/>
    <s v="INV4340"/>
    <x v="6"/>
    <s v="A. Mehra"/>
    <x v="1"/>
    <x v="1"/>
    <s v="Capital"/>
    <s v="Note 68"/>
  </r>
  <r>
    <x v="5"/>
    <x v="14"/>
    <n v="3019"/>
    <n v="2824"/>
    <n v="-195"/>
    <n v="-6.459092414706856E-2"/>
    <n v="0.93540907585293143"/>
    <s v="06-Jun-2025"/>
    <x v="3"/>
    <s v="INV1088"/>
    <x v="0"/>
    <s v="A. Mehra"/>
    <x v="1"/>
    <x v="0"/>
    <s v="Operational"/>
    <s v="Note 69"/>
  </r>
  <r>
    <x v="1"/>
    <x v="7"/>
    <n v="5430"/>
    <n v="4627"/>
    <n v="-803"/>
    <n v="-0.14788213627992633"/>
    <n v="0.8521178637200737"/>
    <s v="07-Jun-2025"/>
    <x v="2"/>
    <s v="INV3786"/>
    <x v="4"/>
    <s v="S. Singh"/>
    <x v="0"/>
    <x v="0"/>
    <s v="Fixed"/>
    <s v="Note 70"/>
  </r>
  <r>
    <x v="4"/>
    <x v="8"/>
    <n v="13523"/>
    <n v="12645"/>
    <n v="-878"/>
    <n v="-6.4926421652000299E-2"/>
    <n v="0.93507357834799976"/>
    <s v="14-Jun-2025"/>
    <x v="1"/>
    <s v="INV1917"/>
    <x v="6"/>
    <s v="S. Singh"/>
    <x v="1"/>
    <x v="0"/>
    <s v="Operational"/>
    <s v="Note 71"/>
  </r>
  <r>
    <x v="2"/>
    <x v="9"/>
    <n v="16828"/>
    <n v="16515"/>
    <n v="-313"/>
    <n v="-1.8599952460185407E-2"/>
    <n v="0.98140004753981458"/>
    <s v="14-Jun-2025"/>
    <x v="3"/>
    <s v="INV5492"/>
    <x v="4"/>
    <s v="S. Singh"/>
    <x v="0"/>
    <x v="0"/>
    <s v="Capital"/>
    <s v="Note 72"/>
  </r>
  <r>
    <x v="2"/>
    <x v="7"/>
    <n v="14771"/>
    <n v="14584"/>
    <n v="-187"/>
    <n v="-1.2659941777807866E-2"/>
    <n v="0.98734005822219217"/>
    <s v="10-Jun-2025"/>
    <x v="0"/>
    <s v="INV2842"/>
    <x v="1"/>
    <s v="N. Shah"/>
    <x v="0"/>
    <x v="2"/>
    <s v="Operational"/>
    <s v="Note 73"/>
  </r>
  <r>
    <x v="4"/>
    <x v="10"/>
    <n v="17306"/>
    <n v="20049"/>
    <n v="2743"/>
    <n v="0.15849994221657229"/>
    <n v="1.1584999422165723"/>
    <s v="04-Jun-2025"/>
    <x v="1"/>
    <s v="INV2175"/>
    <x v="4"/>
    <s v="R. Kapoor"/>
    <x v="1"/>
    <x v="0"/>
    <s v="Variable"/>
    <s v="Note 74"/>
  </r>
  <r>
    <x v="6"/>
    <x v="3"/>
    <n v="19680"/>
    <n v="17750"/>
    <n v="-1930"/>
    <n v="-9.806910569105691E-2"/>
    <n v="0.90193089430894313"/>
    <s v="04-Jun-2025"/>
    <x v="0"/>
    <s v="INV8509"/>
    <x v="5"/>
    <s v="S. Singh"/>
    <x v="0"/>
    <x v="2"/>
    <s v="Operational"/>
    <s v="Note 75"/>
  </r>
  <r>
    <x v="5"/>
    <x v="6"/>
    <n v="17257"/>
    <n v="19932"/>
    <n v="2675"/>
    <n v="0.1550095613374283"/>
    <n v="1.1550095613374283"/>
    <s v="11-Jun-2025"/>
    <x v="0"/>
    <s v="INV4563"/>
    <x v="2"/>
    <s v="J. Verma"/>
    <x v="0"/>
    <x v="1"/>
    <s v="Fixed"/>
    <s v="Note 76"/>
  </r>
  <r>
    <x v="5"/>
    <x v="14"/>
    <n v="2151"/>
    <n v="2719"/>
    <n v="568"/>
    <n v="0.26406322640632263"/>
    <n v="1.2640632264063227"/>
    <s v="11-Jun-2025"/>
    <x v="1"/>
    <s v="INV4506"/>
    <x v="6"/>
    <s v="S. Singh"/>
    <x v="0"/>
    <x v="0"/>
    <s v="Fixed"/>
    <s v="Note 77"/>
  </r>
  <r>
    <x v="1"/>
    <x v="9"/>
    <n v="19191"/>
    <n v="23708"/>
    <n v="4517"/>
    <n v="0.23537074670418426"/>
    <n v="1.2353707467041843"/>
    <s v="10-Jun-2025"/>
    <x v="1"/>
    <s v="INV1884"/>
    <x v="3"/>
    <s v="J. Verma"/>
    <x v="0"/>
    <x v="1"/>
    <s v="Operational"/>
    <s v="Note 78"/>
  </r>
  <r>
    <x v="1"/>
    <x v="5"/>
    <n v="14692"/>
    <n v="15811"/>
    <n v="1119"/>
    <n v="7.6163898720392045E-2"/>
    <n v="1.0761638987203921"/>
    <s v="06-Jun-2025"/>
    <x v="2"/>
    <s v="INV5481"/>
    <x v="4"/>
    <s v="R. Kapoor"/>
    <x v="0"/>
    <x v="2"/>
    <s v="Operational"/>
    <s v="Note 79"/>
  </r>
  <r>
    <x v="0"/>
    <x v="13"/>
    <n v="19562"/>
    <n v="13918"/>
    <n v="-5644"/>
    <n v="-0.28851855638482771"/>
    <n v="0.71148144361517229"/>
    <s v="10-Jun-2025"/>
    <x v="0"/>
    <s v="INV9977"/>
    <x v="1"/>
    <s v="R. Kapoor"/>
    <x v="1"/>
    <x v="1"/>
    <s v="Capital"/>
    <s v="Note 80"/>
  </r>
  <r>
    <x v="1"/>
    <x v="8"/>
    <n v="16499"/>
    <n v="18839"/>
    <n v="2340"/>
    <n v="0.1418267773804473"/>
    <n v="1.1418267773804474"/>
    <s v="12-Jun-2025"/>
    <x v="1"/>
    <s v="INV1698"/>
    <x v="3"/>
    <s v="S. Singh"/>
    <x v="0"/>
    <x v="0"/>
    <s v="Fixed"/>
    <s v="Note 81"/>
  </r>
  <r>
    <x v="0"/>
    <x v="10"/>
    <n v="13774"/>
    <n v="10431"/>
    <n v="-3343"/>
    <n v="-0.24270364454769855"/>
    <n v="0.75729635545230145"/>
    <s v="05-Jun-2025"/>
    <x v="2"/>
    <s v="INV1474"/>
    <x v="2"/>
    <s v="N. Shah"/>
    <x v="0"/>
    <x v="2"/>
    <s v="Operational"/>
    <s v="Note 82"/>
  </r>
  <r>
    <x v="6"/>
    <x v="7"/>
    <n v="9883"/>
    <n v="8909"/>
    <n v="-974"/>
    <n v="-9.8553070929879596E-2"/>
    <n v="0.90144692907012036"/>
    <s v="08-Jun-2025"/>
    <x v="2"/>
    <s v="INV5255"/>
    <x v="6"/>
    <s v="J. Verma"/>
    <x v="1"/>
    <x v="0"/>
    <s v="Capital"/>
    <s v="Note 83"/>
  </r>
  <r>
    <x v="2"/>
    <x v="4"/>
    <n v="16800"/>
    <n v="13046"/>
    <n v="-3754"/>
    <n v="-0.22345238095238096"/>
    <n v="0.77654761904761904"/>
    <s v="01-Jun-2025"/>
    <x v="1"/>
    <s v="INV7284"/>
    <x v="2"/>
    <s v="R. Kapoor"/>
    <x v="1"/>
    <x v="2"/>
    <s v="Operational"/>
    <s v="Note 84"/>
  </r>
  <r>
    <x v="4"/>
    <x v="3"/>
    <n v="7070"/>
    <n v="6444"/>
    <n v="-626"/>
    <n v="-8.8543140028288544E-2"/>
    <n v="0.91145685997171144"/>
    <s v="13-Jun-2025"/>
    <x v="2"/>
    <s v="INV8640"/>
    <x v="0"/>
    <s v="J. Verma"/>
    <x v="1"/>
    <x v="0"/>
    <s v="Operational"/>
    <s v="Note 85"/>
  </r>
  <r>
    <x v="5"/>
    <x v="8"/>
    <n v="7552"/>
    <n v="7081"/>
    <n v="-471"/>
    <n v="-6.2367584745762712E-2"/>
    <n v="0.93763241525423724"/>
    <s v="08-Jun-2025"/>
    <x v="2"/>
    <s v="INV2713"/>
    <x v="6"/>
    <s v="J. Verma"/>
    <x v="0"/>
    <x v="0"/>
    <s v="Capital"/>
    <s v="Note 86"/>
  </r>
  <r>
    <x v="2"/>
    <x v="0"/>
    <n v="8946"/>
    <n v="9894"/>
    <n v="948"/>
    <n v="0.10596914822266935"/>
    <n v="1.1059691482226695"/>
    <s v="13-Jun-2025"/>
    <x v="1"/>
    <s v="INV4489"/>
    <x v="4"/>
    <s v="S. Singh"/>
    <x v="1"/>
    <x v="1"/>
    <s v="Fixed"/>
    <s v="Note 87"/>
  </r>
  <r>
    <x v="6"/>
    <x v="6"/>
    <n v="8364"/>
    <n v="10704"/>
    <n v="2340"/>
    <n v="0.27977044476327118"/>
    <n v="1.2797704447632712"/>
    <s v="01-Jun-2025"/>
    <x v="1"/>
    <s v="INV7737"/>
    <x v="5"/>
    <s v="J. Verma"/>
    <x v="1"/>
    <x v="0"/>
    <s v="Variable"/>
    <s v="Note 88"/>
  </r>
  <r>
    <x v="4"/>
    <x v="13"/>
    <n v="12252"/>
    <n v="13349"/>
    <n v="1097"/>
    <n v="8.9536402220045705E-2"/>
    <n v="1.0895364022200458"/>
    <s v="13-Jun-2025"/>
    <x v="2"/>
    <s v="INV6359"/>
    <x v="0"/>
    <s v="N. Shah"/>
    <x v="1"/>
    <x v="0"/>
    <s v="Fixed"/>
    <s v="Note 89"/>
  </r>
  <r>
    <x v="2"/>
    <x v="1"/>
    <n v="13894"/>
    <n v="12577"/>
    <n v="-1317"/>
    <n v="-9.478911760472146E-2"/>
    <n v="0.90521088239527858"/>
    <s v="09-Jun-2025"/>
    <x v="1"/>
    <s v="INV2400"/>
    <x v="0"/>
    <s v="S. Singh"/>
    <x v="0"/>
    <x v="1"/>
    <s v="Capital"/>
    <s v="Note 90"/>
  </r>
  <r>
    <x v="3"/>
    <x v="8"/>
    <n v="17522"/>
    <n v="18900"/>
    <n v="1378"/>
    <n v="7.8643990412053416E-2"/>
    <n v="1.0786439904120535"/>
    <s v="14-Jun-2025"/>
    <x v="3"/>
    <s v="INV6238"/>
    <x v="3"/>
    <s v="S. Singh"/>
    <x v="1"/>
    <x v="1"/>
    <s v="Variable"/>
    <s v="Note 91"/>
  </r>
  <r>
    <x v="5"/>
    <x v="8"/>
    <n v="12430"/>
    <n v="13111"/>
    <n v="681"/>
    <n v="5.4786806114239743E-2"/>
    <n v="1.0547868061142398"/>
    <s v="08-Jun-2025"/>
    <x v="0"/>
    <s v="INV8280"/>
    <x v="6"/>
    <s v="R. Kapoor"/>
    <x v="1"/>
    <x v="2"/>
    <s v="Capital"/>
    <s v="Note 92"/>
  </r>
  <r>
    <x v="6"/>
    <x v="15"/>
    <n v="6608"/>
    <n v="5570"/>
    <n v="-1038"/>
    <n v="-0.15708232445520581"/>
    <n v="0.84291767554479424"/>
    <s v="12-Jun-2025"/>
    <x v="0"/>
    <s v="INV8631"/>
    <x v="4"/>
    <s v="A. Mehra"/>
    <x v="0"/>
    <x v="0"/>
    <s v="Variable"/>
    <s v="Note 93"/>
  </r>
  <r>
    <x v="5"/>
    <x v="11"/>
    <n v="14857"/>
    <n v="19305"/>
    <n v="4448"/>
    <n v="0.29938749411052029"/>
    <n v="1.2993874941105203"/>
    <s v="13-Jun-2025"/>
    <x v="1"/>
    <s v="INV6593"/>
    <x v="5"/>
    <s v="S. Singh"/>
    <x v="0"/>
    <x v="1"/>
    <s v="Capital"/>
    <s v="Note 94"/>
  </r>
  <r>
    <x v="0"/>
    <x v="15"/>
    <n v="5602"/>
    <n v="5217"/>
    <n v="-385"/>
    <n v="-6.8725455194573362E-2"/>
    <n v="0.9312745448054266"/>
    <s v="09-Jun-2025"/>
    <x v="3"/>
    <s v="INV5402"/>
    <x v="5"/>
    <s v="S. Singh"/>
    <x v="0"/>
    <x v="0"/>
    <s v="Variable"/>
    <s v="Note 95"/>
  </r>
  <r>
    <x v="4"/>
    <x v="3"/>
    <n v="11041"/>
    <n v="13427"/>
    <n v="2386"/>
    <n v="0.21610361380309753"/>
    <n v="1.2161036138030976"/>
    <s v="11-Jun-2025"/>
    <x v="0"/>
    <s v="INV9175"/>
    <x v="5"/>
    <s v="J. Verma"/>
    <x v="0"/>
    <x v="2"/>
    <s v="Capital"/>
    <s v="Note 96"/>
  </r>
  <r>
    <x v="2"/>
    <x v="12"/>
    <n v="4092"/>
    <n v="4052"/>
    <n v="-40"/>
    <n v="-9.7751710654936461E-3"/>
    <n v="0.99022482893450636"/>
    <s v="08-Jun-2025"/>
    <x v="0"/>
    <s v="INV6592"/>
    <x v="4"/>
    <s v="J. Verma"/>
    <x v="0"/>
    <x v="1"/>
    <s v="Operational"/>
    <s v="Note 97"/>
  </r>
  <r>
    <x v="3"/>
    <x v="2"/>
    <n v="9785"/>
    <n v="11590"/>
    <n v="1805"/>
    <n v="0.18446601941747573"/>
    <n v="1.1844660194174756"/>
    <s v="01-Jun-2025"/>
    <x v="2"/>
    <s v="INV7680"/>
    <x v="7"/>
    <s v="S. Singh"/>
    <x v="1"/>
    <x v="1"/>
    <s v="Variable"/>
    <s v="Note 98"/>
  </r>
  <r>
    <x v="4"/>
    <x v="4"/>
    <n v="12796"/>
    <n v="13376"/>
    <n v="580"/>
    <n v="4.5326664582682086E-2"/>
    <n v="1.0453266645826822"/>
    <s v="07-Jun-2025"/>
    <x v="3"/>
    <s v="INV3921"/>
    <x v="7"/>
    <s v="S. Singh"/>
    <x v="1"/>
    <x v="0"/>
    <s v="Capital"/>
    <s v="Note 99"/>
  </r>
  <r>
    <x v="4"/>
    <x v="5"/>
    <n v="4795"/>
    <n v="5326"/>
    <n v="531"/>
    <n v="0.11074035453597497"/>
    <n v="1.1107403545359751"/>
    <s v="11-Jun-2025"/>
    <x v="3"/>
    <s v="INV2223"/>
    <x v="6"/>
    <s v="A. Mehra"/>
    <x v="0"/>
    <x v="0"/>
    <s v="Operational"/>
    <s v="Note 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B2D378-B50F-4924-9BE7-E5265CFC86C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curring">
  <location ref="F35:I38" firstHeaderRow="0" firstDataRow="1" firstDataCol="1"/>
  <pivotFields count="16">
    <pivotField showAll="0"/>
    <pivotField showAll="0">
      <items count="17">
        <item x="1"/>
        <item x="15"/>
        <item x="8"/>
        <item x="0"/>
        <item x="5"/>
        <item x="6"/>
        <item x="11"/>
        <item x="9"/>
        <item x="2"/>
        <item x="10"/>
        <item x="7"/>
        <item x="13"/>
        <item x="12"/>
        <item x="4"/>
        <item x="3"/>
        <item x="14"/>
        <item t="default"/>
      </items>
    </pivotField>
    <pivotField dataField="1" showAll="0"/>
    <pivotField dataField="1" showAll="0"/>
    <pivotField dataField="1" showAll="0"/>
    <pivotField numFmtId="165" showAll="0"/>
    <pivotField numFmtId="165" showAll="0"/>
    <pivotField showAll="0"/>
    <pivotField showAll="0">
      <items count="5">
        <item x="3"/>
        <item x="2"/>
        <item x="1"/>
        <item x="0"/>
        <item t="default"/>
      </items>
    </pivotField>
    <pivotField showAll="0"/>
    <pivotField showAll="0"/>
    <pivotField showAll="0"/>
    <pivotField axis="axisRow" showAll="0">
      <items count="3">
        <item x="1"/>
        <item x="0"/>
        <item t="default"/>
      </items>
    </pivotField>
    <pivotField showAll="0">
      <items count="4">
        <item x="0"/>
        <item x="2"/>
        <item x="1"/>
        <item t="default"/>
      </items>
    </pivotField>
    <pivotField showAll="0"/>
    <pivotField showAll="0"/>
  </pivotFields>
  <rowFields count="1">
    <field x="12"/>
  </rowFields>
  <rowItems count="3">
    <i>
      <x/>
    </i>
    <i>
      <x v="1"/>
    </i>
    <i t="grand">
      <x/>
    </i>
  </rowItems>
  <colFields count="1">
    <field x="-2"/>
  </colFields>
  <colItems count="3">
    <i>
      <x/>
    </i>
    <i i="1">
      <x v="1"/>
    </i>
    <i i="2">
      <x v="2"/>
    </i>
  </colItems>
  <dataFields count="3">
    <dataField name="Sum of Budgeted Amount" fld="2" baseField="0" baseItem="0"/>
    <dataField name="Sum of Actual Amount" fld="3" baseField="0" baseItem="0"/>
    <dataField name="Sum of Variance" fld="4" baseField="0" baseItem="0"/>
  </dataFields>
  <formats count="4">
    <format dxfId="3">
      <pivotArea type="all" dataOnly="0" outline="0" fieldPosition="0"/>
    </format>
    <format dxfId="2">
      <pivotArea outline="0" collapsedLevelsAreSubtotals="1" fieldPosition="0"/>
    </format>
    <format dxfId="1">
      <pivotArea field="1" type="button" dataOnly="0" labelOnly="1" outline="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608F6-869C-4644-A282-73A52934EA9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Department/Project">
  <location ref="F19:H27" firstHeaderRow="0" firstDataRow="1" firstDataCol="1"/>
  <pivotFields count="16">
    <pivotField axis="axisRow" showAll="0">
      <items count="8">
        <item x="4"/>
        <item x="3"/>
        <item x="2"/>
        <item x="1"/>
        <item x="5"/>
        <item x="0"/>
        <item x="6"/>
        <item t="default"/>
      </items>
    </pivotField>
    <pivotField showAll="0">
      <items count="17">
        <item x="1"/>
        <item x="15"/>
        <item x="8"/>
        <item x="0"/>
        <item x="5"/>
        <item x="6"/>
        <item x="11"/>
        <item x="9"/>
        <item x="2"/>
        <item x="10"/>
        <item x="7"/>
        <item x="13"/>
        <item x="12"/>
        <item x="4"/>
        <item x="3"/>
        <item x="14"/>
        <item t="default"/>
      </items>
    </pivotField>
    <pivotField dataField="1" showAll="0"/>
    <pivotField dataField="1" showAll="0"/>
    <pivotField showAll="0"/>
    <pivotField numFmtId="165" showAll="0"/>
    <pivotField numFmtId="165" showAll="0"/>
    <pivotField showAll="0"/>
    <pivotField showAll="0">
      <items count="5">
        <item x="3"/>
        <item x="2"/>
        <item x="1"/>
        <item x="0"/>
        <item t="default"/>
      </items>
    </pivotField>
    <pivotField showAll="0"/>
    <pivotField showAll="0"/>
    <pivotField showAll="0"/>
    <pivotField showAll="0"/>
    <pivotField showAll="0">
      <items count="4">
        <item x="0"/>
        <item x="2"/>
        <item x="1"/>
        <item t="default"/>
      </items>
    </pivotField>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Budgeted Amount" fld="2" baseField="0" baseItem="0"/>
    <dataField name="Sum of Actual Amount" fld="3" baseField="0" baseItem="0"/>
  </dataFields>
  <formats count="4">
    <format dxfId="7">
      <pivotArea type="all" dataOnly="0" outline="0" fieldPosition="0"/>
    </format>
    <format dxfId="6">
      <pivotArea outline="0" collapsedLevelsAreSubtotals="1" fieldPosition="0"/>
    </format>
    <format dxfId="5">
      <pivotArea field="1" type="button" dataOnly="0" labelOnly="1" outline="0"/>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45C180-C16D-407E-AE35-A6D97BC9142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Vendor/Supplier">
  <location ref="F5:I14" firstHeaderRow="0" firstDataRow="1" firstDataCol="1"/>
  <pivotFields count="16">
    <pivotField showAll="0"/>
    <pivotField showAll="0">
      <items count="17">
        <item x="1"/>
        <item x="15"/>
        <item x="8"/>
        <item x="0"/>
        <item x="5"/>
        <item x="6"/>
        <item x="11"/>
        <item x="9"/>
        <item x="2"/>
        <item x="10"/>
        <item x="7"/>
        <item x="13"/>
        <item x="12"/>
        <item x="4"/>
        <item x="3"/>
        <item x="14"/>
        <item t="default"/>
      </items>
    </pivotField>
    <pivotField dataField="1" showAll="0"/>
    <pivotField dataField="1" showAll="0"/>
    <pivotField dataField="1" showAll="0"/>
    <pivotField numFmtId="165" showAll="0"/>
    <pivotField numFmtId="165" showAll="0"/>
    <pivotField showAll="0"/>
    <pivotField showAll="0">
      <items count="5">
        <item x="3"/>
        <item x="2"/>
        <item x="1"/>
        <item x="0"/>
        <item t="default"/>
      </items>
    </pivotField>
    <pivotField showAll="0"/>
    <pivotField axis="axisRow" showAll="0">
      <items count="9">
        <item x="0"/>
        <item x="3"/>
        <item x="7"/>
        <item x="6"/>
        <item x="2"/>
        <item x="5"/>
        <item x="4"/>
        <item x="1"/>
        <item t="default"/>
      </items>
    </pivotField>
    <pivotField showAll="0"/>
    <pivotField showAll="0"/>
    <pivotField showAll="0">
      <items count="4">
        <item x="0"/>
        <item x="2"/>
        <item x="1"/>
        <item t="default"/>
      </items>
    </pivotField>
    <pivotField showAll="0"/>
    <pivotField showAll="0"/>
  </pivotFields>
  <rowFields count="1">
    <field x="10"/>
  </rowFields>
  <rowItems count="9">
    <i>
      <x/>
    </i>
    <i>
      <x v="1"/>
    </i>
    <i>
      <x v="2"/>
    </i>
    <i>
      <x v="3"/>
    </i>
    <i>
      <x v="4"/>
    </i>
    <i>
      <x v="5"/>
    </i>
    <i>
      <x v="6"/>
    </i>
    <i>
      <x v="7"/>
    </i>
    <i t="grand">
      <x/>
    </i>
  </rowItems>
  <colFields count="1">
    <field x="-2"/>
  </colFields>
  <colItems count="3">
    <i>
      <x/>
    </i>
    <i i="1">
      <x v="1"/>
    </i>
    <i i="2">
      <x v="2"/>
    </i>
  </colItems>
  <dataFields count="3">
    <dataField name="Sum of Actual Amount" fld="3" baseField="0" baseItem="0"/>
    <dataField name="Sum of Budgeted Amount" fld="2" baseField="0" baseItem="0"/>
    <dataField name="Sum of Variance" fld="4" baseField="0" baseItem="0"/>
  </dataFields>
  <formats count="4">
    <format dxfId="11">
      <pivotArea type="all" dataOnly="0" outline="0" fieldPosition="0"/>
    </format>
    <format dxfId="10">
      <pivotArea outline="0" collapsedLevelsAreSubtotals="1" fieldPosition="0"/>
    </format>
    <format dxfId="9">
      <pivotArea field="1" type="button" dataOnly="0" labelOnly="1" outline="0"/>
    </format>
    <format dxfId="8">
      <pivotArea dataOnly="0" labelOnly="1" grandRow="1" outline="0" fieldPosition="0"/>
    </format>
  </formats>
  <chartFormats count="5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10" count="1" selected="0">
            <x v="0"/>
          </reference>
        </references>
      </pivotArea>
    </chartFormat>
    <chartFormat chart="6" format="32">
      <pivotArea type="data" outline="0" fieldPosition="0">
        <references count="2">
          <reference field="4294967294" count="1" selected="0">
            <x v="0"/>
          </reference>
          <reference field="10" count="1" selected="0">
            <x v="1"/>
          </reference>
        </references>
      </pivotArea>
    </chartFormat>
    <chartFormat chart="6" format="33">
      <pivotArea type="data" outline="0" fieldPosition="0">
        <references count="2">
          <reference field="4294967294" count="1" selected="0">
            <x v="0"/>
          </reference>
          <reference field="10" count="1" selected="0">
            <x v="2"/>
          </reference>
        </references>
      </pivotArea>
    </chartFormat>
    <chartFormat chart="6" format="34">
      <pivotArea type="data" outline="0" fieldPosition="0">
        <references count="2">
          <reference field="4294967294" count="1" selected="0">
            <x v="0"/>
          </reference>
          <reference field="10" count="1" selected="0">
            <x v="3"/>
          </reference>
        </references>
      </pivotArea>
    </chartFormat>
    <chartFormat chart="6" format="35">
      <pivotArea type="data" outline="0" fieldPosition="0">
        <references count="2">
          <reference field="4294967294" count="1" selected="0">
            <x v="0"/>
          </reference>
          <reference field="10" count="1" selected="0">
            <x v="4"/>
          </reference>
        </references>
      </pivotArea>
    </chartFormat>
    <chartFormat chart="6" format="36">
      <pivotArea type="data" outline="0" fieldPosition="0">
        <references count="2">
          <reference field="4294967294" count="1" selected="0">
            <x v="0"/>
          </reference>
          <reference field="10" count="1" selected="0">
            <x v="5"/>
          </reference>
        </references>
      </pivotArea>
    </chartFormat>
    <chartFormat chart="6" format="37">
      <pivotArea type="data" outline="0" fieldPosition="0">
        <references count="2">
          <reference field="4294967294" count="1" selected="0">
            <x v="0"/>
          </reference>
          <reference field="10" count="1" selected="0">
            <x v="6"/>
          </reference>
        </references>
      </pivotArea>
    </chartFormat>
    <chartFormat chart="6" format="38">
      <pivotArea type="data" outline="0" fieldPosition="0">
        <references count="2">
          <reference field="4294967294" count="1" selected="0">
            <x v="0"/>
          </reference>
          <reference field="10" count="1" selected="0">
            <x v="7"/>
          </reference>
        </references>
      </pivotArea>
    </chartFormat>
    <chartFormat chart="6" format="39" series="1">
      <pivotArea type="data" outline="0" fieldPosition="0">
        <references count="1">
          <reference field="4294967294" count="1" selected="0">
            <x v="1"/>
          </reference>
        </references>
      </pivotArea>
    </chartFormat>
    <chartFormat chart="6" format="40">
      <pivotArea type="data" outline="0" fieldPosition="0">
        <references count="2">
          <reference field="4294967294" count="1" selected="0">
            <x v="1"/>
          </reference>
          <reference field="10" count="1" selected="0">
            <x v="0"/>
          </reference>
        </references>
      </pivotArea>
    </chartFormat>
    <chartFormat chart="6" format="41">
      <pivotArea type="data" outline="0" fieldPosition="0">
        <references count="2">
          <reference field="4294967294" count="1" selected="0">
            <x v="1"/>
          </reference>
          <reference field="10" count="1" selected="0">
            <x v="1"/>
          </reference>
        </references>
      </pivotArea>
    </chartFormat>
    <chartFormat chart="6" format="42">
      <pivotArea type="data" outline="0" fieldPosition="0">
        <references count="2">
          <reference field="4294967294" count="1" selected="0">
            <x v="1"/>
          </reference>
          <reference field="10" count="1" selected="0">
            <x v="2"/>
          </reference>
        </references>
      </pivotArea>
    </chartFormat>
    <chartFormat chart="6" format="43">
      <pivotArea type="data" outline="0" fieldPosition="0">
        <references count="2">
          <reference field="4294967294" count="1" selected="0">
            <x v="1"/>
          </reference>
          <reference field="10" count="1" selected="0">
            <x v="3"/>
          </reference>
        </references>
      </pivotArea>
    </chartFormat>
    <chartFormat chart="6" format="44">
      <pivotArea type="data" outline="0" fieldPosition="0">
        <references count="2">
          <reference field="4294967294" count="1" selected="0">
            <x v="1"/>
          </reference>
          <reference field="10" count="1" selected="0">
            <x v="4"/>
          </reference>
        </references>
      </pivotArea>
    </chartFormat>
    <chartFormat chart="6" format="45">
      <pivotArea type="data" outline="0" fieldPosition="0">
        <references count="2">
          <reference field="4294967294" count="1" selected="0">
            <x v="1"/>
          </reference>
          <reference field="10" count="1" selected="0">
            <x v="5"/>
          </reference>
        </references>
      </pivotArea>
    </chartFormat>
    <chartFormat chart="6" format="46">
      <pivotArea type="data" outline="0" fieldPosition="0">
        <references count="2">
          <reference field="4294967294" count="1" selected="0">
            <x v="1"/>
          </reference>
          <reference field="10" count="1" selected="0">
            <x v="6"/>
          </reference>
        </references>
      </pivotArea>
    </chartFormat>
    <chartFormat chart="6" format="47">
      <pivotArea type="data" outline="0" fieldPosition="0">
        <references count="2">
          <reference field="4294967294" count="1" selected="0">
            <x v="1"/>
          </reference>
          <reference field="10" count="1" selected="0">
            <x v="7"/>
          </reference>
        </references>
      </pivotArea>
    </chartFormat>
    <chartFormat chart="6" format="48" series="1">
      <pivotArea type="data" outline="0" fieldPosition="0">
        <references count="1">
          <reference field="4294967294" count="1" selected="0">
            <x v="2"/>
          </reference>
        </references>
      </pivotArea>
    </chartFormat>
    <chartFormat chart="6" format="49">
      <pivotArea type="data" outline="0" fieldPosition="0">
        <references count="2">
          <reference field="4294967294" count="1" selected="0">
            <x v="2"/>
          </reference>
          <reference field="10" count="1" selected="0">
            <x v="0"/>
          </reference>
        </references>
      </pivotArea>
    </chartFormat>
    <chartFormat chart="6" format="50">
      <pivotArea type="data" outline="0" fieldPosition="0">
        <references count="2">
          <reference field="4294967294" count="1" selected="0">
            <x v="2"/>
          </reference>
          <reference field="10" count="1" selected="0">
            <x v="1"/>
          </reference>
        </references>
      </pivotArea>
    </chartFormat>
    <chartFormat chart="6" format="51">
      <pivotArea type="data" outline="0" fieldPosition="0">
        <references count="2">
          <reference field="4294967294" count="1" selected="0">
            <x v="2"/>
          </reference>
          <reference field="10" count="1" selected="0">
            <x v="2"/>
          </reference>
        </references>
      </pivotArea>
    </chartFormat>
    <chartFormat chart="6" format="52">
      <pivotArea type="data" outline="0" fieldPosition="0">
        <references count="2">
          <reference field="4294967294" count="1" selected="0">
            <x v="2"/>
          </reference>
          <reference field="10" count="1" selected="0">
            <x v="3"/>
          </reference>
        </references>
      </pivotArea>
    </chartFormat>
    <chartFormat chart="6" format="53">
      <pivotArea type="data" outline="0" fieldPosition="0">
        <references count="2">
          <reference field="4294967294" count="1" selected="0">
            <x v="2"/>
          </reference>
          <reference field="10" count="1" selected="0">
            <x v="4"/>
          </reference>
        </references>
      </pivotArea>
    </chartFormat>
    <chartFormat chart="6" format="54">
      <pivotArea type="data" outline="0" fieldPosition="0">
        <references count="2">
          <reference field="4294967294" count="1" selected="0">
            <x v="2"/>
          </reference>
          <reference field="10" count="1" selected="0">
            <x v="5"/>
          </reference>
        </references>
      </pivotArea>
    </chartFormat>
    <chartFormat chart="6" format="55">
      <pivotArea type="data" outline="0" fieldPosition="0">
        <references count="2">
          <reference field="4294967294" count="1" selected="0">
            <x v="2"/>
          </reference>
          <reference field="10" count="1" selected="0">
            <x v="6"/>
          </reference>
        </references>
      </pivotArea>
    </chartFormat>
    <chartFormat chart="6" format="56">
      <pivotArea type="data" outline="0" fieldPosition="0">
        <references count="2">
          <reference field="4294967294" count="1" selected="0">
            <x v="2"/>
          </reference>
          <reference field="10" count="1" selected="0">
            <x v="7"/>
          </reference>
        </references>
      </pivotArea>
    </chartFormat>
    <chartFormat chart="4" format="3">
      <pivotArea type="data" outline="0" fieldPosition="0">
        <references count="2">
          <reference field="4294967294" count="1" selected="0">
            <x v="0"/>
          </reference>
          <reference field="10" count="1" selected="0">
            <x v="0"/>
          </reference>
        </references>
      </pivotArea>
    </chartFormat>
    <chartFormat chart="4" format="4">
      <pivotArea type="data" outline="0" fieldPosition="0">
        <references count="2">
          <reference field="4294967294" count="1" selected="0">
            <x v="0"/>
          </reference>
          <reference field="10" count="1" selected="0">
            <x v="1"/>
          </reference>
        </references>
      </pivotArea>
    </chartFormat>
    <chartFormat chart="4" format="5">
      <pivotArea type="data" outline="0" fieldPosition="0">
        <references count="2">
          <reference field="4294967294" count="1" selected="0">
            <x v="0"/>
          </reference>
          <reference field="10" count="1" selected="0">
            <x v="2"/>
          </reference>
        </references>
      </pivotArea>
    </chartFormat>
    <chartFormat chart="4" format="6">
      <pivotArea type="data" outline="0" fieldPosition="0">
        <references count="2">
          <reference field="4294967294" count="1" selected="0">
            <x v="0"/>
          </reference>
          <reference field="10" count="1" selected="0">
            <x v="3"/>
          </reference>
        </references>
      </pivotArea>
    </chartFormat>
    <chartFormat chart="4" format="7">
      <pivotArea type="data" outline="0" fieldPosition="0">
        <references count="2">
          <reference field="4294967294" count="1" selected="0">
            <x v="0"/>
          </reference>
          <reference field="10" count="1" selected="0">
            <x v="4"/>
          </reference>
        </references>
      </pivotArea>
    </chartFormat>
    <chartFormat chart="4" format="8">
      <pivotArea type="data" outline="0" fieldPosition="0">
        <references count="2">
          <reference field="4294967294" count="1" selected="0">
            <x v="0"/>
          </reference>
          <reference field="10" count="1" selected="0">
            <x v="5"/>
          </reference>
        </references>
      </pivotArea>
    </chartFormat>
    <chartFormat chart="4" format="9">
      <pivotArea type="data" outline="0" fieldPosition="0">
        <references count="2">
          <reference field="4294967294" count="1" selected="0">
            <x v="0"/>
          </reference>
          <reference field="10" count="1" selected="0">
            <x v="6"/>
          </reference>
        </references>
      </pivotArea>
    </chartFormat>
    <chartFormat chart="4" format="10">
      <pivotArea type="data" outline="0" fieldPosition="0">
        <references count="2">
          <reference field="4294967294" count="1" selected="0">
            <x v="0"/>
          </reference>
          <reference field="10" count="1" selected="0">
            <x v="7"/>
          </reference>
        </references>
      </pivotArea>
    </chartFormat>
    <chartFormat chart="4" format="11">
      <pivotArea type="data" outline="0" fieldPosition="0">
        <references count="2">
          <reference field="4294967294" count="1" selected="0">
            <x v="1"/>
          </reference>
          <reference field="10" count="1" selected="0">
            <x v="0"/>
          </reference>
        </references>
      </pivotArea>
    </chartFormat>
    <chartFormat chart="4" format="12">
      <pivotArea type="data" outline="0" fieldPosition="0">
        <references count="2">
          <reference field="4294967294" count="1" selected="0">
            <x v="1"/>
          </reference>
          <reference field="10" count="1" selected="0">
            <x v="1"/>
          </reference>
        </references>
      </pivotArea>
    </chartFormat>
    <chartFormat chart="4" format="13">
      <pivotArea type="data" outline="0" fieldPosition="0">
        <references count="2">
          <reference field="4294967294" count="1" selected="0">
            <x v="1"/>
          </reference>
          <reference field="10" count="1" selected="0">
            <x v="2"/>
          </reference>
        </references>
      </pivotArea>
    </chartFormat>
    <chartFormat chart="4" format="14">
      <pivotArea type="data" outline="0" fieldPosition="0">
        <references count="2">
          <reference field="4294967294" count="1" selected="0">
            <x v="1"/>
          </reference>
          <reference field="10" count="1" selected="0">
            <x v="3"/>
          </reference>
        </references>
      </pivotArea>
    </chartFormat>
    <chartFormat chart="4" format="15">
      <pivotArea type="data" outline="0" fieldPosition="0">
        <references count="2">
          <reference field="4294967294" count="1" selected="0">
            <x v="1"/>
          </reference>
          <reference field="10" count="1" selected="0">
            <x v="4"/>
          </reference>
        </references>
      </pivotArea>
    </chartFormat>
    <chartFormat chart="4" format="16">
      <pivotArea type="data" outline="0" fieldPosition="0">
        <references count="2">
          <reference field="4294967294" count="1" selected="0">
            <x v="1"/>
          </reference>
          <reference field="10" count="1" selected="0">
            <x v="5"/>
          </reference>
        </references>
      </pivotArea>
    </chartFormat>
    <chartFormat chart="4" format="17">
      <pivotArea type="data" outline="0" fieldPosition="0">
        <references count="2">
          <reference field="4294967294" count="1" selected="0">
            <x v="1"/>
          </reference>
          <reference field="10" count="1" selected="0">
            <x v="6"/>
          </reference>
        </references>
      </pivotArea>
    </chartFormat>
    <chartFormat chart="4" format="18">
      <pivotArea type="data" outline="0" fieldPosition="0">
        <references count="2">
          <reference field="4294967294" count="1" selected="0">
            <x v="1"/>
          </reference>
          <reference field="10" count="1" selected="0">
            <x v="7"/>
          </reference>
        </references>
      </pivotArea>
    </chartFormat>
    <chartFormat chart="4" format="19">
      <pivotArea type="data" outline="0" fieldPosition="0">
        <references count="2">
          <reference field="4294967294" count="1" selected="0">
            <x v="2"/>
          </reference>
          <reference field="10" count="1" selected="0">
            <x v="0"/>
          </reference>
        </references>
      </pivotArea>
    </chartFormat>
    <chartFormat chart="4" format="20">
      <pivotArea type="data" outline="0" fieldPosition="0">
        <references count="2">
          <reference field="4294967294" count="1" selected="0">
            <x v="2"/>
          </reference>
          <reference field="10" count="1" selected="0">
            <x v="1"/>
          </reference>
        </references>
      </pivotArea>
    </chartFormat>
    <chartFormat chart="4" format="21">
      <pivotArea type="data" outline="0" fieldPosition="0">
        <references count="2">
          <reference field="4294967294" count="1" selected="0">
            <x v="2"/>
          </reference>
          <reference field="10" count="1" selected="0">
            <x v="2"/>
          </reference>
        </references>
      </pivotArea>
    </chartFormat>
    <chartFormat chart="4" format="22">
      <pivotArea type="data" outline="0" fieldPosition="0">
        <references count="2">
          <reference field="4294967294" count="1" selected="0">
            <x v="2"/>
          </reference>
          <reference field="10" count="1" selected="0">
            <x v="3"/>
          </reference>
        </references>
      </pivotArea>
    </chartFormat>
    <chartFormat chart="4" format="23">
      <pivotArea type="data" outline="0" fieldPosition="0">
        <references count="2">
          <reference field="4294967294" count="1" selected="0">
            <x v="2"/>
          </reference>
          <reference field="10" count="1" selected="0">
            <x v="4"/>
          </reference>
        </references>
      </pivotArea>
    </chartFormat>
    <chartFormat chart="4" format="24">
      <pivotArea type="data" outline="0" fieldPosition="0">
        <references count="2">
          <reference field="4294967294" count="1" selected="0">
            <x v="2"/>
          </reference>
          <reference field="10" count="1" selected="0">
            <x v="5"/>
          </reference>
        </references>
      </pivotArea>
    </chartFormat>
    <chartFormat chart="4" format="25">
      <pivotArea type="data" outline="0" fieldPosition="0">
        <references count="2">
          <reference field="4294967294" count="1" selected="0">
            <x v="2"/>
          </reference>
          <reference field="10" count="1" selected="0">
            <x v="6"/>
          </reference>
        </references>
      </pivotArea>
    </chartFormat>
    <chartFormat chart="4" format="26">
      <pivotArea type="data" outline="0" fieldPosition="0">
        <references count="2">
          <reference field="4294967294" count="1" selected="0">
            <x v="2"/>
          </reference>
          <reference field="1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B1C093-1280-429B-AE21-70C41E6903E3}" name="TotalByCateg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C20" firstHeaderRow="0" firstDataRow="1" firstDataCol="1"/>
  <pivotFields count="16">
    <pivotField showAll="0"/>
    <pivotField axis="axisRow" showAll="0">
      <items count="17">
        <item x="1"/>
        <item x="15"/>
        <item x="8"/>
        <item x="0"/>
        <item x="5"/>
        <item x="6"/>
        <item x="11"/>
        <item x="9"/>
        <item x="2"/>
        <item x="10"/>
        <item x="7"/>
        <item x="13"/>
        <item x="12"/>
        <item x="4"/>
        <item x="3"/>
        <item x="14"/>
        <item t="default"/>
      </items>
    </pivotField>
    <pivotField dataField="1" showAll="0"/>
    <pivotField dataField="1" showAll="0"/>
    <pivotField showAll="0"/>
    <pivotField numFmtId="165" showAll="0"/>
    <pivotField numFmtId="165" showAll="0"/>
    <pivotField showAll="0"/>
    <pivotField showAll="0">
      <items count="5">
        <item x="3"/>
        <item x="2"/>
        <item x="1"/>
        <item x="0"/>
        <item t="default"/>
      </items>
    </pivotField>
    <pivotField showAll="0"/>
    <pivotField showAll="0"/>
    <pivotField showAll="0"/>
    <pivotField showAll="0"/>
    <pivotField showAll="0">
      <items count="4">
        <item x="0"/>
        <item x="2"/>
        <item x="1"/>
        <item t="default"/>
      </items>
    </pivotField>
    <pivotField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Budgeted Amount" fld="2" baseField="0" baseItem="0"/>
    <dataField name="Sum of Actual Amount" fld="3" baseField="0" baseItem="0"/>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860C8F-9845-4100-8201-6C9ABDE5F0A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ies">
  <location ref="Q20:S21" firstHeaderRow="0" firstDataRow="1" firstDataCol="0"/>
  <pivotFields count="16">
    <pivotField showAll="0"/>
    <pivotField showAll="0" sortType="ascending">
      <items count="17">
        <item x="1"/>
        <item x="15"/>
        <item x="8"/>
        <item x="0"/>
        <item x="5"/>
        <item x="6"/>
        <item x="11"/>
        <item x="9"/>
        <item x="2"/>
        <item x="10"/>
        <item x="7"/>
        <item x="13"/>
        <item x="12"/>
        <item x="4"/>
        <item x="3"/>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numFmtId="165" showAll="0"/>
    <pivotField numFmtId="165" showAll="0"/>
    <pivotField showAll="0"/>
    <pivotField showAll="0">
      <items count="5">
        <item x="3"/>
        <item x="2"/>
        <item x="1"/>
        <item x="0"/>
        <item t="default"/>
      </items>
    </pivotField>
    <pivotField showAll="0"/>
    <pivotField showAll="0"/>
    <pivotField showAll="0"/>
    <pivotField showAll="0"/>
    <pivotField showAll="0">
      <items count="4">
        <item x="0"/>
        <item x="2"/>
        <item x="1"/>
        <item t="default"/>
      </items>
    </pivotField>
    <pivotField showAll="0"/>
    <pivotField showAll="0"/>
  </pivotFields>
  <rowItems count="1">
    <i/>
  </rowItems>
  <colFields count="1">
    <field x="-2"/>
  </colFields>
  <colItems count="3">
    <i>
      <x/>
    </i>
    <i i="1">
      <x v="1"/>
    </i>
    <i i="2">
      <x v="2"/>
    </i>
  </colItems>
  <dataFields count="3">
    <dataField name="Sum of Variance" fld="4" baseField="0" baseItem="0"/>
    <dataField name="Sum of Actual Amount" fld="3" baseField="0" baseItem="0"/>
    <dataField name="Sum of Budgeted Amount" fld="2" baseField="0" baseItem="0"/>
  </dataFields>
  <formats count="4">
    <format dxfId="21">
      <pivotArea type="all" dataOnly="0" outline="0" fieldPosition="0"/>
    </format>
    <format dxfId="20">
      <pivotArea outline="0" collapsedLevelsAreSubtotals="1" fieldPosition="0"/>
    </format>
    <format dxfId="19">
      <pivotArea field="1" type="button" dataOnly="0" labelOnly="1" outline="0"/>
    </format>
    <format dxfId="1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7D0276-9BA6-474A-8586-33F35A875CC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ies">
  <location ref="M11:N28" firstHeaderRow="1" firstDataRow="1" firstDataCol="1"/>
  <pivotFields count="16">
    <pivotField showAll="0"/>
    <pivotField axis="axisRow" showAll="0" sortType="ascending">
      <items count="17">
        <item x="1"/>
        <item x="15"/>
        <item x="8"/>
        <item x="0"/>
        <item x="5"/>
        <item x="6"/>
        <item x="11"/>
        <item x="9"/>
        <item x="2"/>
        <item x="10"/>
        <item x="7"/>
        <item x="13"/>
        <item x="12"/>
        <item x="4"/>
        <item x="3"/>
        <item x="1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5" showAll="0"/>
    <pivotField numFmtId="165" showAll="0"/>
    <pivotField showAll="0"/>
    <pivotField showAll="0">
      <items count="5">
        <item x="3"/>
        <item x="2"/>
        <item x="1"/>
        <item x="0"/>
        <item t="default"/>
      </items>
    </pivotField>
    <pivotField showAll="0"/>
    <pivotField showAll="0"/>
    <pivotField showAll="0"/>
    <pivotField showAll="0"/>
    <pivotField showAll="0">
      <items count="4">
        <item x="0"/>
        <item x="2"/>
        <item x="1"/>
        <item t="default"/>
      </items>
    </pivotField>
    <pivotField showAll="0"/>
    <pivotField showAll="0"/>
  </pivotFields>
  <rowFields count="1">
    <field x="1"/>
  </rowFields>
  <rowItems count="17">
    <i>
      <x v="4"/>
    </i>
    <i>
      <x v="10"/>
    </i>
    <i>
      <x v="11"/>
    </i>
    <i>
      <x v="12"/>
    </i>
    <i>
      <x v="7"/>
    </i>
    <i>
      <x v="2"/>
    </i>
    <i>
      <x v="6"/>
    </i>
    <i>
      <x v="1"/>
    </i>
    <i>
      <x/>
    </i>
    <i>
      <x v="15"/>
    </i>
    <i>
      <x v="14"/>
    </i>
    <i>
      <x v="9"/>
    </i>
    <i>
      <x v="8"/>
    </i>
    <i>
      <x v="13"/>
    </i>
    <i>
      <x v="3"/>
    </i>
    <i>
      <x v="5"/>
    </i>
    <i t="grand">
      <x/>
    </i>
  </rowItems>
  <colItems count="1">
    <i/>
  </colItems>
  <dataFields count="1">
    <dataField name="Sum of Variance" fld="4" baseField="0" baseItem="0"/>
  </dataFields>
  <formats count="5">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Level" xr10:uid="{E3A1052E-F259-4B6E-BA68-9D654A4AFDA4}" sourceName="Priority Level">
  <pivotTables>
    <pivotTable tabId="3" name="PivotTable7"/>
    <pivotTable tabId="3" name="PivotTable3"/>
    <pivotTable tabId="3" name="PivotTable4"/>
    <pivotTable tabId="3" name="PivotTable5"/>
    <pivotTable tabId="3" name="PivotTable6"/>
    <pivotTable tabId="3" name="TotalByCategory"/>
  </pivotTables>
  <data>
    <tabular pivotCacheId="176271584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D195226-B0BB-4CF3-B19E-A0202244CB40}" sourceName="Payment Method">
  <pivotTables>
    <pivotTable tabId="3" name="PivotTable3"/>
    <pivotTable tabId="3" name="PivotTable4"/>
    <pivotTable tabId="3" name="PivotTable5"/>
    <pivotTable tabId="3" name="PivotTable6"/>
    <pivotTable tabId="3" name="PivotTable7"/>
    <pivotTable tabId="3" name="TotalByCategory"/>
  </pivotTables>
  <data>
    <tabular pivotCacheId="1762715848">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Level 1" xr10:uid="{8586CB35-C3F9-43D4-AC46-9E1B865CBAC7}" cache="Slicer_Priority_Level" caption="Priority Level" style="SlicerStyleDark3" rowHeight="234950"/>
  <slicer name="Payment Method 1" xr10:uid="{2D44BB71-4D40-441B-BD6B-7167A02FE6F2}" cache="Slicer_Payment_Method" caption="Payment Method"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Level" xr10:uid="{F0612434-9AC0-43EB-9849-A7C128AAF3DF}" cache="Slicer_Priority_Level" caption="Priority Level" rowHeight="234950"/>
  <slicer name="Payment Method" xr10:uid="{775EE3D4-FC93-49E2-ADAB-0B14821C7C28}" cache="Slicer_Payment_Method" caption="Payment 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62727-3A24-4D0E-B83F-DD8F3F5BCBEE}" name="Table2" displayName="Table2" ref="A1:P6" totalsRowShown="0">
  <autoFilter ref="A1:P6" xr:uid="{9A662727-3A24-4D0E-B83F-DD8F3F5BCBEE}"/>
  <tableColumns count="16">
    <tableColumn id="1" xr3:uid="{573E58E8-7369-4CEE-88DE-E7E2A5275E01}" name="Department / Project"/>
    <tableColumn id="2" xr3:uid="{5C9A1B48-3164-444F-B1D3-398F37C8F5B7}" name="Category"/>
    <tableColumn id="3" xr3:uid="{82DC8E82-D3AC-4A1D-862D-4EBCD645DB45}" name="Budgeted Amount"/>
    <tableColumn id="4" xr3:uid="{CCD438F1-C9AF-4DEE-9BCF-D6720485D616}" name="Actual Amount"/>
    <tableColumn id="5" xr3:uid="{C13A6DDD-FBF5-4E6B-A71C-104028178E79}" name="Variance"/>
    <tableColumn id="6" xr3:uid="{B4B397C2-37A0-4414-844C-37635FA7E39B}" name="Variance %"/>
    <tableColumn id="7" xr3:uid="{3745133D-535B-4736-9C4E-B6EFD9089A07}" name="% of Budget Used"/>
    <tableColumn id="8" xr3:uid="{C24666FE-2DBE-4BF8-BDDE-3AC7FD215244}" name="Expense Date"/>
    <tableColumn id="9" xr3:uid="{299708F9-A3D6-4FCA-B02C-9107E9454F83}" name="Payment Method"/>
    <tableColumn id="10" xr3:uid="{5CE8DC2C-3EF1-44CE-A0BC-AC67495D2FA1}" name="Invoice Number"/>
    <tableColumn id="11" xr3:uid="{C8F50A57-AB72-474E-BCF0-CEEC365DB6CB}" name="Vendor / Supplier"/>
    <tableColumn id="12" xr3:uid="{85EFD145-83DE-46A4-802B-769706CE095D}" name="Approved By"/>
    <tableColumn id="13" xr3:uid="{6B4E3CBE-3062-449F-A9C5-4381A54A4EC0}" name="Recurring?"/>
    <tableColumn id="14" xr3:uid="{81F61FEE-B9AB-4B01-B837-9F0E1A4A443C}" name="Priority Level"/>
    <tableColumn id="15" xr3:uid="{D8145E60-785E-4824-8118-F67C2EDFCEC7}" name="Expense Type"/>
    <tableColumn id="16" xr3:uid="{96B47C5A-E7BA-45FF-89D2-6AFAD9E2751B}" name="Remarks / Not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A92DA6-D461-4A1F-8081-08B4670C79E3}" name="Table1" displayName="Table1" ref="A1:P101" totalsRowShown="0" headerRowDxfId="34" headerRowBorderDxfId="33" tableBorderDxfId="32">
  <autoFilter ref="A1:P101" xr:uid="{AAA92DA6-D461-4A1F-8081-08B4670C79E3}"/>
  <tableColumns count="16">
    <tableColumn id="1" xr3:uid="{BF3F2513-DBDB-45BC-BEA1-AA11890296C6}" name="Department / Project"/>
    <tableColumn id="2" xr3:uid="{CD77D94A-ABC3-45B7-AEF8-08F9C8FDCD1F}" name="Category"/>
    <tableColumn id="3" xr3:uid="{A04C5011-EFC0-41A2-8863-0189DF5004D0}" name="Budgeted Amount" dataDxfId="31"/>
    <tableColumn id="4" xr3:uid="{F8D2059B-E928-4C3F-AE99-DCD892B56D87}" name="Actual Amount" dataDxfId="30"/>
    <tableColumn id="5" xr3:uid="{4312A23D-A5C0-4B60-8592-1176FDC76BBA}" name="Variance" dataDxfId="29">
      <calculatedColumnFormula>Table1[[#This Row],[Actual Amount]]-Table1[[#This Row],[Budgeted Amount]]</calculatedColumnFormula>
    </tableColumn>
    <tableColumn id="16" xr3:uid="{B5949538-8DAE-419E-B555-00829F6C90A3}" name="Variance %" dataDxfId="28">
      <calculatedColumnFormula>Table1[[#This Row],[Variance]]/Table1[[#This Row],[Budgeted Amount]]</calculatedColumnFormula>
    </tableColumn>
    <tableColumn id="6" xr3:uid="{3B4EA823-63C1-40F9-9AB0-05F6748A18A9}" name="% of Budget Used" dataDxfId="27">
      <calculatedColumnFormula>Table1[[#This Row],[Actual Amount]]/Table1[[#This Row],[Budgeted Amount]]</calculatedColumnFormula>
    </tableColumn>
    <tableColumn id="7" xr3:uid="{BB92C6C7-56AE-4542-A137-7E427325C877}" name="Expense Date"/>
    <tableColumn id="8" xr3:uid="{855AEB32-6B6E-4CD3-AAEE-C2E46280CB71}" name="Payment Method"/>
    <tableColumn id="9" xr3:uid="{F69CBB61-8AEC-4230-A85A-4C883192DE95}" name="Invoice Number"/>
    <tableColumn id="10" xr3:uid="{883B1F18-8825-459B-9F5E-8B41DCF4F27B}" name="Vendor / Supplier"/>
    <tableColumn id="11" xr3:uid="{C1721DE7-DF46-413D-833D-864A604343A8}" name="Approved By"/>
    <tableColumn id="12" xr3:uid="{28E65271-445B-44E1-B46B-E8A959EBD86C}" name="Recurring?"/>
    <tableColumn id="13" xr3:uid="{E13CCF0A-5877-497C-9AB8-E79A897496D4}" name="Priority Level"/>
    <tableColumn id="14" xr3:uid="{D6435F51-D85D-4513-97E6-03B3FEE6A79C}" name="Expense Type"/>
    <tableColumn id="15" xr3:uid="{8117E9E8-4CA2-4F16-A71E-95EA8FD2E145}" name="Remarks / Notes"/>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0C7A5D-BF72-4ACD-B654-2191275301ED}">
  <we:reference id="wa200001584" version="3.0.5.6" store="en-US" storeType="OMEX"/>
  <we:alternateReferences>
    <we:reference id="wa200001584" version="3.0.5.6"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F9E3C-4E01-4D6C-827F-A5AA8FDCD40B}">
  <dimension ref="A1:P6"/>
  <sheetViews>
    <sheetView workbookViewId="0">
      <selection sqref="A1:P6"/>
    </sheetView>
  </sheetViews>
  <sheetFormatPr defaultRowHeight="14.4" x14ac:dyDescent="0.3"/>
  <cols>
    <col min="1" max="1" width="20.77734375" customWidth="1"/>
    <col min="2" max="2" width="10.44140625" customWidth="1"/>
    <col min="3" max="3" width="18.33203125" customWidth="1"/>
    <col min="4" max="4" width="15.5546875" customWidth="1"/>
    <col min="5" max="5" width="10.21875" customWidth="1"/>
    <col min="6" max="6" width="12.109375" customWidth="1"/>
    <col min="7" max="7" width="17.6640625" customWidth="1"/>
    <col min="8" max="8" width="14.109375" customWidth="1"/>
    <col min="9" max="9" width="17.6640625" customWidth="1"/>
    <col min="10" max="10" width="16.33203125" customWidth="1"/>
    <col min="11" max="11" width="17.77734375" customWidth="1"/>
    <col min="12" max="12" width="13.77734375" customWidth="1"/>
    <col min="13" max="13" width="11.77734375" customWidth="1"/>
    <col min="14" max="14" width="13.77734375" customWidth="1"/>
    <col min="15" max="15" width="14.33203125" customWidth="1"/>
    <col min="16" max="16" width="16.77734375" customWidth="1"/>
  </cols>
  <sheetData>
    <row r="1" spans="1:16" x14ac:dyDescent="0.3">
      <c r="A1" t="s">
        <v>0</v>
      </c>
      <c r="B1" t="s">
        <v>1</v>
      </c>
      <c r="C1" t="s">
        <v>2</v>
      </c>
      <c r="D1" t="s">
        <v>3</v>
      </c>
      <c r="E1" t="s">
        <v>4</v>
      </c>
      <c r="F1" t="s">
        <v>279</v>
      </c>
      <c r="G1" t="s">
        <v>5</v>
      </c>
      <c r="H1" t="s">
        <v>6</v>
      </c>
      <c r="I1" t="s">
        <v>7</v>
      </c>
      <c r="J1" t="s">
        <v>8</v>
      </c>
      <c r="K1" t="s">
        <v>9</v>
      </c>
      <c r="L1" t="s">
        <v>10</v>
      </c>
      <c r="M1" t="s">
        <v>11</v>
      </c>
      <c r="N1" t="s">
        <v>12</v>
      </c>
      <c r="O1" t="s">
        <v>13</v>
      </c>
      <c r="P1" t="s">
        <v>14</v>
      </c>
    </row>
    <row r="2" spans="1:16" x14ac:dyDescent="0.3">
      <c r="A2" t="s">
        <v>17</v>
      </c>
      <c r="B2" t="s">
        <v>23</v>
      </c>
      <c r="C2">
        <v>13894</v>
      </c>
      <c r="D2">
        <v>12577</v>
      </c>
      <c r="E2">
        <v>1317</v>
      </c>
      <c r="F2">
        <v>9.478911760472146E-2</v>
      </c>
      <c r="G2">
        <v>0.90521088239527858</v>
      </c>
      <c r="H2" t="s">
        <v>50</v>
      </c>
      <c r="I2" t="s">
        <v>54</v>
      </c>
      <c r="J2" t="s">
        <v>146</v>
      </c>
      <c r="K2" t="s">
        <v>157</v>
      </c>
      <c r="L2" t="s">
        <v>168</v>
      </c>
      <c r="M2" t="s">
        <v>170</v>
      </c>
      <c r="N2" t="s">
        <v>173</v>
      </c>
      <c r="O2" t="s">
        <v>177</v>
      </c>
      <c r="P2" t="s">
        <v>271</v>
      </c>
    </row>
    <row r="3" spans="1:16" x14ac:dyDescent="0.3">
      <c r="A3" t="s">
        <v>16</v>
      </c>
      <c r="B3" t="s">
        <v>23</v>
      </c>
      <c r="C3">
        <v>18021</v>
      </c>
      <c r="D3">
        <v>23196</v>
      </c>
      <c r="E3">
        <v>-5175</v>
      </c>
      <c r="F3">
        <v>-0.28716497419677045</v>
      </c>
      <c r="G3">
        <v>1.2871649741967703</v>
      </c>
      <c r="H3" t="s">
        <v>39</v>
      </c>
      <c r="I3" t="s">
        <v>54</v>
      </c>
      <c r="J3" t="s">
        <v>58</v>
      </c>
      <c r="K3" t="s">
        <v>158</v>
      </c>
      <c r="L3" t="s">
        <v>166</v>
      </c>
      <c r="M3" t="s">
        <v>171</v>
      </c>
      <c r="N3" t="s">
        <v>173</v>
      </c>
      <c r="O3" t="s">
        <v>176</v>
      </c>
      <c r="P3" t="s">
        <v>179</v>
      </c>
    </row>
    <row r="4" spans="1:16" x14ac:dyDescent="0.3">
      <c r="A4" t="s">
        <v>18</v>
      </c>
      <c r="B4" t="s">
        <v>23</v>
      </c>
      <c r="C4">
        <v>2463</v>
      </c>
      <c r="D4">
        <v>2781</v>
      </c>
      <c r="E4">
        <v>-318</v>
      </c>
      <c r="F4">
        <v>-0.12911084043848964</v>
      </c>
      <c r="G4">
        <v>1.1291108404384897</v>
      </c>
      <c r="H4" t="s">
        <v>52</v>
      </c>
      <c r="I4" t="s">
        <v>55</v>
      </c>
      <c r="J4" t="s">
        <v>111</v>
      </c>
      <c r="K4" t="s">
        <v>162</v>
      </c>
      <c r="L4" t="s">
        <v>165</v>
      </c>
      <c r="M4" t="s">
        <v>170</v>
      </c>
      <c r="N4" t="s">
        <v>172</v>
      </c>
      <c r="O4" t="s">
        <v>176</v>
      </c>
      <c r="P4" t="s">
        <v>248</v>
      </c>
    </row>
    <row r="5" spans="1:16" x14ac:dyDescent="0.3">
      <c r="A5" t="s">
        <v>20</v>
      </c>
      <c r="B5" t="s">
        <v>23</v>
      </c>
      <c r="C5">
        <v>19725</v>
      </c>
      <c r="D5">
        <v>16890</v>
      </c>
      <c r="E5">
        <v>2835</v>
      </c>
      <c r="F5">
        <v>0.14372623574144486</v>
      </c>
      <c r="G5">
        <v>0.85627376425855517</v>
      </c>
      <c r="H5" t="s">
        <v>48</v>
      </c>
      <c r="I5" t="s">
        <v>55</v>
      </c>
      <c r="J5" t="s">
        <v>106</v>
      </c>
      <c r="K5" t="s">
        <v>160</v>
      </c>
      <c r="L5" t="s">
        <v>167</v>
      </c>
      <c r="M5" t="s">
        <v>170</v>
      </c>
      <c r="N5" t="s">
        <v>174</v>
      </c>
      <c r="O5" t="s">
        <v>176</v>
      </c>
      <c r="P5" t="s">
        <v>243</v>
      </c>
    </row>
    <row r="6" spans="1:16" x14ac:dyDescent="0.3">
      <c r="A6" t="s">
        <v>18</v>
      </c>
      <c r="B6" t="s">
        <v>23</v>
      </c>
      <c r="C6">
        <v>12059</v>
      </c>
      <c r="D6">
        <v>10634</v>
      </c>
      <c r="E6">
        <v>1425</v>
      </c>
      <c r="F6">
        <v>0.11816900240484286</v>
      </c>
      <c r="G6">
        <v>0.88183099759515715</v>
      </c>
      <c r="H6" t="s">
        <v>40</v>
      </c>
      <c r="I6" t="s">
        <v>56</v>
      </c>
      <c r="J6" t="s">
        <v>89</v>
      </c>
      <c r="K6" t="s">
        <v>162</v>
      </c>
      <c r="L6" t="s">
        <v>165</v>
      </c>
      <c r="M6" t="s">
        <v>171</v>
      </c>
      <c r="N6" t="s">
        <v>172</v>
      </c>
      <c r="O6" t="s">
        <v>177</v>
      </c>
      <c r="P6" t="s">
        <v>230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opLeftCell="G1" workbookViewId="0">
      <selection activeCell="F9" sqref="F9"/>
    </sheetView>
  </sheetViews>
  <sheetFormatPr defaultRowHeight="14.4" x14ac:dyDescent="0.3"/>
  <cols>
    <col min="1" max="1" width="20.77734375" customWidth="1"/>
    <col min="2" max="2" width="21.21875" customWidth="1"/>
    <col min="3" max="3" width="18.33203125" customWidth="1"/>
    <col min="4" max="4" width="24" customWidth="1"/>
    <col min="5" max="5" width="17.77734375" customWidth="1"/>
    <col min="6" max="6" width="18.88671875" customWidth="1"/>
    <col min="7" max="7" width="24.109375" customWidth="1"/>
    <col min="8" max="8" width="23.6640625" customWidth="1"/>
    <col min="9" max="9" width="25.21875" customWidth="1"/>
    <col min="10" max="10" width="17.77734375" customWidth="1"/>
    <col min="11" max="11" width="21.88671875" customWidth="1"/>
    <col min="12" max="12" width="15.6640625" customWidth="1"/>
    <col min="13" max="13" width="17.5546875" customWidth="1"/>
    <col min="14" max="14" width="17.88671875" customWidth="1"/>
    <col min="15" max="15" width="19.77734375" customWidth="1"/>
    <col min="16" max="16" width="14.33203125" customWidth="1"/>
  </cols>
  <sheetData>
    <row r="1" spans="1:16" x14ac:dyDescent="0.3">
      <c r="A1" s="1" t="s">
        <v>0</v>
      </c>
      <c r="B1" s="1" t="s">
        <v>1</v>
      </c>
      <c r="C1" s="1" t="s">
        <v>2</v>
      </c>
      <c r="D1" s="1" t="s">
        <v>3</v>
      </c>
      <c r="E1" s="1" t="s">
        <v>4</v>
      </c>
      <c r="F1" s="1" t="s">
        <v>279</v>
      </c>
      <c r="G1" s="1" t="s">
        <v>5</v>
      </c>
      <c r="H1" s="1" t="s">
        <v>6</v>
      </c>
      <c r="I1" s="1" t="s">
        <v>7</v>
      </c>
      <c r="J1" s="1" t="s">
        <v>8</v>
      </c>
      <c r="K1" s="1" t="s">
        <v>9</v>
      </c>
      <c r="L1" s="1" t="s">
        <v>10</v>
      </c>
      <c r="M1" s="1" t="s">
        <v>11</v>
      </c>
      <c r="N1" s="1" t="s">
        <v>12</v>
      </c>
      <c r="O1" s="1" t="s">
        <v>13</v>
      </c>
      <c r="P1" s="1" t="s">
        <v>14</v>
      </c>
    </row>
    <row r="2" spans="1:16" x14ac:dyDescent="0.3">
      <c r="A2" t="s">
        <v>15</v>
      </c>
      <c r="B2" t="s">
        <v>22</v>
      </c>
      <c r="C2" s="2">
        <v>16683</v>
      </c>
      <c r="D2" s="2">
        <v>20457</v>
      </c>
      <c r="E2" s="2">
        <f>Table1[[#This Row],[Actual Amount]]-Table1[[#This Row],[Budgeted Amount]]</f>
        <v>3774</v>
      </c>
      <c r="F2" s="3">
        <f>Table1[[#This Row],[Variance]]/Table1[[#This Row],[Budgeted Amount]]</f>
        <v>0.22621830606006113</v>
      </c>
      <c r="G2" s="3">
        <f>Table1[[#This Row],[Actual Amount]]/Table1[[#This Row],[Budgeted Amount]]</f>
        <v>1.2262183060600611</v>
      </c>
      <c r="H2" t="s">
        <v>38</v>
      </c>
      <c r="I2" t="s">
        <v>53</v>
      </c>
      <c r="J2" t="s">
        <v>57</v>
      </c>
      <c r="K2" t="s">
        <v>157</v>
      </c>
      <c r="L2" t="s">
        <v>165</v>
      </c>
      <c r="M2" t="s">
        <v>170</v>
      </c>
      <c r="N2" t="s">
        <v>172</v>
      </c>
      <c r="O2" t="s">
        <v>175</v>
      </c>
      <c r="P2" t="s">
        <v>213</v>
      </c>
    </row>
    <row r="3" spans="1:16" x14ac:dyDescent="0.3">
      <c r="A3" t="s">
        <v>16</v>
      </c>
      <c r="B3" t="s">
        <v>23</v>
      </c>
      <c r="C3" s="2">
        <v>18021</v>
      </c>
      <c r="D3" s="2">
        <v>23196</v>
      </c>
      <c r="E3" s="2">
        <f>Table1[[#This Row],[Actual Amount]]-Table1[[#This Row],[Budgeted Amount]]</f>
        <v>5175</v>
      </c>
      <c r="F3" s="3">
        <f>Table1[[#This Row],[Variance]]/Table1[[#This Row],[Budgeted Amount]]</f>
        <v>0.28716497419677045</v>
      </c>
      <c r="G3" s="3">
        <f>Table1[[#This Row],[Actual Amount]]/Table1[[#This Row],[Budgeted Amount]]</f>
        <v>1.2871649741967703</v>
      </c>
      <c r="H3" t="s">
        <v>39</v>
      </c>
      <c r="I3" t="s">
        <v>54</v>
      </c>
      <c r="J3" t="s">
        <v>58</v>
      </c>
      <c r="K3" t="s">
        <v>158</v>
      </c>
      <c r="L3" t="s">
        <v>166</v>
      </c>
      <c r="M3" t="s">
        <v>171</v>
      </c>
      <c r="N3" t="s">
        <v>173</v>
      </c>
      <c r="O3" t="s">
        <v>176</v>
      </c>
      <c r="P3" t="s">
        <v>179</v>
      </c>
    </row>
    <row r="4" spans="1:16" x14ac:dyDescent="0.3">
      <c r="A4" t="s">
        <v>17</v>
      </c>
      <c r="B4" t="s">
        <v>24</v>
      </c>
      <c r="C4" s="2">
        <v>9159</v>
      </c>
      <c r="D4" s="2">
        <v>11737</v>
      </c>
      <c r="E4" s="2">
        <f>Table1[[#This Row],[Actual Amount]]-Table1[[#This Row],[Budgeted Amount]]</f>
        <v>2578</v>
      </c>
      <c r="F4" s="3">
        <f>Table1[[#This Row],[Variance]]/Table1[[#This Row],[Budgeted Amount]]</f>
        <v>0.28147177639480292</v>
      </c>
      <c r="G4" s="3">
        <f>Table1[[#This Row],[Actual Amount]]/Table1[[#This Row],[Budgeted Amount]]</f>
        <v>1.2814717763948029</v>
      </c>
      <c r="H4" t="s">
        <v>40</v>
      </c>
      <c r="I4" t="s">
        <v>53</v>
      </c>
      <c r="J4" t="s">
        <v>59</v>
      </c>
      <c r="K4" t="s">
        <v>159</v>
      </c>
      <c r="L4" t="s">
        <v>166</v>
      </c>
      <c r="M4" t="s">
        <v>171</v>
      </c>
      <c r="N4" t="s">
        <v>174</v>
      </c>
      <c r="O4" t="s">
        <v>177</v>
      </c>
      <c r="P4" t="s">
        <v>214</v>
      </c>
    </row>
    <row r="5" spans="1:16" x14ac:dyDescent="0.3">
      <c r="A5" t="s">
        <v>16</v>
      </c>
      <c r="B5" t="s">
        <v>25</v>
      </c>
      <c r="C5" s="2">
        <v>5914</v>
      </c>
      <c r="D5" s="2">
        <v>6350</v>
      </c>
      <c r="E5" s="2">
        <f>Table1[[#This Row],[Actual Amount]]-Table1[[#This Row],[Budgeted Amount]]</f>
        <v>436</v>
      </c>
      <c r="F5" s="3">
        <f>Table1[[#This Row],[Variance]]/Table1[[#This Row],[Budgeted Amount]]</f>
        <v>7.37233682786608E-2</v>
      </c>
      <c r="G5" s="3">
        <f>Table1[[#This Row],[Actual Amount]]/Table1[[#This Row],[Budgeted Amount]]</f>
        <v>1.0737233682786609</v>
      </c>
      <c r="H5" t="s">
        <v>41</v>
      </c>
      <c r="I5" t="s">
        <v>55</v>
      </c>
      <c r="J5" t="s">
        <v>60</v>
      </c>
      <c r="K5" t="s">
        <v>160</v>
      </c>
      <c r="L5" t="s">
        <v>167</v>
      </c>
      <c r="M5" t="s">
        <v>170</v>
      </c>
      <c r="N5" t="s">
        <v>174</v>
      </c>
      <c r="O5" t="s">
        <v>178</v>
      </c>
      <c r="P5" t="s">
        <v>180</v>
      </c>
    </row>
    <row r="6" spans="1:16" x14ac:dyDescent="0.3">
      <c r="A6" t="s">
        <v>18</v>
      </c>
      <c r="B6" t="s">
        <v>26</v>
      </c>
      <c r="C6" s="2">
        <v>13207</v>
      </c>
      <c r="D6" s="2">
        <v>11210</v>
      </c>
      <c r="E6" s="2">
        <f>Table1[[#This Row],[Actual Amount]]-Table1[[#This Row],[Budgeted Amount]]</f>
        <v>-1997</v>
      </c>
      <c r="F6" s="3">
        <f>Table1[[#This Row],[Variance]]/Table1[[#This Row],[Budgeted Amount]]</f>
        <v>-0.15120769289013403</v>
      </c>
      <c r="G6" s="3">
        <f>Table1[[#This Row],[Actual Amount]]/Table1[[#This Row],[Budgeted Amount]]</f>
        <v>0.84879230710986597</v>
      </c>
      <c r="H6" t="s">
        <v>42</v>
      </c>
      <c r="I6" t="s">
        <v>56</v>
      </c>
      <c r="J6" t="s">
        <v>61</v>
      </c>
      <c r="K6" t="s">
        <v>160</v>
      </c>
      <c r="L6" t="s">
        <v>167</v>
      </c>
      <c r="M6" t="s">
        <v>170</v>
      </c>
      <c r="N6" t="s">
        <v>174</v>
      </c>
      <c r="O6" t="s">
        <v>178</v>
      </c>
      <c r="P6" t="s">
        <v>215</v>
      </c>
    </row>
    <row r="7" spans="1:16" x14ac:dyDescent="0.3">
      <c r="A7" t="s">
        <v>16</v>
      </c>
      <c r="B7" t="s">
        <v>27</v>
      </c>
      <c r="C7" s="2">
        <v>18403</v>
      </c>
      <c r="D7" s="2">
        <v>18386</v>
      </c>
      <c r="E7" s="2">
        <f>Table1[[#This Row],[Actual Amount]]-Table1[[#This Row],[Budgeted Amount]]</f>
        <v>-17</v>
      </c>
      <c r="F7" s="3">
        <f>Table1[[#This Row],[Variance]]/Table1[[#This Row],[Budgeted Amount]]</f>
        <v>-9.2376243003858066E-4</v>
      </c>
      <c r="G7" s="3">
        <f>Table1[[#This Row],[Actual Amount]]/Table1[[#This Row],[Budgeted Amount]]</f>
        <v>0.99907623756996145</v>
      </c>
      <c r="H7" t="s">
        <v>42</v>
      </c>
      <c r="I7" t="s">
        <v>53</v>
      </c>
      <c r="J7" t="s">
        <v>62</v>
      </c>
      <c r="K7" t="s">
        <v>158</v>
      </c>
      <c r="L7" t="s">
        <v>166</v>
      </c>
      <c r="M7" t="s">
        <v>170</v>
      </c>
      <c r="N7" t="s">
        <v>173</v>
      </c>
      <c r="O7" t="s">
        <v>175</v>
      </c>
      <c r="P7" t="s">
        <v>216</v>
      </c>
    </row>
    <row r="8" spans="1:16" x14ac:dyDescent="0.3">
      <c r="A8" t="s">
        <v>16</v>
      </c>
      <c r="B8" t="s">
        <v>28</v>
      </c>
      <c r="C8" s="2">
        <v>9661</v>
      </c>
      <c r="D8" s="2">
        <v>12439</v>
      </c>
      <c r="E8" s="2">
        <f>Table1[[#This Row],[Actual Amount]]-Table1[[#This Row],[Budgeted Amount]]</f>
        <v>2778</v>
      </c>
      <c r="F8" s="3">
        <f>Table1[[#This Row],[Variance]]/Table1[[#This Row],[Budgeted Amount]]</f>
        <v>0.28754787289100509</v>
      </c>
      <c r="G8" s="3">
        <f>Table1[[#This Row],[Actual Amount]]/Table1[[#This Row],[Budgeted Amount]]</f>
        <v>1.287547872891005</v>
      </c>
      <c r="H8" t="s">
        <v>43</v>
      </c>
      <c r="I8" t="s">
        <v>56</v>
      </c>
      <c r="J8" t="s">
        <v>63</v>
      </c>
      <c r="K8" t="s">
        <v>161</v>
      </c>
      <c r="L8" t="s">
        <v>166</v>
      </c>
      <c r="M8" t="s">
        <v>171</v>
      </c>
      <c r="N8" t="s">
        <v>172</v>
      </c>
      <c r="O8" t="s">
        <v>177</v>
      </c>
      <c r="P8" t="s">
        <v>217</v>
      </c>
    </row>
    <row r="9" spans="1:16" x14ac:dyDescent="0.3">
      <c r="A9" t="s">
        <v>18</v>
      </c>
      <c r="B9" t="s">
        <v>28</v>
      </c>
      <c r="C9" s="2">
        <v>4830</v>
      </c>
      <c r="D9" s="2">
        <v>5040</v>
      </c>
      <c r="E9" s="2">
        <f>Table1[[#This Row],[Actual Amount]]-Table1[[#This Row],[Budgeted Amount]]</f>
        <v>210</v>
      </c>
      <c r="F9" s="3">
        <f>Table1[[#This Row],[Variance]]/Table1[[#This Row],[Budgeted Amount]]</f>
        <v>4.3478260869565216E-2</v>
      </c>
      <c r="G9" s="3">
        <f>Table1[[#This Row],[Actual Amount]]/Table1[[#This Row],[Budgeted Amount]]</f>
        <v>1.0434782608695652</v>
      </c>
      <c r="H9" t="s">
        <v>44</v>
      </c>
      <c r="I9" t="s">
        <v>56</v>
      </c>
      <c r="J9" t="s">
        <v>64</v>
      </c>
      <c r="K9" t="s">
        <v>162</v>
      </c>
      <c r="L9" t="s">
        <v>168</v>
      </c>
      <c r="M9" t="s">
        <v>170</v>
      </c>
      <c r="N9" t="s">
        <v>173</v>
      </c>
      <c r="O9" t="s">
        <v>177</v>
      </c>
      <c r="P9" t="s">
        <v>218</v>
      </c>
    </row>
    <row r="10" spans="1:16" x14ac:dyDescent="0.3">
      <c r="A10" t="s">
        <v>19</v>
      </c>
      <c r="B10" t="s">
        <v>27</v>
      </c>
      <c r="C10" s="2">
        <v>10853</v>
      </c>
      <c r="D10" s="2">
        <v>8548</v>
      </c>
      <c r="E10" s="2">
        <f>Table1[[#This Row],[Actual Amount]]-Table1[[#This Row],[Budgeted Amount]]</f>
        <v>-2305</v>
      </c>
      <c r="F10" s="3">
        <f>Table1[[#This Row],[Variance]]/Table1[[#This Row],[Budgeted Amount]]</f>
        <v>-0.21238367271722106</v>
      </c>
      <c r="G10" s="3">
        <f>Table1[[#This Row],[Actual Amount]]/Table1[[#This Row],[Budgeted Amount]]</f>
        <v>0.78761632728277897</v>
      </c>
      <c r="H10" t="s">
        <v>45</v>
      </c>
      <c r="I10" t="s">
        <v>54</v>
      </c>
      <c r="J10" t="s">
        <v>65</v>
      </c>
      <c r="K10" t="s">
        <v>161</v>
      </c>
      <c r="L10" t="s">
        <v>166</v>
      </c>
      <c r="M10" t="s">
        <v>170</v>
      </c>
      <c r="N10" t="s">
        <v>172</v>
      </c>
      <c r="O10" t="s">
        <v>177</v>
      </c>
      <c r="P10" t="s">
        <v>219</v>
      </c>
    </row>
    <row r="11" spans="1:16" x14ac:dyDescent="0.3">
      <c r="A11" t="s">
        <v>15</v>
      </c>
      <c r="B11" t="s">
        <v>28</v>
      </c>
      <c r="C11" s="2">
        <v>12556</v>
      </c>
      <c r="D11" s="2">
        <v>15603</v>
      </c>
      <c r="E11" s="2">
        <f>Table1[[#This Row],[Actual Amount]]-Table1[[#This Row],[Budgeted Amount]]</f>
        <v>3047</v>
      </c>
      <c r="F11" s="3">
        <f>Table1[[#This Row],[Variance]]/Table1[[#This Row],[Budgeted Amount]]</f>
        <v>0.24267282574068175</v>
      </c>
      <c r="G11" s="3">
        <f>Table1[[#This Row],[Actual Amount]]/Table1[[#This Row],[Budgeted Amount]]</f>
        <v>1.2426728257406818</v>
      </c>
      <c r="H11" t="s">
        <v>46</v>
      </c>
      <c r="I11" t="s">
        <v>54</v>
      </c>
      <c r="J11" t="s">
        <v>66</v>
      </c>
      <c r="K11" t="s">
        <v>159</v>
      </c>
      <c r="L11" t="s">
        <v>166</v>
      </c>
      <c r="M11" t="s">
        <v>171</v>
      </c>
      <c r="N11" t="s">
        <v>173</v>
      </c>
      <c r="O11" t="s">
        <v>178</v>
      </c>
      <c r="P11" t="s">
        <v>220</v>
      </c>
    </row>
    <row r="12" spans="1:16" x14ac:dyDescent="0.3">
      <c r="A12" t="s">
        <v>20</v>
      </c>
      <c r="B12" t="s">
        <v>29</v>
      </c>
      <c r="C12" s="2">
        <v>3876</v>
      </c>
      <c r="D12" s="2">
        <v>4124</v>
      </c>
      <c r="E12" s="2">
        <f>Table1[[#This Row],[Actual Amount]]-Table1[[#This Row],[Budgeted Amount]]</f>
        <v>248</v>
      </c>
      <c r="F12" s="3">
        <f>Table1[[#This Row],[Variance]]/Table1[[#This Row],[Budgeted Amount]]</f>
        <v>6.3983488132094937E-2</v>
      </c>
      <c r="G12" s="3">
        <f>Table1[[#This Row],[Actual Amount]]/Table1[[#This Row],[Budgeted Amount]]</f>
        <v>1.0639834881320949</v>
      </c>
      <c r="H12" t="s">
        <v>47</v>
      </c>
      <c r="I12" t="s">
        <v>54</v>
      </c>
      <c r="J12" t="s">
        <v>67</v>
      </c>
      <c r="K12" t="s">
        <v>163</v>
      </c>
      <c r="L12" t="s">
        <v>167</v>
      </c>
      <c r="M12" t="s">
        <v>171</v>
      </c>
      <c r="N12" t="s">
        <v>173</v>
      </c>
      <c r="O12" t="s">
        <v>177</v>
      </c>
      <c r="P12" t="s">
        <v>181</v>
      </c>
    </row>
    <row r="13" spans="1:16" x14ac:dyDescent="0.3">
      <c r="A13" t="s">
        <v>18</v>
      </c>
      <c r="B13" t="s">
        <v>26</v>
      </c>
      <c r="C13" s="2">
        <v>17155</v>
      </c>
      <c r="D13" s="2">
        <v>22237</v>
      </c>
      <c r="E13" s="2">
        <f>Table1[[#This Row],[Actual Amount]]-Table1[[#This Row],[Budgeted Amount]]</f>
        <v>5082</v>
      </c>
      <c r="F13" s="3">
        <f>Table1[[#This Row],[Variance]]/Table1[[#This Row],[Budgeted Amount]]</f>
        <v>0.29624016321772079</v>
      </c>
      <c r="G13" s="3">
        <f>Table1[[#This Row],[Actual Amount]]/Table1[[#This Row],[Budgeted Amount]]</f>
        <v>1.2962401632177207</v>
      </c>
      <c r="H13" t="s">
        <v>48</v>
      </c>
      <c r="I13" t="s">
        <v>53</v>
      </c>
      <c r="J13" t="s">
        <v>68</v>
      </c>
      <c r="K13" t="s">
        <v>159</v>
      </c>
      <c r="L13" t="s">
        <v>169</v>
      </c>
      <c r="M13" t="s">
        <v>170</v>
      </c>
      <c r="N13" t="s">
        <v>174</v>
      </c>
      <c r="O13" t="s">
        <v>176</v>
      </c>
      <c r="P13" t="s">
        <v>182</v>
      </c>
    </row>
    <row r="14" spans="1:16" x14ac:dyDescent="0.3">
      <c r="A14" t="s">
        <v>21</v>
      </c>
      <c r="B14" t="s">
        <v>27</v>
      </c>
      <c r="C14" s="2">
        <v>12003</v>
      </c>
      <c r="D14" s="2">
        <v>12054</v>
      </c>
      <c r="E14" s="2">
        <f>Table1[[#This Row],[Actual Amount]]-Table1[[#This Row],[Budgeted Amount]]</f>
        <v>51</v>
      </c>
      <c r="F14" s="3">
        <f>Table1[[#This Row],[Variance]]/Table1[[#This Row],[Budgeted Amount]]</f>
        <v>4.2489377655586099E-3</v>
      </c>
      <c r="G14" s="3">
        <f>Table1[[#This Row],[Actual Amount]]/Table1[[#This Row],[Budgeted Amount]]</f>
        <v>1.0042489377655586</v>
      </c>
      <c r="H14" t="s">
        <v>49</v>
      </c>
      <c r="I14" t="s">
        <v>55</v>
      </c>
      <c r="J14" t="s">
        <v>69</v>
      </c>
      <c r="K14" t="s">
        <v>161</v>
      </c>
      <c r="L14" t="s">
        <v>166</v>
      </c>
      <c r="M14" t="s">
        <v>171</v>
      </c>
      <c r="N14" t="s">
        <v>172</v>
      </c>
      <c r="O14" t="s">
        <v>177</v>
      </c>
      <c r="P14" t="s">
        <v>221</v>
      </c>
    </row>
    <row r="15" spans="1:16" x14ac:dyDescent="0.3">
      <c r="A15" t="s">
        <v>15</v>
      </c>
      <c r="B15" t="s">
        <v>27</v>
      </c>
      <c r="C15" s="2">
        <v>19939</v>
      </c>
      <c r="D15" s="2">
        <v>15770</v>
      </c>
      <c r="E15" s="2">
        <f>Table1[[#This Row],[Actual Amount]]-Table1[[#This Row],[Budgeted Amount]]</f>
        <v>-4169</v>
      </c>
      <c r="F15" s="3">
        <f>Table1[[#This Row],[Variance]]/Table1[[#This Row],[Budgeted Amount]]</f>
        <v>-0.2090877175384924</v>
      </c>
      <c r="G15" s="3">
        <f>Table1[[#This Row],[Actual Amount]]/Table1[[#This Row],[Budgeted Amount]]</f>
        <v>0.79091228246150758</v>
      </c>
      <c r="H15" t="s">
        <v>47</v>
      </c>
      <c r="I15" t="s">
        <v>53</v>
      </c>
      <c r="J15" t="s">
        <v>70</v>
      </c>
      <c r="K15" t="s">
        <v>162</v>
      </c>
      <c r="L15" t="s">
        <v>169</v>
      </c>
      <c r="M15" t="s">
        <v>170</v>
      </c>
      <c r="N15" t="s">
        <v>172</v>
      </c>
      <c r="O15" t="s">
        <v>177</v>
      </c>
      <c r="P15" t="s">
        <v>183</v>
      </c>
    </row>
    <row r="16" spans="1:16" x14ac:dyDescent="0.3">
      <c r="A16" t="s">
        <v>18</v>
      </c>
      <c r="B16" t="s">
        <v>30</v>
      </c>
      <c r="C16" s="2">
        <v>13806</v>
      </c>
      <c r="D16" s="2">
        <v>15966</v>
      </c>
      <c r="E16" s="2">
        <f>Table1[[#This Row],[Actual Amount]]-Table1[[#This Row],[Budgeted Amount]]</f>
        <v>2160</v>
      </c>
      <c r="F16" s="3">
        <f>Table1[[#This Row],[Variance]]/Table1[[#This Row],[Budgeted Amount]]</f>
        <v>0.15645371577574968</v>
      </c>
      <c r="G16" s="3">
        <f>Table1[[#This Row],[Actual Amount]]/Table1[[#This Row],[Budgeted Amount]]</f>
        <v>1.1564537157757497</v>
      </c>
      <c r="H16" t="s">
        <v>39</v>
      </c>
      <c r="I16" t="s">
        <v>53</v>
      </c>
      <c r="J16" t="s">
        <v>71</v>
      </c>
      <c r="K16" t="s">
        <v>159</v>
      </c>
      <c r="L16" t="s">
        <v>169</v>
      </c>
      <c r="M16" t="s">
        <v>170</v>
      </c>
      <c r="N16" t="s">
        <v>172</v>
      </c>
      <c r="O16" t="s">
        <v>175</v>
      </c>
      <c r="P16" t="s">
        <v>184</v>
      </c>
    </row>
    <row r="17" spans="1:16" x14ac:dyDescent="0.3">
      <c r="A17" t="s">
        <v>15</v>
      </c>
      <c r="B17" t="s">
        <v>30</v>
      </c>
      <c r="C17" s="2">
        <v>2219</v>
      </c>
      <c r="D17" s="2">
        <v>1790</v>
      </c>
      <c r="E17" s="2">
        <f>Table1[[#This Row],[Actual Amount]]-Table1[[#This Row],[Budgeted Amount]]</f>
        <v>-429</v>
      </c>
      <c r="F17" s="3">
        <f>Table1[[#This Row],[Variance]]/Table1[[#This Row],[Budgeted Amount]]</f>
        <v>-0.19333032897701669</v>
      </c>
      <c r="G17" s="3">
        <f>Table1[[#This Row],[Actual Amount]]/Table1[[#This Row],[Budgeted Amount]]</f>
        <v>0.80666967102298337</v>
      </c>
      <c r="H17" t="s">
        <v>44</v>
      </c>
      <c r="I17" t="s">
        <v>54</v>
      </c>
      <c r="J17" t="s">
        <v>72</v>
      </c>
      <c r="K17" t="s">
        <v>159</v>
      </c>
      <c r="L17" t="s">
        <v>168</v>
      </c>
      <c r="M17" t="s">
        <v>171</v>
      </c>
      <c r="N17" t="s">
        <v>174</v>
      </c>
      <c r="O17" t="s">
        <v>177</v>
      </c>
      <c r="P17" t="s">
        <v>222</v>
      </c>
    </row>
    <row r="18" spans="1:16" x14ac:dyDescent="0.3">
      <c r="A18" t="s">
        <v>21</v>
      </c>
      <c r="B18" t="s">
        <v>27</v>
      </c>
      <c r="C18" s="2">
        <v>16437</v>
      </c>
      <c r="D18" s="2">
        <v>11925</v>
      </c>
      <c r="E18" s="2">
        <f>Table1[[#This Row],[Actual Amount]]-Table1[[#This Row],[Budgeted Amount]]</f>
        <v>-4512</v>
      </c>
      <c r="F18" s="3">
        <f>Table1[[#This Row],[Variance]]/Table1[[#This Row],[Budgeted Amount]]</f>
        <v>-0.27450264646833361</v>
      </c>
      <c r="G18" s="3">
        <f>Table1[[#This Row],[Actual Amount]]/Table1[[#This Row],[Budgeted Amount]]</f>
        <v>0.72549735353166633</v>
      </c>
      <c r="H18" t="s">
        <v>38</v>
      </c>
      <c r="I18" t="s">
        <v>54</v>
      </c>
      <c r="J18" t="s">
        <v>73</v>
      </c>
      <c r="K18" t="s">
        <v>157</v>
      </c>
      <c r="L18" t="s">
        <v>168</v>
      </c>
      <c r="M18" t="s">
        <v>171</v>
      </c>
      <c r="N18" t="s">
        <v>174</v>
      </c>
      <c r="O18" t="s">
        <v>178</v>
      </c>
      <c r="P18" t="s">
        <v>185</v>
      </c>
    </row>
    <row r="19" spans="1:16" x14ac:dyDescent="0.3">
      <c r="A19" t="s">
        <v>18</v>
      </c>
      <c r="B19" t="s">
        <v>31</v>
      </c>
      <c r="C19" s="2">
        <v>17898</v>
      </c>
      <c r="D19" s="2">
        <v>17537</v>
      </c>
      <c r="E19" s="2">
        <f>Table1[[#This Row],[Actual Amount]]-Table1[[#This Row],[Budgeted Amount]]</f>
        <v>-361</v>
      </c>
      <c r="F19" s="3">
        <f>Table1[[#This Row],[Variance]]/Table1[[#This Row],[Budgeted Amount]]</f>
        <v>-2.0169851380042462E-2</v>
      </c>
      <c r="G19" s="3">
        <f>Table1[[#This Row],[Actual Amount]]/Table1[[#This Row],[Budgeted Amount]]</f>
        <v>0.97983014861995754</v>
      </c>
      <c r="H19" t="s">
        <v>45</v>
      </c>
      <c r="I19" t="s">
        <v>55</v>
      </c>
      <c r="J19" t="s">
        <v>74</v>
      </c>
      <c r="K19" t="s">
        <v>164</v>
      </c>
      <c r="L19" t="s">
        <v>169</v>
      </c>
      <c r="M19" t="s">
        <v>171</v>
      </c>
      <c r="N19" t="s">
        <v>174</v>
      </c>
      <c r="O19" t="s">
        <v>178</v>
      </c>
      <c r="P19" t="s">
        <v>223</v>
      </c>
    </row>
    <row r="20" spans="1:16" x14ac:dyDescent="0.3">
      <c r="A20" t="s">
        <v>19</v>
      </c>
      <c r="B20" t="s">
        <v>26</v>
      </c>
      <c r="C20" s="2">
        <v>14421</v>
      </c>
      <c r="D20" s="2">
        <v>15023</v>
      </c>
      <c r="E20" s="2">
        <f>Table1[[#This Row],[Actual Amount]]-Table1[[#This Row],[Budgeted Amount]]</f>
        <v>602</v>
      </c>
      <c r="F20" s="3">
        <f>Table1[[#This Row],[Variance]]/Table1[[#This Row],[Budgeted Amount]]</f>
        <v>4.1744677900284306E-2</v>
      </c>
      <c r="G20" s="3">
        <f>Table1[[#This Row],[Actual Amount]]/Table1[[#This Row],[Budgeted Amount]]</f>
        <v>1.0417446779002844</v>
      </c>
      <c r="H20" t="s">
        <v>49</v>
      </c>
      <c r="I20" t="s">
        <v>54</v>
      </c>
      <c r="J20" t="s">
        <v>75</v>
      </c>
      <c r="K20" t="s">
        <v>164</v>
      </c>
      <c r="L20" t="s">
        <v>169</v>
      </c>
      <c r="M20" t="s">
        <v>171</v>
      </c>
      <c r="N20" t="s">
        <v>173</v>
      </c>
      <c r="O20" t="s">
        <v>178</v>
      </c>
      <c r="P20" t="s">
        <v>186</v>
      </c>
    </row>
    <row r="21" spans="1:16" x14ac:dyDescent="0.3">
      <c r="A21" t="s">
        <v>19</v>
      </c>
      <c r="B21" t="s">
        <v>24</v>
      </c>
      <c r="C21" s="2">
        <v>2953</v>
      </c>
      <c r="D21" s="2">
        <v>2329</v>
      </c>
      <c r="E21" s="2">
        <f>Table1[[#This Row],[Actual Amount]]-Table1[[#This Row],[Budgeted Amount]]</f>
        <v>-624</v>
      </c>
      <c r="F21" s="3">
        <f>Table1[[#This Row],[Variance]]/Table1[[#This Row],[Budgeted Amount]]</f>
        <v>-0.21131053166271588</v>
      </c>
      <c r="G21" s="3">
        <f>Table1[[#This Row],[Actual Amount]]/Table1[[#This Row],[Budgeted Amount]]</f>
        <v>0.78868946833728415</v>
      </c>
      <c r="H21" t="s">
        <v>40</v>
      </c>
      <c r="I21" t="s">
        <v>53</v>
      </c>
      <c r="J21" t="s">
        <v>76</v>
      </c>
      <c r="K21" t="s">
        <v>157</v>
      </c>
      <c r="L21" t="s">
        <v>169</v>
      </c>
      <c r="M21" t="s">
        <v>171</v>
      </c>
      <c r="N21" t="s">
        <v>173</v>
      </c>
      <c r="O21" t="s">
        <v>178</v>
      </c>
      <c r="P21" t="s">
        <v>187</v>
      </c>
    </row>
    <row r="22" spans="1:16" x14ac:dyDescent="0.3">
      <c r="A22" t="s">
        <v>20</v>
      </c>
      <c r="B22" t="s">
        <v>22</v>
      </c>
      <c r="C22" s="2">
        <v>18102</v>
      </c>
      <c r="D22" s="2">
        <v>19166</v>
      </c>
      <c r="E22" s="2">
        <f>Table1[[#This Row],[Actual Amount]]-Table1[[#This Row],[Budgeted Amount]]</f>
        <v>1064</v>
      </c>
      <c r="F22" s="3">
        <f>Table1[[#This Row],[Variance]]/Table1[[#This Row],[Budgeted Amount]]</f>
        <v>5.877803557617943E-2</v>
      </c>
      <c r="G22" s="3">
        <f>Table1[[#This Row],[Actual Amount]]/Table1[[#This Row],[Budgeted Amount]]</f>
        <v>1.0587780355761793</v>
      </c>
      <c r="H22" t="s">
        <v>49</v>
      </c>
      <c r="I22" t="s">
        <v>54</v>
      </c>
      <c r="J22" t="s">
        <v>77</v>
      </c>
      <c r="K22" t="s">
        <v>164</v>
      </c>
      <c r="L22" t="s">
        <v>165</v>
      </c>
      <c r="M22" t="s">
        <v>170</v>
      </c>
      <c r="N22" t="s">
        <v>172</v>
      </c>
      <c r="O22" t="s">
        <v>177</v>
      </c>
      <c r="P22" t="s">
        <v>224</v>
      </c>
    </row>
    <row r="23" spans="1:16" x14ac:dyDescent="0.3">
      <c r="A23" t="s">
        <v>18</v>
      </c>
      <c r="B23" t="s">
        <v>32</v>
      </c>
      <c r="C23" s="2">
        <v>12759</v>
      </c>
      <c r="D23" s="2">
        <v>12153</v>
      </c>
      <c r="E23" s="2">
        <f>Table1[[#This Row],[Actual Amount]]-Table1[[#This Row],[Budgeted Amount]]</f>
        <v>-606</v>
      </c>
      <c r="F23" s="3">
        <f>Table1[[#This Row],[Variance]]/Table1[[#This Row],[Budgeted Amount]]</f>
        <v>-4.7495885257465321E-2</v>
      </c>
      <c r="G23" s="3">
        <f>Table1[[#This Row],[Actual Amount]]/Table1[[#This Row],[Budgeted Amount]]</f>
        <v>0.95250411474253471</v>
      </c>
      <c r="H23" t="s">
        <v>38</v>
      </c>
      <c r="I23" t="s">
        <v>54</v>
      </c>
      <c r="J23" t="s">
        <v>78</v>
      </c>
      <c r="K23" t="s">
        <v>157</v>
      </c>
      <c r="L23" t="s">
        <v>165</v>
      </c>
      <c r="M23" t="s">
        <v>171</v>
      </c>
      <c r="N23" t="s">
        <v>172</v>
      </c>
      <c r="O23" t="s">
        <v>177</v>
      </c>
      <c r="P23" t="s">
        <v>188</v>
      </c>
    </row>
    <row r="24" spans="1:16" x14ac:dyDescent="0.3">
      <c r="A24" t="s">
        <v>19</v>
      </c>
      <c r="B24" t="s">
        <v>33</v>
      </c>
      <c r="C24" s="2">
        <v>7891</v>
      </c>
      <c r="D24" s="2">
        <v>8398</v>
      </c>
      <c r="E24" s="2">
        <f>Table1[[#This Row],[Actual Amount]]-Table1[[#This Row],[Budgeted Amount]]</f>
        <v>507</v>
      </c>
      <c r="F24" s="3">
        <f>Table1[[#This Row],[Variance]]/Table1[[#This Row],[Budgeted Amount]]</f>
        <v>6.4250411861614495E-2</v>
      </c>
      <c r="G24" s="3">
        <f>Table1[[#This Row],[Actual Amount]]/Table1[[#This Row],[Budgeted Amount]]</f>
        <v>1.0642504118616145</v>
      </c>
      <c r="H24" t="s">
        <v>50</v>
      </c>
      <c r="I24" t="s">
        <v>55</v>
      </c>
      <c r="J24" t="s">
        <v>79</v>
      </c>
      <c r="K24" t="s">
        <v>163</v>
      </c>
      <c r="L24" t="s">
        <v>168</v>
      </c>
      <c r="M24" t="s">
        <v>171</v>
      </c>
      <c r="N24" t="s">
        <v>173</v>
      </c>
      <c r="O24" t="s">
        <v>178</v>
      </c>
      <c r="P24" t="s">
        <v>189</v>
      </c>
    </row>
    <row r="25" spans="1:16" x14ac:dyDescent="0.3">
      <c r="A25" t="s">
        <v>16</v>
      </c>
      <c r="B25" t="s">
        <v>26</v>
      </c>
      <c r="C25" s="2">
        <v>6154</v>
      </c>
      <c r="D25" s="2">
        <v>4694</v>
      </c>
      <c r="E25" s="2">
        <f>Table1[[#This Row],[Actual Amount]]-Table1[[#This Row],[Budgeted Amount]]</f>
        <v>-1460</v>
      </c>
      <c r="F25" s="3">
        <f>Table1[[#This Row],[Variance]]/Table1[[#This Row],[Budgeted Amount]]</f>
        <v>-0.23724406889827754</v>
      </c>
      <c r="G25" s="3">
        <f>Table1[[#This Row],[Actual Amount]]/Table1[[#This Row],[Budgeted Amount]]</f>
        <v>0.76275593110172246</v>
      </c>
      <c r="H25" t="s">
        <v>39</v>
      </c>
      <c r="I25" t="s">
        <v>56</v>
      </c>
      <c r="J25" t="s">
        <v>80</v>
      </c>
      <c r="K25" t="s">
        <v>160</v>
      </c>
      <c r="L25" t="s">
        <v>167</v>
      </c>
      <c r="M25" t="s">
        <v>171</v>
      </c>
      <c r="N25" t="s">
        <v>174</v>
      </c>
      <c r="O25" t="s">
        <v>175</v>
      </c>
      <c r="P25" t="s">
        <v>190</v>
      </c>
    </row>
    <row r="26" spans="1:16" x14ac:dyDescent="0.3">
      <c r="A26" t="s">
        <v>19</v>
      </c>
      <c r="B26" t="s">
        <v>34</v>
      </c>
      <c r="C26" s="2">
        <v>17391</v>
      </c>
      <c r="D26" s="2">
        <v>16198</v>
      </c>
      <c r="E26" s="2">
        <f>Table1[[#This Row],[Actual Amount]]-Table1[[#This Row],[Budgeted Amount]]</f>
        <v>-1193</v>
      </c>
      <c r="F26" s="3">
        <f>Table1[[#This Row],[Variance]]/Table1[[#This Row],[Budgeted Amount]]</f>
        <v>-6.8598700477258356E-2</v>
      </c>
      <c r="G26" s="3">
        <f>Table1[[#This Row],[Actual Amount]]/Table1[[#This Row],[Budgeted Amount]]</f>
        <v>0.93140129952274164</v>
      </c>
      <c r="H26" t="s">
        <v>51</v>
      </c>
      <c r="I26" t="s">
        <v>56</v>
      </c>
      <c r="J26" t="s">
        <v>81</v>
      </c>
      <c r="K26" t="s">
        <v>162</v>
      </c>
      <c r="L26" t="s">
        <v>169</v>
      </c>
      <c r="M26" t="s">
        <v>170</v>
      </c>
      <c r="N26" t="s">
        <v>173</v>
      </c>
      <c r="O26" t="s">
        <v>175</v>
      </c>
      <c r="P26" t="s">
        <v>191</v>
      </c>
    </row>
    <row r="27" spans="1:16" x14ac:dyDescent="0.3">
      <c r="A27" t="s">
        <v>18</v>
      </c>
      <c r="B27" t="s">
        <v>35</v>
      </c>
      <c r="C27" s="2">
        <v>6230</v>
      </c>
      <c r="D27" s="2">
        <v>6559</v>
      </c>
      <c r="E27" s="2">
        <f>Table1[[#This Row],[Actual Amount]]-Table1[[#This Row],[Budgeted Amount]]</f>
        <v>329</v>
      </c>
      <c r="F27" s="3">
        <f>Table1[[#This Row],[Variance]]/Table1[[#This Row],[Budgeted Amount]]</f>
        <v>5.2808988764044947E-2</v>
      </c>
      <c r="G27" s="3">
        <f>Table1[[#This Row],[Actual Amount]]/Table1[[#This Row],[Budgeted Amount]]</f>
        <v>1.0528089887640451</v>
      </c>
      <c r="H27" t="s">
        <v>47</v>
      </c>
      <c r="I27" t="s">
        <v>54</v>
      </c>
      <c r="J27" t="s">
        <v>82</v>
      </c>
      <c r="K27" t="s">
        <v>158</v>
      </c>
      <c r="L27" t="s">
        <v>166</v>
      </c>
      <c r="M27" t="s">
        <v>170</v>
      </c>
      <c r="N27" t="s">
        <v>172</v>
      </c>
      <c r="O27" t="s">
        <v>175</v>
      </c>
      <c r="P27" t="s">
        <v>192</v>
      </c>
    </row>
    <row r="28" spans="1:16" x14ac:dyDescent="0.3">
      <c r="A28" t="s">
        <v>15</v>
      </c>
      <c r="B28" t="s">
        <v>34</v>
      </c>
      <c r="C28" s="2">
        <v>4971</v>
      </c>
      <c r="D28" s="2">
        <v>4331</v>
      </c>
      <c r="E28" s="2">
        <f>Table1[[#This Row],[Actual Amount]]-Table1[[#This Row],[Budgeted Amount]]</f>
        <v>-640</v>
      </c>
      <c r="F28" s="3">
        <f>Table1[[#This Row],[Variance]]/Table1[[#This Row],[Budgeted Amount]]</f>
        <v>-0.12874673104003218</v>
      </c>
      <c r="G28" s="3">
        <f>Table1[[#This Row],[Actual Amount]]/Table1[[#This Row],[Budgeted Amount]]</f>
        <v>0.8712532689599678</v>
      </c>
      <c r="H28" t="s">
        <v>49</v>
      </c>
      <c r="I28" t="s">
        <v>55</v>
      </c>
      <c r="J28" t="s">
        <v>83</v>
      </c>
      <c r="K28" t="s">
        <v>163</v>
      </c>
      <c r="L28" t="s">
        <v>167</v>
      </c>
      <c r="M28" t="s">
        <v>171</v>
      </c>
      <c r="N28" t="s">
        <v>174</v>
      </c>
      <c r="O28" t="s">
        <v>177</v>
      </c>
      <c r="P28" t="s">
        <v>225</v>
      </c>
    </row>
    <row r="29" spans="1:16" x14ac:dyDescent="0.3">
      <c r="A29" t="s">
        <v>17</v>
      </c>
      <c r="B29" t="s">
        <v>26</v>
      </c>
      <c r="C29" s="2">
        <v>2904</v>
      </c>
      <c r="D29" s="2">
        <v>2159</v>
      </c>
      <c r="E29" s="2">
        <f>Table1[[#This Row],[Actual Amount]]-Table1[[#This Row],[Budgeted Amount]]</f>
        <v>-745</v>
      </c>
      <c r="F29" s="3">
        <f>Table1[[#This Row],[Variance]]/Table1[[#This Row],[Budgeted Amount]]</f>
        <v>-0.25654269972451793</v>
      </c>
      <c r="G29" s="3">
        <f>Table1[[#This Row],[Actual Amount]]/Table1[[#This Row],[Budgeted Amount]]</f>
        <v>0.74345730027548207</v>
      </c>
      <c r="H29" t="s">
        <v>42</v>
      </c>
      <c r="I29" t="s">
        <v>54</v>
      </c>
      <c r="J29" t="s">
        <v>84</v>
      </c>
      <c r="K29" t="s">
        <v>163</v>
      </c>
      <c r="L29" t="s">
        <v>165</v>
      </c>
      <c r="M29" t="s">
        <v>171</v>
      </c>
      <c r="N29" t="s">
        <v>173</v>
      </c>
      <c r="O29" t="s">
        <v>177</v>
      </c>
      <c r="P29" t="s">
        <v>226</v>
      </c>
    </row>
    <row r="30" spans="1:16" x14ac:dyDescent="0.3">
      <c r="A30" t="s">
        <v>17</v>
      </c>
      <c r="B30" t="s">
        <v>32</v>
      </c>
      <c r="C30" s="2">
        <v>3824</v>
      </c>
      <c r="D30" s="2">
        <v>4079</v>
      </c>
      <c r="E30" s="2">
        <f>Table1[[#This Row],[Actual Amount]]-Table1[[#This Row],[Budgeted Amount]]</f>
        <v>255</v>
      </c>
      <c r="F30" s="3">
        <f>Table1[[#This Row],[Variance]]/Table1[[#This Row],[Budgeted Amount]]</f>
        <v>6.6684100418410039E-2</v>
      </c>
      <c r="G30" s="3">
        <f>Table1[[#This Row],[Actual Amount]]/Table1[[#This Row],[Budgeted Amount]]</f>
        <v>1.06668410041841</v>
      </c>
      <c r="H30" t="s">
        <v>39</v>
      </c>
      <c r="I30" t="s">
        <v>53</v>
      </c>
      <c r="J30" t="s">
        <v>85</v>
      </c>
      <c r="K30" t="s">
        <v>158</v>
      </c>
      <c r="L30" t="s">
        <v>169</v>
      </c>
      <c r="M30" t="s">
        <v>170</v>
      </c>
      <c r="N30" t="s">
        <v>174</v>
      </c>
      <c r="O30" t="s">
        <v>178</v>
      </c>
      <c r="P30" t="s">
        <v>227</v>
      </c>
    </row>
    <row r="31" spans="1:16" x14ac:dyDescent="0.3">
      <c r="A31" t="s">
        <v>16</v>
      </c>
      <c r="B31" t="s">
        <v>30</v>
      </c>
      <c r="C31" s="2">
        <v>16478</v>
      </c>
      <c r="D31" s="2">
        <v>11852</v>
      </c>
      <c r="E31" s="2">
        <f>Table1[[#This Row],[Actual Amount]]-Table1[[#This Row],[Budgeted Amount]]</f>
        <v>-4626</v>
      </c>
      <c r="F31" s="3">
        <f>Table1[[#This Row],[Variance]]/Table1[[#This Row],[Budgeted Amount]]</f>
        <v>-0.28073795363514992</v>
      </c>
      <c r="G31" s="3">
        <f>Table1[[#This Row],[Actual Amount]]/Table1[[#This Row],[Budgeted Amount]]</f>
        <v>0.71926204636485014</v>
      </c>
      <c r="H31" t="s">
        <v>47</v>
      </c>
      <c r="I31" t="s">
        <v>56</v>
      </c>
      <c r="J31" t="s">
        <v>86</v>
      </c>
      <c r="K31" t="s">
        <v>159</v>
      </c>
      <c r="L31" t="s">
        <v>167</v>
      </c>
      <c r="M31" t="s">
        <v>171</v>
      </c>
      <c r="N31" t="s">
        <v>173</v>
      </c>
      <c r="O31" t="s">
        <v>175</v>
      </c>
      <c r="P31" t="s">
        <v>228</v>
      </c>
    </row>
    <row r="32" spans="1:16" x14ac:dyDescent="0.3">
      <c r="A32" t="s">
        <v>17</v>
      </c>
      <c r="B32" t="s">
        <v>31</v>
      </c>
      <c r="C32" s="2">
        <v>18173</v>
      </c>
      <c r="D32" s="2">
        <v>16717</v>
      </c>
      <c r="E32" s="2">
        <f>Table1[[#This Row],[Actual Amount]]-Table1[[#This Row],[Budgeted Amount]]</f>
        <v>-1456</v>
      </c>
      <c r="F32" s="3">
        <f>Table1[[#This Row],[Variance]]/Table1[[#This Row],[Budgeted Amount]]</f>
        <v>-8.0118857645958289E-2</v>
      </c>
      <c r="G32" s="3">
        <f>Table1[[#This Row],[Actual Amount]]/Table1[[#This Row],[Budgeted Amount]]</f>
        <v>0.91988114235404173</v>
      </c>
      <c r="H32" t="s">
        <v>51</v>
      </c>
      <c r="I32" t="s">
        <v>53</v>
      </c>
      <c r="J32" t="s">
        <v>87</v>
      </c>
      <c r="K32" t="s">
        <v>157</v>
      </c>
      <c r="L32" t="s">
        <v>169</v>
      </c>
      <c r="M32" t="s">
        <v>171</v>
      </c>
      <c r="N32" t="s">
        <v>172</v>
      </c>
      <c r="O32" t="s">
        <v>178</v>
      </c>
      <c r="P32" t="s">
        <v>229</v>
      </c>
    </row>
    <row r="33" spans="1:16" x14ac:dyDescent="0.3">
      <c r="A33" t="s">
        <v>21</v>
      </c>
      <c r="B33" t="s">
        <v>27</v>
      </c>
      <c r="C33" s="2">
        <v>8385</v>
      </c>
      <c r="D33" s="2">
        <v>9286</v>
      </c>
      <c r="E33" s="2">
        <f>Table1[[#This Row],[Actual Amount]]-Table1[[#This Row],[Budgeted Amount]]</f>
        <v>901</v>
      </c>
      <c r="F33" s="3">
        <f>Table1[[#This Row],[Variance]]/Table1[[#This Row],[Budgeted Amount]]</f>
        <v>0.10745378652355396</v>
      </c>
      <c r="G33" s="3">
        <f>Table1[[#This Row],[Actual Amount]]/Table1[[#This Row],[Budgeted Amount]]</f>
        <v>1.1074537865235539</v>
      </c>
      <c r="H33" t="s">
        <v>44</v>
      </c>
      <c r="I33" t="s">
        <v>54</v>
      </c>
      <c r="J33" t="s">
        <v>88</v>
      </c>
      <c r="K33" t="s">
        <v>161</v>
      </c>
      <c r="L33" t="s">
        <v>166</v>
      </c>
      <c r="M33" t="s">
        <v>170</v>
      </c>
      <c r="N33" t="s">
        <v>174</v>
      </c>
      <c r="O33" t="s">
        <v>178</v>
      </c>
      <c r="P33" t="s">
        <v>193</v>
      </c>
    </row>
    <row r="34" spans="1:16" x14ac:dyDescent="0.3">
      <c r="A34" t="s">
        <v>18</v>
      </c>
      <c r="B34" t="s">
        <v>23</v>
      </c>
      <c r="C34" s="2">
        <v>12059</v>
      </c>
      <c r="D34" s="2">
        <v>10634</v>
      </c>
      <c r="E34" s="2">
        <f>Table1[[#This Row],[Actual Amount]]-Table1[[#This Row],[Budgeted Amount]]</f>
        <v>-1425</v>
      </c>
      <c r="F34" s="3">
        <f>Table1[[#This Row],[Variance]]/Table1[[#This Row],[Budgeted Amount]]</f>
        <v>-0.11816900240484286</v>
      </c>
      <c r="G34" s="3">
        <f>Table1[[#This Row],[Actual Amount]]/Table1[[#This Row],[Budgeted Amount]]</f>
        <v>0.88183099759515715</v>
      </c>
      <c r="H34" t="s">
        <v>40</v>
      </c>
      <c r="I34" t="s">
        <v>56</v>
      </c>
      <c r="J34" t="s">
        <v>89</v>
      </c>
      <c r="K34" t="s">
        <v>162</v>
      </c>
      <c r="L34" t="s">
        <v>165</v>
      </c>
      <c r="M34" t="s">
        <v>171</v>
      </c>
      <c r="N34" t="s">
        <v>172</v>
      </c>
      <c r="O34" t="s">
        <v>177</v>
      </c>
      <c r="P34" t="s">
        <v>230</v>
      </c>
    </row>
    <row r="35" spans="1:16" x14ac:dyDescent="0.3">
      <c r="A35" t="s">
        <v>21</v>
      </c>
      <c r="B35" t="s">
        <v>32</v>
      </c>
      <c r="C35" s="2">
        <v>5615</v>
      </c>
      <c r="D35" s="2">
        <v>5195</v>
      </c>
      <c r="E35" s="2">
        <f>Table1[[#This Row],[Actual Amount]]-Table1[[#This Row],[Budgeted Amount]]</f>
        <v>-420</v>
      </c>
      <c r="F35" s="3">
        <f>Table1[[#This Row],[Variance]]/Table1[[#This Row],[Budgeted Amount]]</f>
        <v>-7.4799643811219951E-2</v>
      </c>
      <c r="G35" s="3">
        <f>Table1[[#This Row],[Actual Amount]]/Table1[[#This Row],[Budgeted Amount]]</f>
        <v>0.92520035618878005</v>
      </c>
      <c r="H35" t="s">
        <v>50</v>
      </c>
      <c r="I35" t="s">
        <v>53</v>
      </c>
      <c r="J35" t="s">
        <v>90</v>
      </c>
      <c r="K35" t="s">
        <v>164</v>
      </c>
      <c r="L35" t="s">
        <v>169</v>
      </c>
      <c r="M35" t="s">
        <v>170</v>
      </c>
      <c r="N35" t="s">
        <v>172</v>
      </c>
      <c r="O35" t="s">
        <v>177</v>
      </c>
      <c r="P35" t="s">
        <v>231</v>
      </c>
    </row>
    <row r="36" spans="1:16" x14ac:dyDescent="0.3">
      <c r="A36" t="s">
        <v>15</v>
      </c>
      <c r="B36" t="s">
        <v>22</v>
      </c>
      <c r="C36" s="2">
        <v>4095</v>
      </c>
      <c r="D36" s="2">
        <v>5159</v>
      </c>
      <c r="E36" s="2">
        <f>Table1[[#This Row],[Actual Amount]]-Table1[[#This Row],[Budgeted Amount]]</f>
        <v>1064</v>
      </c>
      <c r="F36" s="3">
        <f>Table1[[#This Row],[Variance]]/Table1[[#This Row],[Budgeted Amount]]</f>
        <v>0.25982905982905985</v>
      </c>
      <c r="G36" s="3">
        <f>Table1[[#This Row],[Actual Amount]]/Table1[[#This Row],[Budgeted Amount]]</f>
        <v>1.2598290598290598</v>
      </c>
      <c r="H36" t="s">
        <v>49</v>
      </c>
      <c r="I36" t="s">
        <v>54</v>
      </c>
      <c r="J36" t="s">
        <v>91</v>
      </c>
      <c r="K36" t="s">
        <v>161</v>
      </c>
      <c r="L36" t="s">
        <v>166</v>
      </c>
      <c r="M36" t="s">
        <v>171</v>
      </c>
      <c r="N36" t="s">
        <v>173</v>
      </c>
      <c r="O36" t="s">
        <v>177</v>
      </c>
      <c r="P36" t="s">
        <v>194</v>
      </c>
    </row>
    <row r="37" spans="1:16" x14ac:dyDescent="0.3">
      <c r="A37" t="s">
        <v>18</v>
      </c>
      <c r="B37" t="s">
        <v>25</v>
      </c>
      <c r="C37" s="2">
        <v>17629</v>
      </c>
      <c r="D37" s="2">
        <v>17647</v>
      </c>
      <c r="E37" s="2">
        <f>Table1[[#This Row],[Actual Amount]]-Table1[[#This Row],[Budgeted Amount]]</f>
        <v>18</v>
      </c>
      <c r="F37" s="3">
        <f>Table1[[#This Row],[Variance]]/Table1[[#This Row],[Budgeted Amount]]</f>
        <v>1.021044869249532E-3</v>
      </c>
      <c r="G37" s="3">
        <f>Table1[[#This Row],[Actual Amount]]/Table1[[#This Row],[Budgeted Amount]]</f>
        <v>1.0010210448692496</v>
      </c>
      <c r="H37" t="s">
        <v>50</v>
      </c>
      <c r="I37" t="s">
        <v>56</v>
      </c>
      <c r="J37" t="s">
        <v>92</v>
      </c>
      <c r="K37" t="s">
        <v>164</v>
      </c>
      <c r="L37" t="s">
        <v>169</v>
      </c>
      <c r="M37" t="s">
        <v>170</v>
      </c>
      <c r="N37" t="s">
        <v>172</v>
      </c>
      <c r="O37" t="s">
        <v>177</v>
      </c>
      <c r="P37" t="s">
        <v>232</v>
      </c>
    </row>
    <row r="38" spans="1:16" x14ac:dyDescent="0.3">
      <c r="A38" t="s">
        <v>17</v>
      </c>
      <c r="B38" t="s">
        <v>31</v>
      </c>
      <c r="C38" s="2">
        <v>1972</v>
      </c>
      <c r="D38" s="2">
        <v>2180</v>
      </c>
      <c r="E38" s="2">
        <f>Table1[[#This Row],[Actual Amount]]-Table1[[#This Row],[Budgeted Amount]]</f>
        <v>208</v>
      </c>
      <c r="F38" s="3">
        <f>Table1[[#This Row],[Variance]]/Table1[[#This Row],[Budgeted Amount]]</f>
        <v>0.10547667342799188</v>
      </c>
      <c r="G38" s="3">
        <f>Table1[[#This Row],[Actual Amount]]/Table1[[#This Row],[Budgeted Amount]]</f>
        <v>1.1054766734279919</v>
      </c>
      <c r="H38" t="s">
        <v>50</v>
      </c>
      <c r="I38" t="s">
        <v>55</v>
      </c>
      <c r="J38" t="s">
        <v>93</v>
      </c>
      <c r="K38" t="s">
        <v>160</v>
      </c>
      <c r="L38" t="s">
        <v>165</v>
      </c>
      <c r="M38" t="s">
        <v>171</v>
      </c>
      <c r="N38" t="s">
        <v>174</v>
      </c>
      <c r="O38" t="s">
        <v>175</v>
      </c>
      <c r="P38" t="s">
        <v>233</v>
      </c>
    </row>
    <row r="39" spans="1:16" x14ac:dyDescent="0.3">
      <c r="A39" t="s">
        <v>19</v>
      </c>
      <c r="B39" t="s">
        <v>30</v>
      </c>
      <c r="C39" s="2">
        <v>9371</v>
      </c>
      <c r="D39" s="2">
        <v>9573</v>
      </c>
      <c r="E39" s="2">
        <f>Table1[[#This Row],[Actual Amount]]-Table1[[#This Row],[Budgeted Amount]]</f>
        <v>202</v>
      </c>
      <c r="F39" s="3">
        <f>Table1[[#This Row],[Variance]]/Table1[[#This Row],[Budgeted Amount]]</f>
        <v>2.1555863835236368E-2</v>
      </c>
      <c r="G39" s="3">
        <f>Table1[[#This Row],[Actual Amount]]/Table1[[#This Row],[Budgeted Amount]]</f>
        <v>1.0215558638352364</v>
      </c>
      <c r="H39" t="s">
        <v>52</v>
      </c>
      <c r="I39" t="s">
        <v>53</v>
      </c>
      <c r="J39" t="s">
        <v>94</v>
      </c>
      <c r="K39" t="s">
        <v>164</v>
      </c>
      <c r="L39" t="s">
        <v>168</v>
      </c>
      <c r="M39" t="s">
        <v>170</v>
      </c>
      <c r="N39" t="s">
        <v>173</v>
      </c>
      <c r="O39" t="s">
        <v>176</v>
      </c>
      <c r="P39" t="s">
        <v>234</v>
      </c>
    </row>
    <row r="40" spans="1:16" x14ac:dyDescent="0.3">
      <c r="A40" t="s">
        <v>21</v>
      </c>
      <c r="B40" t="s">
        <v>31</v>
      </c>
      <c r="C40" s="2">
        <v>19615</v>
      </c>
      <c r="D40" s="2">
        <v>18157</v>
      </c>
      <c r="E40" s="2">
        <f>Table1[[#This Row],[Actual Amount]]-Table1[[#This Row],[Budgeted Amount]]</f>
        <v>-1458</v>
      </c>
      <c r="F40" s="3">
        <f>Table1[[#This Row],[Variance]]/Table1[[#This Row],[Budgeted Amount]]</f>
        <v>-7.4330869232730051E-2</v>
      </c>
      <c r="G40" s="3">
        <f>Table1[[#This Row],[Actual Amount]]/Table1[[#This Row],[Budgeted Amount]]</f>
        <v>0.92566913076726998</v>
      </c>
      <c r="H40" t="s">
        <v>45</v>
      </c>
      <c r="I40" t="s">
        <v>54</v>
      </c>
      <c r="J40" t="s">
        <v>95</v>
      </c>
      <c r="K40" t="s">
        <v>161</v>
      </c>
      <c r="L40" t="s">
        <v>168</v>
      </c>
      <c r="M40" t="s">
        <v>170</v>
      </c>
      <c r="N40" t="s">
        <v>172</v>
      </c>
      <c r="O40" t="s">
        <v>178</v>
      </c>
      <c r="P40" t="s">
        <v>235</v>
      </c>
    </row>
    <row r="41" spans="1:16" x14ac:dyDescent="0.3">
      <c r="A41" t="s">
        <v>20</v>
      </c>
      <c r="B41" t="s">
        <v>31</v>
      </c>
      <c r="C41" s="2">
        <v>15119</v>
      </c>
      <c r="D41" s="2">
        <v>13318</v>
      </c>
      <c r="E41" s="2">
        <f>Table1[[#This Row],[Actual Amount]]-Table1[[#This Row],[Budgeted Amount]]</f>
        <v>-1801</v>
      </c>
      <c r="F41" s="3">
        <f>Table1[[#This Row],[Variance]]/Table1[[#This Row],[Budgeted Amount]]</f>
        <v>-0.11912163502877174</v>
      </c>
      <c r="G41" s="3">
        <f>Table1[[#This Row],[Actual Amount]]/Table1[[#This Row],[Budgeted Amount]]</f>
        <v>0.88087836497122829</v>
      </c>
      <c r="H41" t="s">
        <v>45</v>
      </c>
      <c r="I41" t="s">
        <v>53</v>
      </c>
      <c r="J41" t="s">
        <v>96</v>
      </c>
      <c r="K41" t="s">
        <v>161</v>
      </c>
      <c r="L41" t="s">
        <v>169</v>
      </c>
      <c r="M41" t="s">
        <v>170</v>
      </c>
      <c r="N41" t="s">
        <v>172</v>
      </c>
      <c r="O41" t="s">
        <v>176</v>
      </c>
      <c r="P41" t="s">
        <v>236</v>
      </c>
    </row>
    <row r="42" spans="1:16" x14ac:dyDescent="0.3">
      <c r="A42" t="s">
        <v>18</v>
      </c>
      <c r="B42" t="s">
        <v>31</v>
      </c>
      <c r="C42" s="2">
        <v>19971</v>
      </c>
      <c r="D42" s="2">
        <v>19198</v>
      </c>
      <c r="E42" s="2">
        <f>Table1[[#This Row],[Actual Amount]]-Table1[[#This Row],[Budgeted Amount]]</f>
        <v>-773</v>
      </c>
      <c r="F42" s="3">
        <f>Table1[[#This Row],[Variance]]/Table1[[#This Row],[Budgeted Amount]]</f>
        <v>-3.8706123879625458E-2</v>
      </c>
      <c r="G42" s="3">
        <f>Table1[[#This Row],[Actual Amount]]/Table1[[#This Row],[Budgeted Amount]]</f>
        <v>0.96129387612037454</v>
      </c>
      <c r="H42" t="s">
        <v>40</v>
      </c>
      <c r="I42" t="s">
        <v>54</v>
      </c>
      <c r="J42" t="s">
        <v>97</v>
      </c>
      <c r="K42" t="s">
        <v>162</v>
      </c>
      <c r="L42" t="s">
        <v>167</v>
      </c>
      <c r="M42" t="s">
        <v>170</v>
      </c>
      <c r="N42" t="s">
        <v>174</v>
      </c>
      <c r="O42" t="s">
        <v>177</v>
      </c>
      <c r="P42" t="s">
        <v>237</v>
      </c>
    </row>
    <row r="43" spans="1:16" x14ac:dyDescent="0.3">
      <c r="A43" t="s">
        <v>15</v>
      </c>
      <c r="B43" t="s">
        <v>29</v>
      </c>
      <c r="C43" s="2">
        <v>5731</v>
      </c>
      <c r="D43" s="2">
        <v>4283</v>
      </c>
      <c r="E43" s="2">
        <f>Table1[[#This Row],[Actual Amount]]-Table1[[#This Row],[Budgeted Amount]]</f>
        <v>-1448</v>
      </c>
      <c r="F43" s="3">
        <f>Table1[[#This Row],[Variance]]/Table1[[#This Row],[Budgeted Amount]]</f>
        <v>-0.252660966672483</v>
      </c>
      <c r="G43" s="3">
        <f>Table1[[#This Row],[Actual Amount]]/Table1[[#This Row],[Budgeted Amount]]</f>
        <v>0.74733903332751705</v>
      </c>
      <c r="H43" t="s">
        <v>38</v>
      </c>
      <c r="I43" t="s">
        <v>54</v>
      </c>
      <c r="J43" t="s">
        <v>98</v>
      </c>
      <c r="K43" t="s">
        <v>163</v>
      </c>
      <c r="L43" t="s">
        <v>165</v>
      </c>
      <c r="M43" t="s">
        <v>171</v>
      </c>
      <c r="N43" t="s">
        <v>172</v>
      </c>
      <c r="O43" t="s">
        <v>176</v>
      </c>
      <c r="P43" t="s">
        <v>195</v>
      </c>
    </row>
    <row r="44" spans="1:16" x14ac:dyDescent="0.3">
      <c r="A44" t="s">
        <v>19</v>
      </c>
      <c r="B44" t="s">
        <v>26</v>
      </c>
      <c r="C44" s="2">
        <v>19716</v>
      </c>
      <c r="D44" s="2">
        <v>23470</v>
      </c>
      <c r="E44" s="2">
        <f>Table1[[#This Row],[Actual Amount]]-Table1[[#This Row],[Budgeted Amount]]</f>
        <v>3754</v>
      </c>
      <c r="F44" s="3">
        <f>Table1[[#This Row],[Variance]]/Table1[[#This Row],[Budgeted Amount]]</f>
        <v>0.19040373300872387</v>
      </c>
      <c r="G44" s="3">
        <f>Table1[[#This Row],[Actual Amount]]/Table1[[#This Row],[Budgeted Amount]]</f>
        <v>1.1904037330087238</v>
      </c>
      <c r="H44" t="s">
        <v>44</v>
      </c>
      <c r="I44" t="s">
        <v>56</v>
      </c>
      <c r="J44" t="s">
        <v>99</v>
      </c>
      <c r="K44" t="s">
        <v>164</v>
      </c>
      <c r="L44" t="s">
        <v>168</v>
      </c>
      <c r="M44" t="s">
        <v>171</v>
      </c>
      <c r="N44" t="s">
        <v>172</v>
      </c>
      <c r="O44" t="s">
        <v>175</v>
      </c>
      <c r="P44" t="s">
        <v>238</v>
      </c>
    </row>
    <row r="45" spans="1:16" x14ac:dyDescent="0.3">
      <c r="A45" t="s">
        <v>18</v>
      </c>
      <c r="B45" t="s">
        <v>36</v>
      </c>
      <c r="C45" s="2">
        <v>8140</v>
      </c>
      <c r="D45" s="2">
        <v>7275</v>
      </c>
      <c r="E45" s="2">
        <f>Table1[[#This Row],[Actual Amount]]-Table1[[#This Row],[Budgeted Amount]]</f>
        <v>-865</v>
      </c>
      <c r="F45" s="3">
        <f>Table1[[#This Row],[Variance]]/Table1[[#This Row],[Budgeted Amount]]</f>
        <v>-0.10626535626535627</v>
      </c>
      <c r="G45" s="3">
        <f>Table1[[#This Row],[Actual Amount]]/Table1[[#This Row],[Budgeted Amount]]</f>
        <v>0.89373464373464373</v>
      </c>
      <c r="H45" t="s">
        <v>45</v>
      </c>
      <c r="I45" t="s">
        <v>56</v>
      </c>
      <c r="J45" t="s">
        <v>100</v>
      </c>
      <c r="K45" t="s">
        <v>157</v>
      </c>
      <c r="L45" t="s">
        <v>166</v>
      </c>
      <c r="M45" t="s">
        <v>171</v>
      </c>
      <c r="N45" t="s">
        <v>174</v>
      </c>
      <c r="O45" t="s">
        <v>178</v>
      </c>
      <c r="P45" t="s">
        <v>239</v>
      </c>
    </row>
    <row r="46" spans="1:16" x14ac:dyDescent="0.3">
      <c r="A46" t="s">
        <v>21</v>
      </c>
      <c r="B46" t="s">
        <v>35</v>
      </c>
      <c r="C46" s="2">
        <v>8374</v>
      </c>
      <c r="D46" s="2">
        <v>9523</v>
      </c>
      <c r="E46" s="2">
        <f>Table1[[#This Row],[Actual Amount]]-Table1[[#This Row],[Budgeted Amount]]</f>
        <v>1149</v>
      </c>
      <c r="F46" s="3">
        <f>Table1[[#This Row],[Variance]]/Table1[[#This Row],[Budgeted Amount]]</f>
        <v>0.13721041318366373</v>
      </c>
      <c r="G46" s="3">
        <f>Table1[[#This Row],[Actual Amount]]/Table1[[#This Row],[Budgeted Amount]]</f>
        <v>1.1372104131836638</v>
      </c>
      <c r="H46" t="s">
        <v>38</v>
      </c>
      <c r="I46" t="s">
        <v>56</v>
      </c>
      <c r="J46" t="s">
        <v>101</v>
      </c>
      <c r="K46" t="s">
        <v>158</v>
      </c>
      <c r="L46" t="s">
        <v>168</v>
      </c>
      <c r="M46" t="s">
        <v>170</v>
      </c>
      <c r="N46" t="s">
        <v>173</v>
      </c>
      <c r="O46" t="s">
        <v>177</v>
      </c>
      <c r="P46" t="s">
        <v>240</v>
      </c>
    </row>
    <row r="47" spans="1:16" x14ac:dyDescent="0.3">
      <c r="A47" t="s">
        <v>16</v>
      </c>
      <c r="B47" t="s">
        <v>33</v>
      </c>
      <c r="C47" s="2">
        <v>19592</v>
      </c>
      <c r="D47" s="2">
        <v>15175</v>
      </c>
      <c r="E47" s="2">
        <f>Table1[[#This Row],[Actual Amount]]-Table1[[#This Row],[Budgeted Amount]]</f>
        <v>-4417</v>
      </c>
      <c r="F47" s="3">
        <f>Table1[[#This Row],[Variance]]/Table1[[#This Row],[Budgeted Amount]]</f>
        <v>-0.22544916292364231</v>
      </c>
      <c r="G47" s="3">
        <f>Table1[[#This Row],[Actual Amount]]/Table1[[#This Row],[Budgeted Amount]]</f>
        <v>0.77455083707635775</v>
      </c>
      <c r="H47" t="s">
        <v>48</v>
      </c>
      <c r="I47" t="s">
        <v>54</v>
      </c>
      <c r="J47" t="s">
        <v>102</v>
      </c>
      <c r="K47" t="s">
        <v>157</v>
      </c>
      <c r="L47" t="s">
        <v>165</v>
      </c>
      <c r="M47" t="s">
        <v>171</v>
      </c>
      <c r="N47" t="s">
        <v>172</v>
      </c>
      <c r="O47" t="s">
        <v>178</v>
      </c>
      <c r="P47" t="s">
        <v>241</v>
      </c>
    </row>
    <row r="48" spans="1:16" x14ac:dyDescent="0.3">
      <c r="A48" t="s">
        <v>18</v>
      </c>
      <c r="B48" t="s">
        <v>24</v>
      </c>
      <c r="C48" s="2">
        <v>1622</v>
      </c>
      <c r="D48" s="2">
        <v>1287</v>
      </c>
      <c r="E48" s="2">
        <f>Table1[[#This Row],[Actual Amount]]-Table1[[#This Row],[Budgeted Amount]]</f>
        <v>-335</v>
      </c>
      <c r="F48" s="3">
        <f>Table1[[#This Row],[Variance]]/Table1[[#This Row],[Budgeted Amount]]</f>
        <v>-0.2065351418002466</v>
      </c>
      <c r="G48" s="3">
        <f>Table1[[#This Row],[Actual Amount]]/Table1[[#This Row],[Budgeted Amount]]</f>
        <v>0.79346485819975343</v>
      </c>
      <c r="H48" t="s">
        <v>46</v>
      </c>
      <c r="I48" t="s">
        <v>55</v>
      </c>
      <c r="J48" t="s">
        <v>103</v>
      </c>
      <c r="K48" t="s">
        <v>164</v>
      </c>
      <c r="L48" t="s">
        <v>168</v>
      </c>
      <c r="M48" t="s">
        <v>170</v>
      </c>
      <c r="N48" t="s">
        <v>174</v>
      </c>
      <c r="O48" t="s">
        <v>177</v>
      </c>
      <c r="P48" t="s">
        <v>242</v>
      </c>
    </row>
    <row r="49" spans="1:16" x14ac:dyDescent="0.3">
      <c r="A49" t="s">
        <v>16</v>
      </c>
      <c r="B49" t="s">
        <v>36</v>
      </c>
      <c r="C49" s="2">
        <v>14131</v>
      </c>
      <c r="D49" s="2">
        <v>17008</v>
      </c>
      <c r="E49" s="2">
        <f>Table1[[#This Row],[Actual Amount]]-Table1[[#This Row],[Budgeted Amount]]</f>
        <v>2877</v>
      </c>
      <c r="F49" s="3">
        <f>Table1[[#This Row],[Variance]]/Table1[[#This Row],[Budgeted Amount]]</f>
        <v>0.20359493312575189</v>
      </c>
      <c r="G49" s="3">
        <f>Table1[[#This Row],[Actual Amount]]/Table1[[#This Row],[Budgeted Amount]]</f>
        <v>1.2035949331257518</v>
      </c>
      <c r="H49" t="s">
        <v>45</v>
      </c>
      <c r="I49" t="s">
        <v>55</v>
      </c>
      <c r="J49" t="s">
        <v>104</v>
      </c>
      <c r="K49" t="s">
        <v>157</v>
      </c>
      <c r="L49" t="s">
        <v>166</v>
      </c>
      <c r="M49" t="s">
        <v>170</v>
      </c>
      <c r="N49" t="s">
        <v>173</v>
      </c>
      <c r="O49" t="s">
        <v>178</v>
      </c>
      <c r="P49" t="s">
        <v>196</v>
      </c>
    </row>
    <row r="50" spans="1:16" x14ac:dyDescent="0.3">
      <c r="A50" t="s">
        <v>21</v>
      </c>
      <c r="B50" t="s">
        <v>30</v>
      </c>
      <c r="C50" s="2">
        <v>19022</v>
      </c>
      <c r="D50" s="2">
        <v>15147</v>
      </c>
      <c r="E50" s="2">
        <f>Table1[[#This Row],[Actual Amount]]-Table1[[#This Row],[Budgeted Amount]]</f>
        <v>-3875</v>
      </c>
      <c r="F50" s="3">
        <f>Table1[[#This Row],[Variance]]/Table1[[#This Row],[Budgeted Amount]]</f>
        <v>-0.20371149195668173</v>
      </c>
      <c r="G50" s="3">
        <f>Table1[[#This Row],[Actual Amount]]/Table1[[#This Row],[Budgeted Amount]]</f>
        <v>0.7962885080433183</v>
      </c>
      <c r="H50" t="s">
        <v>50</v>
      </c>
      <c r="I50" t="s">
        <v>55</v>
      </c>
      <c r="J50" t="s">
        <v>105</v>
      </c>
      <c r="K50" t="s">
        <v>160</v>
      </c>
      <c r="L50" t="s">
        <v>169</v>
      </c>
      <c r="M50" t="s">
        <v>171</v>
      </c>
      <c r="N50" t="s">
        <v>174</v>
      </c>
      <c r="O50" t="s">
        <v>177</v>
      </c>
      <c r="P50" t="s">
        <v>197</v>
      </c>
    </row>
    <row r="51" spans="1:16" x14ac:dyDescent="0.3">
      <c r="A51" t="s">
        <v>20</v>
      </c>
      <c r="B51" t="s">
        <v>23</v>
      </c>
      <c r="C51" s="2">
        <v>19725</v>
      </c>
      <c r="D51" s="2">
        <v>16890</v>
      </c>
      <c r="E51" s="2">
        <f>Table1[[#This Row],[Actual Amount]]-Table1[[#This Row],[Budgeted Amount]]</f>
        <v>-2835</v>
      </c>
      <c r="F51" s="3">
        <f>Table1[[#This Row],[Variance]]/Table1[[#This Row],[Budgeted Amount]]</f>
        <v>-0.14372623574144486</v>
      </c>
      <c r="G51" s="3">
        <f>Table1[[#This Row],[Actual Amount]]/Table1[[#This Row],[Budgeted Amount]]</f>
        <v>0.85627376425855517</v>
      </c>
      <c r="H51" t="s">
        <v>48</v>
      </c>
      <c r="I51" t="s">
        <v>55</v>
      </c>
      <c r="J51" t="s">
        <v>106</v>
      </c>
      <c r="K51" t="s">
        <v>160</v>
      </c>
      <c r="L51" t="s">
        <v>167</v>
      </c>
      <c r="M51" t="s">
        <v>170</v>
      </c>
      <c r="N51" t="s">
        <v>174</v>
      </c>
      <c r="O51" t="s">
        <v>176</v>
      </c>
      <c r="P51" t="s">
        <v>243</v>
      </c>
    </row>
    <row r="52" spans="1:16" x14ac:dyDescent="0.3">
      <c r="A52" t="s">
        <v>20</v>
      </c>
      <c r="B52" t="s">
        <v>35</v>
      </c>
      <c r="C52" s="2">
        <v>2846</v>
      </c>
      <c r="D52" s="2">
        <v>2017</v>
      </c>
      <c r="E52" s="2">
        <f>Table1[[#This Row],[Actual Amount]]-Table1[[#This Row],[Budgeted Amount]]</f>
        <v>-829</v>
      </c>
      <c r="F52" s="3">
        <f>Table1[[#This Row],[Variance]]/Table1[[#This Row],[Budgeted Amount]]</f>
        <v>-0.29128601546029514</v>
      </c>
      <c r="G52" s="3">
        <f>Table1[[#This Row],[Actual Amount]]/Table1[[#This Row],[Budgeted Amount]]</f>
        <v>0.7087139845397048</v>
      </c>
      <c r="H52" t="s">
        <v>40</v>
      </c>
      <c r="I52" t="s">
        <v>55</v>
      </c>
      <c r="J52" t="s">
        <v>107</v>
      </c>
      <c r="K52" t="s">
        <v>161</v>
      </c>
      <c r="L52" t="s">
        <v>169</v>
      </c>
      <c r="M52" t="s">
        <v>171</v>
      </c>
      <c r="N52" t="s">
        <v>172</v>
      </c>
      <c r="O52" t="s">
        <v>178</v>
      </c>
      <c r="P52" t="s">
        <v>244</v>
      </c>
    </row>
    <row r="53" spans="1:16" x14ac:dyDescent="0.3">
      <c r="A53" t="s">
        <v>19</v>
      </c>
      <c r="B53" t="s">
        <v>30</v>
      </c>
      <c r="C53" s="2">
        <v>10848</v>
      </c>
      <c r="D53" s="2">
        <v>13031</v>
      </c>
      <c r="E53" s="2">
        <f>Table1[[#This Row],[Actual Amount]]-Table1[[#This Row],[Budgeted Amount]]</f>
        <v>2183</v>
      </c>
      <c r="F53" s="3">
        <f>Table1[[#This Row],[Variance]]/Table1[[#This Row],[Budgeted Amount]]</f>
        <v>0.20123525073746312</v>
      </c>
      <c r="G53" s="3">
        <f>Table1[[#This Row],[Actual Amount]]/Table1[[#This Row],[Budgeted Amount]]</f>
        <v>1.2012352507374631</v>
      </c>
      <c r="H53" t="s">
        <v>41</v>
      </c>
      <c r="I53" t="s">
        <v>56</v>
      </c>
      <c r="J53" t="s">
        <v>108</v>
      </c>
      <c r="K53" t="s">
        <v>160</v>
      </c>
      <c r="L53" t="s">
        <v>166</v>
      </c>
      <c r="M53" t="s">
        <v>170</v>
      </c>
      <c r="N53" t="s">
        <v>172</v>
      </c>
      <c r="O53" t="s">
        <v>176</v>
      </c>
      <c r="P53" t="s">
        <v>245</v>
      </c>
    </row>
    <row r="54" spans="1:16" x14ac:dyDescent="0.3">
      <c r="A54" t="s">
        <v>18</v>
      </c>
      <c r="B54" t="s">
        <v>32</v>
      </c>
      <c r="C54" s="2">
        <v>14455</v>
      </c>
      <c r="D54" s="2">
        <v>16951</v>
      </c>
      <c r="E54" s="2">
        <f>Table1[[#This Row],[Actual Amount]]-Table1[[#This Row],[Budgeted Amount]]</f>
        <v>2496</v>
      </c>
      <c r="F54" s="3">
        <f>Table1[[#This Row],[Variance]]/Table1[[#This Row],[Budgeted Amount]]</f>
        <v>0.17267381528882739</v>
      </c>
      <c r="G54" s="3">
        <f>Table1[[#This Row],[Actual Amount]]/Table1[[#This Row],[Budgeted Amount]]</f>
        <v>1.1726738152888274</v>
      </c>
      <c r="H54" t="s">
        <v>48</v>
      </c>
      <c r="I54" t="s">
        <v>53</v>
      </c>
      <c r="J54" t="s">
        <v>109</v>
      </c>
      <c r="K54" t="s">
        <v>158</v>
      </c>
      <c r="L54" t="s">
        <v>168</v>
      </c>
      <c r="M54" t="s">
        <v>171</v>
      </c>
      <c r="N54" t="s">
        <v>174</v>
      </c>
      <c r="O54" t="s">
        <v>177</v>
      </c>
      <c r="P54" t="s">
        <v>246</v>
      </c>
    </row>
    <row r="55" spans="1:16" x14ac:dyDescent="0.3">
      <c r="A55" t="s">
        <v>17</v>
      </c>
      <c r="B55" t="s">
        <v>37</v>
      </c>
      <c r="C55" s="2">
        <v>7806</v>
      </c>
      <c r="D55" s="2">
        <v>9725</v>
      </c>
      <c r="E55" s="2">
        <f>Table1[[#This Row],[Actual Amount]]-Table1[[#This Row],[Budgeted Amount]]</f>
        <v>1919</v>
      </c>
      <c r="F55" s="3">
        <f>Table1[[#This Row],[Variance]]/Table1[[#This Row],[Budgeted Amount]]</f>
        <v>0.2458365359979503</v>
      </c>
      <c r="G55" s="3">
        <f>Table1[[#This Row],[Actual Amount]]/Table1[[#This Row],[Budgeted Amount]]</f>
        <v>1.2458365359979502</v>
      </c>
      <c r="H55" t="s">
        <v>50</v>
      </c>
      <c r="I55" t="s">
        <v>53</v>
      </c>
      <c r="J55" t="s">
        <v>110</v>
      </c>
      <c r="K55" t="s">
        <v>157</v>
      </c>
      <c r="L55" t="s">
        <v>165</v>
      </c>
      <c r="M55" t="s">
        <v>171</v>
      </c>
      <c r="N55" t="s">
        <v>172</v>
      </c>
      <c r="O55" t="s">
        <v>178</v>
      </c>
      <c r="P55" t="s">
        <v>247</v>
      </c>
    </row>
    <row r="56" spans="1:16" x14ac:dyDescent="0.3">
      <c r="A56" t="s">
        <v>18</v>
      </c>
      <c r="B56" t="s">
        <v>23</v>
      </c>
      <c r="C56" s="2">
        <v>2463</v>
      </c>
      <c r="D56" s="2">
        <v>2781</v>
      </c>
      <c r="E56" s="2">
        <f>Table1[[#This Row],[Actual Amount]]-Table1[[#This Row],[Budgeted Amount]]</f>
        <v>318</v>
      </c>
      <c r="F56" s="3">
        <f>Table1[[#This Row],[Variance]]/Table1[[#This Row],[Budgeted Amount]]</f>
        <v>0.12911084043848964</v>
      </c>
      <c r="G56" s="3">
        <f>Table1[[#This Row],[Actual Amount]]/Table1[[#This Row],[Budgeted Amount]]</f>
        <v>1.1291108404384897</v>
      </c>
      <c r="H56" t="s">
        <v>52</v>
      </c>
      <c r="I56" t="s">
        <v>55</v>
      </c>
      <c r="J56" t="s">
        <v>111</v>
      </c>
      <c r="K56" t="s">
        <v>162</v>
      </c>
      <c r="L56" t="s">
        <v>165</v>
      </c>
      <c r="M56" t="s">
        <v>170</v>
      </c>
      <c r="N56" t="s">
        <v>172</v>
      </c>
      <c r="O56" t="s">
        <v>176</v>
      </c>
      <c r="P56" t="s">
        <v>248</v>
      </c>
    </row>
    <row r="57" spans="1:16" x14ac:dyDescent="0.3">
      <c r="A57" t="s">
        <v>17</v>
      </c>
      <c r="B57" t="s">
        <v>29</v>
      </c>
      <c r="C57" s="2">
        <v>3227</v>
      </c>
      <c r="D57" s="2">
        <v>2469</v>
      </c>
      <c r="E57" s="2">
        <f>Table1[[#This Row],[Actual Amount]]-Table1[[#This Row],[Budgeted Amount]]</f>
        <v>-758</v>
      </c>
      <c r="F57" s="3">
        <f>Table1[[#This Row],[Variance]]/Table1[[#This Row],[Budgeted Amount]]</f>
        <v>-0.23489308955686397</v>
      </c>
      <c r="G57" s="3">
        <f>Table1[[#This Row],[Actual Amount]]/Table1[[#This Row],[Budgeted Amount]]</f>
        <v>0.76510691044313606</v>
      </c>
      <c r="H57" t="s">
        <v>38</v>
      </c>
      <c r="I57" t="s">
        <v>56</v>
      </c>
      <c r="J57" t="s">
        <v>112</v>
      </c>
      <c r="K57" t="s">
        <v>160</v>
      </c>
      <c r="L57" t="s">
        <v>168</v>
      </c>
      <c r="M57" t="s">
        <v>170</v>
      </c>
      <c r="N57" t="s">
        <v>173</v>
      </c>
      <c r="O57" t="s">
        <v>176</v>
      </c>
      <c r="P57" t="s">
        <v>249</v>
      </c>
    </row>
    <row r="58" spans="1:16" x14ac:dyDescent="0.3">
      <c r="A58" t="s">
        <v>16</v>
      </c>
      <c r="B58" t="s">
        <v>33</v>
      </c>
      <c r="C58" s="2">
        <v>8932</v>
      </c>
      <c r="D58" s="2">
        <v>7425</v>
      </c>
      <c r="E58" s="2">
        <f>Table1[[#This Row],[Actual Amount]]-Table1[[#This Row],[Budgeted Amount]]</f>
        <v>-1507</v>
      </c>
      <c r="F58" s="3">
        <f>Table1[[#This Row],[Variance]]/Table1[[#This Row],[Budgeted Amount]]</f>
        <v>-0.16871921182266009</v>
      </c>
      <c r="G58" s="3">
        <f>Table1[[#This Row],[Actual Amount]]/Table1[[#This Row],[Budgeted Amount]]</f>
        <v>0.83128078817733986</v>
      </c>
      <c r="H58" t="s">
        <v>46</v>
      </c>
      <c r="I58" t="s">
        <v>55</v>
      </c>
      <c r="J58" t="s">
        <v>113</v>
      </c>
      <c r="K58" t="s">
        <v>158</v>
      </c>
      <c r="L58" t="s">
        <v>165</v>
      </c>
      <c r="M58" t="s">
        <v>170</v>
      </c>
      <c r="N58" t="s">
        <v>173</v>
      </c>
      <c r="O58" t="s">
        <v>177</v>
      </c>
      <c r="P58" t="s">
        <v>198</v>
      </c>
    </row>
    <row r="59" spans="1:16" x14ac:dyDescent="0.3">
      <c r="A59" t="s">
        <v>19</v>
      </c>
      <c r="B59" t="s">
        <v>32</v>
      </c>
      <c r="C59" s="2">
        <v>3040</v>
      </c>
      <c r="D59" s="2">
        <v>2528</v>
      </c>
      <c r="E59" s="2">
        <f>Table1[[#This Row],[Actual Amount]]-Table1[[#This Row],[Budgeted Amount]]</f>
        <v>-512</v>
      </c>
      <c r="F59" s="3">
        <f>Table1[[#This Row],[Variance]]/Table1[[#This Row],[Budgeted Amount]]</f>
        <v>-0.16842105263157894</v>
      </c>
      <c r="G59" s="3">
        <f>Table1[[#This Row],[Actual Amount]]/Table1[[#This Row],[Budgeted Amount]]</f>
        <v>0.83157894736842108</v>
      </c>
      <c r="H59" t="s">
        <v>52</v>
      </c>
      <c r="I59" t="s">
        <v>55</v>
      </c>
      <c r="J59" t="s">
        <v>114</v>
      </c>
      <c r="K59" t="s">
        <v>162</v>
      </c>
      <c r="L59" t="s">
        <v>167</v>
      </c>
      <c r="M59" t="s">
        <v>171</v>
      </c>
      <c r="N59" t="s">
        <v>172</v>
      </c>
      <c r="O59" t="s">
        <v>177</v>
      </c>
      <c r="P59" t="s">
        <v>250</v>
      </c>
    </row>
    <row r="60" spans="1:16" x14ac:dyDescent="0.3">
      <c r="A60" t="s">
        <v>19</v>
      </c>
      <c r="B60" t="s">
        <v>36</v>
      </c>
      <c r="C60" s="2">
        <v>1277</v>
      </c>
      <c r="D60" s="2">
        <v>917</v>
      </c>
      <c r="E60" s="2">
        <f>Table1[[#This Row],[Actual Amount]]-Table1[[#This Row],[Budgeted Amount]]</f>
        <v>-360</v>
      </c>
      <c r="F60" s="3">
        <f>Table1[[#This Row],[Variance]]/Table1[[#This Row],[Budgeted Amount]]</f>
        <v>-0.28191072826938135</v>
      </c>
      <c r="G60" s="3">
        <f>Table1[[#This Row],[Actual Amount]]/Table1[[#This Row],[Budgeted Amount]]</f>
        <v>0.71808927173061865</v>
      </c>
      <c r="H60" t="s">
        <v>39</v>
      </c>
      <c r="I60" t="s">
        <v>54</v>
      </c>
      <c r="J60" t="s">
        <v>115</v>
      </c>
      <c r="K60" t="s">
        <v>162</v>
      </c>
      <c r="L60" t="s">
        <v>169</v>
      </c>
      <c r="M60" t="s">
        <v>171</v>
      </c>
      <c r="N60" t="s">
        <v>173</v>
      </c>
      <c r="O60" t="s">
        <v>175</v>
      </c>
      <c r="P60" t="s">
        <v>251</v>
      </c>
    </row>
    <row r="61" spans="1:16" x14ac:dyDescent="0.3">
      <c r="A61" t="s">
        <v>16</v>
      </c>
      <c r="B61" t="s">
        <v>36</v>
      </c>
      <c r="C61" s="2">
        <v>1304</v>
      </c>
      <c r="D61" s="2">
        <v>1119</v>
      </c>
      <c r="E61" s="2">
        <f>Table1[[#This Row],[Actual Amount]]-Table1[[#This Row],[Budgeted Amount]]</f>
        <v>-185</v>
      </c>
      <c r="F61" s="3">
        <f>Table1[[#This Row],[Variance]]/Table1[[#This Row],[Budgeted Amount]]</f>
        <v>-0.14187116564417179</v>
      </c>
      <c r="G61" s="3">
        <f>Table1[[#This Row],[Actual Amount]]/Table1[[#This Row],[Budgeted Amount]]</f>
        <v>0.85812883435582821</v>
      </c>
      <c r="H61" t="s">
        <v>44</v>
      </c>
      <c r="I61" t="s">
        <v>53</v>
      </c>
      <c r="J61" t="s">
        <v>116</v>
      </c>
      <c r="K61" t="s">
        <v>163</v>
      </c>
      <c r="L61" t="s">
        <v>169</v>
      </c>
      <c r="M61" t="s">
        <v>170</v>
      </c>
      <c r="N61" t="s">
        <v>173</v>
      </c>
      <c r="O61" t="s">
        <v>175</v>
      </c>
      <c r="P61" t="s">
        <v>252</v>
      </c>
    </row>
    <row r="62" spans="1:16" x14ac:dyDescent="0.3">
      <c r="A62" t="s">
        <v>15</v>
      </c>
      <c r="B62" t="s">
        <v>36</v>
      </c>
      <c r="C62" s="2">
        <v>15119</v>
      </c>
      <c r="D62" s="2">
        <v>13279</v>
      </c>
      <c r="E62" s="2">
        <f>Table1[[#This Row],[Actual Amount]]-Table1[[#This Row],[Budgeted Amount]]</f>
        <v>-1840</v>
      </c>
      <c r="F62" s="3">
        <f>Table1[[#This Row],[Variance]]/Table1[[#This Row],[Budgeted Amount]]</f>
        <v>-0.12170117071234871</v>
      </c>
      <c r="G62" s="3">
        <f>Table1[[#This Row],[Actual Amount]]/Table1[[#This Row],[Budgeted Amount]]</f>
        <v>0.87829882928765135</v>
      </c>
      <c r="H62" t="s">
        <v>40</v>
      </c>
      <c r="I62" t="s">
        <v>56</v>
      </c>
      <c r="J62" t="s">
        <v>117</v>
      </c>
      <c r="K62" t="s">
        <v>159</v>
      </c>
      <c r="L62" t="s">
        <v>169</v>
      </c>
      <c r="M62" t="s">
        <v>170</v>
      </c>
      <c r="N62" t="s">
        <v>174</v>
      </c>
      <c r="O62" t="s">
        <v>175</v>
      </c>
      <c r="P62" t="s">
        <v>199</v>
      </c>
    </row>
    <row r="63" spans="1:16" x14ac:dyDescent="0.3">
      <c r="A63" t="s">
        <v>20</v>
      </c>
      <c r="B63" t="s">
        <v>28</v>
      </c>
      <c r="C63" s="2">
        <v>6981</v>
      </c>
      <c r="D63" s="2">
        <v>7435</v>
      </c>
      <c r="E63" s="2">
        <f>Table1[[#This Row],[Actual Amount]]-Table1[[#This Row],[Budgeted Amount]]</f>
        <v>454</v>
      </c>
      <c r="F63" s="3">
        <f>Table1[[#This Row],[Variance]]/Table1[[#This Row],[Budgeted Amount]]</f>
        <v>6.5033662799025921E-2</v>
      </c>
      <c r="G63" s="3">
        <f>Table1[[#This Row],[Actual Amount]]/Table1[[#This Row],[Budgeted Amount]]</f>
        <v>1.065033662799026</v>
      </c>
      <c r="H63" t="s">
        <v>39</v>
      </c>
      <c r="I63" t="s">
        <v>55</v>
      </c>
      <c r="J63" t="s">
        <v>118</v>
      </c>
      <c r="K63" t="s">
        <v>163</v>
      </c>
      <c r="L63" t="s">
        <v>167</v>
      </c>
      <c r="M63" t="s">
        <v>171</v>
      </c>
      <c r="N63" t="s">
        <v>173</v>
      </c>
      <c r="O63" t="s">
        <v>178</v>
      </c>
      <c r="P63" t="s">
        <v>253</v>
      </c>
    </row>
    <row r="64" spans="1:16" x14ac:dyDescent="0.3">
      <c r="A64" t="s">
        <v>21</v>
      </c>
      <c r="B64" t="s">
        <v>22</v>
      </c>
      <c r="C64" s="2">
        <v>19230</v>
      </c>
      <c r="D64" s="2">
        <v>23777</v>
      </c>
      <c r="E64" s="2">
        <f>Table1[[#This Row],[Actual Amount]]-Table1[[#This Row],[Budgeted Amount]]</f>
        <v>4547</v>
      </c>
      <c r="F64" s="3">
        <f>Table1[[#This Row],[Variance]]/Table1[[#This Row],[Budgeted Amount]]</f>
        <v>0.23645345813832552</v>
      </c>
      <c r="G64" s="3">
        <f>Table1[[#This Row],[Actual Amount]]/Table1[[#This Row],[Budgeted Amount]]</f>
        <v>1.2364534581383255</v>
      </c>
      <c r="H64" t="s">
        <v>44</v>
      </c>
      <c r="I64" t="s">
        <v>54</v>
      </c>
      <c r="J64" t="s">
        <v>119</v>
      </c>
      <c r="K64" t="s">
        <v>162</v>
      </c>
      <c r="L64" t="s">
        <v>165</v>
      </c>
      <c r="M64" t="s">
        <v>170</v>
      </c>
      <c r="N64" t="s">
        <v>174</v>
      </c>
      <c r="O64" t="s">
        <v>177</v>
      </c>
      <c r="P64" t="s">
        <v>254</v>
      </c>
    </row>
    <row r="65" spans="1:16" x14ac:dyDescent="0.3">
      <c r="A65" t="s">
        <v>18</v>
      </c>
      <c r="B65" t="s">
        <v>31</v>
      </c>
      <c r="C65" s="2">
        <v>17708</v>
      </c>
      <c r="D65" s="2">
        <v>15753</v>
      </c>
      <c r="E65" s="2">
        <f>Table1[[#This Row],[Actual Amount]]-Table1[[#This Row],[Budgeted Amount]]</f>
        <v>-1955</v>
      </c>
      <c r="F65" s="3">
        <f>Table1[[#This Row],[Variance]]/Table1[[#This Row],[Budgeted Amount]]</f>
        <v>-0.11040207815676531</v>
      </c>
      <c r="G65" s="3">
        <f>Table1[[#This Row],[Actual Amount]]/Table1[[#This Row],[Budgeted Amount]]</f>
        <v>0.88959792184323472</v>
      </c>
      <c r="H65" t="s">
        <v>52</v>
      </c>
      <c r="I65" t="s">
        <v>54</v>
      </c>
      <c r="J65" t="s">
        <v>120</v>
      </c>
      <c r="K65" t="s">
        <v>157</v>
      </c>
      <c r="L65" t="s">
        <v>167</v>
      </c>
      <c r="M65" t="s">
        <v>171</v>
      </c>
      <c r="N65" t="s">
        <v>173</v>
      </c>
      <c r="O65" t="s">
        <v>175</v>
      </c>
      <c r="P65" t="s">
        <v>255</v>
      </c>
    </row>
    <row r="66" spans="1:16" x14ac:dyDescent="0.3">
      <c r="A66" t="s">
        <v>19</v>
      </c>
      <c r="B66" t="s">
        <v>37</v>
      </c>
      <c r="C66" s="2">
        <v>5784</v>
      </c>
      <c r="D66" s="2">
        <v>4917</v>
      </c>
      <c r="E66" s="2">
        <f>Table1[[#This Row],[Actual Amount]]-Table1[[#This Row],[Budgeted Amount]]</f>
        <v>-867</v>
      </c>
      <c r="F66" s="3">
        <f>Table1[[#This Row],[Variance]]/Table1[[#This Row],[Budgeted Amount]]</f>
        <v>-0.14989626556016597</v>
      </c>
      <c r="G66" s="3">
        <f>Table1[[#This Row],[Actual Amount]]/Table1[[#This Row],[Budgeted Amount]]</f>
        <v>0.850103734439834</v>
      </c>
      <c r="H66" t="s">
        <v>45</v>
      </c>
      <c r="I66" t="s">
        <v>56</v>
      </c>
      <c r="J66" t="s">
        <v>121</v>
      </c>
      <c r="K66" t="s">
        <v>158</v>
      </c>
      <c r="L66" t="s">
        <v>168</v>
      </c>
      <c r="M66" t="s">
        <v>171</v>
      </c>
      <c r="N66" t="s">
        <v>172</v>
      </c>
      <c r="O66" t="s">
        <v>178</v>
      </c>
      <c r="P66" t="s">
        <v>200</v>
      </c>
    </row>
    <row r="67" spans="1:16" x14ac:dyDescent="0.3">
      <c r="A67" t="s">
        <v>18</v>
      </c>
      <c r="B67" t="s">
        <v>24</v>
      </c>
      <c r="C67" s="2">
        <v>14547</v>
      </c>
      <c r="D67" s="2">
        <v>11967</v>
      </c>
      <c r="E67" s="2">
        <f>Table1[[#This Row],[Actual Amount]]-Table1[[#This Row],[Budgeted Amount]]</f>
        <v>-2580</v>
      </c>
      <c r="F67" s="3">
        <f>Table1[[#This Row],[Variance]]/Table1[[#This Row],[Budgeted Amount]]</f>
        <v>-0.17735615590843473</v>
      </c>
      <c r="G67" s="3">
        <f>Table1[[#This Row],[Actual Amount]]/Table1[[#This Row],[Budgeted Amount]]</f>
        <v>0.82264384409156532</v>
      </c>
      <c r="H67" t="s">
        <v>47</v>
      </c>
      <c r="I67" t="s">
        <v>54</v>
      </c>
      <c r="J67" t="s">
        <v>122</v>
      </c>
      <c r="K67" t="s">
        <v>161</v>
      </c>
      <c r="L67" t="s">
        <v>165</v>
      </c>
      <c r="M67" t="s">
        <v>170</v>
      </c>
      <c r="N67" t="s">
        <v>172</v>
      </c>
      <c r="O67" t="s">
        <v>177</v>
      </c>
      <c r="P67" t="s">
        <v>256</v>
      </c>
    </row>
    <row r="68" spans="1:16" x14ac:dyDescent="0.3">
      <c r="A68" t="s">
        <v>19</v>
      </c>
      <c r="B68" t="s">
        <v>27</v>
      </c>
      <c r="C68" s="2">
        <v>1768</v>
      </c>
      <c r="D68" s="2">
        <v>1273</v>
      </c>
      <c r="E68" s="2">
        <f>Table1[[#This Row],[Actual Amount]]-Table1[[#This Row],[Budgeted Amount]]</f>
        <v>-495</v>
      </c>
      <c r="F68" s="3">
        <f>Table1[[#This Row],[Variance]]/Table1[[#This Row],[Budgeted Amount]]</f>
        <v>-0.27997737556561086</v>
      </c>
      <c r="G68" s="3">
        <f>Table1[[#This Row],[Actual Amount]]/Table1[[#This Row],[Budgeted Amount]]</f>
        <v>0.72002262443438914</v>
      </c>
      <c r="H68" t="s">
        <v>52</v>
      </c>
      <c r="I68" t="s">
        <v>54</v>
      </c>
      <c r="J68" t="s">
        <v>123</v>
      </c>
      <c r="K68" t="s">
        <v>162</v>
      </c>
      <c r="L68" t="s">
        <v>167</v>
      </c>
      <c r="M68" t="s">
        <v>171</v>
      </c>
      <c r="N68" t="s">
        <v>174</v>
      </c>
      <c r="O68" t="s">
        <v>178</v>
      </c>
      <c r="P68" t="s">
        <v>257</v>
      </c>
    </row>
    <row r="69" spans="1:16" x14ac:dyDescent="0.3">
      <c r="A69" t="s">
        <v>18</v>
      </c>
      <c r="B69" t="s">
        <v>31</v>
      </c>
      <c r="C69" s="2">
        <v>8789</v>
      </c>
      <c r="D69" s="2">
        <v>10769</v>
      </c>
      <c r="E69" s="2">
        <f>Table1[[#This Row],[Actual Amount]]-Table1[[#This Row],[Budgeted Amount]]</f>
        <v>1980</v>
      </c>
      <c r="F69" s="3">
        <f>Table1[[#This Row],[Variance]]/Table1[[#This Row],[Budgeted Amount]]</f>
        <v>0.22528160200250313</v>
      </c>
      <c r="G69" s="3">
        <f>Table1[[#This Row],[Actual Amount]]/Table1[[#This Row],[Budgeted Amount]]</f>
        <v>1.225281602002503</v>
      </c>
      <c r="H69" t="s">
        <v>48</v>
      </c>
      <c r="I69" t="s">
        <v>55</v>
      </c>
      <c r="J69" t="s">
        <v>124</v>
      </c>
      <c r="K69" t="s">
        <v>163</v>
      </c>
      <c r="L69" t="s">
        <v>165</v>
      </c>
      <c r="M69" t="s">
        <v>171</v>
      </c>
      <c r="N69" t="s">
        <v>173</v>
      </c>
      <c r="O69" t="s">
        <v>177</v>
      </c>
      <c r="P69" t="s">
        <v>201</v>
      </c>
    </row>
    <row r="70" spans="1:16" x14ac:dyDescent="0.3">
      <c r="A70" t="s">
        <v>20</v>
      </c>
      <c r="B70" t="s">
        <v>36</v>
      </c>
      <c r="C70" s="2">
        <v>3019</v>
      </c>
      <c r="D70" s="2">
        <v>2824</v>
      </c>
      <c r="E70" s="2">
        <f>Table1[[#This Row],[Actual Amount]]-Table1[[#This Row],[Budgeted Amount]]</f>
        <v>-195</v>
      </c>
      <c r="F70" s="3">
        <f>Table1[[#This Row],[Variance]]/Table1[[#This Row],[Budgeted Amount]]</f>
        <v>-6.459092414706856E-2</v>
      </c>
      <c r="G70" s="3">
        <f>Table1[[#This Row],[Actual Amount]]/Table1[[#This Row],[Budgeted Amount]]</f>
        <v>0.93540907585293143</v>
      </c>
      <c r="H70" t="s">
        <v>51</v>
      </c>
      <c r="I70" t="s">
        <v>56</v>
      </c>
      <c r="J70" t="s">
        <v>125</v>
      </c>
      <c r="K70" t="s">
        <v>157</v>
      </c>
      <c r="L70" t="s">
        <v>165</v>
      </c>
      <c r="M70" t="s">
        <v>171</v>
      </c>
      <c r="N70" t="s">
        <v>172</v>
      </c>
      <c r="O70" t="s">
        <v>178</v>
      </c>
      <c r="P70" t="s">
        <v>258</v>
      </c>
    </row>
    <row r="71" spans="1:16" x14ac:dyDescent="0.3">
      <c r="A71" t="s">
        <v>16</v>
      </c>
      <c r="B71" t="s">
        <v>29</v>
      </c>
      <c r="C71" s="2">
        <v>5430</v>
      </c>
      <c r="D71" s="2">
        <v>4627</v>
      </c>
      <c r="E71" s="2">
        <f>Table1[[#This Row],[Actual Amount]]-Table1[[#This Row],[Budgeted Amount]]</f>
        <v>-803</v>
      </c>
      <c r="F71" s="3">
        <f>Table1[[#This Row],[Variance]]/Table1[[#This Row],[Budgeted Amount]]</f>
        <v>-0.14788213627992633</v>
      </c>
      <c r="G71" s="3">
        <f>Table1[[#This Row],[Actual Amount]]/Table1[[#This Row],[Budgeted Amount]]</f>
        <v>0.8521178637200737</v>
      </c>
      <c r="H71" t="s">
        <v>40</v>
      </c>
      <c r="I71" t="s">
        <v>55</v>
      </c>
      <c r="J71" t="s">
        <v>126</v>
      </c>
      <c r="K71" t="s">
        <v>161</v>
      </c>
      <c r="L71" t="s">
        <v>168</v>
      </c>
      <c r="M71" t="s">
        <v>170</v>
      </c>
      <c r="N71" t="s">
        <v>172</v>
      </c>
      <c r="O71" t="s">
        <v>176</v>
      </c>
      <c r="P71" t="s">
        <v>259</v>
      </c>
    </row>
    <row r="72" spans="1:16" x14ac:dyDescent="0.3">
      <c r="A72" t="s">
        <v>19</v>
      </c>
      <c r="B72" t="s">
        <v>30</v>
      </c>
      <c r="C72" s="2">
        <v>13523</v>
      </c>
      <c r="D72" s="2">
        <v>12645</v>
      </c>
      <c r="E72" s="2">
        <f>Table1[[#This Row],[Actual Amount]]-Table1[[#This Row],[Budgeted Amount]]</f>
        <v>-878</v>
      </c>
      <c r="F72" s="3">
        <f>Table1[[#This Row],[Variance]]/Table1[[#This Row],[Budgeted Amount]]</f>
        <v>-6.4926421652000299E-2</v>
      </c>
      <c r="G72" s="3">
        <f>Table1[[#This Row],[Actual Amount]]/Table1[[#This Row],[Budgeted Amount]]</f>
        <v>0.93507357834799976</v>
      </c>
      <c r="H72" t="s">
        <v>44</v>
      </c>
      <c r="I72" t="s">
        <v>54</v>
      </c>
      <c r="J72" t="s">
        <v>127</v>
      </c>
      <c r="K72" t="s">
        <v>163</v>
      </c>
      <c r="L72" t="s">
        <v>168</v>
      </c>
      <c r="M72" t="s">
        <v>171</v>
      </c>
      <c r="N72" t="s">
        <v>172</v>
      </c>
      <c r="O72" t="s">
        <v>178</v>
      </c>
      <c r="P72" t="s">
        <v>260</v>
      </c>
    </row>
    <row r="73" spans="1:16" x14ac:dyDescent="0.3">
      <c r="A73" t="s">
        <v>17</v>
      </c>
      <c r="B73" t="s">
        <v>31</v>
      </c>
      <c r="C73" s="2">
        <v>16828</v>
      </c>
      <c r="D73" s="2">
        <v>16515</v>
      </c>
      <c r="E73" s="2">
        <f>Table1[[#This Row],[Actual Amount]]-Table1[[#This Row],[Budgeted Amount]]</f>
        <v>-313</v>
      </c>
      <c r="F73" s="3">
        <f>Table1[[#This Row],[Variance]]/Table1[[#This Row],[Budgeted Amount]]</f>
        <v>-1.8599952460185407E-2</v>
      </c>
      <c r="G73" s="3">
        <f>Table1[[#This Row],[Actual Amount]]/Table1[[#This Row],[Budgeted Amount]]</f>
        <v>0.98140004753981458</v>
      </c>
      <c r="H73" t="s">
        <v>44</v>
      </c>
      <c r="I73" t="s">
        <v>56</v>
      </c>
      <c r="J73" t="s">
        <v>128</v>
      </c>
      <c r="K73" t="s">
        <v>161</v>
      </c>
      <c r="L73" t="s">
        <v>168</v>
      </c>
      <c r="M73" t="s">
        <v>170</v>
      </c>
      <c r="N73" t="s">
        <v>172</v>
      </c>
      <c r="O73" t="s">
        <v>177</v>
      </c>
      <c r="P73" t="s">
        <v>261</v>
      </c>
    </row>
    <row r="74" spans="1:16" x14ac:dyDescent="0.3">
      <c r="A74" t="s">
        <v>17</v>
      </c>
      <c r="B74" t="s">
        <v>29</v>
      </c>
      <c r="C74" s="2">
        <v>14771</v>
      </c>
      <c r="D74" s="2">
        <v>14584</v>
      </c>
      <c r="E74" s="2">
        <f>Table1[[#This Row],[Actual Amount]]-Table1[[#This Row],[Budgeted Amount]]</f>
        <v>-187</v>
      </c>
      <c r="F74" s="3">
        <f>Table1[[#This Row],[Variance]]/Table1[[#This Row],[Budgeted Amount]]</f>
        <v>-1.2659941777807866E-2</v>
      </c>
      <c r="G74" s="3">
        <f>Table1[[#This Row],[Actual Amount]]/Table1[[#This Row],[Budgeted Amount]]</f>
        <v>0.98734005822219217</v>
      </c>
      <c r="H74" t="s">
        <v>39</v>
      </c>
      <c r="I74" t="s">
        <v>53</v>
      </c>
      <c r="J74" t="s">
        <v>129</v>
      </c>
      <c r="K74" t="s">
        <v>158</v>
      </c>
      <c r="L74" t="s">
        <v>169</v>
      </c>
      <c r="M74" t="s">
        <v>170</v>
      </c>
      <c r="N74" t="s">
        <v>174</v>
      </c>
      <c r="O74" t="s">
        <v>178</v>
      </c>
      <c r="P74" t="s">
        <v>262</v>
      </c>
    </row>
    <row r="75" spans="1:16" x14ac:dyDescent="0.3">
      <c r="A75" t="s">
        <v>19</v>
      </c>
      <c r="B75" t="s">
        <v>32</v>
      </c>
      <c r="C75" s="2">
        <v>17306</v>
      </c>
      <c r="D75" s="2">
        <v>20049</v>
      </c>
      <c r="E75" s="2">
        <f>Table1[[#This Row],[Actual Amount]]-Table1[[#This Row],[Budgeted Amount]]</f>
        <v>2743</v>
      </c>
      <c r="F75" s="3">
        <f>Table1[[#This Row],[Variance]]/Table1[[#This Row],[Budgeted Amount]]</f>
        <v>0.15849994221657229</v>
      </c>
      <c r="G75" s="3">
        <f>Table1[[#This Row],[Actual Amount]]/Table1[[#This Row],[Budgeted Amount]]</f>
        <v>1.1584999422165723</v>
      </c>
      <c r="H75" t="s">
        <v>42</v>
      </c>
      <c r="I75" t="s">
        <v>54</v>
      </c>
      <c r="J75" t="s">
        <v>130</v>
      </c>
      <c r="K75" t="s">
        <v>161</v>
      </c>
      <c r="L75" t="s">
        <v>166</v>
      </c>
      <c r="M75" t="s">
        <v>171</v>
      </c>
      <c r="N75" t="s">
        <v>172</v>
      </c>
      <c r="O75" t="s">
        <v>175</v>
      </c>
      <c r="P75" t="s">
        <v>202</v>
      </c>
    </row>
    <row r="76" spans="1:16" x14ac:dyDescent="0.3">
      <c r="A76" t="s">
        <v>21</v>
      </c>
      <c r="B76" t="s">
        <v>25</v>
      </c>
      <c r="C76" s="2">
        <v>19680</v>
      </c>
      <c r="D76" s="2">
        <v>17750</v>
      </c>
      <c r="E76" s="2">
        <f>Table1[[#This Row],[Actual Amount]]-Table1[[#This Row],[Budgeted Amount]]</f>
        <v>-1930</v>
      </c>
      <c r="F76" s="3">
        <f>Table1[[#This Row],[Variance]]/Table1[[#This Row],[Budgeted Amount]]</f>
        <v>-9.806910569105691E-2</v>
      </c>
      <c r="G76" s="3">
        <f>Table1[[#This Row],[Actual Amount]]/Table1[[#This Row],[Budgeted Amount]]</f>
        <v>0.90193089430894313</v>
      </c>
      <c r="H76" t="s">
        <v>42</v>
      </c>
      <c r="I76" t="s">
        <v>53</v>
      </c>
      <c r="J76" t="s">
        <v>131</v>
      </c>
      <c r="K76" t="s">
        <v>162</v>
      </c>
      <c r="L76" t="s">
        <v>168</v>
      </c>
      <c r="M76" t="s">
        <v>170</v>
      </c>
      <c r="N76" t="s">
        <v>174</v>
      </c>
      <c r="O76" t="s">
        <v>178</v>
      </c>
      <c r="P76" t="s">
        <v>203</v>
      </c>
    </row>
    <row r="77" spans="1:16" x14ac:dyDescent="0.3">
      <c r="A77" t="s">
        <v>20</v>
      </c>
      <c r="B77" t="s">
        <v>28</v>
      </c>
      <c r="C77" s="2">
        <v>17257</v>
      </c>
      <c r="D77" s="2">
        <v>19932</v>
      </c>
      <c r="E77" s="2">
        <f>Table1[[#This Row],[Actual Amount]]-Table1[[#This Row],[Budgeted Amount]]</f>
        <v>2675</v>
      </c>
      <c r="F77" s="3">
        <f>Table1[[#This Row],[Variance]]/Table1[[#This Row],[Budgeted Amount]]</f>
        <v>0.1550095613374283</v>
      </c>
      <c r="G77" s="3">
        <f>Table1[[#This Row],[Actual Amount]]/Table1[[#This Row],[Budgeted Amount]]</f>
        <v>1.1550095613374283</v>
      </c>
      <c r="H77" t="s">
        <v>38</v>
      </c>
      <c r="I77" t="s">
        <v>53</v>
      </c>
      <c r="J77" t="s">
        <v>132</v>
      </c>
      <c r="K77" t="s">
        <v>159</v>
      </c>
      <c r="L77" t="s">
        <v>167</v>
      </c>
      <c r="M77" t="s">
        <v>170</v>
      </c>
      <c r="N77" t="s">
        <v>173</v>
      </c>
      <c r="O77" t="s">
        <v>176</v>
      </c>
      <c r="P77" t="s">
        <v>263</v>
      </c>
    </row>
    <row r="78" spans="1:16" x14ac:dyDescent="0.3">
      <c r="A78" t="s">
        <v>20</v>
      </c>
      <c r="B78" t="s">
        <v>36</v>
      </c>
      <c r="C78" s="2">
        <v>2151</v>
      </c>
      <c r="D78" s="2">
        <v>2719</v>
      </c>
      <c r="E78" s="2">
        <f>Table1[[#This Row],[Actual Amount]]-Table1[[#This Row],[Budgeted Amount]]</f>
        <v>568</v>
      </c>
      <c r="F78" s="3">
        <f>Table1[[#This Row],[Variance]]/Table1[[#This Row],[Budgeted Amount]]</f>
        <v>0.26406322640632263</v>
      </c>
      <c r="G78" s="3">
        <f>Table1[[#This Row],[Actual Amount]]/Table1[[#This Row],[Budgeted Amount]]</f>
        <v>1.2640632264063227</v>
      </c>
      <c r="H78" t="s">
        <v>38</v>
      </c>
      <c r="I78" t="s">
        <v>54</v>
      </c>
      <c r="J78" t="s">
        <v>133</v>
      </c>
      <c r="K78" t="s">
        <v>163</v>
      </c>
      <c r="L78" t="s">
        <v>168</v>
      </c>
      <c r="M78" t="s">
        <v>170</v>
      </c>
      <c r="N78" t="s">
        <v>172</v>
      </c>
      <c r="O78" t="s">
        <v>176</v>
      </c>
      <c r="P78" t="s">
        <v>264</v>
      </c>
    </row>
    <row r="79" spans="1:16" x14ac:dyDescent="0.3">
      <c r="A79" t="s">
        <v>16</v>
      </c>
      <c r="B79" t="s">
        <v>31</v>
      </c>
      <c r="C79" s="2">
        <v>19191</v>
      </c>
      <c r="D79" s="2">
        <v>23708</v>
      </c>
      <c r="E79" s="2">
        <f>Table1[[#This Row],[Actual Amount]]-Table1[[#This Row],[Budgeted Amount]]</f>
        <v>4517</v>
      </c>
      <c r="F79" s="3">
        <f>Table1[[#This Row],[Variance]]/Table1[[#This Row],[Budgeted Amount]]</f>
        <v>0.23537074670418426</v>
      </c>
      <c r="G79" s="3">
        <f>Table1[[#This Row],[Actual Amount]]/Table1[[#This Row],[Budgeted Amount]]</f>
        <v>1.2353707467041843</v>
      </c>
      <c r="H79" t="s">
        <v>39</v>
      </c>
      <c r="I79" t="s">
        <v>54</v>
      </c>
      <c r="J79" t="s">
        <v>134</v>
      </c>
      <c r="K79" t="s">
        <v>160</v>
      </c>
      <c r="L79" t="s">
        <v>167</v>
      </c>
      <c r="M79" t="s">
        <v>170</v>
      </c>
      <c r="N79" t="s">
        <v>173</v>
      </c>
      <c r="O79" t="s">
        <v>178</v>
      </c>
      <c r="P79" t="s">
        <v>204</v>
      </c>
    </row>
    <row r="80" spans="1:16" x14ac:dyDescent="0.3">
      <c r="A80" t="s">
        <v>16</v>
      </c>
      <c r="B80" t="s">
        <v>27</v>
      </c>
      <c r="C80" s="2">
        <v>14692</v>
      </c>
      <c r="D80" s="2">
        <v>15811</v>
      </c>
      <c r="E80" s="2">
        <f>Table1[[#This Row],[Actual Amount]]-Table1[[#This Row],[Budgeted Amount]]</f>
        <v>1119</v>
      </c>
      <c r="F80" s="3">
        <f>Table1[[#This Row],[Variance]]/Table1[[#This Row],[Budgeted Amount]]</f>
        <v>7.6163898720392045E-2</v>
      </c>
      <c r="G80" s="3">
        <f>Table1[[#This Row],[Actual Amount]]/Table1[[#This Row],[Budgeted Amount]]</f>
        <v>1.0761638987203921</v>
      </c>
      <c r="H80" t="s">
        <v>51</v>
      </c>
      <c r="I80" t="s">
        <v>55</v>
      </c>
      <c r="J80" t="s">
        <v>135</v>
      </c>
      <c r="K80" t="s">
        <v>161</v>
      </c>
      <c r="L80" t="s">
        <v>166</v>
      </c>
      <c r="M80" t="s">
        <v>170</v>
      </c>
      <c r="N80" t="s">
        <v>174</v>
      </c>
      <c r="O80" t="s">
        <v>178</v>
      </c>
      <c r="P80" t="s">
        <v>205</v>
      </c>
    </row>
    <row r="81" spans="1:16" x14ac:dyDescent="0.3">
      <c r="A81" t="s">
        <v>15</v>
      </c>
      <c r="B81" t="s">
        <v>35</v>
      </c>
      <c r="C81" s="2">
        <v>19562</v>
      </c>
      <c r="D81" s="2">
        <v>13918</v>
      </c>
      <c r="E81" s="2">
        <f>Table1[[#This Row],[Actual Amount]]-Table1[[#This Row],[Budgeted Amount]]</f>
        <v>-5644</v>
      </c>
      <c r="F81" s="3">
        <f>Table1[[#This Row],[Variance]]/Table1[[#This Row],[Budgeted Amount]]</f>
        <v>-0.28851855638482771</v>
      </c>
      <c r="G81" s="3">
        <f>Table1[[#This Row],[Actual Amount]]/Table1[[#This Row],[Budgeted Amount]]</f>
        <v>0.71148144361517229</v>
      </c>
      <c r="H81" t="s">
        <v>39</v>
      </c>
      <c r="I81" t="s">
        <v>53</v>
      </c>
      <c r="J81" t="s">
        <v>136</v>
      </c>
      <c r="K81" t="s">
        <v>158</v>
      </c>
      <c r="L81" t="s">
        <v>166</v>
      </c>
      <c r="M81" t="s">
        <v>171</v>
      </c>
      <c r="N81" t="s">
        <v>173</v>
      </c>
      <c r="O81" t="s">
        <v>177</v>
      </c>
      <c r="P81" t="s">
        <v>265</v>
      </c>
    </row>
    <row r="82" spans="1:16" x14ac:dyDescent="0.3">
      <c r="A82" t="s">
        <v>16</v>
      </c>
      <c r="B82" t="s">
        <v>30</v>
      </c>
      <c r="C82" s="2">
        <v>16499</v>
      </c>
      <c r="D82" s="2">
        <v>18839</v>
      </c>
      <c r="E82" s="2">
        <f>Table1[[#This Row],[Actual Amount]]-Table1[[#This Row],[Budgeted Amount]]</f>
        <v>2340</v>
      </c>
      <c r="F82" s="3">
        <f>Table1[[#This Row],[Variance]]/Table1[[#This Row],[Budgeted Amount]]</f>
        <v>0.1418267773804473</v>
      </c>
      <c r="G82" s="3">
        <f>Table1[[#This Row],[Actual Amount]]/Table1[[#This Row],[Budgeted Amount]]</f>
        <v>1.1418267773804474</v>
      </c>
      <c r="H82" t="s">
        <v>43</v>
      </c>
      <c r="I82" t="s">
        <v>54</v>
      </c>
      <c r="J82" t="s">
        <v>137</v>
      </c>
      <c r="K82" t="s">
        <v>160</v>
      </c>
      <c r="L82" t="s">
        <v>168</v>
      </c>
      <c r="M82" t="s">
        <v>170</v>
      </c>
      <c r="N82" t="s">
        <v>172</v>
      </c>
      <c r="O82" t="s">
        <v>176</v>
      </c>
      <c r="P82" t="s">
        <v>266</v>
      </c>
    </row>
    <row r="83" spans="1:16" x14ac:dyDescent="0.3">
      <c r="A83" t="s">
        <v>15</v>
      </c>
      <c r="B83" t="s">
        <v>32</v>
      </c>
      <c r="C83" s="2">
        <v>13774</v>
      </c>
      <c r="D83" s="2">
        <v>10431</v>
      </c>
      <c r="E83" s="2">
        <f>Table1[[#This Row],[Actual Amount]]-Table1[[#This Row],[Budgeted Amount]]</f>
        <v>-3343</v>
      </c>
      <c r="F83" s="3">
        <f>Table1[[#This Row],[Variance]]/Table1[[#This Row],[Budgeted Amount]]</f>
        <v>-0.24270364454769855</v>
      </c>
      <c r="G83" s="3">
        <f>Table1[[#This Row],[Actual Amount]]/Table1[[#This Row],[Budgeted Amount]]</f>
        <v>0.75729635545230145</v>
      </c>
      <c r="H83" t="s">
        <v>45</v>
      </c>
      <c r="I83" t="s">
        <v>55</v>
      </c>
      <c r="J83" t="s">
        <v>138</v>
      </c>
      <c r="K83" t="s">
        <v>159</v>
      </c>
      <c r="L83" t="s">
        <v>169</v>
      </c>
      <c r="M83" t="s">
        <v>170</v>
      </c>
      <c r="N83" t="s">
        <v>174</v>
      </c>
      <c r="O83" t="s">
        <v>178</v>
      </c>
      <c r="P83" t="s">
        <v>267</v>
      </c>
    </row>
    <row r="84" spans="1:16" x14ac:dyDescent="0.3">
      <c r="A84" t="s">
        <v>21</v>
      </c>
      <c r="B84" t="s">
        <v>29</v>
      </c>
      <c r="C84" s="2">
        <v>9883</v>
      </c>
      <c r="D84" s="2">
        <v>8909</v>
      </c>
      <c r="E84" s="2">
        <f>Table1[[#This Row],[Actual Amount]]-Table1[[#This Row],[Budgeted Amount]]</f>
        <v>-974</v>
      </c>
      <c r="F84" s="3">
        <f>Table1[[#This Row],[Variance]]/Table1[[#This Row],[Budgeted Amount]]</f>
        <v>-9.8553070929879596E-2</v>
      </c>
      <c r="G84" s="3">
        <f>Table1[[#This Row],[Actual Amount]]/Table1[[#This Row],[Budgeted Amount]]</f>
        <v>0.90144692907012036</v>
      </c>
      <c r="H84" t="s">
        <v>41</v>
      </c>
      <c r="I84" t="s">
        <v>55</v>
      </c>
      <c r="J84" t="s">
        <v>139</v>
      </c>
      <c r="K84" t="s">
        <v>163</v>
      </c>
      <c r="L84" t="s">
        <v>167</v>
      </c>
      <c r="M84" t="s">
        <v>171</v>
      </c>
      <c r="N84" t="s">
        <v>172</v>
      </c>
      <c r="O84" t="s">
        <v>177</v>
      </c>
      <c r="P84" t="s">
        <v>206</v>
      </c>
    </row>
    <row r="85" spans="1:16" x14ac:dyDescent="0.3">
      <c r="A85" t="s">
        <v>17</v>
      </c>
      <c r="B85" t="s">
        <v>26</v>
      </c>
      <c r="C85" s="2">
        <v>16800</v>
      </c>
      <c r="D85" s="2">
        <v>13046</v>
      </c>
      <c r="E85" s="2">
        <f>Table1[[#This Row],[Actual Amount]]-Table1[[#This Row],[Budgeted Amount]]</f>
        <v>-3754</v>
      </c>
      <c r="F85" s="3">
        <f>Table1[[#This Row],[Variance]]/Table1[[#This Row],[Budgeted Amount]]</f>
        <v>-0.22345238095238096</v>
      </c>
      <c r="G85" s="3">
        <f>Table1[[#This Row],[Actual Amount]]/Table1[[#This Row],[Budgeted Amount]]</f>
        <v>0.77654761904761904</v>
      </c>
      <c r="H85" t="s">
        <v>48</v>
      </c>
      <c r="I85" t="s">
        <v>54</v>
      </c>
      <c r="J85" t="s">
        <v>140</v>
      </c>
      <c r="K85" t="s">
        <v>159</v>
      </c>
      <c r="L85" t="s">
        <v>166</v>
      </c>
      <c r="M85" t="s">
        <v>171</v>
      </c>
      <c r="N85" t="s">
        <v>174</v>
      </c>
      <c r="O85" t="s">
        <v>178</v>
      </c>
      <c r="P85" t="s">
        <v>268</v>
      </c>
    </row>
    <row r="86" spans="1:16" x14ac:dyDescent="0.3">
      <c r="A86" t="s">
        <v>19</v>
      </c>
      <c r="B86" t="s">
        <v>25</v>
      </c>
      <c r="C86" s="2">
        <v>7070</v>
      </c>
      <c r="D86" s="2">
        <v>6444</v>
      </c>
      <c r="E86" s="2">
        <f>Table1[[#This Row],[Actual Amount]]-Table1[[#This Row],[Budgeted Amount]]</f>
        <v>-626</v>
      </c>
      <c r="F86" s="3">
        <f>Table1[[#This Row],[Variance]]/Table1[[#This Row],[Budgeted Amount]]</f>
        <v>-8.8543140028288544E-2</v>
      </c>
      <c r="G86" s="3">
        <f>Table1[[#This Row],[Actual Amount]]/Table1[[#This Row],[Budgeted Amount]]</f>
        <v>0.91145685997171144</v>
      </c>
      <c r="H86" t="s">
        <v>49</v>
      </c>
      <c r="I86" t="s">
        <v>55</v>
      </c>
      <c r="J86" t="s">
        <v>141</v>
      </c>
      <c r="K86" t="s">
        <v>157</v>
      </c>
      <c r="L86" t="s">
        <v>167</v>
      </c>
      <c r="M86" t="s">
        <v>171</v>
      </c>
      <c r="N86" t="s">
        <v>172</v>
      </c>
      <c r="O86" t="s">
        <v>178</v>
      </c>
      <c r="P86" t="s">
        <v>207</v>
      </c>
    </row>
    <row r="87" spans="1:16" x14ac:dyDescent="0.3">
      <c r="A87" t="s">
        <v>20</v>
      </c>
      <c r="B87" t="s">
        <v>30</v>
      </c>
      <c r="C87" s="2">
        <v>7552</v>
      </c>
      <c r="D87" s="2">
        <v>7081</v>
      </c>
      <c r="E87" s="2">
        <f>Table1[[#This Row],[Actual Amount]]-Table1[[#This Row],[Budgeted Amount]]</f>
        <v>-471</v>
      </c>
      <c r="F87" s="3">
        <f>Table1[[#This Row],[Variance]]/Table1[[#This Row],[Budgeted Amount]]</f>
        <v>-6.2367584745762712E-2</v>
      </c>
      <c r="G87" s="3">
        <f>Table1[[#This Row],[Actual Amount]]/Table1[[#This Row],[Budgeted Amount]]</f>
        <v>0.93763241525423724</v>
      </c>
      <c r="H87" t="s">
        <v>41</v>
      </c>
      <c r="I87" t="s">
        <v>55</v>
      </c>
      <c r="J87" t="s">
        <v>142</v>
      </c>
      <c r="K87" t="s">
        <v>163</v>
      </c>
      <c r="L87" t="s">
        <v>167</v>
      </c>
      <c r="M87" t="s">
        <v>170</v>
      </c>
      <c r="N87" t="s">
        <v>172</v>
      </c>
      <c r="O87" t="s">
        <v>177</v>
      </c>
      <c r="P87" t="s">
        <v>208</v>
      </c>
    </row>
    <row r="88" spans="1:16" x14ac:dyDescent="0.3">
      <c r="A88" t="s">
        <v>17</v>
      </c>
      <c r="B88" t="s">
        <v>22</v>
      </c>
      <c r="C88" s="2">
        <v>8946</v>
      </c>
      <c r="D88" s="2">
        <v>9894</v>
      </c>
      <c r="E88" s="2">
        <f>Table1[[#This Row],[Actual Amount]]-Table1[[#This Row],[Budgeted Amount]]</f>
        <v>948</v>
      </c>
      <c r="F88" s="3">
        <f>Table1[[#This Row],[Variance]]/Table1[[#This Row],[Budgeted Amount]]</f>
        <v>0.10596914822266935</v>
      </c>
      <c r="G88" s="3">
        <f>Table1[[#This Row],[Actual Amount]]/Table1[[#This Row],[Budgeted Amount]]</f>
        <v>1.1059691482226695</v>
      </c>
      <c r="H88" t="s">
        <v>49</v>
      </c>
      <c r="I88" t="s">
        <v>54</v>
      </c>
      <c r="J88" t="s">
        <v>143</v>
      </c>
      <c r="K88" t="s">
        <v>161</v>
      </c>
      <c r="L88" t="s">
        <v>168</v>
      </c>
      <c r="M88" t="s">
        <v>171</v>
      </c>
      <c r="N88" t="s">
        <v>173</v>
      </c>
      <c r="O88" t="s">
        <v>176</v>
      </c>
      <c r="P88" t="s">
        <v>209</v>
      </c>
    </row>
    <row r="89" spans="1:16" x14ac:dyDescent="0.3">
      <c r="A89" t="s">
        <v>21</v>
      </c>
      <c r="B89" t="s">
        <v>28</v>
      </c>
      <c r="C89" s="2">
        <v>8364</v>
      </c>
      <c r="D89" s="2">
        <v>10704</v>
      </c>
      <c r="E89" s="2">
        <f>Table1[[#This Row],[Actual Amount]]-Table1[[#This Row],[Budgeted Amount]]</f>
        <v>2340</v>
      </c>
      <c r="F89" s="3">
        <f>Table1[[#This Row],[Variance]]/Table1[[#This Row],[Budgeted Amount]]</f>
        <v>0.27977044476327118</v>
      </c>
      <c r="G89" s="3">
        <f>Table1[[#This Row],[Actual Amount]]/Table1[[#This Row],[Budgeted Amount]]</f>
        <v>1.2797704447632712</v>
      </c>
      <c r="H89" t="s">
        <v>48</v>
      </c>
      <c r="I89" t="s">
        <v>54</v>
      </c>
      <c r="J89" t="s">
        <v>144</v>
      </c>
      <c r="K89" t="s">
        <v>162</v>
      </c>
      <c r="L89" t="s">
        <v>167</v>
      </c>
      <c r="M89" t="s">
        <v>171</v>
      </c>
      <c r="N89" t="s">
        <v>172</v>
      </c>
      <c r="O89" t="s">
        <v>175</v>
      </c>
      <c r="P89" t="s">
        <v>269</v>
      </c>
    </row>
    <row r="90" spans="1:16" x14ac:dyDescent="0.3">
      <c r="A90" t="s">
        <v>19</v>
      </c>
      <c r="B90" t="s">
        <v>35</v>
      </c>
      <c r="C90" s="2">
        <v>12252</v>
      </c>
      <c r="D90" s="2">
        <v>13349</v>
      </c>
      <c r="E90" s="2">
        <f>Table1[[#This Row],[Actual Amount]]-Table1[[#This Row],[Budgeted Amount]]</f>
        <v>1097</v>
      </c>
      <c r="F90" s="3">
        <f>Table1[[#This Row],[Variance]]/Table1[[#This Row],[Budgeted Amount]]</f>
        <v>8.9536402220045705E-2</v>
      </c>
      <c r="G90" s="3">
        <f>Table1[[#This Row],[Actual Amount]]/Table1[[#This Row],[Budgeted Amount]]</f>
        <v>1.0895364022200458</v>
      </c>
      <c r="H90" t="s">
        <v>49</v>
      </c>
      <c r="I90" t="s">
        <v>55</v>
      </c>
      <c r="J90" t="s">
        <v>145</v>
      </c>
      <c r="K90" t="s">
        <v>157</v>
      </c>
      <c r="L90" t="s">
        <v>169</v>
      </c>
      <c r="M90" t="s">
        <v>171</v>
      </c>
      <c r="N90" t="s">
        <v>172</v>
      </c>
      <c r="O90" t="s">
        <v>176</v>
      </c>
      <c r="P90" t="s">
        <v>270</v>
      </c>
    </row>
    <row r="91" spans="1:16" x14ac:dyDescent="0.3">
      <c r="A91" t="s">
        <v>17</v>
      </c>
      <c r="B91" t="s">
        <v>23</v>
      </c>
      <c r="C91" s="2">
        <v>13894</v>
      </c>
      <c r="D91" s="2">
        <v>12577</v>
      </c>
      <c r="E91" s="2">
        <f>Table1[[#This Row],[Actual Amount]]-Table1[[#This Row],[Budgeted Amount]]</f>
        <v>-1317</v>
      </c>
      <c r="F91" s="3">
        <f>Table1[[#This Row],[Variance]]/Table1[[#This Row],[Budgeted Amount]]</f>
        <v>-9.478911760472146E-2</v>
      </c>
      <c r="G91" s="3">
        <f>Table1[[#This Row],[Actual Amount]]/Table1[[#This Row],[Budgeted Amount]]</f>
        <v>0.90521088239527858</v>
      </c>
      <c r="H91" t="s">
        <v>50</v>
      </c>
      <c r="I91" t="s">
        <v>54</v>
      </c>
      <c r="J91" t="s">
        <v>146</v>
      </c>
      <c r="K91" t="s">
        <v>157</v>
      </c>
      <c r="L91" t="s">
        <v>168</v>
      </c>
      <c r="M91" t="s">
        <v>170</v>
      </c>
      <c r="N91" t="s">
        <v>173</v>
      </c>
      <c r="O91" t="s">
        <v>177</v>
      </c>
      <c r="P91" t="s">
        <v>271</v>
      </c>
    </row>
    <row r="92" spans="1:16" x14ac:dyDescent="0.3">
      <c r="A92" t="s">
        <v>18</v>
      </c>
      <c r="B92" t="s">
        <v>30</v>
      </c>
      <c r="C92" s="2">
        <v>17522</v>
      </c>
      <c r="D92" s="2">
        <v>18900</v>
      </c>
      <c r="E92" s="2">
        <f>Table1[[#This Row],[Actual Amount]]-Table1[[#This Row],[Budgeted Amount]]</f>
        <v>1378</v>
      </c>
      <c r="F92" s="3">
        <f>Table1[[#This Row],[Variance]]/Table1[[#This Row],[Budgeted Amount]]</f>
        <v>7.8643990412053416E-2</v>
      </c>
      <c r="G92" s="3">
        <f>Table1[[#This Row],[Actual Amount]]/Table1[[#This Row],[Budgeted Amount]]</f>
        <v>1.0786439904120535</v>
      </c>
      <c r="H92" t="s">
        <v>44</v>
      </c>
      <c r="I92" t="s">
        <v>56</v>
      </c>
      <c r="J92" t="s">
        <v>147</v>
      </c>
      <c r="K92" t="s">
        <v>160</v>
      </c>
      <c r="L92" t="s">
        <v>168</v>
      </c>
      <c r="M92" t="s">
        <v>171</v>
      </c>
      <c r="N92" t="s">
        <v>173</v>
      </c>
      <c r="O92" t="s">
        <v>175</v>
      </c>
      <c r="P92" t="s">
        <v>272</v>
      </c>
    </row>
    <row r="93" spans="1:16" x14ac:dyDescent="0.3">
      <c r="A93" t="s">
        <v>20</v>
      </c>
      <c r="B93" t="s">
        <v>30</v>
      </c>
      <c r="C93" s="2">
        <v>12430</v>
      </c>
      <c r="D93" s="2">
        <v>13111</v>
      </c>
      <c r="E93" s="2">
        <f>Table1[[#This Row],[Actual Amount]]-Table1[[#This Row],[Budgeted Amount]]</f>
        <v>681</v>
      </c>
      <c r="F93" s="3">
        <f>Table1[[#This Row],[Variance]]/Table1[[#This Row],[Budgeted Amount]]</f>
        <v>5.4786806114239743E-2</v>
      </c>
      <c r="G93" s="3">
        <f>Table1[[#This Row],[Actual Amount]]/Table1[[#This Row],[Budgeted Amount]]</f>
        <v>1.0547868061142398</v>
      </c>
      <c r="H93" t="s">
        <v>41</v>
      </c>
      <c r="I93" t="s">
        <v>53</v>
      </c>
      <c r="J93" t="s">
        <v>148</v>
      </c>
      <c r="K93" t="s">
        <v>163</v>
      </c>
      <c r="L93" t="s">
        <v>166</v>
      </c>
      <c r="M93" t="s">
        <v>171</v>
      </c>
      <c r="N93" t="s">
        <v>174</v>
      </c>
      <c r="O93" t="s">
        <v>177</v>
      </c>
      <c r="P93" t="s">
        <v>273</v>
      </c>
    </row>
    <row r="94" spans="1:16" x14ac:dyDescent="0.3">
      <c r="A94" t="s">
        <v>21</v>
      </c>
      <c r="B94" t="s">
        <v>37</v>
      </c>
      <c r="C94" s="2">
        <v>6608</v>
      </c>
      <c r="D94" s="2">
        <v>5570</v>
      </c>
      <c r="E94" s="2">
        <f>Table1[[#This Row],[Actual Amount]]-Table1[[#This Row],[Budgeted Amount]]</f>
        <v>-1038</v>
      </c>
      <c r="F94" s="3">
        <f>Table1[[#This Row],[Variance]]/Table1[[#This Row],[Budgeted Amount]]</f>
        <v>-0.15708232445520581</v>
      </c>
      <c r="G94" s="3">
        <f>Table1[[#This Row],[Actual Amount]]/Table1[[#This Row],[Budgeted Amount]]</f>
        <v>0.84291767554479424</v>
      </c>
      <c r="H94" t="s">
        <v>43</v>
      </c>
      <c r="I94" t="s">
        <v>53</v>
      </c>
      <c r="J94" t="s">
        <v>149</v>
      </c>
      <c r="K94" t="s">
        <v>161</v>
      </c>
      <c r="L94" t="s">
        <v>165</v>
      </c>
      <c r="M94" t="s">
        <v>170</v>
      </c>
      <c r="N94" t="s">
        <v>172</v>
      </c>
      <c r="O94" t="s">
        <v>175</v>
      </c>
      <c r="P94" t="s">
        <v>274</v>
      </c>
    </row>
    <row r="95" spans="1:16" x14ac:dyDescent="0.3">
      <c r="A95" t="s">
        <v>20</v>
      </c>
      <c r="B95" t="s">
        <v>33</v>
      </c>
      <c r="C95" s="2">
        <v>14857</v>
      </c>
      <c r="D95" s="2">
        <v>19305</v>
      </c>
      <c r="E95" s="2">
        <f>Table1[[#This Row],[Actual Amount]]-Table1[[#This Row],[Budgeted Amount]]</f>
        <v>4448</v>
      </c>
      <c r="F95" s="3">
        <f>Table1[[#This Row],[Variance]]/Table1[[#This Row],[Budgeted Amount]]</f>
        <v>0.29938749411052029</v>
      </c>
      <c r="G95" s="3">
        <f>Table1[[#This Row],[Actual Amount]]/Table1[[#This Row],[Budgeted Amount]]</f>
        <v>1.2993874941105203</v>
      </c>
      <c r="H95" t="s">
        <v>49</v>
      </c>
      <c r="I95" t="s">
        <v>54</v>
      </c>
      <c r="J95" t="s">
        <v>150</v>
      </c>
      <c r="K95" t="s">
        <v>162</v>
      </c>
      <c r="L95" t="s">
        <v>168</v>
      </c>
      <c r="M95" t="s">
        <v>170</v>
      </c>
      <c r="N95" t="s">
        <v>173</v>
      </c>
      <c r="O95" t="s">
        <v>177</v>
      </c>
      <c r="P95" t="s">
        <v>275</v>
      </c>
    </row>
    <row r="96" spans="1:16" x14ac:dyDescent="0.3">
      <c r="A96" t="s">
        <v>15</v>
      </c>
      <c r="B96" t="s">
        <v>37</v>
      </c>
      <c r="C96" s="2">
        <v>5602</v>
      </c>
      <c r="D96" s="2">
        <v>5217</v>
      </c>
      <c r="E96" s="2">
        <f>Table1[[#This Row],[Actual Amount]]-Table1[[#This Row],[Budgeted Amount]]</f>
        <v>-385</v>
      </c>
      <c r="F96" s="3">
        <f>Table1[[#This Row],[Variance]]/Table1[[#This Row],[Budgeted Amount]]</f>
        <v>-6.8725455194573362E-2</v>
      </c>
      <c r="G96" s="3">
        <f>Table1[[#This Row],[Actual Amount]]/Table1[[#This Row],[Budgeted Amount]]</f>
        <v>0.9312745448054266</v>
      </c>
      <c r="H96" t="s">
        <v>50</v>
      </c>
      <c r="I96" t="s">
        <v>56</v>
      </c>
      <c r="J96" t="s">
        <v>151</v>
      </c>
      <c r="K96" t="s">
        <v>162</v>
      </c>
      <c r="L96" t="s">
        <v>168</v>
      </c>
      <c r="M96" t="s">
        <v>170</v>
      </c>
      <c r="N96" t="s">
        <v>172</v>
      </c>
      <c r="O96" t="s">
        <v>175</v>
      </c>
      <c r="P96" t="s">
        <v>210</v>
      </c>
    </row>
    <row r="97" spans="1:16" x14ac:dyDescent="0.3">
      <c r="A97" t="s">
        <v>19</v>
      </c>
      <c r="B97" t="s">
        <v>25</v>
      </c>
      <c r="C97" s="2">
        <v>11041</v>
      </c>
      <c r="D97" s="2">
        <v>13427</v>
      </c>
      <c r="E97" s="2">
        <f>Table1[[#This Row],[Actual Amount]]-Table1[[#This Row],[Budgeted Amount]]</f>
        <v>2386</v>
      </c>
      <c r="F97" s="3">
        <f>Table1[[#This Row],[Variance]]/Table1[[#This Row],[Budgeted Amount]]</f>
        <v>0.21610361380309753</v>
      </c>
      <c r="G97" s="3">
        <f>Table1[[#This Row],[Actual Amount]]/Table1[[#This Row],[Budgeted Amount]]</f>
        <v>1.2161036138030976</v>
      </c>
      <c r="H97" t="s">
        <v>38</v>
      </c>
      <c r="I97" t="s">
        <v>53</v>
      </c>
      <c r="J97" t="s">
        <v>152</v>
      </c>
      <c r="K97" t="s">
        <v>162</v>
      </c>
      <c r="L97" t="s">
        <v>167</v>
      </c>
      <c r="M97" t="s">
        <v>170</v>
      </c>
      <c r="N97" t="s">
        <v>174</v>
      </c>
      <c r="O97" t="s">
        <v>177</v>
      </c>
      <c r="P97" t="s">
        <v>276</v>
      </c>
    </row>
    <row r="98" spans="1:16" x14ac:dyDescent="0.3">
      <c r="A98" t="s">
        <v>17</v>
      </c>
      <c r="B98" t="s">
        <v>34</v>
      </c>
      <c r="C98" s="2">
        <v>4092</v>
      </c>
      <c r="D98" s="2">
        <v>4052</v>
      </c>
      <c r="E98" s="2">
        <f>Table1[[#This Row],[Actual Amount]]-Table1[[#This Row],[Budgeted Amount]]</f>
        <v>-40</v>
      </c>
      <c r="F98" s="3">
        <f>Table1[[#This Row],[Variance]]/Table1[[#This Row],[Budgeted Amount]]</f>
        <v>-9.7751710654936461E-3</v>
      </c>
      <c r="G98" s="3">
        <f>Table1[[#This Row],[Actual Amount]]/Table1[[#This Row],[Budgeted Amount]]</f>
        <v>0.99022482893450636</v>
      </c>
      <c r="H98" t="s">
        <v>41</v>
      </c>
      <c r="I98" t="s">
        <v>53</v>
      </c>
      <c r="J98" t="s">
        <v>153</v>
      </c>
      <c r="K98" t="s">
        <v>161</v>
      </c>
      <c r="L98" t="s">
        <v>167</v>
      </c>
      <c r="M98" t="s">
        <v>170</v>
      </c>
      <c r="N98" t="s">
        <v>173</v>
      </c>
      <c r="O98" t="s">
        <v>178</v>
      </c>
      <c r="P98" t="s">
        <v>277</v>
      </c>
    </row>
    <row r="99" spans="1:16" x14ac:dyDescent="0.3">
      <c r="A99" t="s">
        <v>18</v>
      </c>
      <c r="B99" t="s">
        <v>24</v>
      </c>
      <c r="C99" s="2">
        <v>9785</v>
      </c>
      <c r="D99" s="2">
        <v>11590</v>
      </c>
      <c r="E99" s="2">
        <f>Table1[[#This Row],[Actual Amount]]-Table1[[#This Row],[Budgeted Amount]]</f>
        <v>1805</v>
      </c>
      <c r="F99" s="3">
        <f>Table1[[#This Row],[Variance]]/Table1[[#This Row],[Budgeted Amount]]</f>
        <v>0.18446601941747573</v>
      </c>
      <c r="G99" s="3">
        <f>Table1[[#This Row],[Actual Amount]]/Table1[[#This Row],[Budgeted Amount]]</f>
        <v>1.1844660194174756</v>
      </c>
      <c r="H99" t="s">
        <v>48</v>
      </c>
      <c r="I99" t="s">
        <v>55</v>
      </c>
      <c r="J99" t="s">
        <v>154</v>
      </c>
      <c r="K99" t="s">
        <v>164</v>
      </c>
      <c r="L99" t="s">
        <v>168</v>
      </c>
      <c r="M99" t="s">
        <v>171</v>
      </c>
      <c r="N99" t="s">
        <v>173</v>
      </c>
      <c r="O99" t="s">
        <v>175</v>
      </c>
      <c r="P99" t="s">
        <v>211</v>
      </c>
    </row>
    <row r="100" spans="1:16" x14ac:dyDescent="0.3">
      <c r="A100" t="s">
        <v>19</v>
      </c>
      <c r="B100" t="s">
        <v>26</v>
      </c>
      <c r="C100" s="2">
        <v>12796</v>
      </c>
      <c r="D100" s="2">
        <v>13376</v>
      </c>
      <c r="E100" s="2">
        <f>Table1[[#This Row],[Actual Amount]]-Table1[[#This Row],[Budgeted Amount]]</f>
        <v>580</v>
      </c>
      <c r="F100" s="3">
        <f>Table1[[#This Row],[Variance]]/Table1[[#This Row],[Budgeted Amount]]</f>
        <v>4.5326664582682086E-2</v>
      </c>
      <c r="G100" s="3">
        <f>Table1[[#This Row],[Actual Amount]]/Table1[[#This Row],[Budgeted Amount]]</f>
        <v>1.0453266645826822</v>
      </c>
      <c r="H100" t="s">
        <v>40</v>
      </c>
      <c r="I100" t="s">
        <v>56</v>
      </c>
      <c r="J100" t="s">
        <v>155</v>
      </c>
      <c r="K100" t="s">
        <v>164</v>
      </c>
      <c r="L100" t="s">
        <v>168</v>
      </c>
      <c r="M100" t="s">
        <v>171</v>
      </c>
      <c r="N100" t="s">
        <v>172</v>
      </c>
      <c r="O100" t="s">
        <v>177</v>
      </c>
      <c r="P100" t="s">
        <v>278</v>
      </c>
    </row>
    <row r="101" spans="1:16" x14ac:dyDescent="0.3">
      <c r="A101" t="s">
        <v>19</v>
      </c>
      <c r="B101" t="s">
        <v>27</v>
      </c>
      <c r="C101" s="2">
        <v>4795</v>
      </c>
      <c r="D101" s="2">
        <v>5326</v>
      </c>
      <c r="E101" s="2">
        <f>Table1[[#This Row],[Actual Amount]]-Table1[[#This Row],[Budgeted Amount]]</f>
        <v>531</v>
      </c>
      <c r="F101" s="3">
        <f>Table1[[#This Row],[Variance]]/Table1[[#This Row],[Budgeted Amount]]</f>
        <v>0.11074035453597497</v>
      </c>
      <c r="G101" s="3">
        <f>Table1[[#This Row],[Actual Amount]]/Table1[[#This Row],[Budgeted Amount]]</f>
        <v>1.1107403545359751</v>
      </c>
      <c r="H101" t="s">
        <v>38</v>
      </c>
      <c r="I101" t="s">
        <v>56</v>
      </c>
      <c r="J101" t="s">
        <v>156</v>
      </c>
      <c r="K101" t="s">
        <v>163</v>
      </c>
      <c r="L101" t="s">
        <v>165</v>
      </c>
      <c r="M101" t="s">
        <v>170</v>
      </c>
      <c r="N101" t="s">
        <v>172</v>
      </c>
      <c r="O101" t="s">
        <v>178</v>
      </c>
      <c r="P101" t="s">
        <v>212</v>
      </c>
    </row>
  </sheetData>
  <phoneticPr fontId="2" type="noConversion"/>
  <conditionalFormatting sqref="E102:E1048576">
    <cfRule type="expression" dxfId="46" priority="26">
      <formula>$E$2&gt;0</formula>
    </cfRule>
  </conditionalFormatting>
  <conditionalFormatting sqref="M2:M101">
    <cfRule type="expression" dxfId="45" priority="13">
      <formula>$M$75=yes</formula>
    </cfRule>
  </conditionalFormatting>
  <conditionalFormatting sqref="M75:M101">
    <cfRule type="expression" dxfId="44" priority="12">
      <formula>$M$75=yes</formula>
    </cfRule>
  </conditionalFormatting>
  <conditionalFormatting sqref="N2">
    <cfRule type="containsText" dxfId="43" priority="8" operator="containsText" text="&quot;critical&quot;">
      <formula>NOT(ISERROR(SEARCH("""critical""",N2)))</formula>
    </cfRule>
    <cfRule type="expression" dxfId="42" priority="10">
      <formula>$N$2="critical"</formula>
    </cfRule>
  </conditionalFormatting>
  <conditionalFormatting sqref="G2:G101">
    <cfRule type="dataBar" priority="3">
      <dataBar>
        <cfvo type="min"/>
        <cfvo type="max"/>
        <color rgb="FFFF555A"/>
      </dataBar>
      <extLst>
        <ext xmlns:x14="http://schemas.microsoft.com/office/spreadsheetml/2009/9/main" uri="{B025F937-C7B1-47D3-B67F-A62EFF666E3E}">
          <x14:id>{D70CCDF2-63B7-4FCA-81DA-96B0190A4CFA}</x14:id>
        </ext>
      </extLst>
    </cfRule>
  </conditionalFormatting>
  <conditionalFormatting sqref="E2:E101">
    <cfRule type="cellIs" dxfId="41" priority="1" operator="greaterThan">
      <formula>0</formula>
    </cfRule>
    <cfRule type="cellIs" dxfId="40" priority="2" operator="lessThan">
      <formula>0</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70CCDF2-63B7-4FCA-81DA-96B0190A4CFA}">
            <x14:dataBar minLength="0" maxLength="100" border="1" negativeBarBorderColorSameAsPositive="0">
              <x14:cfvo type="autoMin"/>
              <x14:cfvo type="autoMax"/>
              <x14:borderColor rgb="FFFF555A"/>
              <x14:negativeFillColor rgb="FFFF0000"/>
              <x14:negativeBorderColor rgb="FFFF0000"/>
              <x14:axisColor rgb="FF000000"/>
            </x14:dataBar>
          </x14:cfRule>
          <xm:sqref>G2:G101</xm:sqref>
        </x14:conditionalFormatting>
        <x14:conditionalFormatting xmlns:xm="http://schemas.microsoft.com/office/excel/2006/main">
          <x14:cfRule type="containsText" priority="11" operator="containsText" id="{FCE339F1-44C2-45C0-949B-6241F1A8A890}">
            <xm:f>NOT(ISERROR(SEARCH($M$2,M2)))</xm:f>
            <xm:f>$M$2</xm:f>
            <x14:dxf>
              <fill>
                <patternFill>
                  <bgColor rgb="FF00B0F0"/>
                </patternFill>
              </fill>
            </x14:dxf>
          </x14:cfRule>
          <xm:sqref>M2:M101</xm:sqref>
        </x14:conditionalFormatting>
        <x14:conditionalFormatting xmlns:xm="http://schemas.microsoft.com/office/excel/2006/main">
          <x14:cfRule type="containsText" priority="9" operator="containsText" id="{A139C688-8F60-4631-9A7B-FB3647180AC4}">
            <xm:f>NOT(ISERROR(SEARCH($N$2,N2)))</xm:f>
            <xm:f>$N$2</xm:f>
            <x14:dxf>
              <border>
                <left style="thin">
                  <color auto="1"/>
                </left>
                <right style="thin">
                  <color auto="1"/>
                </right>
                <top style="thin">
                  <color auto="1"/>
                </top>
                <bottom style="thin">
                  <color auto="1"/>
                </bottom>
                <vertical/>
                <horizontal/>
              </border>
            </x14:dxf>
          </x14:cfRule>
          <xm:sqref>N2</xm:sqref>
        </x14:conditionalFormatting>
        <x14:conditionalFormatting xmlns:xm="http://schemas.microsoft.com/office/excel/2006/main">
          <x14:cfRule type="containsText" priority="5" operator="containsText" id="{D98F072C-02C1-4155-A5B4-9C0954A1B7D1}">
            <xm:f>NOT(ISERROR(SEARCH($N$76,N2)))</xm:f>
            <xm:f>$N$76</xm:f>
            <x14:dxf>
              <font>
                <u/>
                <color rgb="FFFFFF00"/>
              </font>
            </x14:dxf>
          </x14:cfRule>
          <x14:cfRule type="containsText" priority="6" operator="containsText" id="{8A08EEDD-ABD9-4373-B62E-9914B7728509}">
            <xm:f>NOT(ISERROR(SEARCH($N$3,N2)))</xm:f>
            <xm:f>$N$3</xm:f>
            <x14:dxf>
              <font>
                <u/>
                <color rgb="FF00B050"/>
              </font>
            </x14:dxf>
          </x14:cfRule>
          <x14:cfRule type="containsText" priority="7" operator="containsText" id="{ED1EE11B-DD7F-43B1-832C-E82F59D9FE31}">
            <xm:f>NOT(ISERROR(SEARCH($N$2,N2)))</xm:f>
            <xm:f>$N$2</xm:f>
            <x14:dxf>
              <font>
                <u/>
                <color rgb="FFFF0000"/>
              </font>
            </x14:dxf>
          </x14:cfRule>
          <xm:sqref>N2:N101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70B86-95F9-4337-AC91-3D99B0A1E827}">
  <dimension ref="D5:U36"/>
  <sheetViews>
    <sheetView tabSelected="1" zoomScale="82" workbookViewId="0">
      <selection activeCell="T4" sqref="T4"/>
    </sheetView>
  </sheetViews>
  <sheetFormatPr defaultRowHeight="14.4" x14ac:dyDescent="0.3"/>
  <cols>
    <col min="4" max="4" width="12.88671875" bestFit="1" customWidth="1"/>
    <col min="11" max="11" width="8.88671875" customWidth="1"/>
    <col min="21" max="21" width="12.88671875" bestFit="1" customWidth="1"/>
  </cols>
  <sheetData>
    <row r="5" spans="21:21" x14ac:dyDescent="0.3">
      <c r="U5" s="2"/>
    </row>
    <row r="7" spans="21:21" x14ac:dyDescent="0.3">
      <c r="U7" s="8"/>
    </row>
    <row r="36" spans="4:4" x14ac:dyDescent="0.3">
      <c r="D36" s="2">
        <f>SUM(Table1[Budgeted Amount])</f>
        <v>1108851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CBE30-43D6-4AA2-B88F-1F036015F7B5}">
  <dimension ref="A3:S48"/>
  <sheetViews>
    <sheetView topLeftCell="O10" workbookViewId="0">
      <selection activeCell="R28" sqref="R28"/>
    </sheetView>
  </sheetViews>
  <sheetFormatPr defaultRowHeight="14.4" x14ac:dyDescent="0.3"/>
  <cols>
    <col min="1" max="1" width="20.77734375" bestFit="1" customWidth="1"/>
    <col min="2" max="2" width="23.21875" bestFit="1" customWidth="1"/>
    <col min="3" max="3" width="20.33203125" bestFit="1" customWidth="1"/>
    <col min="6" max="6" width="11.21875" bestFit="1" customWidth="1"/>
    <col min="7" max="7" width="23.21875" bestFit="1" customWidth="1"/>
    <col min="8" max="8" width="20.33203125" bestFit="1" customWidth="1"/>
    <col min="9" max="9" width="14.88671875" bestFit="1" customWidth="1"/>
    <col min="13" max="13" width="20.77734375" bestFit="1" customWidth="1"/>
    <col min="14" max="14" width="17.109375" bestFit="1" customWidth="1"/>
    <col min="17" max="17" width="14.88671875" bestFit="1" customWidth="1"/>
    <col min="18" max="18" width="20.33203125" bestFit="1" customWidth="1"/>
    <col min="19" max="19" width="23.21875" bestFit="1" customWidth="1"/>
  </cols>
  <sheetData>
    <row r="3" spans="1:14" x14ac:dyDescent="0.3">
      <c r="A3" s="4" t="s">
        <v>280</v>
      </c>
      <c r="B3" s="2" t="s">
        <v>282</v>
      </c>
      <c r="C3" s="2" t="s">
        <v>284</v>
      </c>
    </row>
    <row r="4" spans="1:14" x14ac:dyDescent="0.3">
      <c r="A4" s="5" t="s">
        <v>23</v>
      </c>
      <c r="B4" s="2">
        <v>66162</v>
      </c>
      <c r="C4" s="2">
        <v>66078</v>
      </c>
    </row>
    <row r="5" spans="1:14" x14ac:dyDescent="0.3">
      <c r="A5" s="5" t="s">
        <v>37</v>
      </c>
      <c r="B5" s="2">
        <v>25800</v>
      </c>
      <c r="C5" s="2">
        <v>25429</v>
      </c>
      <c r="F5" s="4" t="s">
        <v>285</v>
      </c>
      <c r="G5" s="2" t="s">
        <v>284</v>
      </c>
      <c r="H5" s="2" t="s">
        <v>282</v>
      </c>
      <c r="I5" s="2" t="s">
        <v>283</v>
      </c>
    </row>
    <row r="6" spans="1:14" x14ac:dyDescent="0.3">
      <c r="A6" s="5" t="s">
        <v>30</v>
      </c>
      <c r="B6" s="2">
        <v>139270</v>
      </c>
      <c r="C6" s="2">
        <v>137935</v>
      </c>
      <c r="F6" s="5" t="s">
        <v>157</v>
      </c>
      <c r="G6" s="2">
        <v>163711</v>
      </c>
      <c r="H6" s="2">
        <v>170617</v>
      </c>
      <c r="I6" s="2">
        <v>-6906</v>
      </c>
    </row>
    <row r="7" spans="1:14" x14ac:dyDescent="0.3">
      <c r="A7" s="5" t="s">
        <v>22</v>
      </c>
      <c r="B7" s="2">
        <v>67056</v>
      </c>
      <c r="C7" s="2">
        <v>78453</v>
      </c>
      <c r="F7" s="5" t="s">
        <v>160</v>
      </c>
      <c r="G7" s="2">
        <v>133418</v>
      </c>
      <c r="H7" s="2">
        <v>133281</v>
      </c>
      <c r="I7" s="2">
        <v>137</v>
      </c>
    </row>
    <row r="8" spans="1:14" x14ac:dyDescent="0.3">
      <c r="A8" s="5" t="s">
        <v>27</v>
      </c>
      <c r="B8" s="2">
        <v>107275</v>
      </c>
      <c r="C8" s="2">
        <v>98379</v>
      </c>
      <c r="F8" s="5" t="s">
        <v>164</v>
      </c>
      <c r="G8" s="2">
        <v>133864</v>
      </c>
      <c r="H8" s="2">
        <v>126955</v>
      </c>
      <c r="I8" s="2">
        <v>6909</v>
      </c>
    </row>
    <row r="9" spans="1:14" x14ac:dyDescent="0.3">
      <c r="A9" s="5" t="s">
        <v>28</v>
      </c>
      <c r="B9" s="2">
        <v>59649</v>
      </c>
      <c r="C9" s="2">
        <v>71153</v>
      </c>
      <c r="F9" s="5" t="s">
        <v>163</v>
      </c>
      <c r="G9" s="2">
        <v>92409</v>
      </c>
      <c r="H9" s="2">
        <v>92781</v>
      </c>
      <c r="I9" s="2">
        <v>-372</v>
      </c>
    </row>
    <row r="10" spans="1:14" x14ac:dyDescent="0.3">
      <c r="A10" s="5" t="s">
        <v>33</v>
      </c>
      <c r="B10" s="2">
        <v>51272</v>
      </c>
      <c r="C10" s="2">
        <v>50303</v>
      </c>
      <c r="F10" s="5" t="s">
        <v>159</v>
      </c>
      <c r="G10" s="2">
        <v>135873</v>
      </c>
      <c r="H10" s="2">
        <v>134323</v>
      </c>
      <c r="I10" s="2">
        <v>1550</v>
      </c>
    </row>
    <row r="11" spans="1:14" x14ac:dyDescent="0.3">
      <c r="A11" s="5" t="s">
        <v>31</v>
      </c>
      <c r="B11" s="2">
        <v>155264</v>
      </c>
      <c r="C11" s="2">
        <v>153852</v>
      </c>
      <c r="F11" s="5" t="s">
        <v>162</v>
      </c>
      <c r="G11" s="2">
        <v>164519</v>
      </c>
      <c r="H11" s="2">
        <v>161512</v>
      </c>
      <c r="I11" s="2">
        <v>3007</v>
      </c>
      <c r="M11" s="4" t="s">
        <v>288</v>
      </c>
      <c r="N11" s="2" t="s">
        <v>283</v>
      </c>
    </row>
    <row r="12" spans="1:14" x14ac:dyDescent="0.3">
      <c r="A12" s="5" t="s">
        <v>24</v>
      </c>
      <c r="B12" s="2">
        <v>38066</v>
      </c>
      <c r="C12" s="2">
        <v>38910</v>
      </c>
      <c r="F12" s="5" t="s">
        <v>161</v>
      </c>
      <c r="G12" s="2">
        <v>169463</v>
      </c>
      <c r="H12" s="2">
        <v>171026</v>
      </c>
      <c r="I12" s="2">
        <v>-1563</v>
      </c>
      <c r="M12" s="5" t="s">
        <v>27</v>
      </c>
      <c r="N12" s="2">
        <v>-8896</v>
      </c>
    </row>
    <row r="13" spans="1:14" x14ac:dyDescent="0.3">
      <c r="A13" s="5" t="s">
        <v>32</v>
      </c>
      <c r="B13" s="2">
        <v>70773</v>
      </c>
      <c r="C13" s="2">
        <v>71386</v>
      </c>
      <c r="F13" s="5" t="s">
        <v>158</v>
      </c>
      <c r="G13" s="2">
        <v>119538</v>
      </c>
      <c r="H13" s="2">
        <v>118356</v>
      </c>
      <c r="I13" s="2">
        <v>1182</v>
      </c>
      <c r="M13" s="5" t="s">
        <v>29</v>
      </c>
      <c r="N13" s="2">
        <v>-3922</v>
      </c>
    </row>
    <row r="14" spans="1:14" x14ac:dyDescent="0.3">
      <c r="A14" s="5" t="s">
        <v>29</v>
      </c>
      <c r="B14" s="2">
        <v>42918</v>
      </c>
      <c r="C14" s="2">
        <v>38996</v>
      </c>
      <c r="F14" s="5" t="s">
        <v>281</v>
      </c>
      <c r="G14" s="2">
        <v>1112795</v>
      </c>
      <c r="H14" s="2">
        <v>1108851</v>
      </c>
      <c r="I14" s="2">
        <v>3944</v>
      </c>
      <c r="M14" s="5" t="s">
        <v>35</v>
      </c>
      <c r="N14" s="2">
        <v>-3898</v>
      </c>
    </row>
    <row r="15" spans="1:14" x14ac:dyDescent="0.3">
      <c r="A15" s="5" t="s">
        <v>35</v>
      </c>
      <c r="B15" s="2">
        <v>49264</v>
      </c>
      <c r="C15" s="2">
        <v>45366</v>
      </c>
      <c r="M15" s="5" t="s">
        <v>34</v>
      </c>
      <c r="N15" s="2">
        <v>-1873</v>
      </c>
    </row>
    <row r="16" spans="1:14" x14ac:dyDescent="0.3">
      <c r="A16" s="5" t="s">
        <v>34</v>
      </c>
      <c r="B16" s="2">
        <v>26454</v>
      </c>
      <c r="C16" s="2">
        <v>24581</v>
      </c>
      <c r="M16" s="5" t="s">
        <v>31</v>
      </c>
      <c r="N16" s="2">
        <v>-1412</v>
      </c>
    </row>
    <row r="17" spans="1:19" x14ac:dyDescent="0.3">
      <c r="A17" s="5" t="s">
        <v>26</v>
      </c>
      <c r="B17" s="2">
        <v>103153</v>
      </c>
      <c r="C17" s="2">
        <v>105215</v>
      </c>
      <c r="M17" s="5" t="s">
        <v>30</v>
      </c>
      <c r="N17" s="2">
        <v>-1335</v>
      </c>
    </row>
    <row r="18" spans="1:19" x14ac:dyDescent="0.3">
      <c r="A18" s="5" t="s">
        <v>25</v>
      </c>
      <c r="B18" s="2">
        <v>61334</v>
      </c>
      <c r="C18" s="2">
        <v>61618</v>
      </c>
      <c r="M18" s="5" t="s">
        <v>33</v>
      </c>
      <c r="N18" s="2">
        <v>-969</v>
      </c>
    </row>
    <row r="19" spans="1:19" x14ac:dyDescent="0.3">
      <c r="A19" s="5" t="s">
        <v>36</v>
      </c>
      <c r="B19" s="2">
        <v>45141</v>
      </c>
      <c r="C19" s="2">
        <v>45141</v>
      </c>
      <c r="F19" s="4" t="s">
        <v>286</v>
      </c>
      <c r="G19" s="2" t="s">
        <v>282</v>
      </c>
      <c r="H19" s="2" t="s">
        <v>284</v>
      </c>
      <c r="M19" s="5" t="s">
        <v>37</v>
      </c>
      <c r="N19" s="2">
        <v>-371</v>
      </c>
    </row>
    <row r="20" spans="1:19" x14ac:dyDescent="0.3">
      <c r="A20" s="5" t="s">
        <v>281</v>
      </c>
      <c r="B20" s="2">
        <v>1108851</v>
      </c>
      <c r="C20" s="2">
        <v>1112795</v>
      </c>
      <c r="F20" s="5" t="s">
        <v>19</v>
      </c>
      <c r="G20" s="2">
        <v>184096</v>
      </c>
      <c r="H20" s="2">
        <v>190821</v>
      </c>
      <c r="M20" s="5" t="s">
        <v>23</v>
      </c>
      <c r="N20" s="2">
        <v>-84</v>
      </c>
      <c r="Q20" s="2" t="s">
        <v>283</v>
      </c>
      <c r="R20" s="2" t="s">
        <v>284</v>
      </c>
      <c r="S20" s="2" t="s">
        <v>282</v>
      </c>
    </row>
    <row r="21" spans="1:19" x14ac:dyDescent="0.3">
      <c r="F21" s="5" t="s">
        <v>18</v>
      </c>
      <c r="G21" s="2">
        <v>230575</v>
      </c>
      <c r="H21" s="2">
        <v>235454</v>
      </c>
      <c r="M21" s="5" t="s">
        <v>36</v>
      </c>
      <c r="N21" s="2">
        <v>0</v>
      </c>
      <c r="Q21" s="2">
        <v>3944</v>
      </c>
      <c r="R21" s="2">
        <v>1112795</v>
      </c>
      <c r="S21" s="2">
        <v>1108851</v>
      </c>
    </row>
    <row r="22" spans="1:19" x14ac:dyDescent="0.3">
      <c r="F22" s="5" t="s">
        <v>17</v>
      </c>
      <c r="G22" s="2">
        <v>122396</v>
      </c>
      <c r="H22" s="2">
        <v>119734</v>
      </c>
      <c r="M22" s="5" t="s">
        <v>25</v>
      </c>
      <c r="N22" s="2">
        <v>284</v>
      </c>
    </row>
    <row r="23" spans="1:19" x14ac:dyDescent="0.3">
      <c r="F23" s="5" t="s">
        <v>16</v>
      </c>
      <c r="G23" s="2">
        <v>174402</v>
      </c>
      <c r="H23" s="2">
        <v>180629</v>
      </c>
      <c r="M23" s="5" t="s">
        <v>32</v>
      </c>
      <c r="N23" s="2">
        <v>613</v>
      </c>
      <c r="Q23" s="2">
        <v>3944</v>
      </c>
      <c r="S23" s="2">
        <v>131746</v>
      </c>
    </row>
    <row r="24" spans="1:19" x14ac:dyDescent="0.3">
      <c r="F24" s="5" t="s">
        <v>20</v>
      </c>
      <c r="G24" s="2">
        <v>123915</v>
      </c>
      <c r="H24" s="2">
        <v>127922</v>
      </c>
      <c r="M24" s="5" t="s">
        <v>24</v>
      </c>
      <c r="N24" s="2">
        <v>844</v>
      </c>
      <c r="Q24" s="8">
        <f>GETPIVOTDATA("Sum of Variance",$Q$20)</f>
        <v>3944</v>
      </c>
    </row>
    <row r="25" spans="1:19" x14ac:dyDescent="0.3">
      <c r="F25" s="5" t="s">
        <v>15</v>
      </c>
      <c r="G25" s="2">
        <v>120251</v>
      </c>
      <c r="H25" s="2">
        <v>110238</v>
      </c>
      <c r="M25" s="5" t="s">
        <v>26</v>
      </c>
      <c r="N25" s="2">
        <v>2062</v>
      </c>
    </row>
    <row r="26" spans="1:19" x14ac:dyDescent="0.3">
      <c r="F26" s="5" t="s">
        <v>21</v>
      </c>
      <c r="G26" s="2">
        <v>153216</v>
      </c>
      <c r="H26" s="2">
        <v>147997</v>
      </c>
      <c r="M26" s="5" t="s">
        <v>22</v>
      </c>
      <c r="N26" s="2">
        <v>11397</v>
      </c>
      <c r="R26" s="8">
        <f>GETPIVOTDATA("Sum of Budgeted Amount",$Q$20)</f>
        <v>1108851</v>
      </c>
      <c r="S26" s="2">
        <f>SUM(Table1[Budgeted Amount])</f>
        <v>1108851</v>
      </c>
    </row>
    <row r="27" spans="1:19" x14ac:dyDescent="0.3">
      <c r="F27" s="5" t="s">
        <v>281</v>
      </c>
      <c r="G27" s="2">
        <v>1108851</v>
      </c>
      <c r="H27" s="2">
        <v>1112795</v>
      </c>
      <c r="M27" s="5" t="s">
        <v>28</v>
      </c>
      <c r="N27" s="2">
        <v>11504</v>
      </c>
    </row>
    <row r="28" spans="1:19" x14ac:dyDescent="0.3">
      <c r="M28" s="5" t="s">
        <v>281</v>
      </c>
      <c r="N28" s="2">
        <v>3944</v>
      </c>
      <c r="R28" s="8">
        <f>GETPIVOTDATA("Sum of Actual Amount",$Q$20)</f>
        <v>1112795</v>
      </c>
    </row>
    <row r="32" spans="1:19" x14ac:dyDescent="0.3">
      <c r="R32" s="5" t="s">
        <v>27</v>
      </c>
      <c r="S32" s="2">
        <v>-8896</v>
      </c>
    </row>
    <row r="33" spans="6:19" x14ac:dyDescent="0.3">
      <c r="R33" s="5" t="s">
        <v>29</v>
      </c>
      <c r="S33" s="2">
        <v>-3922</v>
      </c>
    </row>
    <row r="34" spans="6:19" x14ac:dyDescent="0.3">
      <c r="R34" s="5" t="s">
        <v>35</v>
      </c>
      <c r="S34" s="2">
        <v>-3898</v>
      </c>
    </row>
    <row r="35" spans="6:19" x14ac:dyDescent="0.3">
      <c r="F35" s="4" t="s">
        <v>287</v>
      </c>
      <c r="G35" s="2" t="s">
        <v>282</v>
      </c>
      <c r="H35" s="2" t="s">
        <v>284</v>
      </c>
      <c r="I35" s="2" t="s">
        <v>283</v>
      </c>
      <c r="R35" s="5" t="s">
        <v>34</v>
      </c>
      <c r="S35" s="2">
        <v>-1873</v>
      </c>
    </row>
    <row r="36" spans="6:19" x14ac:dyDescent="0.3">
      <c r="F36" s="5" t="s">
        <v>171</v>
      </c>
      <c r="G36" s="2">
        <v>518573</v>
      </c>
      <c r="H36" s="2">
        <v>512428</v>
      </c>
      <c r="I36" s="2">
        <v>-6145</v>
      </c>
      <c r="M36" s="5" t="s">
        <v>19</v>
      </c>
      <c r="N36" s="2">
        <v>184096</v>
      </c>
      <c r="O36" s="2">
        <v>190821</v>
      </c>
      <c r="R36" s="5" t="s">
        <v>31</v>
      </c>
      <c r="S36" s="2">
        <v>-1412</v>
      </c>
    </row>
    <row r="37" spans="6:19" x14ac:dyDescent="0.3">
      <c r="F37" s="5" t="s">
        <v>170</v>
      </c>
      <c r="G37" s="2">
        <v>590278</v>
      </c>
      <c r="H37" s="2">
        <v>600367</v>
      </c>
      <c r="I37" s="2">
        <v>10089</v>
      </c>
      <c r="M37" s="5" t="s">
        <v>18</v>
      </c>
      <c r="N37" s="2">
        <v>230575</v>
      </c>
      <c r="O37" s="2">
        <v>235454</v>
      </c>
      <c r="R37" s="5" t="s">
        <v>30</v>
      </c>
      <c r="S37" s="2">
        <v>-1335</v>
      </c>
    </row>
    <row r="38" spans="6:19" x14ac:dyDescent="0.3">
      <c r="F38" s="5" t="s">
        <v>281</v>
      </c>
      <c r="G38" s="2">
        <v>1108851</v>
      </c>
      <c r="H38" s="2">
        <v>1112795</v>
      </c>
      <c r="I38" s="2">
        <v>3944</v>
      </c>
      <c r="M38" s="5" t="s">
        <v>17</v>
      </c>
      <c r="N38" s="2">
        <v>122396</v>
      </c>
      <c r="O38" s="2">
        <v>119734</v>
      </c>
      <c r="R38" s="5" t="s">
        <v>33</v>
      </c>
      <c r="S38" s="2">
        <v>-969</v>
      </c>
    </row>
    <row r="39" spans="6:19" x14ac:dyDescent="0.3">
      <c r="M39" s="5" t="s">
        <v>16</v>
      </c>
      <c r="N39" s="2">
        <v>174402</v>
      </c>
      <c r="O39" s="2">
        <v>180629</v>
      </c>
      <c r="R39" s="5" t="s">
        <v>37</v>
      </c>
      <c r="S39" s="2">
        <v>-371</v>
      </c>
    </row>
    <row r="40" spans="6:19" x14ac:dyDescent="0.3">
      <c r="M40" s="5" t="s">
        <v>20</v>
      </c>
      <c r="N40" s="2">
        <v>123915</v>
      </c>
      <c r="O40" s="2">
        <v>127922</v>
      </c>
      <c r="R40" s="5" t="s">
        <v>23</v>
      </c>
      <c r="S40" s="2">
        <v>-84</v>
      </c>
    </row>
    <row r="41" spans="6:19" x14ac:dyDescent="0.3">
      <c r="M41" s="5" t="s">
        <v>15</v>
      </c>
      <c r="N41" s="2">
        <v>120251</v>
      </c>
      <c r="O41" s="2">
        <v>110238</v>
      </c>
      <c r="R41" s="5" t="s">
        <v>36</v>
      </c>
      <c r="S41" s="2">
        <v>0</v>
      </c>
    </row>
    <row r="42" spans="6:19" x14ac:dyDescent="0.3">
      <c r="M42" s="5" t="s">
        <v>21</v>
      </c>
      <c r="N42" s="2">
        <v>153216</v>
      </c>
      <c r="O42" s="2">
        <v>147997</v>
      </c>
      <c r="R42" s="5" t="s">
        <v>25</v>
      </c>
      <c r="S42" s="2">
        <v>284</v>
      </c>
    </row>
    <row r="43" spans="6:19" x14ac:dyDescent="0.3">
      <c r="M43" s="6" t="s">
        <v>281</v>
      </c>
      <c r="N43" s="7">
        <v>1108851</v>
      </c>
      <c r="O43" s="7">
        <v>1112795</v>
      </c>
      <c r="R43" s="5" t="s">
        <v>32</v>
      </c>
      <c r="S43" s="2">
        <v>613</v>
      </c>
    </row>
    <row r="44" spans="6:19" x14ac:dyDescent="0.3">
      <c r="R44" s="5" t="s">
        <v>24</v>
      </c>
      <c r="S44" s="2">
        <v>844</v>
      </c>
    </row>
    <row r="45" spans="6:19" x14ac:dyDescent="0.3">
      <c r="R45" s="5" t="s">
        <v>26</v>
      </c>
      <c r="S45" s="2">
        <v>2062</v>
      </c>
    </row>
    <row r="46" spans="6:19" x14ac:dyDescent="0.3">
      <c r="R46" s="5" t="s">
        <v>22</v>
      </c>
      <c r="S46" s="2">
        <v>11397</v>
      </c>
    </row>
    <row r="47" spans="6:19" x14ac:dyDescent="0.3">
      <c r="R47" s="5" t="s">
        <v>28</v>
      </c>
      <c r="S47" s="2">
        <v>11504</v>
      </c>
    </row>
    <row r="48" spans="6:19" x14ac:dyDescent="0.3">
      <c r="R48" s="6" t="s">
        <v>281</v>
      </c>
      <c r="S48" s="7">
        <v>3944</v>
      </c>
    </row>
  </sheetData>
  <autoFilter ref="M11:N28" xr:uid="{3CFCBE30-43D6-4AA2-B88F-1F036015F7B5}"/>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Budget_vs_Actual</vt:lpstr>
      <vt:lpstr>Sheet5</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Nafeel k</dc:creator>
  <cp:lastModifiedBy>Nafeel k</cp:lastModifiedBy>
  <dcterms:created xsi:type="dcterms:W3CDTF">2025-06-15T07:03:53Z</dcterms:created>
  <dcterms:modified xsi:type="dcterms:W3CDTF">2025-06-16T08:17:11Z</dcterms:modified>
</cp:coreProperties>
</file>