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D3698E6F-23FD-4DAD-AC3D-D92D74707EB9}" xr6:coauthVersionLast="44" xr6:coauthVersionMax="44" xr10:uidLastSave="{00000000-0000-0000-0000-000000000000}"/>
  <bookViews>
    <workbookView xWindow="-108" yWindow="-108" windowWidth="23256" windowHeight="12576" xr2:uid="{944514D0-7CE3-4A52-86C8-DABAF48F9D3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2" l="1"/>
  <c r="C15" i="2"/>
  <c r="D13" i="2"/>
  <c r="E13" i="2"/>
  <c r="F13" i="2"/>
  <c r="G13" i="2"/>
  <c r="H13" i="2"/>
  <c r="I13" i="2"/>
  <c r="C14" i="2"/>
  <c r="D14" i="2"/>
  <c r="E14" i="2"/>
  <c r="F14" i="2"/>
  <c r="G14" i="2"/>
  <c r="H14" i="2"/>
  <c r="D15" i="2"/>
  <c r="E15" i="2"/>
  <c r="F15" i="2"/>
  <c r="G15" i="2"/>
  <c r="H15" i="2"/>
  <c r="I15" i="2"/>
  <c r="D16" i="2"/>
  <c r="E16" i="2"/>
  <c r="F16" i="2"/>
  <c r="G16" i="2"/>
  <c r="H16" i="2"/>
  <c r="I16" i="2"/>
  <c r="B14" i="2"/>
  <c r="B15" i="2"/>
  <c r="B16" i="2"/>
  <c r="B13" i="2"/>
  <c r="W6" i="1" l="1"/>
  <c r="Z6" i="1"/>
  <c r="T6" i="1"/>
  <c r="AA5" i="1"/>
  <c r="Z5" i="1"/>
  <c r="W5" i="1"/>
  <c r="V5" i="1"/>
  <c r="U5" i="1"/>
  <c r="T5" i="1"/>
  <c r="V88" i="1" l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E23" i="1"/>
  <c r="D23" i="1"/>
  <c r="C23" i="1"/>
  <c r="A23" i="1"/>
  <c r="T22" i="1"/>
  <c r="S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<sst xmlns="http://schemas.openxmlformats.org/spreadsheetml/2006/main" count="128" uniqueCount="25">
  <si>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</si>
  <si>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</si>
  <si>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</si>
  <si>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</si>
  <si>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</si>
  <si>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</si>
  <si>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</si>
  <si>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</si>
  <si>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</si>
  <si>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</si>
  <si>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</si>
  <si>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</si>
  <si>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</si>
  <si>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</si>
  <si>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</si>
  <si>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</si>
  <si>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</si>
  <si>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</si>
  <si>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</si>
  <si>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</si>
  <si>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</si>
  <si>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</si>
  <si>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</si>
  <si>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4.29E-03 ± 4.51E-04</t>
  </si>
  <si>
    <t>1.24E-04 ± 1.24E-04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</si>
</sst>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327-48E0-8C0D-8DA74CBAF55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27-48E0-8C0D-8DA74CBAF55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327-48E0-8C0D-8DA74CBAF554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27-48E0-8C0D-8DA74CBAF554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Sheet1!$C$24:$F$24</c:f>
                <c:numCache>
                  <c:formatCode>General</c:formatCode>
                  <c:ptCount val="4"/>
                  <c:pt idx="0">
                    <c:v>4.5136714056914323E-4</c:v>
                  </c:pt>
                  <c:pt idx="1">
                    <c:v>1.286620639713894E-2</c:v>
                  </c:pt>
                  <c:pt idx="2">
                    <c:v>4.523163414573133E-3</c:v>
                  </c:pt>
                  <c:pt idx="3">
                    <c:v>3.5481464272013761E-3</c:v>
                  </c:pt>
                </c:numCache>
              </c:numRef>
            </c:plus>
            <c:minus>
              <c:numRef>
                <c:f>Sheet1!$C$24:$F$24</c:f>
                <c:numCache>
                  <c:formatCode>General</c:formatCode>
                  <c:ptCount val="4"/>
                  <c:pt idx="0">
                    <c:v>4.5136714056914323E-4</c:v>
                  </c:pt>
                  <c:pt idx="1">
                    <c:v>1.286620639713894E-2</c:v>
                  </c:pt>
                  <c:pt idx="2">
                    <c:v>4.523163414573133E-3</c:v>
                  </c:pt>
                  <c:pt idx="3">
                    <c:v>3.5481464272013761E-3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4.2896681809653234E-3</c:v>
                </c:pt>
                <c:pt idx="1">
                  <c:v>2.4861615501141899E-2</c:v>
                </c:pt>
                <c:pt idx="2">
                  <c:v>1.6749995303072692E-2</c:v>
                </c:pt>
                <c:pt idx="3">
                  <c:v>1.1441571466839526E-2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7-48E0-8C0D-8DA74CBAF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452680"/>
        <c:axId val="606453008"/>
      </c:barChart>
      <c:catAx>
        <c:axId val="60645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6453008"/>
        <c:crosses val="autoZero"/>
        <c:auto val="1"/>
        <c:lblAlgn val="ctr"/>
        <c:lblOffset val="100"/>
        <c:noMultiLvlLbl val="0"/>
      </c:catAx>
      <c:valAx>
        <c:axId val="6064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645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728-4C4B-9052-786A72494AE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C4B-9052-786A72494AE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728-4C4B-9052-786A72494AEA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C4B-9052-786A72494AEA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Sheet1!$G$40:$J$40</c:f>
                <c:numCache>
                  <c:formatCode>General</c:formatCode>
                  <c:ptCount val="4"/>
                  <c:pt idx="0">
                    <c:v>3.9144315790535879E-2</c:v>
                  </c:pt>
                  <c:pt idx="1">
                    <c:v>0.50066748384855686</c:v>
                  </c:pt>
                  <c:pt idx="2">
                    <c:v>0.33664589178196375</c:v>
                  </c:pt>
                  <c:pt idx="3">
                    <c:v>0.24028027666240925</c:v>
                  </c:pt>
                </c:numCache>
              </c:numRef>
            </c:plus>
            <c:minus>
              <c:numRef>
                <c:f>Sheet1!$G$40:$J$40</c:f>
                <c:numCache>
                  <c:formatCode>General</c:formatCode>
                  <c:ptCount val="4"/>
                  <c:pt idx="0">
                    <c:v>3.9144315790535879E-2</c:v>
                  </c:pt>
                  <c:pt idx="1">
                    <c:v>0.50066748384855686</c:v>
                  </c:pt>
                  <c:pt idx="2">
                    <c:v>0.33664589178196375</c:v>
                  </c:pt>
                  <c:pt idx="3">
                    <c:v>0.24028027666240925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Sheet1!$G$39:$J$39</c:f>
              <c:numCache>
                <c:formatCode>General</c:formatCode>
                <c:ptCount val="4"/>
                <c:pt idx="0">
                  <c:v>0.18569186105247851</c:v>
                </c:pt>
                <c:pt idx="1">
                  <c:v>0.95811018355479394</c:v>
                </c:pt>
                <c:pt idx="2">
                  <c:v>0.75746928341821074</c:v>
                </c:pt>
                <c:pt idx="3">
                  <c:v>0.32262317472826074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8-4C4B-9052-786A72494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875784"/>
        <c:axId val="555871520"/>
      </c:barChart>
      <c:catAx>
        <c:axId val="55587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871520"/>
        <c:crosses val="autoZero"/>
        <c:auto val="1"/>
        <c:lblAlgn val="ctr"/>
        <c:lblOffset val="100"/>
        <c:noMultiLvlLbl val="0"/>
      </c:catAx>
      <c:valAx>
        <c:axId val="5558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87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T1Lin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ACD-49D0-8B59-84872796641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ACD-49D0-8B59-84872796641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DACD-49D0-8B59-848727966414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ACD-49D0-8B59-848727966414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Sheet1!$E$32:$H$32</c:f>
                <c:numCache>
                  <c:formatCode>General</c:formatCode>
                  <c:ptCount val="4"/>
                  <c:pt idx="0">
                    <c:v>5.5763549867175604</c:v>
                  </c:pt>
                  <c:pt idx="1">
                    <c:v>4.4316439098021796</c:v>
                  </c:pt>
                  <c:pt idx="2">
                    <c:v>3.0610507669890819</c:v>
                  </c:pt>
                  <c:pt idx="3">
                    <c:v>4.0195995713649184</c:v>
                  </c:pt>
                </c:numCache>
              </c:numRef>
            </c:plus>
            <c:minus>
              <c:numRef>
                <c:f>Sheet1!$E$32:$H$32</c:f>
                <c:numCache>
                  <c:formatCode>General</c:formatCode>
                  <c:ptCount val="4"/>
                  <c:pt idx="0">
                    <c:v>5.5763549867175604</c:v>
                  </c:pt>
                  <c:pt idx="1">
                    <c:v>4.4316439098021796</c:v>
                  </c:pt>
                  <c:pt idx="2">
                    <c:v>3.0610507669890819</c:v>
                  </c:pt>
                  <c:pt idx="3">
                    <c:v>4.0195995713649184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Sheet1!$E$30:$H$30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Sheet1!$E$31:$H$31</c:f>
              <c:numCache>
                <c:formatCode>General</c:formatCode>
                <c:ptCount val="4"/>
                <c:pt idx="0">
                  <c:v>20.810952355822621</c:v>
                </c:pt>
                <c:pt idx="1">
                  <c:v>19.74635928726207</c:v>
                </c:pt>
                <c:pt idx="2">
                  <c:v>16.604148130096956</c:v>
                </c:pt>
                <c:pt idx="3">
                  <c:v>17.226799957135228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D-49D0-8B59-848727966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870864"/>
        <c:axId val="555881032"/>
      </c:barChart>
      <c:catAx>
        <c:axId val="55587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881032"/>
        <c:crosses val="autoZero"/>
        <c:auto val="1"/>
        <c:lblAlgn val="ctr"/>
        <c:lblOffset val="100"/>
        <c:noMultiLvlLbl val="0"/>
      </c:catAx>
      <c:valAx>
        <c:axId val="5558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87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21BACD-2DC5-4878-B105-001AA64E7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22</xdr:row>
      <xdr:rowOff>72390</xdr:rowOff>
    </xdr:from>
    <xdr:to>
      <xdr:col>18</xdr:col>
      <xdr:colOff>0</xdr:colOff>
      <xdr:row>37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D72EBB-67A4-4B19-BBC4-2B89F5CD5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396240</xdr:colOff>
      <xdr:row>21</xdr:row>
      <xdr:rowOff>179070</xdr:rowOff>
    </xdr:from>
    <xdr:to>
      <xdr:col>13</xdr:col>
      <xdr:colOff>91440</xdr:colOff>
      <xdr:row>36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D35C3A-B5E2-4CEA-AB09-F756950D3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0C61-0780-4E77-882F-1D8A0AC66290}">
  <sheetPr codeName="Sheet1"/>
  <dimension ref="A1:AB88"/>
  <sheetViews>
    <sheetView tabSelected="1" topLeftCell="A16" workbookViewId="0">
      <selection activeCell="D30" sqref="D30"/>
    </sheetView>
  </sheetViews>
  <sheetFormatPr defaultRowHeight="14.4" x14ac:dyDescent="0.3"/>
  <sheetData>
    <row r="1" spans="1:28" x14ac:dyDescent="0.3">
      <c r="A1">
        <v>48.120984953048456</v>
      </c>
      <c r="B1">
        <v>3.7550657581220856E-3</v>
      </c>
      <c r="C1">
        <v>0.12087933564923489</v>
      </c>
      <c r="D1">
        <v>28.270232777614414</v>
      </c>
      <c r="E1">
        <v>2.5925837018635616E-14</v>
      </c>
      <c r="F1">
        <v>0.25449449065248486</v>
      </c>
      <c r="G1">
        <v>36.700000000000003</v>
      </c>
      <c r="H1">
        <v>0.17190981838680577</v>
      </c>
      <c r="I1">
        <v>0.17030839914445664</v>
      </c>
      <c r="J1">
        <v>2.3562075211223834</v>
      </c>
      <c r="K1">
        <v>21.803103161393558</v>
      </c>
      <c r="L1">
        <v>254684978.18913868</v>
      </c>
      <c r="M1">
        <v>0.9971519564549679</v>
      </c>
      <c r="N1">
        <v>0.99784297863041593</v>
      </c>
      <c r="O1">
        <v>0.99465596329805184</v>
      </c>
      <c r="P1">
        <v>7.6353436510517583E-2</v>
      </c>
      <c r="Q1">
        <v>6.6145262865008769E-2</v>
      </c>
      <c r="R1">
        <v>0.13529209503377659</v>
      </c>
    </row>
    <row r="2" spans="1:28" x14ac:dyDescent="0.3">
      <c r="A2">
        <v>50.67957943089678</v>
      </c>
      <c r="B2">
        <v>3.9270113986490263E-3</v>
      </c>
      <c r="C2">
        <v>0.21794667108645721</v>
      </c>
      <c r="D2">
        <v>9.9010227005188813</v>
      </c>
      <c r="E2">
        <v>2.2206056889523433E-14</v>
      </c>
      <c r="F2">
        <v>0.11894118773919371</v>
      </c>
      <c r="G2">
        <v>36.700000000000003</v>
      </c>
      <c r="H2">
        <v>7.4859066639516122E-2</v>
      </c>
      <c r="I2">
        <v>2.2204460492503131E-14</v>
      </c>
      <c r="J2">
        <v>5.6114128380547506</v>
      </c>
      <c r="K2">
        <v>13.325806205200838</v>
      </c>
      <c r="L2">
        <v>161047158.09460056</v>
      </c>
      <c r="M2">
        <v>0.99709416769252512</v>
      </c>
      <c r="N2">
        <v>0.98619131196971976</v>
      </c>
      <c r="O2">
        <v>0.99689204447665691</v>
      </c>
      <c r="P2">
        <v>7.6844094339646479E-2</v>
      </c>
      <c r="Q2">
        <v>0.16809005630640611</v>
      </c>
      <c r="R2">
        <v>7.898191902838235E-2</v>
      </c>
    </row>
    <row r="3" spans="1:28" x14ac:dyDescent="0.3">
      <c r="A3">
        <v>49.102731458955468</v>
      </c>
      <c r="B3">
        <v>5.1869273861248569E-3</v>
      </c>
      <c r="C3">
        <v>0.22998877379365024</v>
      </c>
      <c r="D3">
        <v>24.261601589334568</v>
      </c>
      <c r="E3">
        <v>4.4387531124935717E-14</v>
      </c>
      <c r="F3">
        <v>0.18363990476575701</v>
      </c>
      <c r="G3">
        <v>36.700000000000003</v>
      </c>
      <c r="H3">
        <v>0.20825287795333466</v>
      </c>
      <c r="I3">
        <v>1.0754268114896657E-7</v>
      </c>
      <c r="J3">
        <v>2.8545008768021503</v>
      </c>
      <c r="K3">
        <v>21.325821608394509</v>
      </c>
      <c r="L3">
        <v>491427684.12519908</v>
      </c>
      <c r="M3">
        <v>0.99564380041229239</v>
      </c>
      <c r="N3">
        <v>0.99558186685606676</v>
      </c>
      <c r="O3">
        <v>0.9770405123898882</v>
      </c>
      <c r="P3">
        <v>9.5112350342765634E-2</v>
      </c>
      <c r="Q3">
        <v>9.4451353810721547E-2</v>
      </c>
      <c r="R3">
        <v>0.22768543007933903</v>
      </c>
    </row>
    <row r="4" spans="1:28" x14ac:dyDescent="0.3">
      <c r="A4">
        <v>49.945779506146657</v>
      </c>
      <c r="B4">
        <v>1.1320070671997043E-2</v>
      </c>
      <c r="C4">
        <v>4.7055614363268414E-3</v>
      </c>
      <c r="D4">
        <v>24.146580735169046</v>
      </c>
      <c r="E4">
        <v>2.1098621940642515E-9</v>
      </c>
      <c r="F4">
        <v>0.51063692638887193</v>
      </c>
      <c r="G4">
        <v>36.700000000000003</v>
      </c>
      <c r="H4">
        <v>0.51053177239021219</v>
      </c>
      <c r="I4">
        <v>4.1499575482315919E-14</v>
      </c>
      <c r="J4">
        <v>5.740538016350528</v>
      </c>
      <c r="K4">
        <v>11.932985887860143</v>
      </c>
      <c r="L4">
        <v>142098772.2977812</v>
      </c>
      <c r="M4">
        <v>0.99706205529048653</v>
      </c>
      <c r="N4">
        <v>0.95782237450399599</v>
      </c>
      <c r="O4">
        <v>0.97649491747326267</v>
      </c>
      <c r="P4">
        <v>7.8465812965712839E-2</v>
      </c>
      <c r="Q4">
        <v>0.30250791460477316</v>
      </c>
      <c r="R4">
        <v>0.21852389687021595</v>
      </c>
    </row>
    <row r="5" spans="1:28" x14ac:dyDescent="0.3">
      <c r="A5">
        <v>49.415395057657321</v>
      </c>
      <c r="B5">
        <v>5.0581998040767878E-2</v>
      </c>
      <c r="C5">
        <v>0.29250905713222153</v>
      </c>
      <c r="D5">
        <v>10.883145559685202</v>
      </c>
      <c r="E5">
        <v>4.4408904748654746E-14</v>
      </c>
      <c r="F5">
        <v>1.9576235527279362</v>
      </c>
      <c r="G5">
        <v>36.700000000000003</v>
      </c>
      <c r="H5">
        <v>1.8455348322088307</v>
      </c>
      <c r="I5">
        <v>3.0391329941017625E-8</v>
      </c>
      <c r="J5">
        <v>3.2019451544874276</v>
      </c>
      <c r="K5">
        <v>20.291269270471243</v>
      </c>
      <c r="L5">
        <v>629017289.17440271</v>
      </c>
      <c r="M5">
        <v>0.99609224849498612</v>
      </c>
      <c r="N5">
        <v>0.98327303307364566</v>
      </c>
      <c r="O5">
        <v>0.99161991812058115</v>
      </c>
      <c r="P5">
        <v>9.1131006250876431E-2</v>
      </c>
      <c r="Q5">
        <v>0.18282774079512915</v>
      </c>
      <c r="R5">
        <v>0.12961351395220802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3">
      <c r="A6">
        <v>49.325685732126558</v>
      </c>
      <c r="B6">
        <v>1.2682777790660777E-2</v>
      </c>
      <c r="C6">
        <v>1.8092587963051002E-6</v>
      </c>
      <c r="D6">
        <v>24.209351566931957</v>
      </c>
      <c r="E6">
        <v>6.504690863689103E-5</v>
      </c>
      <c r="F6">
        <v>0.40607007154757352</v>
      </c>
      <c r="G6">
        <v>36.700000000000003</v>
      </c>
      <c r="H6">
        <v>0.22207553439957839</v>
      </c>
      <c r="I6">
        <v>3.7188622684502669E-4</v>
      </c>
      <c r="J6">
        <v>4.8009899631493136</v>
      </c>
      <c r="K6">
        <v>12.427811175064384</v>
      </c>
      <c r="L6">
        <v>149953750.75503626</v>
      </c>
      <c r="M6">
        <v>0.99720080049563919</v>
      </c>
      <c r="N6">
        <v>0.98948766191471749</v>
      </c>
      <c r="O6">
        <v>0.99611706634025587</v>
      </c>
      <c r="P6">
        <v>7.5644761501936331E-2</v>
      </c>
      <c r="Q6">
        <v>0.15523125192817633</v>
      </c>
      <c r="R6">
        <v>0.10863404422310365</v>
      </c>
      <c r="T6" s="1">
        <f>1/47</f>
        <v>2.1276595744680851E-2</v>
      </c>
      <c r="U6">
        <v>0.08</v>
      </c>
      <c r="V6">
        <v>10</v>
      </c>
      <c r="W6" s="1">
        <f>1/10+0.001</f>
        <v>0.10100000000000001</v>
      </c>
      <c r="X6">
        <v>0.1</v>
      </c>
      <c r="Y6">
        <v>10</v>
      </c>
      <c r="Z6" s="1">
        <f>1/35.7</f>
        <v>2.8011204481792715E-2</v>
      </c>
      <c r="AA6">
        <v>4</v>
      </c>
      <c r="AB6">
        <v>0.9</v>
      </c>
    </row>
    <row r="7" spans="1:28" x14ac:dyDescent="0.3">
      <c r="A7">
        <v>49.132666369394151</v>
      </c>
      <c r="B7">
        <v>1.2299281630193379E-2</v>
      </c>
      <c r="C7">
        <v>1.5609599805665611E-2</v>
      </c>
      <c r="D7">
        <v>22.491692608188682</v>
      </c>
      <c r="E7">
        <v>1.2257599948705436E-4</v>
      </c>
      <c r="F7">
        <v>9.2204594040972976E-2</v>
      </c>
      <c r="G7">
        <v>36.700000000000003</v>
      </c>
      <c r="H7">
        <v>0.165255508279783</v>
      </c>
      <c r="I7">
        <v>9.4795435569235022E-9</v>
      </c>
      <c r="J7">
        <v>1.9528988409772545</v>
      </c>
      <c r="K7">
        <v>19.644723064471108</v>
      </c>
      <c r="L7">
        <v>132744892.09675699</v>
      </c>
      <c r="M7">
        <v>0.99900215809505988</v>
      </c>
      <c r="N7">
        <v>0.99841103689792798</v>
      </c>
      <c r="O7">
        <v>0.99344611199410404</v>
      </c>
      <c r="P7">
        <v>4.4448480045203825E-2</v>
      </c>
      <c r="Q7">
        <v>6.0064849279385095E-2</v>
      </c>
      <c r="R7">
        <v>0.12365655191288109</v>
      </c>
    </row>
    <row r="8" spans="1:28" x14ac:dyDescent="0.3">
      <c r="A8">
        <v>48.970202812975153</v>
      </c>
      <c r="B8">
        <v>2.2013514000421543E-2</v>
      </c>
      <c r="C8">
        <v>0.20828017060215781</v>
      </c>
      <c r="D8">
        <v>15.371004485561574</v>
      </c>
      <c r="E8">
        <v>8.9191159499526093E-2</v>
      </c>
      <c r="F8">
        <v>7.6585580414311585E-2</v>
      </c>
      <c r="G8">
        <v>36.700000000000003</v>
      </c>
      <c r="H8">
        <v>0.15123945251008419</v>
      </c>
      <c r="I8">
        <v>2.2204566587872965E-14</v>
      </c>
      <c r="J8">
        <v>2.4430250038494852</v>
      </c>
      <c r="K8">
        <v>21.436054557247271</v>
      </c>
      <c r="L8">
        <v>457958739.78640902</v>
      </c>
      <c r="M8">
        <v>0.99838221745968581</v>
      </c>
      <c r="N8">
        <v>0.99734928679485857</v>
      </c>
      <c r="O8">
        <v>0.9971020025604771</v>
      </c>
      <c r="P8">
        <v>5.7537202504654619E-2</v>
      </c>
      <c r="Q8">
        <v>7.2375959327384526E-2</v>
      </c>
      <c r="R8">
        <v>7.7686146930107239E-2</v>
      </c>
    </row>
    <row r="9" spans="1:28" x14ac:dyDescent="0.3">
      <c r="A9">
        <v>49.835297628607229</v>
      </c>
      <c r="B9">
        <v>2.4364307454995928E-2</v>
      </c>
      <c r="C9">
        <v>0.3024978702117343</v>
      </c>
      <c r="D9">
        <v>13.251861941881863</v>
      </c>
      <c r="E9">
        <v>2.2213053332564052E-14</v>
      </c>
      <c r="F9">
        <v>1.278475024262909</v>
      </c>
      <c r="G9">
        <v>36.700000000000003</v>
      </c>
      <c r="H9">
        <v>3.9999999999999778</v>
      </c>
      <c r="I9">
        <v>2.2204460492503131E-14</v>
      </c>
      <c r="J9">
        <v>4.3363113644549305</v>
      </c>
      <c r="K9">
        <v>16.105286054251508</v>
      </c>
      <c r="L9">
        <v>1205583685.1187401</v>
      </c>
      <c r="M9">
        <v>0.99455792352174233</v>
      </c>
      <c r="N9">
        <v>0.95852419052814009</v>
      </c>
      <c r="O9">
        <v>0.98146124034822357</v>
      </c>
      <c r="P9">
        <v>0.10398649260519807</v>
      </c>
      <c r="Q9">
        <v>0.29868550808366107</v>
      </c>
      <c r="R9">
        <v>0.2004229230176332</v>
      </c>
    </row>
    <row r="10" spans="1:28" x14ac:dyDescent="0.3">
      <c r="A10">
        <v>50.999999999896758</v>
      </c>
      <c r="B10">
        <v>8.7127435231577673E-3</v>
      </c>
      <c r="C10">
        <v>1.9198812582792265E-2</v>
      </c>
      <c r="D10">
        <v>13.84388182261857</v>
      </c>
      <c r="E10">
        <v>2.9643798035461183E-14</v>
      </c>
      <c r="F10">
        <v>0.86629842198800311</v>
      </c>
      <c r="G10">
        <v>36.700000000000003</v>
      </c>
      <c r="H10">
        <v>1.0054150864233171</v>
      </c>
      <c r="I10">
        <v>2.5408343344809638E-14</v>
      </c>
      <c r="J10">
        <v>3.6193816075263863</v>
      </c>
      <c r="K10">
        <v>10.497878790435767</v>
      </c>
      <c r="L10">
        <v>83209589.828360915</v>
      </c>
      <c r="M10">
        <v>0.99668268127308157</v>
      </c>
      <c r="N10">
        <v>0.9890116470414626</v>
      </c>
      <c r="O10">
        <v>0.99217339239805935</v>
      </c>
      <c r="P10">
        <v>8.1022431892214586E-2</v>
      </c>
      <c r="Q10">
        <v>0.15010012781537727</v>
      </c>
      <c r="R10">
        <v>0.12477287042709752</v>
      </c>
    </row>
    <row r="11" spans="1:28" x14ac:dyDescent="0.3">
      <c r="A11">
        <v>50.999828193429515</v>
      </c>
      <c r="B11">
        <v>1.7172934931064376E-2</v>
      </c>
      <c r="C11">
        <v>0.16301778087457189</v>
      </c>
      <c r="D11">
        <v>22.716700625790438</v>
      </c>
      <c r="E11">
        <v>1.8535743218301809E-4</v>
      </c>
      <c r="F11">
        <v>0.12763440400372023</v>
      </c>
      <c r="G11">
        <v>36.700000000000003</v>
      </c>
      <c r="H11">
        <v>0.25768749577561573</v>
      </c>
      <c r="I11">
        <v>5.6172846678330624E-9</v>
      </c>
      <c r="J11">
        <v>2.8612100143178538</v>
      </c>
      <c r="K11">
        <v>21.999999999999766</v>
      </c>
      <c r="L11">
        <v>44059879.62126217</v>
      </c>
      <c r="M11">
        <v>0.99213819741138287</v>
      </c>
      <c r="N11">
        <v>0.99426694212890165</v>
      </c>
      <c r="O11">
        <v>0.99221007381919191</v>
      </c>
      <c r="P11">
        <v>0.12446947614300026</v>
      </c>
      <c r="Q11">
        <v>0.11623414115764485</v>
      </c>
      <c r="R11">
        <v>0.15430824714932928</v>
      </c>
    </row>
    <row r="12" spans="1:28" x14ac:dyDescent="0.3">
      <c r="A12">
        <v>50.112425925844882</v>
      </c>
      <c r="B12">
        <v>7.999999999996267E-2</v>
      </c>
      <c r="C12">
        <v>2.0254793562517199</v>
      </c>
      <c r="D12">
        <v>26.715969345200055</v>
      </c>
      <c r="E12">
        <v>3.9968328612833918E-14</v>
      </c>
      <c r="F12">
        <v>0.17802723029814413</v>
      </c>
      <c r="G12">
        <v>36.700000000000003</v>
      </c>
      <c r="H12">
        <v>0.40025665209528993</v>
      </c>
      <c r="I12">
        <v>4.0626393844671892E-14</v>
      </c>
      <c r="J12">
        <v>5.3408895358905601</v>
      </c>
      <c r="K12">
        <v>16.528286829967154</v>
      </c>
      <c r="L12">
        <v>1300249383.1199305</v>
      </c>
      <c r="M12">
        <v>0.97974716331879419</v>
      </c>
      <c r="N12">
        <v>0.92111195814690472</v>
      </c>
      <c r="O12">
        <v>0.96654902401548615</v>
      </c>
      <c r="P12">
        <v>0.2005574293351402</v>
      </c>
      <c r="Q12">
        <v>0.38892938019479201</v>
      </c>
      <c r="R12">
        <v>0.25541821777154544</v>
      </c>
    </row>
    <row r="13" spans="1:28" x14ac:dyDescent="0.3">
      <c r="A13">
        <v>50.170242659225302</v>
      </c>
      <c r="B13">
        <v>9.6264562836812957E-3</v>
      </c>
      <c r="C13">
        <v>6.9009974449616998E-2</v>
      </c>
      <c r="D13">
        <v>23.866913434192963</v>
      </c>
      <c r="E13">
        <v>2.2204460492503131E-14</v>
      </c>
      <c r="F13">
        <v>0.17272069181290187</v>
      </c>
      <c r="G13">
        <v>36.700000000000003</v>
      </c>
      <c r="H13">
        <v>0.61595767627860309</v>
      </c>
      <c r="I13">
        <v>2.2204623819104009E-14</v>
      </c>
      <c r="J13">
        <v>4.079138265678818</v>
      </c>
      <c r="K13">
        <v>14.773602809897632</v>
      </c>
      <c r="L13">
        <v>566450101.24093688</v>
      </c>
      <c r="M13">
        <v>0.99898533054488659</v>
      </c>
      <c r="N13">
        <v>0.99766732262064872</v>
      </c>
      <c r="O13">
        <v>0.94220864518138825</v>
      </c>
      <c r="P13">
        <v>4.4815903396743705E-2</v>
      </c>
      <c r="Q13">
        <v>7.4461511201130898E-2</v>
      </c>
      <c r="R13">
        <v>0.34675211622823271</v>
      </c>
    </row>
    <row r="14" spans="1:28" x14ac:dyDescent="0.3">
      <c r="A14">
        <v>50.75299019407332</v>
      </c>
      <c r="B14">
        <v>4.8533751312088607E-3</v>
      </c>
      <c r="C14">
        <v>5.4460253358524337E-3</v>
      </c>
      <c r="D14">
        <v>24.500956534988198</v>
      </c>
      <c r="E14">
        <v>2.2204662276181057E-14</v>
      </c>
      <c r="F14">
        <v>3.1968210847777304E-2</v>
      </c>
      <c r="G14">
        <v>36.700000000000003</v>
      </c>
      <c r="H14">
        <v>7.7204640569414396E-2</v>
      </c>
      <c r="I14">
        <v>2.2204948987184757E-14</v>
      </c>
      <c r="J14">
        <v>4.5658015789717235</v>
      </c>
      <c r="K14">
        <v>13.024656688038769</v>
      </c>
      <c r="L14">
        <v>351051597.04502159</v>
      </c>
      <c r="M14">
        <v>0.99208185710703423</v>
      </c>
      <c r="N14">
        <v>0.99509848614644092</v>
      </c>
      <c r="O14">
        <v>0.99223499137719229</v>
      </c>
      <c r="P14">
        <v>0.12573147841649177</v>
      </c>
      <c r="Q14">
        <v>0.10222311309126703</v>
      </c>
      <c r="R14">
        <v>0.12736173371419041</v>
      </c>
    </row>
    <row r="15" spans="1:28" x14ac:dyDescent="0.3">
      <c r="A15">
        <v>50.898524719234672</v>
      </c>
      <c r="B15">
        <v>9.7667775965473332E-3</v>
      </c>
      <c r="C15">
        <v>8.8656938397319654E-2</v>
      </c>
      <c r="D15">
        <v>10.071861894330878</v>
      </c>
      <c r="E15">
        <v>5.0068957988094895E-2</v>
      </c>
      <c r="F15">
        <v>4.8524086195176772E-2</v>
      </c>
      <c r="G15">
        <v>36.700000000000003</v>
      </c>
      <c r="H15">
        <v>4.2583560200485607E-2</v>
      </c>
      <c r="I15">
        <v>2.2204460492503131E-14</v>
      </c>
      <c r="J15">
        <v>6.103174227275729</v>
      </c>
      <c r="K15">
        <v>13.766984665745582</v>
      </c>
      <c r="L15">
        <v>621934175.95001173</v>
      </c>
      <c r="M15">
        <v>0.99881983241201733</v>
      </c>
      <c r="N15">
        <v>0.99083822200114846</v>
      </c>
      <c r="O15">
        <v>0.99562901635707002</v>
      </c>
      <c r="P15">
        <v>4.8326242614257914E-2</v>
      </c>
      <c r="Q15">
        <v>0.13515958439506939</v>
      </c>
      <c r="R15">
        <v>9.3377877727596592E-2</v>
      </c>
    </row>
    <row r="16" spans="1:28" x14ac:dyDescent="0.3">
      <c r="A16">
        <v>49.75044402499217</v>
      </c>
      <c r="B16">
        <v>2.1519676855920621E-2</v>
      </c>
      <c r="C16">
        <v>0.36283298433413508</v>
      </c>
      <c r="D16">
        <v>10.46746796502887</v>
      </c>
      <c r="E16">
        <v>4.0338143136184307E-2</v>
      </c>
      <c r="F16">
        <v>1.0372797100571871</v>
      </c>
      <c r="G16">
        <v>36.700000000000003</v>
      </c>
      <c r="H16">
        <v>3.9999999999999627</v>
      </c>
      <c r="I16">
        <v>0.22698456449134555</v>
      </c>
      <c r="J16">
        <v>2.8975994027540488</v>
      </c>
      <c r="K16">
        <v>20.4810419967835</v>
      </c>
      <c r="L16">
        <v>818269300.73777747</v>
      </c>
      <c r="M16">
        <v>0.99463958487746562</v>
      </c>
      <c r="N16">
        <v>0.98528376743260604</v>
      </c>
      <c r="O16">
        <v>0.97007143060481971</v>
      </c>
      <c r="P16">
        <v>0.10311985471933319</v>
      </c>
      <c r="Q16">
        <v>0.20065683769564757</v>
      </c>
      <c r="R16">
        <v>0.47587214921484333</v>
      </c>
    </row>
    <row r="17" spans="1:22" x14ac:dyDescent="0.3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 t="str">
        <f t="shared" si="0"/>
        <v>Upper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3">
      <c r="A19" t="s">
        <v>4</v>
      </c>
      <c r="B19">
        <f>AVERAGE(A$1:A$3)</f>
        <v>49.301098614300237</v>
      </c>
      <c r="C19">
        <f>AVERAGE(A$4:A$6)</f>
        <v>49.562286765310184</v>
      </c>
      <c r="D19">
        <f>AVERAGE(A$9:A$11)</f>
        <v>50.611708607311165</v>
      </c>
      <c r="E19">
        <f>AVERAGE(A$13:A$16)</f>
        <v>50.393050399381366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3">
      <c r="B20">
        <f>STDEV(A$1:A$3)/SQRT(COUNT(A$1:A$3))</f>
        <v>0.74523230645633032</v>
      </c>
      <c r="C20">
        <f>STDEV(A$4:A$6)/SQRT(COUNT(A$4:A$6))</f>
        <v>0.19348725408279632</v>
      </c>
      <c r="D20">
        <f>STDEV(A$9:A$11)/SQRT(COUNT(A$9:A$11))</f>
        <v>0.38820549252012182</v>
      </c>
      <c r="E20">
        <f>STDEV(A$13:A$16)/SQRT(COUNT(A$13:A$16))</f>
        <v>0.26577672103244981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3">
      <c r="I21">
        <f t="shared" si="1"/>
        <v>1</v>
      </c>
      <c r="J21">
        <f t="shared" si="0"/>
        <v>1</v>
      </c>
      <c r="K21">
        <f t="shared" si="0"/>
        <v>1</v>
      </c>
      <c r="L21">
        <f t="shared" si="0"/>
        <v>1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3">
      <c r="A23">
        <f>STDEV(B5:B16)/SQRT(12)</f>
        <v>6.2502185838522028E-3</v>
      </c>
      <c r="B23" t="s">
        <v>5</v>
      </c>
      <c r="C23">
        <f>AVERAGE(B$1:B$3)</f>
        <v>4.2896681809653234E-3</v>
      </c>
      <c r="D23">
        <f>AVERAGE(B$4:B$6)</f>
        <v>2.4861615501141899E-2</v>
      </c>
      <c r="E23">
        <f>AVERAGE(B$9:B$11)</f>
        <v>1.6749995303072692E-2</v>
      </c>
      <c r="F23">
        <f>AVERAGE(B$13:B$16)</f>
        <v>1.1441571466839526E-2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3">
      <c r="C24">
        <f>STDEV(B$1:B$3)/SQRT(COUNT(B$1:B$3))</f>
        <v>4.5136714056914323E-4</v>
      </c>
      <c r="D24">
        <f>STDEV(B$4:B$6)/SQRT(COUNT(B$4:B$6))</f>
        <v>1.286620639713894E-2</v>
      </c>
      <c r="E24">
        <f>STDEV(B$9:B$11)/SQRT(COUNT(B$9:B$11))</f>
        <v>4.523163414573133E-3</v>
      </c>
      <c r="F24">
        <f>STDEV(B$13:B$16)/SQRT(COUNT(B$13:B$16))</f>
        <v>3.5481464272013761E-3</v>
      </c>
      <c r="I24">
        <f t="shared" si="1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3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6</v>
      </c>
      <c r="I26" t="str">
        <f t="shared" si="1"/>
        <v>Lower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3">
      <c r="C27" t="s">
        <v>7</v>
      </c>
      <c r="D27">
        <f>AVERAGE(C$1:C$3)</f>
        <v>0.18960492684311411</v>
      </c>
      <c r="E27">
        <f>AVERAGE(C$4:C$6)</f>
        <v>9.9072142609114885E-2</v>
      </c>
      <c r="F27">
        <f>AVERAGE(C$9:C$11)</f>
        <v>0.16157148788969947</v>
      </c>
      <c r="G27">
        <f>AVERAGE(C$13:C$16)</f>
        <v>0.13148648062923105</v>
      </c>
      <c r="I27" t="str">
        <f t="shared" si="1"/>
        <v>Lower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3">
      <c r="D28">
        <f>STDEV(C$1:C$3)/SQRT(COUNT(C$1:C$3))</f>
        <v>3.453818284697778E-2</v>
      </c>
      <c r="E28">
        <f>STDEV(C$4:C$6)/SQRT(COUNT(C$4:C$6))</f>
        <v>9.6727988445781399E-2</v>
      </c>
      <c r="F28">
        <f>STDEV(C$9:C$11)/SQRT(COUNT(C$9:C$11))</f>
        <v>8.1784590716324684E-2</v>
      </c>
      <c r="G28">
        <f>STDEV(C$13:C$16)/SQRT(COUNT(C$13:C$16))</f>
        <v>7.9133370889094459E-2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3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3">
      <c r="C31">
        <f>STDEV(D5:D16)/SQRT(12)</f>
        <v>1.8466334956754675</v>
      </c>
      <c r="D31" t="s">
        <v>8</v>
      </c>
      <c r="E31">
        <f>AVERAGE(D$1:D$3)</f>
        <v>20.810952355822621</v>
      </c>
      <c r="F31">
        <f>AVERAGE(D$4:D$6)</f>
        <v>19.74635928726207</v>
      </c>
      <c r="G31">
        <f>AVERAGE(D$9:D$11)</f>
        <v>16.604148130096956</v>
      </c>
      <c r="H31">
        <f>AVERAGE(D$13:D$16)</f>
        <v>17.226799957135228</v>
      </c>
      <c r="I31">
        <f t="shared" si="1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</row>
    <row r="32" spans="1:22" x14ac:dyDescent="0.3">
      <c r="A32">
        <f>MIN(D5:D14)</f>
        <v>10.883145559685202</v>
      </c>
      <c r="E32">
        <f>STDEV(D$1:D$3)/SQRT(COUNT(D$1:D$3))</f>
        <v>5.5763549867175604</v>
      </c>
      <c r="F32">
        <f>STDEV(D$4:D$6)/SQRT(COUNT(D$4:D$6))</f>
        <v>4.4316439098021796</v>
      </c>
      <c r="G32">
        <f>STDEV(D$9:D$11)/SQRT(COUNT(D$9:D$11))</f>
        <v>3.0610507669890819</v>
      </c>
      <c r="H32">
        <f>STDEV(D$13:D$16)/SQRT(COUNT(D$13:D$16))</f>
        <v>4.0195995713649184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</row>
    <row r="33" spans="1:12" x14ac:dyDescent="0.3">
      <c r="A33">
        <f>MAX(G5:G14)</f>
        <v>36.700000000000003</v>
      </c>
    </row>
    <row r="34" spans="1:12" x14ac:dyDescent="0.3">
      <c r="F34" t="s">
        <v>0</v>
      </c>
      <c r="G34" t="s">
        <v>1</v>
      </c>
      <c r="H34" t="s">
        <v>2</v>
      </c>
      <c r="I34" t="s">
        <v>6</v>
      </c>
    </row>
    <row r="35" spans="1:12" x14ac:dyDescent="0.3">
      <c r="E35" t="s">
        <v>9</v>
      </c>
      <c r="F35">
        <f>AVERAGE(E$1:E$3)</f>
        <v>3.0839808344364923E-14</v>
      </c>
      <c r="G35">
        <f>AVERAGE(E$4:E$6)</f>
        <v>2.1683006181164669E-5</v>
      </c>
      <c r="H35">
        <f>AVERAGE(E$9:E$11)</f>
        <v>6.1785810744958316E-5</v>
      </c>
      <c r="I35">
        <f>AVERAGE(E$13:E$16)</f>
        <v>2.2601775281080903E-2</v>
      </c>
    </row>
    <row r="36" spans="1:12" x14ac:dyDescent="0.3">
      <c r="F36">
        <f>STDEV(E$1:E$3)/SQRT(COUNT(E$1:E$3))</f>
        <v>6.8584445626451913E-15</v>
      </c>
      <c r="G36">
        <f>STDEV(E$4:E$6)/SQRT(COUNT(E$4:E$6))</f>
        <v>2.1681951236417402E-5</v>
      </c>
      <c r="H36">
        <f>STDEV(E$9:E$11)/SQRT(COUNT(E$9:E$11))</f>
        <v>6.1785810719029878E-5</v>
      </c>
      <c r="I36">
        <f>STDEV(E$13:E$16)/SQRT(COUNT(E$13:E$16))</f>
        <v>1.3199448733005817E-2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0.17994154382257055</v>
      </c>
      <c r="F39" t="s">
        <v>10</v>
      </c>
      <c r="G39">
        <f>AVERAGE(F$1:F$3)</f>
        <v>0.18569186105247851</v>
      </c>
      <c r="H39">
        <f>AVERAGE(F$4:F$6)</f>
        <v>0.95811018355479394</v>
      </c>
      <c r="I39">
        <f>AVERAGE(F$9:F$11)</f>
        <v>0.75746928341821074</v>
      </c>
      <c r="J39">
        <f>AVERAGE(F$13:F$16)</f>
        <v>0.32262317472826074</v>
      </c>
    </row>
    <row r="40" spans="1:12" x14ac:dyDescent="0.3">
      <c r="G40">
        <f>STDEV(F$1:F$3)/SQRT(COUNT(F$1:F$3))</f>
        <v>3.9144315790535879E-2</v>
      </c>
      <c r="H40">
        <f>STDEV(F$4:F$6)/SQRT(COUNT(F$4:F$6))</f>
        <v>0.50066748384855686</v>
      </c>
      <c r="I40">
        <f>STDEV(F$9:F$11)/SQRT(COUNT(F$9:F$11))</f>
        <v>0.33664589178196375</v>
      </c>
      <c r="J40">
        <f>STDEV(F$13:F$16)/SQRT(COUNT(F$13:F$16))</f>
        <v>0.24028027666240925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11</v>
      </c>
      <c r="H43">
        <f>AVERAGE(G$1:G$3)</f>
        <v>36.700000000000003</v>
      </c>
      <c r="I43">
        <f>AVERAGE(G$4:G$6)</f>
        <v>36.700000000000003</v>
      </c>
      <c r="J43">
        <f>AVERAGE(G$9:G$11)</f>
        <v>36.700000000000003</v>
      </c>
      <c r="K43">
        <f>AVERAGE(G$13:G$16)</f>
        <v>36.700000000000003</v>
      </c>
    </row>
    <row r="44" spans="1:12" x14ac:dyDescent="0.3">
      <c r="H44">
        <f>STDEV(G$1:G$3)/SQRT(COUNT(G$1:G$3))</f>
        <v>0</v>
      </c>
      <c r="I44">
        <f>STDEV(G$4:G$6)/SQRT(COUNT(G$4:G$6))</f>
        <v>0</v>
      </c>
      <c r="J44">
        <f>STDEV(G$9:G$11)/SQRT(COUNT(G$9:G$11))</f>
        <v>0</v>
      </c>
      <c r="K44">
        <f>STDEV(G$13:G$16)/SQRT(COUNT(G$13:G$16))</f>
        <v>0</v>
      </c>
    </row>
    <row r="46" spans="1:12" x14ac:dyDescent="0.3">
      <c r="I46" t="s">
        <v>0</v>
      </c>
      <c r="J46" t="s">
        <v>1</v>
      </c>
      <c r="K46" t="s">
        <v>2</v>
      </c>
      <c r="L46" t="s">
        <v>6</v>
      </c>
    </row>
    <row r="47" spans="1:12" x14ac:dyDescent="0.3">
      <c r="H47" t="s">
        <v>12</v>
      </c>
      <c r="I47">
        <f>AVERAGE(H$1:H$3)</f>
        <v>0.15167392099321886</v>
      </c>
      <c r="J47">
        <f>AVERAGE(H$4:H$6)</f>
        <v>0.85938071299954044</v>
      </c>
      <c r="K47">
        <f>AVERAGE(H$9:H$11)</f>
        <v>1.7543675273996369</v>
      </c>
      <c r="L47">
        <f>AVERAGE(H$13:H$16)</f>
        <v>1.1839364692621164</v>
      </c>
    </row>
    <row r="48" spans="1:12" x14ac:dyDescent="0.3">
      <c r="I48">
        <f>STDEV(H$1:H$3)/SQRT(COUNT(H$1:H$3))</f>
        <v>3.9814552957846479E-2</v>
      </c>
      <c r="J48">
        <f>STDEV(H$4:H$6)/SQRT(COUNT(H$4:H$6))</f>
        <v>0.50005890000879416</v>
      </c>
      <c r="K48">
        <f>STDEV(H$9:H$11)/SQRT(COUNT(H$9:H$11))</f>
        <v>1.1433755636931366</v>
      </c>
      <c r="L48">
        <f>STDEV(H$13:H$16)/SQRT(COUNT(H$13:H$16))</f>
        <v>0.94782010960658447</v>
      </c>
    </row>
    <row r="50" spans="9:16" x14ac:dyDescent="0.3">
      <c r="J50" t="s">
        <v>0</v>
      </c>
      <c r="K50" t="s">
        <v>1</v>
      </c>
      <c r="L50" t="s">
        <v>2</v>
      </c>
      <c r="M50" t="s">
        <v>6</v>
      </c>
    </row>
    <row r="51" spans="9:16" x14ac:dyDescent="0.3">
      <c r="I51" t="s">
        <v>13</v>
      </c>
      <c r="J51">
        <f>AVERAGE(I$1:I$3)</f>
        <v>5.6769502229053331E-2</v>
      </c>
      <c r="K51">
        <f>AVERAGE(I$4:I$6)</f>
        <v>1.2397220607215576E-4</v>
      </c>
      <c r="L51">
        <f>AVERAGE(I$9:I$11)</f>
        <v>1.8724440935456332E-9</v>
      </c>
      <c r="M51">
        <f>AVERAGE(I$13:I$16)</f>
        <v>5.674614112285304E-2</v>
      </c>
    </row>
    <row r="52" spans="9:16" x14ac:dyDescent="0.3">
      <c r="J52">
        <f>STDEV(I$1:I$3)/SQRT(COUNT(I$1:I$3))</f>
        <v>5.6769448457710148E-2</v>
      </c>
      <c r="K52">
        <f>STDEV(I$4:I$6)/SQRT(COUNT(I$4:I$6))</f>
        <v>1.2395701069690279E-4</v>
      </c>
      <c r="L52">
        <f>STDEV(I$9:I$11)/SQRT(COUNT(I$9:I$11))</f>
        <v>1.8724202871439433E-9</v>
      </c>
      <c r="M52">
        <f>STDEV(I$13:I$16)/SQRT(COUNT(I$13:I$16))</f>
        <v>5.6746141122830836E-2</v>
      </c>
    </row>
    <row r="54" spans="9:16" x14ac:dyDescent="0.3">
      <c r="K54" t="s">
        <v>0</v>
      </c>
      <c r="L54" t="s">
        <v>1</v>
      </c>
      <c r="M54" t="s">
        <v>2</v>
      </c>
      <c r="N54" t="s">
        <v>6</v>
      </c>
    </row>
    <row r="55" spans="9:16" x14ac:dyDescent="0.3">
      <c r="J55" t="s">
        <v>14</v>
      </c>
      <c r="K55">
        <f>AVERAGE(J$1:J$3)</f>
        <v>3.6073737453264285</v>
      </c>
      <c r="L55">
        <f>AVERAGE(J$4:J$6)</f>
        <v>4.58115771132909</v>
      </c>
      <c r="M55">
        <f>AVERAGE(J$9:J$11)</f>
        <v>3.6056343287663903</v>
      </c>
      <c r="N55">
        <f>AVERAGE(J$13:J$16)</f>
        <v>4.4114283686700801</v>
      </c>
    </row>
    <row r="56" spans="9:16" x14ac:dyDescent="0.3">
      <c r="K56">
        <f>STDEV(J$1:J$3)/SQRT(COUNT(J$1:J$3))</f>
        <v>1.0122917203003896</v>
      </c>
      <c r="L56">
        <f>STDEV(J$4:J$6)/SQRT(COUNT(J$4:J$6))</f>
        <v>0.74102588658805402</v>
      </c>
      <c r="M56">
        <f>STDEV(J$9:J$11)/SQRT(COUNT(J$9:J$11))</f>
        <v>0.42588055408726727</v>
      </c>
      <c r="N56">
        <f>STDEV(J$13:J$16)/SQRT(COUNT(J$13:J$16))</f>
        <v>0.66382289234155878</v>
      </c>
    </row>
    <row r="58" spans="9:16" x14ac:dyDescent="0.3">
      <c r="L58" t="s">
        <v>0</v>
      </c>
      <c r="M58" t="s">
        <v>1</v>
      </c>
      <c r="N58" t="s">
        <v>2</v>
      </c>
      <c r="O58" t="s">
        <v>6</v>
      </c>
    </row>
    <row r="59" spans="9:16" x14ac:dyDescent="0.3">
      <c r="K59" t="s">
        <v>15</v>
      </c>
      <c r="L59">
        <f>AVERAGE(K$1:K$3)</f>
        <v>18.818243658329635</v>
      </c>
      <c r="M59">
        <f>AVERAGE(K$4:K$6)</f>
        <v>14.884022111131925</v>
      </c>
      <c r="N59">
        <f>AVERAGE(K$9:K$11)</f>
        <v>16.201054948229014</v>
      </c>
      <c r="O59">
        <f>AVERAGE(K$13:K$16)</f>
        <v>15.511571540116371</v>
      </c>
    </row>
    <row r="60" spans="9:16" x14ac:dyDescent="0.3">
      <c r="L60">
        <f>STDEV(K$1:K$3)/SQRT(COUNT(K$1:K$3))</f>
        <v>2.7496727867516153</v>
      </c>
      <c r="M60">
        <f>STDEV(K$4:K$6)/SQRT(COUNT(K$4:K$6))</f>
        <v>2.7073944668784131</v>
      </c>
      <c r="N60">
        <f>STDEV(K$9:K$11)/SQRT(COUNT(K$9:K$11))</f>
        <v>3.3207216505184363</v>
      </c>
      <c r="O60">
        <f>STDEV(K$13:K$16)/SQRT(COUNT(K$13:K$16))</f>
        <v>1.6948098052136258</v>
      </c>
    </row>
    <row r="62" spans="9:16" x14ac:dyDescent="0.3">
      <c r="M62" t="s">
        <v>0</v>
      </c>
      <c r="N62" t="s">
        <v>1</v>
      </c>
      <c r="O62" t="s">
        <v>2</v>
      </c>
      <c r="P62" t="s">
        <v>6</v>
      </c>
    </row>
    <row r="63" spans="9:16" x14ac:dyDescent="0.3">
      <c r="L63" t="s">
        <v>16</v>
      </c>
      <c r="M63">
        <f>AVERAGE(L$1:L$3)</f>
        <v>302386606.80297941</v>
      </c>
      <c r="N63">
        <f>AVERAGE(L$4:L$6)</f>
        <v>307023270.74240673</v>
      </c>
      <c r="O63">
        <f>AVERAGE(L$9:L$11)</f>
        <v>444284384.85612106</v>
      </c>
      <c r="P63">
        <f>AVERAGE(L$13:L$16)</f>
        <v>589426293.74343693</v>
      </c>
    </row>
    <row r="64" spans="9:16" x14ac:dyDescent="0.3">
      <c r="M64">
        <f>STDEV(L$1:L$3)/SQRT(COUNT(L$1:L$3))</f>
        <v>98309726.586222306</v>
      </c>
      <c r="N64">
        <f>STDEV(L$4:L$6)/SQRT(COUNT(L$4:L$6))</f>
        <v>161012976.80738807</v>
      </c>
      <c r="O64">
        <f>STDEV(L$9:L$11)/SQRT(COUNT(L$9:L$11))</f>
        <v>380817385.53957421</v>
      </c>
      <c r="P64">
        <f>STDEV(L$13:L$16)/SQRT(COUNT(L$13:L$16))</f>
        <v>96079951.821274728</v>
      </c>
    </row>
    <row r="66" spans="13:20" x14ac:dyDescent="0.3">
      <c r="N66" t="s">
        <v>0</v>
      </c>
      <c r="O66" t="s">
        <v>1</v>
      </c>
      <c r="P66" t="s">
        <v>2</v>
      </c>
      <c r="Q66" t="s">
        <v>6</v>
      </c>
    </row>
    <row r="67" spans="13:20" x14ac:dyDescent="0.3">
      <c r="M67" t="s">
        <v>17</v>
      </c>
      <c r="N67">
        <f>AVERAGE(M$1:M$3)</f>
        <v>0.99662997485326177</v>
      </c>
      <c r="O67">
        <f>AVERAGE(M$4:M$6)</f>
        <v>0.99678503476037061</v>
      </c>
      <c r="P67">
        <f>AVERAGE(M$9:M$11)</f>
        <v>0.99445960073540229</v>
      </c>
      <c r="Q67">
        <f>AVERAGE(M$13:M$16)</f>
        <v>0.99613165123535086</v>
      </c>
    </row>
    <row r="68" spans="13:20" x14ac:dyDescent="0.3">
      <c r="N68">
        <f>STDEV(M$1:M$3)/SQRT(COUNT(M$1:M$3))</f>
        <v>4.9336933639420395E-4</v>
      </c>
      <c r="O68">
        <f>STDEV(M$4:M$6)/SQRT(COUNT(M$4:M$6))</f>
        <v>3.4870100139291202E-4</v>
      </c>
      <c r="P68">
        <f>STDEV(M$9:M$11)/SQRT(COUNT(M$9:M$11))</f>
        <v>1.3128003046979689E-3</v>
      </c>
      <c r="Q68">
        <f>STDEV(M$13:M$16)/SQRT(COUNT(M$13:M$16))</f>
        <v>1.6831740387914193E-3</v>
      </c>
    </row>
    <row r="70" spans="13:20" x14ac:dyDescent="0.3">
      <c r="O70" t="s">
        <v>0</v>
      </c>
      <c r="P70" t="s">
        <v>1</v>
      </c>
      <c r="Q70" t="s">
        <v>2</v>
      </c>
      <c r="R70" t="s">
        <v>6</v>
      </c>
    </row>
    <row r="71" spans="13:20" x14ac:dyDescent="0.3">
      <c r="N71" t="s">
        <v>18</v>
      </c>
      <c r="O71">
        <f>AVERAGE(N$1:N$3)</f>
        <v>0.9932053858187343</v>
      </c>
      <c r="P71">
        <f>AVERAGE(N$4:N$6)</f>
        <v>0.9768610231641196</v>
      </c>
      <c r="Q71">
        <f>AVERAGE(N$7:N$12)</f>
        <v>0.97644584358969932</v>
      </c>
      <c r="R71">
        <f>AVERAGE(N$13:N$16)</f>
        <v>0.99222194955021115</v>
      </c>
    </row>
    <row r="72" spans="13:20" x14ac:dyDescent="0.3">
      <c r="O72">
        <f>STDEV(N$1:N$3)/SQRT(COUNT(N$1:N$3))</f>
        <v>3.5672622828342628E-3</v>
      </c>
      <c r="P72">
        <f>STDEV(N$4:N$6)/SQRT(COUNT(N$4:N$6))</f>
        <v>9.6868985406543418E-3</v>
      </c>
      <c r="Q72">
        <f>STDEV(N$9:N$11)/SQRT(COUNT(N$9:N$11))</f>
        <v>1.1142130813322758E-2</v>
      </c>
      <c r="R72">
        <f>STDEV(N$13:N$16)/SQRT(COUNT(N$13:N$16))</f>
        <v>2.7076992646400352E-3</v>
      </c>
    </row>
    <row r="74" spans="13:20" x14ac:dyDescent="0.3">
      <c r="P74" t="s">
        <v>0</v>
      </c>
      <c r="Q74" t="s">
        <v>1</v>
      </c>
      <c r="R74" t="s">
        <v>2</v>
      </c>
      <c r="S74" t="s">
        <v>6</v>
      </c>
    </row>
    <row r="75" spans="13:20" x14ac:dyDescent="0.3">
      <c r="O75" t="s">
        <v>19</v>
      </c>
      <c r="P75">
        <f>AVERAGE(O$1:O$3)</f>
        <v>0.98952950672153239</v>
      </c>
      <c r="Q75">
        <f>AVERAGE(O$4:O$6)</f>
        <v>0.9880773006446999</v>
      </c>
      <c r="R75">
        <f>AVERAGE(O$7:O$12)</f>
        <v>0.98715697418925696</v>
      </c>
      <c r="S75">
        <f>AVERAGE(O$13:O$16)</f>
        <v>0.97503602088011754</v>
      </c>
    </row>
    <row r="76" spans="13:20" x14ac:dyDescent="0.3">
      <c r="P76">
        <f>STDEV(O$1:O$3)/SQRT(COUNT(O$1:O$3))</f>
        <v>6.2777716142276441E-3</v>
      </c>
      <c r="Q76">
        <f>STDEV(O$4:O$6)/SQRT(COUNT(O$4:O$6))</f>
        <v>5.9349188558037629E-3</v>
      </c>
      <c r="R76">
        <f>STDEV(O$9:O$11)/SQRT(COUNT(O$9:O$11))</f>
        <v>3.576846594201117E-3</v>
      </c>
      <c r="S76">
        <f>STDEV(O$13:O$16)/SQRT(COUNT(O$13:O$16))</f>
        <v>1.2322607275316295E-2</v>
      </c>
    </row>
    <row r="78" spans="13:20" x14ac:dyDescent="0.3">
      <c r="Q78" t="s">
        <v>0</v>
      </c>
      <c r="R78" t="s">
        <v>1</v>
      </c>
      <c r="S78" t="s">
        <v>2</v>
      </c>
      <c r="T78" t="s">
        <v>6</v>
      </c>
    </row>
    <row r="79" spans="13:20" x14ac:dyDescent="0.3">
      <c r="P79" t="s">
        <v>20</v>
      </c>
      <c r="Q79">
        <f>AVERAGE(P$1:P$3)</f>
        <v>8.2769960397643241E-2</v>
      </c>
      <c r="R79">
        <f>AVERAGE(P$4:P$6)</f>
        <v>8.1747193572841867E-2</v>
      </c>
      <c r="S79">
        <f>AVERAGE(P$7:P$12)</f>
        <v>0.10200358542090193</v>
      </c>
      <c r="T79">
        <f>AVERAGE(P$13:P$16)</f>
        <v>8.0498369786706644E-2</v>
      </c>
    </row>
    <row r="80" spans="13:20" x14ac:dyDescent="0.3">
      <c r="Q80">
        <f>STDEV(P$1:P$3)/SQRT(COUNT(P$1:P$3))</f>
        <v>6.1728202210555114E-3</v>
      </c>
      <c r="R80">
        <f>STDEV(P$4:P$6)/SQRT(COUNT(P$4:P$6))</f>
        <v>4.7620562128367263E-3</v>
      </c>
      <c r="S80">
        <f>STDEV(P$7:P$12)/SQRT(COUNT(P$7:P$12))</f>
        <v>2.3059030396619915E-2</v>
      </c>
      <c r="T80">
        <f>STDEV(P$13:P$16)/SQRT(COUNT(P$13:P$16))</f>
        <v>2.0137133756946885E-2</v>
      </c>
    </row>
    <row r="82" spans="17:22" x14ac:dyDescent="0.3">
      <c r="R82" t="s">
        <v>0</v>
      </c>
      <c r="S82" t="s">
        <v>1</v>
      </c>
      <c r="T82" t="s">
        <v>2</v>
      </c>
      <c r="U82" t="s">
        <v>6</v>
      </c>
    </row>
    <row r="83" spans="17:22" x14ac:dyDescent="0.3">
      <c r="Q83" t="s">
        <v>21</v>
      </c>
      <c r="R83">
        <f>AVERAGE(Q$1:Q$3)</f>
        <v>0.10956222432737882</v>
      </c>
      <c r="S83">
        <f>AVERAGE(Q$4:Q$6)</f>
        <v>0.21352230244269288</v>
      </c>
      <c r="T83">
        <f>AVERAGE(Q$7:Q$12)</f>
        <v>0.18106499430970746</v>
      </c>
      <c r="U83">
        <f>AVERAGE(Q$13:Q$16)</f>
        <v>0.12812526159577872</v>
      </c>
    </row>
    <row r="84" spans="17:22" x14ac:dyDescent="0.3">
      <c r="R84">
        <f>STDEV(Q$1:Q$3)/SQRT(COUNT(Q$1:Q$3))</f>
        <v>3.0383323459208557E-2</v>
      </c>
      <c r="S84">
        <f>STDEV(Q$4:Q$6)/SQRT(COUNT(Q$4:Q$6))</f>
        <v>4.5200372153117979E-2</v>
      </c>
      <c r="T84">
        <f>STDEV(Q$7:Q$12)/SQRT(COUNT(Q$7:Q$12))</f>
        <v>5.4362484637850476E-2</v>
      </c>
      <c r="U84">
        <f>STDEV(Q$13:Q$16)/SQRT(COUNT(Q$13:Q$16))</f>
        <v>2.7173870157966924E-2</v>
      </c>
    </row>
    <row r="86" spans="17:22" x14ac:dyDescent="0.3">
      <c r="S86" t="s">
        <v>0</v>
      </c>
      <c r="T86" t="s">
        <v>1</v>
      </c>
      <c r="U86" t="s">
        <v>2</v>
      </c>
      <c r="V86" t="s">
        <v>6</v>
      </c>
    </row>
    <row r="87" spans="17:22" x14ac:dyDescent="0.3">
      <c r="R87" t="s">
        <v>22</v>
      </c>
      <c r="S87">
        <f>AVERAGE(R$1:R$3)</f>
        <v>0.14731981471383268</v>
      </c>
      <c r="T87">
        <f>AVERAGE(R$4:R$6)</f>
        <v>0.15225715168184253</v>
      </c>
      <c r="U87">
        <f>AVERAGE(R$7:R$12)</f>
        <v>0.15604415953476561</v>
      </c>
      <c r="V87">
        <f>AVERAGE(R$13:R$16)</f>
        <v>0.2608409692212158</v>
      </c>
    </row>
    <row r="88" spans="17:22" x14ac:dyDescent="0.3">
      <c r="S88">
        <f>STDEV(R$1:R$3)/SQRT(COUNT(R$1:R$3))</f>
        <v>4.3346215060629384E-2</v>
      </c>
      <c r="T88">
        <f>STDEV(R$4:R$6)/SQRT(COUNT(R$4:R$6))</f>
        <v>3.3682318189836698E-2</v>
      </c>
      <c r="U88">
        <f>STDEV(R$7:R$12)/SQRT(COUNT(R$7:R$12))</f>
        <v>2.5829260074446234E-2</v>
      </c>
      <c r="V88">
        <f>STDEV(R$13:R$16)/SQRT(COUNT(R$13:R$16))</f>
        <v>9.1049312130686136E-2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8EE1-0259-4AF5-B4E7-A436ADD00629}">
  <sheetPr codeName="Sheet2"/>
  <dimension ref="A1:I16"/>
  <sheetViews>
    <sheetView workbookViewId="0">
      <selection activeCell="A12" sqref="A12:I16"/>
    </sheetView>
  </sheetViews>
  <sheetFormatPr defaultRowHeight="14.4" x14ac:dyDescent="0.3"/>
  <cols>
    <col min="2" max="5" width="12" bestFit="1" customWidth="1"/>
    <col min="6" max="6" width="17.5546875" bestFit="1" customWidth="1"/>
    <col min="7" max="8" width="12" bestFit="1" customWidth="1"/>
  </cols>
  <sheetData>
    <row r="1" spans="1:9" x14ac:dyDescent="0.3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12</v>
      </c>
      <c r="I1" t="s">
        <v>13</v>
      </c>
    </row>
    <row r="2" spans="1:9" x14ac:dyDescent="0.3">
      <c r="A2" t="s">
        <v>0</v>
      </c>
      <c r="B2">
        <v>49.301098614300237</v>
      </c>
      <c r="C2">
        <v>4.2896681809653234E-3</v>
      </c>
      <c r="D2">
        <v>0.18960492684311411</v>
      </c>
      <c r="E2">
        <v>20.810952355822621</v>
      </c>
      <c r="F2">
        <v>3.0839808344364923E-14</v>
      </c>
      <c r="G2">
        <v>0.18569186105247851</v>
      </c>
      <c r="H2">
        <v>0.15167392099321886</v>
      </c>
      <c r="I2">
        <v>5.6769502229053331E-2</v>
      </c>
    </row>
    <row r="3" spans="1:9" x14ac:dyDescent="0.3">
      <c r="A3" t="s">
        <v>1</v>
      </c>
      <c r="B3">
        <v>49.562286765310184</v>
      </c>
      <c r="C3">
        <v>2.4861615501141899E-2</v>
      </c>
      <c r="D3">
        <v>9.9072142609114885E-2</v>
      </c>
      <c r="E3">
        <v>19.74635928726207</v>
      </c>
      <c r="F3">
        <v>2.1683006181164669E-5</v>
      </c>
      <c r="G3">
        <v>0.95811018355479394</v>
      </c>
      <c r="H3">
        <v>0.85938071299954044</v>
      </c>
      <c r="I3">
        <v>1.2397220607215576E-4</v>
      </c>
    </row>
    <row r="4" spans="1:9" x14ac:dyDescent="0.3">
      <c r="A4" t="s">
        <v>2</v>
      </c>
      <c r="B4">
        <v>50.611708607311165</v>
      </c>
      <c r="C4">
        <v>1.6749995303072692E-2</v>
      </c>
      <c r="D4">
        <v>0.16157148788969947</v>
      </c>
      <c r="E4">
        <v>16.604148130096956</v>
      </c>
      <c r="F4">
        <v>6.1785810744958316E-5</v>
      </c>
      <c r="G4">
        <v>0.75746928341821074</v>
      </c>
      <c r="H4">
        <v>1.7543675273996369</v>
      </c>
      <c r="I4">
        <v>1.8724440935456332E-9</v>
      </c>
    </row>
    <row r="5" spans="1:9" x14ac:dyDescent="0.3">
      <c r="A5" t="s">
        <v>3</v>
      </c>
      <c r="B5">
        <v>50.393050399381366</v>
      </c>
      <c r="C5">
        <v>1.1441571466839526E-2</v>
      </c>
      <c r="D5">
        <v>0.13148648062923105</v>
      </c>
      <c r="E5">
        <v>17.226799957135228</v>
      </c>
      <c r="F5">
        <v>2.2601775281080903E-2</v>
      </c>
      <c r="G5">
        <v>0.32262317472826074</v>
      </c>
      <c r="H5">
        <v>1.1839364692621164</v>
      </c>
      <c r="I5">
        <v>5.674614112285304E-2</v>
      </c>
    </row>
    <row r="7" spans="1:9" x14ac:dyDescent="0.3">
      <c r="B7" t="s">
        <v>4</v>
      </c>
      <c r="C7" t="s">
        <v>5</v>
      </c>
      <c r="D7" t="s">
        <v>7</v>
      </c>
      <c r="E7" t="s">
        <v>8</v>
      </c>
      <c r="F7" t="s">
        <v>9</v>
      </c>
      <c r="G7" t="s">
        <v>10</v>
      </c>
      <c r="H7" t="s">
        <v>12</v>
      </c>
      <c r="I7" t="s">
        <v>13</v>
      </c>
    </row>
    <row r="8" spans="1:9" x14ac:dyDescent="0.3">
      <c r="A8" t="s">
        <v>0</v>
      </c>
      <c r="B8">
        <v>0.74523230645633032</v>
      </c>
      <c r="C8">
        <v>4.5136714056914323E-4</v>
      </c>
      <c r="D8">
        <v>3.453818284697778E-2</v>
      </c>
      <c r="E8">
        <v>5.5763549867175604</v>
      </c>
      <c r="F8">
        <v>6.8584445626451913E-15</v>
      </c>
      <c r="G8">
        <v>3.9144315790535879E-2</v>
      </c>
      <c r="H8">
        <v>3.9814552957846479E-2</v>
      </c>
      <c r="I8">
        <v>5.6769448457710148E-2</v>
      </c>
    </row>
    <row r="9" spans="1:9" x14ac:dyDescent="0.3">
      <c r="A9" t="s">
        <v>1</v>
      </c>
      <c r="B9">
        <v>0.19348725408279632</v>
      </c>
      <c r="C9">
        <v>1.286620639713894E-2</v>
      </c>
      <c r="D9">
        <v>9.6727988445781399E-2</v>
      </c>
      <c r="E9">
        <v>4.4316439098021796</v>
      </c>
      <c r="F9">
        <v>2.1681951236417402E-5</v>
      </c>
      <c r="G9">
        <v>0.50066748384855686</v>
      </c>
      <c r="H9">
        <v>0.50005890000879416</v>
      </c>
      <c r="I9">
        <v>1.2395701069690279E-4</v>
      </c>
    </row>
    <row r="10" spans="1:9" x14ac:dyDescent="0.3">
      <c r="A10" t="s">
        <v>2</v>
      </c>
      <c r="B10">
        <v>0.38820549252012182</v>
      </c>
      <c r="C10">
        <v>4.523163414573133E-3</v>
      </c>
      <c r="D10">
        <v>8.1784590716324684E-2</v>
      </c>
      <c r="E10">
        <v>3.0610507669890819</v>
      </c>
      <c r="F10">
        <v>6.1785810719029878E-5</v>
      </c>
      <c r="G10">
        <v>0.33664589178196375</v>
      </c>
      <c r="H10">
        <v>1.1433755636931366</v>
      </c>
      <c r="I10">
        <v>1.8724202871439433E-9</v>
      </c>
    </row>
    <row r="11" spans="1:9" x14ac:dyDescent="0.3">
      <c r="A11" t="s">
        <v>3</v>
      </c>
      <c r="B11">
        <v>0.26577672103244981</v>
      </c>
      <c r="C11">
        <v>3.54814642720138E-3</v>
      </c>
      <c r="D11">
        <v>7.9133370889094459E-2</v>
      </c>
      <c r="E11">
        <v>4.0195995713649184</v>
      </c>
      <c r="F11">
        <v>1.3199448733005817E-2</v>
      </c>
      <c r="G11">
        <v>0.24028027666240925</v>
      </c>
      <c r="H11">
        <v>0.94782010960658447</v>
      </c>
      <c r="I11">
        <v>5.6746141122830836E-2</v>
      </c>
    </row>
    <row r="12" spans="1:9" x14ac:dyDescent="0.3">
      <c r="B12" t="s">
        <v>4</v>
      </c>
      <c r="C12" t="s">
        <v>5</v>
      </c>
      <c r="D12" t="s">
        <v>7</v>
      </c>
      <c r="E12" t="s">
        <v>8</v>
      </c>
      <c r="F12" t="s">
        <v>9</v>
      </c>
      <c r="G12" t="s">
        <v>10</v>
      </c>
      <c r="H12" t="s">
        <v>12</v>
      </c>
      <c r="I12" t="s">
        <v>13</v>
      </c>
    </row>
    <row r="13" spans="1:9" x14ac:dyDescent="0.3">
      <c r="A13" t="s">
        <v>0</v>
      </c>
      <c r="B13" t="str">
        <f>IF(NOT(ISNUMBER(FIND("E",B2))),_xlfn.CONCAT(ROUND(B2,2), " ± ", ROUND(B8,2)),_xlfn.CONCAT(LEFT(B2,4),RIGHT(B2,4), " ± ",LEFT(B8,4),RIGHT(B8,4)))</f>
        <v>49.3 ± 0.75</v>
      </c>
      <c r="C13" t="s">
        <v>23</v>
      </c>
      <c r="D13" t="str">
        <f t="shared" ref="C13:I13" si="0">IF(NOT(ISNUMBER(FIND("E",D2))),_xlfn.CONCAT(ROUND(D2,2), " ± ", ROUND(D8,2)),_xlfn.CONCAT(LEFT(D2,4),RIGHT(D2,4), " ± ",LEFT(D8,4),RIGHT(D8,4)))</f>
        <v>0.19 ± 0.03</v>
      </c>
      <c r="E13" t="str">
        <f t="shared" si="0"/>
        <v>20.81 ± 5.58</v>
      </c>
      <c r="F13" t="str">
        <f t="shared" si="0"/>
        <v>3.08E-14 ± 6.85E-15</v>
      </c>
      <c r="G13" t="str">
        <f t="shared" si="0"/>
        <v>0.19 ± 0.04</v>
      </c>
      <c r="H13" t="str">
        <f t="shared" si="0"/>
        <v>0.15 ± 0.04</v>
      </c>
      <c r="I13" t="str">
        <f t="shared" si="0"/>
        <v>0.06 ± 0.06</v>
      </c>
    </row>
    <row r="14" spans="1:9" x14ac:dyDescent="0.3">
      <c r="A14" t="s">
        <v>1</v>
      </c>
      <c r="B14" t="str">
        <f t="shared" ref="B14:I16" si="1">IF(NOT(ISNUMBER(FIND("E",B3))),_xlfn.CONCAT(ROUND(B3,2), " ± ", ROUND(B9,2)),_xlfn.CONCAT(LEFT(B3,4),RIGHT(B3,4), " ± ",LEFT(B9,4),RIGHT(B9,4)))</f>
        <v>49.56 ± 0.19</v>
      </c>
      <c r="C14" t="str">
        <f t="shared" si="1"/>
        <v>0.02 ± 0.01</v>
      </c>
      <c r="D14" t="str">
        <f t="shared" si="1"/>
        <v>0.1 ± 0.1</v>
      </c>
      <c r="E14" t="str">
        <f t="shared" si="1"/>
        <v>19.75 ± 4.43</v>
      </c>
      <c r="F14" t="str">
        <f t="shared" si="1"/>
        <v>2.16E-05 ± 2.16E-05</v>
      </c>
      <c r="G14" t="str">
        <f t="shared" si="1"/>
        <v>0.96 ± 0.5</v>
      </c>
      <c r="H14" t="str">
        <f t="shared" si="1"/>
        <v>0.86 ± 0.5</v>
      </c>
      <c r="I14" t="s">
        <v>24</v>
      </c>
    </row>
    <row r="15" spans="1:9" x14ac:dyDescent="0.3">
      <c r="A15" t="s">
        <v>2</v>
      </c>
      <c r="B15" t="str">
        <f t="shared" si="1"/>
        <v>50.61 ± 0.39</v>
      </c>
      <c r="C15" t="str">
        <f>IF(NOT(ISNUMBER(FIND("E",C4))),_xlfn.CONCAT(ROUND(C4,2), " ± ", ROUND(C10,3)),_xlfn.CONCAT(LEFT(C4,4),RIGHT(C4,4), " ± ",LEFT(C10,4),RIGHT(C10,4)))</f>
        <v>0.02 ± 0.005</v>
      </c>
      <c r="D15" t="str">
        <f t="shared" si="1"/>
        <v>0.16 ± 0.08</v>
      </c>
      <c r="E15" t="str">
        <f t="shared" si="1"/>
        <v>16.6 ± 3.06</v>
      </c>
      <c r="F15" t="str">
        <f t="shared" si="1"/>
        <v>6.17E-05 ± 6.17E-05</v>
      </c>
      <c r="G15" t="str">
        <f t="shared" si="1"/>
        <v>0.76 ± 0.34</v>
      </c>
      <c r="H15" t="str">
        <f t="shared" si="1"/>
        <v>1.75 ± 1.14</v>
      </c>
      <c r="I15" t="str">
        <f t="shared" si="1"/>
        <v>1.87E-09 ± 1.87E-09</v>
      </c>
    </row>
    <row r="16" spans="1:9" x14ac:dyDescent="0.3">
      <c r="A16" t="s">
        <v>3</v>
      </c>
      <c r="B16" t="str">
        <f t="shared" si="1"/>
        <v>50.39 ± 0.27</v>
      </c>
      <c r="C16" t="str">
        <f>IF(NOT(ISNUMBER(FIND("E",C5))),_xlfn.CONCAT(ROUND(C5,2), " ± ", ROUND(C11,3)),_xlfn.CONCAT(LEFT(C5,4),RIGHT(C5,4), " ± ",LEFT(C11,4),RIGHT(C11,4)))</f>
        <v>0.01 ± 0.004</v>
      </c>
      <c r="D16" t="str">
        <f t="shared" si="1"/>
        <v>0.13 ± 0.08</v>
      </c>
      <c r="E16" t="str">
        <f t="shared" si="1"/>
        <v>17.23 ± 4.02</v>
      </c>
      <c r="F16" t="str">
        <f t="shared" si="1"/>
        <v>0.02 ± 0.01</v>
      </c>
      <c r="G16" t="str">
        <f t="shared" si="1"/>
        <v>0.32 ± 0.24</v>
      </c>
      <c r="H16" t="str">
        <f t="shared" si="1"/>
        <v>1.18 ± 0.95</v>
      </c>
      <c r="I16" t="str">
        <f t="shared" si="1"/>
        <v>0.06 ± 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2020-01-22T20:12:02Z</dcterms:created>
  <dcterms:modified xsi:type="dcterms:W3CDTF">2020-01-27T20:03:00Z</dcterms:modified>
</cp:coreProperties>
</file>