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97509D4-D29C-43D3-BCD9-96C6FCBD61EF}" xr6:coauthVersionLast="44" xr6:coauthVersionMax="44" xr10:uidLastSave="{00000000-0000-0000-0000-000000000000}"/>
  <bookViews>
    <workbookView xWindow="-108" yWindow="-108" windowWidth="23256" windowHeight="12576" xr2:uid="{2F20C6FD-021A-4423-86E6-4420FC1D3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9" i="1" l="1"/>
  <c r="P39" i="1"/>
  <c r="O39" i="1"/>
  <c r="N39" i="1"/>
  <c r="Q38" i="1"/>
  <c r="P38" i="1"/>
  <c r="O38" i="1"/>
  <c r="N38" i="1"/>
  <c r="P35" i="1"/>
  <c r="O35" i="1"/>
  <c r="N35" i="1"/>
  <c r="M35" i="1"/>
  <c r="P34" i="1"/>
  <c r="O34" i="1"/>
  <c r="N34" i="1"/>
  <c r="M34" i="1"/>
  <c r="O31" i="1"/>
  <c r="N31" i="1"/>
  <c r="M31" i="1"/>
  <c r="L31" i="1"/>
  <c r="O30" i="1"/>
  <c r="N30" i="1"/>
  <c r="M30" i="1"/>
  <c r="L30" i="1"/>
  <c r="N27" i="1"/>
  <c r="M27" i="1"/>
  <c r="L27" i="1"/>
  <c r="K27" i="1"/>
  <c r="N26" i="1"/>
  <c r="M26" i="1"/>
  <c r="L26" i="1"/>
  <c r="K26" i="1"/>
  <c r="M23" i="1"/>
  <c r="L23" i="1"/>
  <c r="K23" i="1"/>
  <c r="J23" i="1"/>
  <c r="M22" i="1"/>
  <c r="L22" i="1"/>
  <c r="K22" i="1"/>
  <c r="J22" i="1"/>
  <c r="L19" i="1"/>
  <c r="K19" i="1"/>
  <c r="J19" i="1"/>
  <c r="I19" i="1"/>
  <c r="L18" i="1"/>
  <c r="K18" i="1"/>
  <c r="J18" i="1"/>
  <c r="I18" i="1"/>
  <c r="A18" i="1" l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B17" i="1"/>
  <c r="C17" i="1"/>
  <c r="D17" i="1"/>
  <c r="E17" i="1"/>
  <c r="F17" i="1"/>
  <c r="A17" i="1"/>
  <c r="P6" i="1"/>
  <c r="P5" i="1"/>
  <c r="L6" i="1"/>
  <c r="O5" i="1"/>
  <c r="N5" i="1"/>
  <c r="L5" i="1"/>
</calcChain>
</file>

<file path=xl/sharedStrings.xml><?xml version="1.0" encoding="utf-8"?>
<sst xmlns="http://schemas.openxmlformats.org/spreadsheetml/2006/main" count="30" uniqueCount="10">
  <si>
    <t>HK-2</t>
  </si>
  <si>
    <t>UMRC6</t>
  </si>
  <si>
    <t>UOK262</t>
  </si>
  <si>
    <t>UOK+DIDS</t>
  </si>
  <si>
    <t>T1P</t>
  </si>
  <si>
    <t>T1L</t>
  </si>
  <si>
    <t>kPL</t>
  </si>
  <si>
    <t>FP</t>
  </si>
  <si>
    <t>kLP</t>
  </si>
  <si>
    <t>kLEfflux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</si>
</sst>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431-84FC-4407-BD4F-865BEB101693}">
  <dimension ref="A1:Q39"/>
  <sheetViews>
    <sheetView tabSelected="1" topLeftCell="A13" workbookViewId="0">
      <selection activeCell="M39" sqref="M39"/>
    </sheetView>
  </sheetViews>
  <sheetFormatPr defaultRowHeight="14.4" x14ac:dyDescent="0.3"/>
  <sheetData>
    <row r="1" spans="1:17" x14ac:dyDescent="0.3">
      <c r="A1">
        <v>2.0800299734575468E-2</v>
      </c>
      <c r="B1">
        <v>3.8039946731128304E-3</v>
      </c>
      <c r="C1">
        <v>0.1208117018630975</v>
      </c>
      <c r="D1">
        <v>7.4399227942646714E-10</v>
      </c>
      <c r="E1">
        <v>2.9478739070598493E-2</v>
      </c>
      <c r="F1">
        <v>6.1548913703498846E-2</v>
      </c>
      <c r="G1">
        <v>0.99715195463441353</v>
      </c>
      <c r="H1">
        <v>0.99900278800785336</v>
      </c>
      <c r="I1">
        <v>7.6353436470877417E-2</v>
      </c>
      <c r="J1">
        <v>5.4166386463681104E-2</v>
      </c>
    </row>
    <row r="2" spans="1:17" x14ac:dyDescent="0.3">
      <c r="A2">
        <v>1.972797393556272E-2</v>
      </c>
      <c r="B2">
        <v>4.8724050835897478E-3</v>
      </c>
      <c r="C2">
        <v>0.21700469530046193</v>
      </c>
      <c r="D2">
        <v>3.063932481286399E-14</v>
      </c>
      <c r="E2">
        <v>2.8626978369299106E-2</v>
      </c>
      <c r="F2">
        <v>9.319305976969551E-2</v>
      </c>
      <c r="G2">
        <v>0.99709416782979376</v>
      </c>
      <c r="H2">
        <v>0.99770658624393649</v>
      </c>
      <c r="I2">
        <v>7.6844094332043644E-2</v>
      </c>
      <c r="J2">
        <v>6.7997503769936601E-2</v>
      </c>
    </row>
    <row r="3" spans="1:17" x14ac:dyDescent="0.3">
      <c r="A3">
        <v>2.0372585024577811E-2</v>
      </c>
      <c r="B3">
        <v>4.686704007579378E-3</v>
      </c>
      <c r="C3">
        <v>0.2304819968065896</v>
      </c>
      <c r="D3">
        <v>1.7983151991982587E-9</v>
      </c>
      <c r="E3">
        <v>2.6406097796873449E-2</v>
      </c>
      <c r="F3">
        <v>6.9359386927875466E-2</v>
      </c>
      <c r="G3">
        <v>0.99564380034577948</v>
      </c>
      <c r="H3">
        <v>0.99930668466838035</v>
      </c>
      <c r="I3">
        <v>9.5112350342839921E-2</v>
      </c>
      <c r="J3">
        <v>4.3312600760832529E-2</v>
      </c>
    </row>
    <row r="4" spans="1:17" x14ac:dyDescent="0.3">
      <c r="A4">
        <v>1.960784313727831E-2</v>
      </c>
      <c r="B4">
        <v>1.6443141600058827E-2</v>
      </c>
      <c r="C4">
        <v>1.0000023409711575E-8</v>
      </c>
      <c r="D4">
        <v>1.0810760182119713E-8</v>
      </c>
      <c r="E4">
        <v>9.8942235421263569E-2</v>
      </c>
      <c r="F4">
        <v>0.3192521048658602</v>
      </c>
      <c r="G4">
        <v>0.99706198603204998</v>
      </c>
      <c r="H4">
        <v>0.97122763699562742</v>
      </c>
      <c r="I4">
        <v>7.8465867966611424E-2</v>
      </c>
      <c r="J4">
        <v>0.23887777555996054</v>
      </c>
    </row>
    <row r="5" spans="1:17" x14ac:dyDescent="0.3">
      <c r="A5">
        <v>2.0367555642002877E-2</v>
      </c>
      <c r="B5">
        <v>5.4387736494772902E-2</v>
      </c>
      <c r="C5">
        <v>0.28857488210055998</v>
      </c>
      <c r="D5">
        <v>4.7565793543648289E-5</v>
      </c>
      <c r="E5">
        <v>9.7615430671254499E-2</v>
      </c>
      <c r="F5">
        <v>0.99999493143856399</v>
      </c>
      <c r="G5">
        <v>0.99609224844278077</v>
      </c>
      <c r="H5">
        <v>0.99469758988311519</v>
      </c>
      <c r="I5">
        <v>9.1131008496153007E-2</v>
      </c>
      <c r="J5">
        <v>0.10432115254106172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v>0</v>
      </c>
    </row>
    <row r="6" spans="1:17" x14ac:dyDescent="0.3">
      <c r="A6">
        <v>1.9607843138672539E-2</v>
      </c>
      <c r="B6">
        <v>1.3365184731489088E-2</v>
      </c>
      <c r="C6">
        <v>1.0011624354637238E-8</v>
      </c>
      <c r="D6">
        <v>2.5217754308536228E-14</v>
      </c>
      <c r="E6">
        <v>8.2185126058288344E-2</v>
      </c>
      <c r="F6">
        <v>7.7131921304306489E-2</v>
      </c>
      <c r="G6">
        <v>0.99720059335849065</v>
      </c>
      <c r="H6">
        <v>0.99332989581499376</v>
      </c>
      <c r="I6">
        <v>7.5644960707402939E-2</v>
      </c>
      <c r="J6">
        <v>0.12958364729000119</v>
      </c>
      <c r="L6">
        <f>1/47</f>
        <v>2.1276595744680851E-2</v>
      </c>
      <c r="M6">
        <v>0.08</v>
      </c>
      <c r="N6">
        <v>25</v>
      </c>
      <c r="O6">
        <v>0.1</v>
      </c>
      <c r="P6">
        <f>1/10</f>
        <v>0.1</v>
      </c>
      <c r="Q6">
        <v>1</v>
      </c>
    </row>
    <row r="7" spans="1:17" x14ac:dyDescent="0.3">
      <c r="A7">
        <v>2.0629898155924215E-2</v>
      </c>
      <c r="B7">
        <v>1.2639441898075594E-2</v>
      </c>
      <c r="C7">
        <v>1.4985862291642785E-2</v>
      </c>
      <c r="D7">
        <v>3.1682874357782673E-14</v>
      </c>
      <c r="E7">
        <v>3.9150195740930822E-2</v>
      </c>
      <c r="F7">
        <v>4.4606145060562263E-2</v>
      </c>
      <c r="G7">
        <v>0.99900216636489958</v>
      </c>
      <c r="H7">
        <v>0.99848790620708816</v>
      </c>
      <c r="I7">
        <v>4.4448065685337608E-2</v>
      </c>
      <c r="J7">
        <v>5.9878950667976993E-2</v>
      </c>
    </row>
    <row r="8" spans="1:17" x14ac:dyDescent="0.3">
      <c r="A8">
        <v>2.0553605186510018E-2</v>
      </c>
      <c r="B8">
        <v>2.5682205557764029E-2</v>
      </c>
      <c r="C8">
        <v>0.1982588433375651</v>
      </c>
      <c r="D8">
        <v>1.0317192368760813E-2</v>
      </c>
      <c r="E8">
        <v>3.0314770061608383E-2</v>
      </c>
      <c r="F8">
        <v>0.14473171114623459</v>
      </c>
      <c r="G8">
        <v>0.99838017927121292</v>
      </c>
      <c r="H8">
        <v>0.99917113120607759</v>
      </c>
      <c r="I8">
        <v>5.7510489987460285E-2</v>
      </c>
      <c r="J8">
        <v>4.0847724902744832E-2</v>
      </c>
    </row>
    <row r="9" spans="1:17" x14ac:dyDescent="0.3">
      <c r="A9">
        <v>1.9909769868152336E-2</v>
      </c>
      <c r="B9">
        <v>2.5544010184429155E-2</v>
      </c>
      <c r="C9">
        <v>0.30147501193617121</v>
      </c>
      <c r="D9">
        <v>3.3927792014028301E-14</v>
      </c>
      <c r="E9">
        <v>9.9999999999956984E-2</v>
      </c>
      <c r="F9">
        <v>0.99999999999995703</v>
      </c>
      <c r="G9">
        <v>0.9945579234699844</v>
      </c>
      <c r="H9">
        <v>0.9653801197657822</v>
      </c>
      <c r="I9">
        <v>0.10398649262245152</v>
      </c>
      <c r="J9">
        <v>0.27330211179982788</v>
      </c>
    </row>
    <row r="10" spans="1:17" x14ac:dyDescent="0.3">
      <c r="A10">
        <v>2.0094280615664383E-2</v>
      </c>
      <c r="B10">
        <v>1.6766841446260568E-2</v>
      </c>
      <c r="C10">
        <v>1.0658748424960873E-2</v>
      </c>
      <c r="D10">
        <v>2.3464250260824536E-6</v>
      </c>
      <c r="E10">
        <v>9.9999710243941484E-2</v>
      </c>
      <c r="F10">
        <v>0.87034297032131247</v>
      </c>
      <c r="G10">
        <v>0.99668268098033663</v>
      </c>
      <c r="H10">
        <v>0.99871702295192766</v>
      </c>
      <c r="I10">
        <v>8.1022432678932568E-2</v>
      </c>
      <c r="J10">
        <v>5.1432717120307329E-2</v>
      </c>
    </row>
    <row r="11" spans="1:17" x14ac:dyDescent="0.3">
      <c r="A11">
        <v>1.9607843921074775E-2</v>
      </c>
      <c r="B11">
        <v>1.8920971488114745E-2</v>
      </c>
      <c r="C11">
        <v>0.1612556245924685</v>
      </c>
      <c r="D11">
        <v>2.6826890698637914E-14</v>
      </c>
      <c r="E11">
        <v>2.6544477995566727E-2</v>
      </c>
      <c r="F11">
        <v>9.5586796193294715E-2</v>
      </c>
      <c r="G11">
        <v>0.99213822031603105</v>
      </c>
      <c r="H11">
        <v>0.99817816905966539</v>
      </c>
      <c r="I11">
        <v>0.12446931352543701</v>
      </c>
      <c r="J11">
        <v>8.3860010550727573E-2</v>
      </c>
    </row>
    <row r="12" spans="1:17" x14ac:dyDescent="0.3">
      <c r="A12">
        <v>1.9912007264996309E-2</v>
      </c>
      <c r="B12">
        <v>7.9999999340834849E-2</v>
      </c>
      <c r="C12">
        <v>1.8406367541637358</v>
      </c>
      <c r="D12">
        <v>2.6165674574668945E-12</v>
      </c>
      <c r="E12">
        <v>3.4426385488334155E-2</v>
      </c>
      <c r="F12">
        <v>0.12455014842375765</v>
      </c>
      <c r="G12">
        <v>0.97974377517987121</v>
      </c>
      <c r="H12">
        <v>0.93283154055039141</v>
      </c>
      <c r="I12">
        <v>0.20059240200820302</v>
      </c>
      <c r="J12">
        <v>0.35985835128347132</v>
      </c>
    </row>
    <row r="13" spans="1:17" x14ac:dyDescent="0.3">
      <c r="A13">
        <v>1.9974003291948095E-2</v>
      </c>
      <c r="B13">
        <v>8.5690307204913489E-3</v>
      </c>
      <c r="C13">
        <v>7.0025145642982997E-2</v>
      </c>
      <c r="D13">
        <v>3.0123718995757135E-14</v>
      </c>
      <c r="E13">
        <v>3.4415870272141248E-2</v>
      </c>
      <c r="F13">
        <v>0.10324602722965846</v>
      </c>
      <c r="G13">
        <v>0.99898533036518611</v>
      </c>
      <c r="H13">
        <v>0.99892511529907124</v>
      </c>
      <c r="I13">
        <v>4.481590335989271E-2</v>
      </c>
      <c r="J13">
        <v>6.1905229043241423E-2</v>
      </c>
    </row>
    <row r="14" spans="1:17" x14ac:dyDescent="0.3">
      <c r="A14">
        <v>1.9778382593912496E-2</v>
      </c>
      <c r="B14">
        <v>5.0220748044005649E-3</v>
      </c>
      <c r="C14">
        <v>5.188943318417313E-3</v>
      </c>
      <c r="D14">
        <v>2.6300181029012497E-14</v>
      </c>
      <c r="E14">
        <v>3.6450496463204404E-2</v>
      </c>
      <c r="F14">
        <v>1.5215433901812929E-2</v>
      </c>
      <c r="G14">
        <v>0.99208184219743711</v>
      </c>
      <c r="H14">
        <v>0.99627867515827395</v>
      </c>
      <c r="I14">
        <v>0.12573147805740503</v>
      </c>
      <c r="J14">
        <v>9.0270194638170431E-2</v>
      </c>
    </row>
    <row r="15" spans="1:17" x14ac:dyDescent="0.3">
      <c r="A15">
        <v>1.9829214938199068E-2</v>
      </c>
      <c r="B15">
        <v>1.040365060794482E-2</v>
      </c>
      <c r="C15">
        <v>8.5822810949277212E-2</v>
      </c>
      <c r="D15">
        <v>2.6388763216103778E-14</v>
      </c>
      <c r="E15">
        <v>3.2185672444114882E-2</v>
      </c>
      <c r="F15">
        <v>9.2998683723402711E-2</v>
      </c>
      <c r="G15">
        <v>0.99882163164421933</v>
      </c>
      <c r="H15">
        <v>0.9983083789219469</v>
      </c>
      <c r="I15">
        <v>4.828626391343939E-2</v>
      </c>
      <c r="J15">
        <v>6.4943605322237488E-2</v>
      </c>
    </row>
    <row r="16" spans="1:17" x14ac:dyDescent="0.3">
      <c r="A16">
        <v>2.0193598690298242E-2</v>
      </c>
      <c r="B16">
        <v>2.5406497307394887E-2</v>
      </c>
      <c r="C16">
        <v>0.35802105533549089</v>
      </c>
      <c r="D16">
        <v>1.1877970885702641E-5</v>
      </c>
      <c r="E16">
        <v>8.4642984648849146E-2</v>
      </c>
      <c r="F16">
        <v>0.99999996537722702</v>
      </c>
      <c r="G16">
        <v>0.99463967376494089</v>
      </c>
      <c r="H16">
        <v>0.99067328077303518</v>
      </c>
      <c r="I16">
        <v>0.1031191614912888</v>
      </c>
      <c r="J16">
        <v>0.16437979931545449</v>
      </c>
    </row>
    <row r="17" spans="1:15" x14ac:dyDescent="0.3">
      <c r="A17">
        <f>IF(OR(ABS(A1-L$5)&lt;=0.001*L$5,ABS(A1-L$6)&lt;=0.001*L$6),0,1)</f>
        <v>1</v>
      </c>
      <c r="B17">
        <f t="shared" ref="B17:F26" si="0">IF(OR(ABS(B1-M$5)&lt;=0.001*M$5,ABS(B1-M$6)&lt;=0.001*M$6),0,1)</f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  <c r="I17" t="s">
        <v>0</v>
      </c>
      <c r="J17" t="s">
        <v>1</v>
      </c>
      <c r="K17" t="s">
        <v>2</v>
      </c>
      <c r="L17" t="s">
        <v>3</v>
      </c>
    </row>
    <row r="18" spans="1:15" x14ac:dyDescent="0.3">
      <c r="A18">
        <f t="shared" ref="A18:A32" si="1">IF(OR(ABS(A2-L$5)&lt;=0.001*L$5,ABS(A2-L$6)&lt;=0.001*L$6),0,1)</f>
        <v>1</v>
      </c>
      <c r="B18">
        <f t="shared" ref="B18:B32" si="2">IF(OR(ABS(B2-M$5)&lt;=0.001*M$5,ABS(B2-M$6)&lt;=0.001*M$6),0,1)</f>
        <v>1</v>
      </c>
      <c r="C18">
        <f t="shared" ref="C18:C32" si="3">IF(OR(ABS(C2-N$5)&lt;=0.001*N$5,ABS(C2-N$6)&lt;=0.001*N$6),0,1)</f>
        <v>1</v>
      </c>
      <c r="D18">
        <f t="shared" ref="D18:D32" si="4">IF(OR(ABS(D2-O$5)&lt;=0.001*O$5,ABS(D2-O$6)&lt;=0.001*O$6),0,1)</f>
        <v>1</v>
      </c>
      <c r="E18">
        <f t="shared" ref="E18:E32" si="5">IF(OR(ABS(E2-P$5)&lt;=0.001*P$5,ABS(E2-P$6)&lt;=0.001*P$6),0,1)</f>
        <v>1</v>
      </c>
      <c r="F18">
        <f t="shared" ref="F18:F32" si="6">IF(OR(ABS(F2-Q$5)&lt;=0.001*Q$5,ABS(F2-Q$6)&lt;=0.001*Q$6),0,1)</f>
        <v>1</v>
      </c>
      <c r="H18" t="s">
        <v>4</v>
      </c>
      <c r="I18">
        <f>AVERAGE(1/A$1,1/A$2,1/A$3)</f>
        <v>49.283748432670812</v>
      </c>
      <c r="J18">
        <f>AVERAGE(1/A$4,1/A$5,1/A$6)</f>
        <v>50.36589776244292</v>
      </c>
      <c r="K18">
        <f>AVERAGE(1/A$7,1/A$8,1/A$9,1/A$10,1/A$11)</f>
        <v>49.623720335246745</v>
      </c>
      <c r="L18">
        <f>AVERAGE(1/A$13,1/A$14,1/A$15,1/A$16)</f>
        <v>50.144152840541196</v>
      </c>
    </row>
    <row r="19" spans="1:15" x14ac:dyDescent="0.3">
      <c r="A19">
        <f t="shared" si="1"/>
        <v>1</v>
      </c>
      <c r="B19">
        <f t="shared" si="2"/>
        <v>1</v>
      </c>
      <c r="C19">
        <f t="shared" si="3"/>
        <v>1</v>
      </c>
      <c r="D19">
        <f t="shared" si="4"/>
        <v>1</v>
      </c>
      <c r="E19">
        <f t="shared" si="5"/>
        <v>1</v>
      </c>
      <c r="F19">
        <f t="shared" si="6"/>
        <v>1</v>
      </c>
      <c r="I19">
        <f>STDEV(1/A$1,1/A$2,1/A$3)/SQRT(3)</f>
        <v>0.76084925288277327</v>
      </c>
      <c r="J19">
        <f>STDEV(1/A$4,1/A$5,1/A$6)/SQRT(3)</f>
        <v>0.63410223568300828</v>
      </c>
      <c r="K19">
        <f>STDEV(1/A$7,1/A$8,1/A$9,1/A$10,1/A$11)/SQRT(COUNT(A7:A11))</f>
        <v>0.47659424444847509</v>
      </c>
      <c r="L19">
        <f>STDEV(1/A$13,1/A$14,1/A$15,1/A$16)/SQRT(4)</f>
        <v>0.23277853486154149</v>
      </c>
    </row>
    <row r="20" spans="1:15" x14ac:dyDescent="0.3">
      <c r="A20">
        <f t="shared" si="1"/>
        <v>0</v>
      </c>
      <c r="B20">
        <f t="shared" si="2"/>
        <v>1</v>
      </c>
      <c r="C20">
        <f t="shared" si="3"/>
        <v>0</v>
      </c>
      <c r="D20">
        <f t="shared" si="4"/>
        <v>1</v>
      </c>
      <c r="E20">
        <f t="shared" si="5"/>
        <v>1</v>
      </c>
      <c r="F20">
        <f t="shared" si="6"/>
        <v>1</v>
      </c>
    </row>
    <row r="21" spans="1:15" x14ac:dyDescent="0.3">
      <c r="A21">
        <f t="shared" si="1"/>
        <v>1</v>
      </c>
      <c r="B21">
        <f t="shared" si="2"/>
        <v>1</v>
      </c>
      <c r="C21">
        <f t="shared" si="3"/>
        <v>1</v>
      </c>
      <c r="D21">
        <f t="shared" si="4"/>
        <v>1</v>
      </c>
      <c r="E21">
        <f t="shared" si="5"/>
        <v>1</v>
      </c>
      <c r="F21">
        <f t="shared" si="6"/>
        <v>0</v>
      </c>
      <c r="J21" t="s">
        <v>0</v>
      </c>
      <c r="K21" t="s">
        <v>1</v>
      </c>
      <c r="L21" t="s">
        <v>2</v>
      </c>
      <c r="M21" t="s">
        <v>3</v>
      </c>
    </row>
    <row r="22" spans="1:15" x14ac:dyDescent="0.3">
      <c r="A22">
        <f t="shared" si="1"/>
        <v>0</v>
      </c>
      <c r="B22">
        <f t="shared" si="2"/>
        <v>1</v>
      </c>
      <c r="C22">
        <f t="shared" si="3"/>
        <v>1</v>
      </c>
      <c r="D22">
        <f t="shared" si="4"/>
        <v>1</v>
      </c>
      <c r="E22">
        <f t="shared" si="5"/>
        <v>1</v>
      </c>
      <c r="F22">
        <f t="shared" si="6"/>
        <v>1</v>
      </c>
      <c r="I22" t="s">
        <v>6</v>
      </c>
      <c r="J22">
        <f>AVERAGE(B$1,B$2,B$3)</f>
        <v>4.4543679214273189E-3</v>
      </c>
      <c r="K22">
        <f>AVERAGE(B$4,B$5,B$6)</f>
        <v>2.8065354275440272E-2</v>
      </c>
      <c r="L22">
        <f>AVERAGE(B$7,B$8,B$9,B$10,B$11)</f>
        <v>1.9910694114928816E-2</v>
      </c>
      <c r="M22">
        <f>AVERAGE(B$13,B$14,B$15,B$16)</f>
        <v>1.2350313360057905E-2</v>
      </c>
    </row>
    <row r="23" spans="1:15" x14ac:dyDescent="0.3">
      <c r="A23">
        <f t="shared" si="1"/>
        <v>1</v>
      </c>
      <c r="B23">
        <f t="shared" si="2"/>
        <v>1</v>
      </c>
      <c r="C23">
        <f t="shared" si="3"/>
        <v>1</v>
      </c>
      <c r="D23">
        <f t="shared" si="4"/>
        <v>1</v>
      </c>
      <c r="E23">
        <f t="shared" si="5"/>
        <v>1</v>
      </c>
      <c r="F23">
        <f t="shared" si="6"/>
        <v>1</v>
      </c>
      <c r="J23">
        <f>STDEV(B$1,B$2,B$3)/SQRT(3)</f>
        <v>3.2957560791630532E-4</v>
      </c>
      <c r="K23">
        <f>STDEV(B$4,B$5,B$6)/SQRT(3)</f>
        <v>1.3191149923296716E-2</v>
      </c>
      <c r="L23">
        <f>STDEV(B$7,B$8,B$9,B$10,B$11)/SQRT(COUNT(B11:B15))</f>
        <v>2.5375092468312428E-3</v>
      </c>
      <c r="M23">
        <f>STDEV(B$13,B$14,B$15,B$16)/SQRT(4)</f>
        <v>4.4930929757617463E-3</v>
      </c>
    </row>
    <row r="24" spans="1:15" x14ac:dyDescent="0.3">
      <c r="A24">
        <f t="shared" si="1"/>
        <v>1</v>
      </c>
      <c r="B24">
        <f t="shared" si="2"/>
        <v>1</v>
      </c>
      <c r="C24">
        <f t="shared" si="3"/>
        <v>1</v>
      </c>
      <c r="D24">
        <f t="shared" si="4"/>
        <v>1</v>
      </c>
      <c r="E24">
        <f t="shared" si="5"/>
        <v>1</v>
      </c>
      <c r="F24">
        <f t="shared" si="6"/>
        <v>1</v>
      </c>
    </row>
    <row r="25" spans="1:15" x14ac:dyDescent="0.3">
      <c r="A25">
        <f t="shared" si="1"/>
        <v>1</v>
      </c>
      <c r="B25">
        <f t="shared" si="2"/>
        <v>1</v>
      </c>
      <c r="C25">
        <f t="shared" si="3"/>
        <v>1</v>
      </c>
      <c r="D25">
        <f t="shared" si="4"/>
        <v>1</v>
      </c>
      <c r="E25">
        <f t="shared" si="5"/>
        <v>0</v>
      </c>
      <c r="F25">
        <f t="shared" si="6"/>
        <v>0</v>
      </c>
      <c r="K25" t="s">
        <v>0</v>
      </c>
      <c r="L25" t="s">
        <v>1</v>
      </c>
      <c r="M25" t="s">
        <v>2</v>
      </c>
      <c r="N25" t="s">
        <v>3</v>
      </c>
    </row>
    <row r="26" spans="1:15" x14ac:dyDescent="0.3">
      <c r="A26">
        <f t="shared" si="1"/>
        <v>1</v>
      </c>
      <c r="B26">
        <f t="shared" si="2"/>
        <v>1</v>
      </c>
      <c r="C26">
        <f t="shared" si="3"/>
        <v>1</v>
      </c>
      <c r="D26">
        <f t="shared" si="4"/>
        <v>1</v>
      </c>
      <c r="E26">
        <f t="shared" si="5"/>
        <v>0</v>
      </c>
      <c r="F26">
        <f t="shared" si="6"/>
        <v>1</v>
      </c>
      <c r="J26" t="s">
        <v>7</v>
      </c>
      <c r="K26">
        <f>AVERAGE(C$1,C$2,C$3)</f>
        <v>0.18943279799004967</v>
      </c>
      <c r="L26">
        <f>AVERAGE(C$4,C$5,C$6)</f>
        <v>9.6191634037402593E-2</v>
      </c>
      <c r="M26">
        <f>AVERAGE(C$7,C$8,C$9,C$10,C$11)</f>
        <v>0.13732681811656167</v>
      </c>
      <c r="N26">
        <f>AVERAGE(C$13,C$14,C$15,C$16)</f>
        <v>0.12976448881154209</v>
      </c>
    </row>
    <row r="27" spans="1:15" x14ac:dyDescent="0.3">
      <c r="A27">
        <f t="shared" si="1"/>
        <v>0</v>
      </c>
      <c r="B27">
        <f t="shared" si="2"/>
        <v>1</v>
      </c>
      <c r="C27">
        <f t="shared" si="3"/>
        <v>1</v>
      </c>
      <c r="D27">
        <f t="shared" si="4"/>
        <v>1</v>
      </c>
      <c r="E27">
        <f t="shared" si="5"/>
        <v>1</v>
      </c>
      <c r="F27">
        <f t="shared" si="6"/>
        <v>1</v>
      </c>
      <c r="K27">
        <f>STDEV(C$1,C$2,C$3)/SQRT(3)</f>
        <v>3.4530423972781242E-2</v>
      </c>
      <c r="L27">
        <f>STDEV(C$4,C$5,C$6)/SQRT(3)</f>
        <v>9.6191624031578701E-2</v>
      </c>
      <c r="M27">
        <f>STDEV(C$7,C$8,C$9,C$10,C$11)/SQRT(COUNT(C15:C19))</f>
        <v>5.5786216201981986E-2</v>
      </c>
      <c r="N27">
        <f>STDEV(C$13,C$14,C$15,C$16)/SQRT(4)</f>
        <v>7.8059692368390637E-2</v>
      </c>
    </row>
    <row r="28" spans="1:15" x14ac:dyDescent="0.3">
      <c r="A28">
        <f t="shared" si="1"/>
        <v>1</v>
      </c>
      <c r="B28">
        <f t="shared" si="2"/>
        <v>0</v>
      </c>
      <c r="C28">
        <f t="shared" si="3"/>
        <v>1</v>
      </c>
      <c r="D28">
        <f t="shared" si="4"/>
        <v>1</v>
      </c>
      <c r="E28">
        <f t="shared" si="5"/>
        <v>1</v>
      </c>
      <c r="F28">
        <f t="shared" si="6"/>
        <v>1</v>
      </c>
    </row>
    <row r="29" spans="1:15" x14ac:dyDescent="0.3">
      <c r="A29">
        <f t="shared" si="1"/>
        <v>1</v>
      </c>
      <c r="B29">
        <f t="shared" si="2"/>
        <v>1</v>
      </c>
      <c r="C29">
        <f t="shared" si="3"/>
        <v>1</v>
      </c>
      <c r="D29">
        <f t="shared" si="4"/>
        <v>1</v>
      </c>
      <c r="E29">
        <f t="shared" si="5"/>
        <v>1</v>
      </c>
      <c r="F29">
        <f t="shared" si="6"/>
        <v>1</v>
      </c>
      <c r="L29" t="s">
        <v>0</v>
      </c>
      <c r="M29" t="s">
        <v>1</v>
      </c>
      <c r="N29" t="s">
        <v>2</v>
      </c>
      <c r="O29" t="s">
        <v>3</v>
      </c>
    </row>
    <row r="30" spans="1:15" x14ac:dyDescent="0.3">
      <c r="A30">
        <f t="shared" si="1"/>
        <v>1</v>
      </c>
      <c r="B30">
        <f t="shared" si="2"/>
        <v>1</v>
      </c>
      <c r="C30">
        <f t="shared" si="3"/>
        <v>1</v>
      </c>
      <c r="D30">
        <f t="shared" si="4"/>
        <v>1</v>
      </c>
      <c r="E30">
        <f t="shared" si="5"/>
        <v>1</v>
      </c>
      <c r="F30">
        <f t="shared" si="6"/>
        <v>1</v>
      </c>
      <c r="K30" t="s">
        <v>8</v>
      </c>
      <c r="L30">
        <f>AVERAGE(D$1,D$2,D$3)</f>
        <v>8.4744603931651291E-10</v>
      </c>
      <c r="M30">
        <f>AVERAGE(D$4,D$5,D$6)</f>
        <v>1.5858868109682721E-5</v>
      </c>
      <c r="N30">
        <f>AVERAGE(D$7,D$8,D$9,D$10,D$11)</f>
        <v>2.0639077587758666E-3</v>
      </c>
      <c r="O30">
        <f>AVERAGE(D$13,D$14,D$15,D$16)</f>
        <v>2.9694927421288259E-6</v>
      </c>
    </row>
    <row r="31" spans="1:15" x14ac:dyDescent="0.3">
      <c r="A31">
        <f t="shared" si="1"/>
        <v>1</v>
      </c>
      <c r="B31">
        <f t="shared" si="2"/>
        <v>1</v>
      </c>
      <c r="C31">
        <f t="shared" si="3"/>
        <v>1</v>
      </c>
      <c r="D31">
        <f t="shared" si="4"/>
        <v>1</v>
      </c>
      <c r="E31">
        <f t="shared" si="5"/>
        <v>1</v>
      </c>
      <c r="F31">
        <f t="shared" si="6"/>
        <v>1</v>
      </c>
      <c r="L31">
        <f>STDEV(D$1,D$2,D$3)/SQRT(3)</f>
        <v>5.2169079280622056E-10</v>
      </c>
      <c r="M31">
        <f>STDEV(D$4,D$5,D$6)/SQRT(3)</f>
        <v>1.5853463024150141E-5</v>
      </c>
      <c r="N31">
        <f>STDEV(D$7,D$8,D$9,D$10,D$11)/SQRT(COUNT(D19:D23))</f>
        <v>2.063321202528228E-3</v>
      </c>
      <c r="O31">
        <f>STDEV(D$13,D$14,D$15,D$16)/SQRT(4)</f>
        <v>2.9694927145246049E-6</v>
      </c>
    </row>
    <row r="32" spans="1:15" x14ac:dyDescent="0.3">
      <c r="A32">
        <f t="shared" si="1"/>
        <v>1</v>
      </c>
      <c r="B32">
        <f t="shared" si="2"/>
        <v>1</v>
      </c>
      <c r="C32">
        <f t="shared" si="3"/>
        <v>1</v>
      </c>
      <c r="D32">
        <f t="shared" si="4"/>
        <v>1</v>
      </c>
      <c r="E32">
        <f t="shared" si="5"/>
        <v>1</v>
      </c>
      <c r="F32">
        <f t="shared" si="6"/>
        <v>0</v>
      </c>
    </row>
    <row r="33" spans="12:17" x14ac:dyDescent="0.3">
      <c r="M33" t="s">
        <v>0</v>
      </c>
      <c r="N33" t="s">
        <v>1</v>
      </c>
      <c r="O33" t="s">
        <v>2</v>
      </c>
      <c r="P33" t="s">
        <v>3</v>
      </c>
    </row>
    <row r="34" spans="12:17" x14ac:dyDescent="0.3">
      <c r="L34" t="s">
        <v>5</v>
      </c>
      <c r="M34">
        <f>AVERAGE(1/E$1,1/E$2,1/E$3)</f>
        <v>35.574959280915266</v>
      </c>
      <c r="N34">
        <f>AVERAGE(1/E$4,1/E$5,1/E$6)</f>
        <v>10.839613709418245</v>
      </c>
      <c r="O34">
        <f>AVERAGE(1/E$7,1/E$8,1/E$9,1/E$10,1/E$11)</f>
        <v>23.240504911323512</v>
      </c>
      <c r="P34">
        <f>AVERAGE(1/E$13,1/E$14,1/E$15,1/E$16)</f>
        <v>24.843721115557933</v>
      </c>
    </row>
    <row r="35" spans="12:17" x14ac:dyDescent="0.3">
      <c r="M35">
        <f>STDEV(1/E$1,1/E$2,1/E$3)/SQRT(3)</f>
        <v>1.1839532689563135</v>
      </c>
      <c r="N35">
        <f>STDEV(1/E$4,1/E$5,1/E$6)/SQRT(3)</f>
        <v>0.66520220067967484</v>
      </c>
      <c r="O35">
        <f>STDEV(1/E$7,1/E$8,1/E$9,1/E$10,1/E$11)/SQRT(COUNT(E23:E27))</f>
        <v>5.7411037589418017</v>
      </c>
      <c r="P35">
        <f>STDEV(1/E$13,1/E$14,1/E$15,1/E$16)/SQRT(4)</f>
        <v>4.4063072854492642</v>
      </c>
    </row>
    <row r="37" spans="12:17" x14ac:dyDescent="0.3">
      <c r="N37" t="s">
        <v>0</v>
      </c>
      <c r="O37" t="s">
        <v>1</v>
      </c>
      <c r="P37" t="s">
        <v>2</v>
      </c>
      <c r="Q37" t="s">
        <v>3</v>
      </c>
    </row>
    <row r="38" spans="12:17" x14ac:dyDescent="0.3">
      <c r="M38" t="s">
        <v>9</v>
      </c>
      <c r="N38">
        <f>AVERAGE(F$1,F$2,F$3)</f>
        <v>7.4700453467023267E-2</v>
      </c>
      <c r="O38">
        <f>AVERAGE(F$4,F$5,F$6)</f>
        <v>0.46545965253624355</v>
      </c>
      <c r="P38">
        <f>AVERAGE(F$7,F$8,F$9,F$10,F$11)</f>
        <v>0.4310535245442722</v>
      </c>
      <c r="Q38">
        <f>AVERAGE(F$13,F$14,F$15,F$16)</f>
        <v>0.3028650275580253</v>
      </c>
    </row>
    <row r="39" spans="12:17" x14ac:dyDescent="0.3">
      <c r="N39">
        <f>STDEV(F$1,F$2,F$3)/SQRT(3)</f>
        <v>9.5172341727416173E-3</v>
      </c>
      <c r="O39">
        <f>STDEV(F$4,F$5,F$6)/SQRT(3)</f>
        <v>0.2762556298764825</v>
      </c>
      <c r="P39">
        <f>STDEV(F$7,F$8,F$9,F$10,F$11)/SQRT(COUNT(F27:F31))</f>
        <v>0.20742890262357622</v>
      </c>
      <c r="Q39">
        <f>STDEV(F$13,F$14,F$15,F$16)/SQRT(4)</f>
        <v>0.23320788970097311</v>
      </c>
    </row>
  </sheetData>
  <conditionalFormatting sqref="A17:F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2020-02-05T21:48:57Z</dcterms:created>
  <dcterms:modified xsi:type="dcterms:W3CDTF">2020-02-05T22:36:29Z</dcterms:modified>
</cp:coreProperties>
</file>