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D1B45CD9-8033-4690-9CB3-94E2094D6FF3}" xr6:coauthVersionLast="44" xr6:coauthVersionMax="44" xr10:uidLastSave="{00000000-0000-0000-0000-000000000000}"/>
  <bookViews>
    <workbookView xWindow="-120" yWindow="-120" windowWidth="29040" windowHeight="15840" xr2:uid="{53B6AA18-EEB8-4C27-8B10-7FFFAF295B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8" i="1" l="1"/>
  <c r="T87" i="1"/>
  <c r="S84" i="1"/>
  <c r="S83" i="1"/>
  <c r="R80" i="1"/>
  <c r="R79" i="1"/>
  <c r="Q76" i="1"/>
  <c r="Q75" i="1"/>
  <c r="P72" i="1"/>
  <c r="P71" i="1"/>
  <c r="O68" i="1"/>
  <c r="O67" i="1"/>
  <c r="N64" i="1"/>
  <c r="N63" i="1"/>
  <c r="M60" i="1"/>
  <c r="M59" i="1"/>
  <c r="L56" i="1"/>
  <c r="L55" i="1"/>
  <c r="K52" i="1"/>
  <c r="K51" i="1"/>
  <c r="J48" i="1"/>
  <c r="J47" i="1"/>
  <c r="I44" i="1"/>
  <c r="I43" i="1"/>
  <c r="H40" i="1"/>
  <c r="H39" i="1"/>
  <c r="G36" i="1"/>
  <c r="G35" i="1"/>
  <c r="F32" i="1"/>
  <c r="F31" i="1"/>
  <c r="E28" i="1"/>
  <c r="E27" i="1"/>
  <c r="D24" i="1"/>
  <c r="D23" i="1"/>
  <c r="C20" i="1"/>
  <c r="C19" i="1"/>
  <c r="D19" i="1"/>
  <c r="U88" i="1"/>
  <c r="U87" i="1"/>
  <c r="T84" i="1"/>
  <c r="T83" i="1"/>
  <c r="S80" i="1"/>
  <c r="S79" i="1"/>
  <c r="R76" i="1"/>
  <c r="R75" i="1"/>
  <c r="Q72" i="1"/>
  <c r="Q71" i="1"/>
  <c r="P68" i="1"/>
  <c r="P67" i="1"/>
  <c r="O64" i="1"/>
  <c r="O63" i="1"/>
  <c r="N60" i="1"/>
  <c r="N59" i="1"/>
  <c r="M56" i="1"/>
  <c r="M55" i="1"/>
  <c r="L52" i="1"/>
  <c r="L51" i="1"/>
  <c r="K48" i="1"/>
  <c r="K47" i="1"/>
  <c r="J44" i="1"/>
  <c r="J43" i="1"/>
  <c r="I40" i="1"/>
  <c r="I39" i="1"/>
  <c r="H36" i="1"/>
  <c r="H35" i="1"/>
  <c r="G32" i="1"/>
  <c r="G31" i="1"/>
  <c r="F28" i="1"/>
  <c r="F27" i="1"/>
  <c r="E24" i="1"/>
  <c r="E23" i="1"/>
  <c r="D20" i="1"/>
  <c r="Z6" i="1" l="1"/>
  <c r="W6" i="1"/>
  <c r="T6" i="1"/>
  <c r="AA5" i="1"/>
  <c r="P32" i="1" s="1"/>
  <c r="Z5" i="1"/>
  <c r="W5" i="1"/>
  <c r="V5" i="1"/>
  <c r="U5" i="1"/>
  <c r="J31" i="1" s="1"/>
  <c r="T5" i="1"/>
  <c r="V88" i="1"/>
  <c r="S88" i="1"/>
  <c r="V87" i="1"/>
  <c r="S87" i="1"/>
  <c r="U84" i="1"/>
  <c r="R84" i="1"/>
  <c r="U83" i="1"/>
  <c r="R83" i="1"/>
  <c r="T80" i="1"/>
  <c r="Q80" i="1"/>
  <c r="T79" i="1"/>
  <c r="Q79" i="1"/>
  <c r="S76" i="1"/>
  <c r="P76" i="1"/>
  <c r="S75" i="1"/>
  <c r="P75" i="1"/>
  <c r="R72" i="1"/>
  <c r="O72" i="1"/>
  <c r="R71" i="1"/>
  <c r="O71" i="1"/>
  <c r="Q68" i="1"/>
  <c r="N68" i="1"/>
  <c r="Q67" i="1"/>
  <c r="N67" i="1"/>
  <c r="P64" i="1"/>
  <c r="M64" i="1"/>
  <c r="P63" i="1"/>
  <c r="M63" i="1"/>
  <c r="O60" i="1"/>
  <c r="L60" i="1"/>
  <c r="O59" i="1"/>
  <c r="L59" i="1"/>
  <c r="N56" i="1"/>
  <c r="K56" i="1"/>
  <c r="N55" i="1"/>
  <c r="K55" i="1"/>
  <c r="M52" i="1"/>
  <c r="J52" i="1"/>
  <c r="M51" i="1"/>
  <c r="J51" i="1"/>
  <c r="L48" i="1"/>
  <c r="I48" i="1"/>
  <c r="L47" i="1"/>
  <c r="I47" i="1"/>
  <c r="K44" i="1"/>
  <c r="H44" i="1"/>
  <c r="K43" i="1"/>
  <c r="H43" i="1"/>
  <c r="J40" i="1"/>
  <c r="G40" i="1"/>
  <c r="J39" i="1"/>
  <c r="G39" i="1"/>
  <c r="E39" i="1"/>
  <c r="I36" i="1"/>
  <c r="F36" i="1"/>
  <c r="I35" i="1"/>
  <c r="F35" i="1"/>
  <c r="A33" i="1"/>
  <c r="Q32" i="1"/>
  <c r="O32" i="1"/>
  <c r="N32" i="1"/>
  <c r="M32" i="1"/>
  <c r="L32" i="1"/>
  <c r="K32" i="1"/>
  <c r="I32" i="1"/>
  <c r="H32" i="1"/>
  <c r="E32" i="1"/>
  <c r="A32" i="1"/>
  <c r="Q31" i="1"/>
  <c r="O31" i="1"/>
  <c r="N31" i="1"/>
  <c r="M31" i="1"/>
  <c r="L31" i="1"/>
  <c r="K31" i="1"/>
  <c r="I31" i="1"/>
  <c r="H31" i="1"/>
  <c r="E31" i="1"/>
  <c r="C31" i="1"/>
  <c r="Q30" i="1"/>
  <c r="O30" i="1"/>
  <c r="N30" i="1"/>
  <c r="M30" i="1"/>
  <c r="L30" i="1"/>
  <c r="K30" i="1"/>
  <c r="I30" i="1"/>
  <c r="Q29" i="1"/>
  <c r="O29" i="1"/>
  <c r="N29" i="1"/>
  <c r="M29" i="1"/>
  <c r="L29" i="1"/>
  <c r="K29" i="1"/>
  <c r="J29" i="1"/>
  <c r="I29" i="1"/>
  <c r="Q28" i="1"/>
  <c r="O28" i="1"/>
  <c r="N28" i="1"/>
  <c r="M28" i="1"/>
  <c r="L28" i="1"/>
  <c r="K28" i="1"/>
  <c r="I28" i="1"/>
  <c r="G28" i="1"/>
  <c r="D28" i="1"/>
  <c r="Q27" i="1"/>
  <c r="P27" i="1"/>
  <c r="O27" i="1"/>
  <c r="N27" i="1"/>
  <c r="M27" i="1"/>
  <c r="L27" i="1"/>
  <c r="K27" i="1"/>
  <c r="I27" i="1"/>
  <c r="G27" i="1"/>
  <c r="D27" i="1"/>
  <c r="Q26" i="1"/>
  <c r="O26" i="1"/>
  <c r="N26" i="1"/>
  <c r="M26" i="1"/>
  <c r="L26" i="1"/>
  <c r="K26" i="1"/>
  <c r="I26" i="1"/>
  <c r="Q25" i="1"/>
  <c r="O25" i="1"/>
  <c r="N25" i="1"/>
  <c r="M25" i="1"/>
  <c r="L25" i="1"/>
  <c r="K25" i="1"/>
  <c r="J25" i="1"/>
  <c r="I25" i="1"/>
  <c r="Q24" i="1"/>
  <c r="O24" i="1"/>
  <c r="N24" i="1"/>
  <c r="M24" i="1"/>
  <c r="L24" i="1"/>
  <c r="K24" i="1"/>
  <c r="I24" i="1"/>
  <c r="F24" i="1"/>
  <c r="C24" i="1"/>
  <c r="Q23" i="1"/>
  <c r="P23" i="1"/>
  <c r="O23" i="1"/>
  <c r="N23" i="1"/>
  <c r="M23" i="1"/>
  <c r="L23" i="1"/>
  <c r="K23" i="1"/>
  <c r="I23" i="1"/>
  <c r="F23" i="1"/>
  <c r="C23" i="1"/>
  <c r="A23" i="1"/>
  <c r="S22" i="1"/>
  <c r="T22" i="1" s="1"/>
  <c r="Q22" i="1"/>
  <c r="P22" i="1"/>
  <c r="O22" i="1"/>
  <c r="N22" i="1"/>
  <c r="M22" i="1"/>
  <c r="L22" i="1"/>
  <c r="K22" i="1"/>
  <c r="I22" i="1"/>
  <c r="V21" i="1"/>
  <c r="Q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I20" i="1"/>
  <c r="E20" i="1"/>
  <c r="B20" i="1"/>
  <c r="Q19" i="1"/>
  <c r="O19" i="1"/>
  <c r="N19" i="1"/>
  <c r="M19" i="1"/>
  <c r="L19" i="1"/>
  <c r="K19" i="1"/>
  <c r="I19" i="1"/>
  <c r="E19" i="1"/>
  <c r="B19" i="1"/>
  <c r="Q18" i="1"/>
  <c r="O18" i="1"/>
  <c r="N18" i="1"/>
  <c r="M18" i="1"/>
  <c r="L18" i="1"/>
  <c r="K18" i="1"/>
  <c r="J18" i="1"/>
  <c r="I18" i="1"/>
  <c r="Q17" i="1"/>
  <c r="O17" i="1"/>
  <c r="N17" i="1"/>
  <c r="M17" i="1"/>
  <c r="L17" i="1"/>
  <c r="K17" i="1"/>
  <c r="I17" i="1"/>
  <c r="J19" i="1" l="1"/>
  <c r="P24" i="1"/>
  <c r="J26" i="1"/>
  <c r="P28" i="1"/>
  <c r="J30" i="1"/>
  <c r="P31" i="1"/>
  <c r="J32" i="1"/>
  <c r="P21" i="1"/>
  <c r="J22" i="1"/>
  <c r="J23" i="1"/>
  <c r="P25" i="1"/>
  <c r="J27" i="1"/>
  <c r="P29" i="1"/>
  <c r="P17" i="1"/>
  <c r="P18" i="1"/>
  <c r="J20" i="1"/>
  <c r="J17" i="1"/>
  <c r="P19" i="1"/>
  <c r="J24" i="1"/>
  <c r="P26" i="1"/>
  <c r="J28" i="1"/>
  <c r="P30" i="1"/>
</calcChain>
</file>

<file path=xl/sharedStrings.xml><?xml version="1.0" encoding="utf-8"?>
<sst xmlns="http://schemas.openxmlformats.org/spreadsheetml/2006/main" count="90" uniqueCount="23">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</sst>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Sheet1!$C$22:$F$22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2.3513378530276648E-3</c:v>
                </c:pt>
                <c:pt idx="1">
                  <c:v>4.0331166243549099E-2</c:v>
                </c:pt>
                <c:pt idx="2">
                  <c:v>2.7670335688023222E-2</c:v>
                </c:pt>
                <c:pt idx="3">
                  <c:v>7.5327613374063743E-3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1-4CEC-9916-937979635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236936"/>
        <c:axId val="470237264"/>
      </c:barChart>
      <c:catAx>
        <c:axId val="47023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37264"/>
        <c:crosses val="autoZero"/>
        <c:auto val="1"/>
        <c:lblAlgn val="ctr"/>
        <c:lblOffset val="100"/>
        <c:noMultiLvlLbl val="0"/>
      </c:catAx>
      <c:valAx>
        <c:axId val="4702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3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7158A-6344-4229-90EB-CB814793C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2126-9DC9-4F28-9FD0-D7B193090CAD}">
  <dimension ref="A1:AB88"/>
  <sheetViews>
    <sheetView tabSelected="1" workbookViewId="0">
      <selection activeCell="C22" sqref="C22:F23"/>
    </sheetView>
  </sheetViews>
  <sheetFormatPr defaultRowHeight="15" x14ac:dyDescent="0.25"/>
  <sheetData>
    <row r="1" spans="1:28" x14ac:dyDescent="0.25">
      <c r="A1">
        <v>47.723012646534272</v>
      </c>
      <c r="B1">
        <v>2.5146863602921836E-3</v>
      </c>
      <c r="C1">
        <v>0.26765161144852073</v>
      </c>
      <c r="D1">
        <v>29.029738824317327</v>
      </c>
      <c r="E1">
        <v>9.5000000014450517E-21</v>
      </c>
      <c r="F1">
        <v>0.11946686596404146</v>
      </c>
      <c r="G1">
        <v>37.60511821127583</v>
      </c>
      <c r="H1">
        <v>0.10016941639683012</v>
      </c>
      <c r="I1">
        <v>9.5184591383679444E-21</v>
      </c>
      <c r="J1">
        <v>3.6670301481569809</v>
      </c>
      <c r="K1">
        <v>19</v>
      </c>
      <c r="L1">
        <v>500000000</v>
      </c>
      <c r="M1">
        <v>0.9964646536972861</v>
      </c>
      <c r="N1">
        <v>0.99370479212570806</v>
      </c>
      <c r="O1">
        <v>0.99316150452546437</v>
      </c>
      <c r="P1">
        <v>0.10043439974146387</v>
      </c>
      <c r="Q1">
        <v>0.11517105548342596</v>
      </c>
      <c r="R1">
        <v>0.15486132427509716</v>
      </c>
    </row>
    <row r="2" spans="1:28" x14ac:dyDescent="0.25">
      <c r="A2">
        <v>48.093767364601753</v>
      </c>
      <c r="B2">
        <v>2.2412249196564582E-3</v>
      </c>
      <c r="C2">
        <v>0.34368631972521463</v>
      </c>
      <c r="D2">
        <v>22.50395800699372</v>
      </c>
      <c r="E2">
        <v>8.749292871397808E-21</v>
      </c>
      <c r="F2">
        <v>0.14389042442600039</v>
      </c>
      <c r="G2">
        <v>37.650762375257564</v>
      </c>
      <c r="H2">
        <v>6.6152982762165316E-2</v>
      </c>
      <c r="I2">
        <v>8.4721475034732811E-21</v>
      </c>
      <c r="J2">
        <v>3.6926317942752518</v>
      </c>
      <c r="K2">
        <v>19</v>
      </c>
      <c r="L2">
        <v>500000000</v>
      </c>
      <c r="M2">
        <v>0.99746952504689057</v>
      </c>
      <c r="N2">
        <v>0.98737319026882897</v>
      </c>
      <c r="O2">
        <v>0.99469665358716219</v>
      </c>
      <c r="P2">
        <v>8.4461371471419411E-2</v>
      </c>
      <c r="Q2">
        <v>0.15889283621825528</v>
      </c>
      <c r="R2">
        <v>0.10306764591623495</v>
      </c>
    </row>
    <row r="3" spans="1:28" x14ac:dyDescent="0.25">
      <c r="A3">
        <v>48.13071411363287</v>
      </c>
      <c r="B3">
        <v>2.298102279134353E-3</v>
      </c>
      <c r="C3">
        <v>0.31093418437808779</v>
      </c>
      <c r="D3">
        <v>26.342139164136888</v>
      </c>
      <c r="E3">
        <v>4.1968182960211297E-21</v>
      </c>
      <c r="F3">
        <v>0.10367967442303036</v>
      </c>
      <c r="G3">
        <v>37.651846641195007</v>
      </c>
      <c r="H3">
        <v>5.9222165579414197E-2</v>
      </c>
      <c r="I3">
        <v>8.6996495895749856E-21</v>
      </c>
      <c r="J3">
        <v>4.9393492457437818</v>
      </c>
      <c r="K3">
        <v>19</v>
      </c>
      <c r="L3">
        <v>500000000</v>
      </c>
      <c r="M3">
        <v>0.99714192566822646</v>
      </c>
      <c r="N3">
        <v>0.98857269368981893</v>
      </c>
      <c r="O3">
        <v>0.99502754921517911</v>
      </c>
      <c r="P3">
        <v>9.1149242076899201E-2</v>
      </c>
      <c r="Q3">
        <v>0.15057590018508599</v>
      </c>
      <c r="R3">
        <v>0.12662015036451182</v>
      </c>
    </row>
    <row r="4" spans="1:28" x14ac:dyDescent="0.25">
      <c r="A4">
        <v>48.528601177088007</v>
      </c>
      <c r="B4">
        <v>9.9999987283480932E-2</v>
      </c>
      <c r="C4">
        <v>0.28313974698963534</v>
      </c>
      <c r="D4">
        <v>12.452104912630254</v>
      </c>
      <c r="E4">
        <v>9.5000000014450517E-21</v>
      </c>
      <c r="F4">
        <v>6.3444039108911117</v>
      </c>
      <c r="G4">
        <v>35.801016134160676</v>
      </c>
      <c r="H4">
        <v>6.0269455555990907</v>
      </c>
      <c r="I4">
        <v>1.0000000001355031E-20</v>
      </c>
      <c r="J4">
        <v>3.8493937393383995</v>
      </c>
      <c r="K4">
        <v>19</v>
      </c>
      <c r="L4">
        <v>500000000</v>
      </c>
      <c r="M4">
        <v>0.99687774673206886</v>
      </c>
      <c r="N4">
        <v>0.96712504697290846</v>
      </c>
      <c r="O4">
        <v>0.98625952846677123</v>
      </c>
      <c r="P4">
        <v>8.8334639756482036E-2</v>
      </c>
      <c r="Q4">
        <v>0.25775155823855983</v>
      </c>
      <c r="R4">
        <v>0.17112345919172037</v>
      </c>
    </row>
    <row r="5" spans="1:28" x14ac:dyDescent="0.25">
      <c r="A5">
        <v>48.438689321329733</v>
      </c>
      <c r="B5">
        <v>6.846410775083446E-3</v>
      </c>
      <c r="C5">
        <v>0.35125963898162244</v>
      </c>
      <c r="D5">
        <v>9.9010374427020178</v>
      </c>
      <c r="E5">
        <v>8.7535711196777548E-21</v>
      </c>
      <c r="F5">
        <v>0.62217372802809168</v>
      </c>
      <c r="G5">
        <v>37.538853455112744</v>
      </c>
      <c r="H5">
        <v>0.4113936575673981</v>
      </c>
      <c r="I5">
        <v>9.0466344321813061E-21</v>
      </c>
      <c r="J5">
        <v>4.9395288423730381</v>
      </c>
      <c r="K5">
        <v>19</v>
      </c>
      <c r="L5">
        <v>500000000</v>
      </c>
      <c r="M5">
        <v>0.99621480602362422</v>
      </c>
      <c r="N5">
        <v>0.98134649795507634</v>
      </c>
      <c r="O5">
        <v>0.98683264029927487</v>
      </c>
      <c r="P5">
        <v>9.686293469800035E-2</v>
      </c>
      <c r="Q5">
        <v>0.19129555006663043</v>
      </c>
      <c r="R5">
        <v>0.16131433695262831</v>
      </c>
      <c r="T5" s="1">
        <f>1/51</f>
        <v>1.9607843137254902E-2</v>
      </c>
      <c r="U5">
        <f>0.0001</f>
        <v>1E-4</v>
      </c>
      <c r="V5">
        <f>10^-8</f>
        <v>1E-8</v>
      </c>
      <c r="W5" s="1">
        <f>1/30-0.001</f>
        <v>3.2333333333333332E-2</v>
      </c>
      <c r="X5">
        <v>0</v>
      </c>
      <c r="Y5">
        <v>1E-3</v>
      </c>
      <c r="Z5" s="1">
        <f>1/37.7</f>
        <v>2.652519893899204E-2</v>
      </c>
      <c r="AA5">
        <f>10^-8</f>
        <v>1E-8</v>
      </c>
      <c r="AB5">
        <v>0</v>
      </c>
    </row>
    <row r="6" spans="1:28" x14ac:dyDescent="0.25">
      <c r="A6">
        <v>48.25219833120012</v>
      </c>
      <c r="B6">
        <v>1.4147100672082913E-2</v>
      </c>
      <c r="C6">
        <v>0.33623816066663575</v>
      </c>
      <c r="D6">
        <v>12.855931747078758</v>
      </c>
      <c r="E6">
        <v>7.2636696250072512E-21</v>
      </c>
      <c r="F6">
        <v>0.49063115570190602</v>
      </c>
      <c r="G6">
        <v>37.559250843701456</v>
      </c>
      <c r="H6">
        <v>0.24702696744241967</v>
      </c>
      <c r="I6">
        <v>9.4593846773244065E-21</v>
      </c>
      <c r="J6">
        <v>2.8942547070821036</v>
      </c>
      <c r="K6">
        <v>19</v>
      </c>
      <c r="L6">
        <v>500000000</v>
      </c>
      <c r="M6">
        <v>0.99695616582432556</v>
      </c>
      <c r="N6">
        <v>0.98674328089469998</v>
      </c>
      <c r="O6">
        <v>0.99246831623516263</v>
      </c>
      <c r="P6">
        <v>8.9188973256000365E-2</v>
      </c>
      <c r="Q6">
        <v>0.17756964165503675</v>
      </c>
      <c r="R6">
        <v>0.14923297680137948</v>
      </c>
      <c r="T6" s="1">
        <f>1/47</f>
        <v>2.1276595744680851E-2</v>
      </c>
      <c r="U6">
        <v>0.5</v>
      </c>
      <c r="V6">
        <v>10</v>
      </c>
      <c r="W6" s="1">
        <f>1/22+0.001</f>
        <v>4.6454545454545457E-2</v>
      </c>
      <c r="X6">
        <v>10</v>
      </c>
      <c r="Y6">
        <v>10</v>
      </c>
      <c r="Z6" s="1">
        <f>1/35.7</f>
        <v>2.8011204481792715E-2</v>
      </c>
      <c r="AA6">
        <v>10</v>
      </c>
      <c r="AB6">
        <v>0.9</v>
      </c>
    </row>
    <row r="7" spans="1:28" x14ac:dyDescent="0.25">
      <c r="A7">
        <v>48.070836684471423</v>
      </c>
      <c r="B7">
        <v>9.6358707092832584E-3</v>
      </c>
      <c r="C7">
        <v>0.2454377403200981</v>
      </c>
      <c r="D7">
        <v>24.308442340686678</v>
      </c>
      <c r="E7">
        <v>9.5000000014450517E-21</v>
      </c>
      <c r="F7">
        <v>7.2583571907738287E-2</v>
      </c>
      <c r="G7">
        <v>37.607971693761286</v>
      </c>
      <c r="H7">
        <v>8.927485179089055E-2</v>
      </c>
      <c r="I7">
        <v>9.2166097455375311E-21</v>
      </c>
      <c r="J7">
        <v>2.8353267446861383</v>
      </c>
      <c r="K7">
        <v>19</v>
      </c>
      <c r="L7">
        <v>500000000</v>
      </c>
      <c r="M7">
        <v>0.99601188149968478</v>
      </c>
      <c r="N7">
        <v>0.99808182402871393</v>
      </c>
      <c r="O7">
        <v>0.99612819581689727</v>
      </c>
      <c r="P7">
        <v>0.10510111945280699</v>
      </c>
      <c r="Q7">
        <v>6.6999814554148523E-2</v>
      </c>
      <c r="R7">
        <v>9.8731106772009677E-2</v>
      </c>
    </row>
    <row r="8" spans="1:28" x14ac:dyDescent="0.25">
      <c r="A8">
        <v>48.136892966660881</v>
      </c>
      <c r="B8">
        <v>1.3279576334336515E-2</v>
      </c>
      <c r="C8">
        <v>0.29557546015367386</v>
      </c>
      <c r="D8">
        <v>23.046133174350153</v>
      </c>
      <c r="E8">
        <v>9.042963619420154E-21</v>
      </c>
      <c r="F8">
        <v>0.1687817766121027</v>
      </c>
      <c r="G8">
        <v>37.403020990580472</v>
      </c>
      <c r="H8">
        <v>0.34414382511438774</v>
      </c>
      <c r="I8">
        <v>6.0746162188647203E-21</v>
      </c>
      <c r="J8">
        <v>4.0588112288013249</v>
      </c>
      <c r="K8">
        <v>19</v>
      </c>
      <c r="L8">
        <v>500000000</v>
      </c>
      <c r="M8">
        <v>0.99635524973725098</v>
      </c>
      <c r="N8">
        <v>0.99700060142420299</v>
      </c>
      <c r="O8">
        <v>0.98937018248013242</v>
      </c>
      <c r="P8">
        <v>9.8969821082431728E-2</v>
      </c>
      <c r="Q8">
        <v>7.860538176544804E-2</v>
      </c>
      <c r="R8">
        <v>0.15245772652780046</v>
      </c>
    </row>
    <row r="9" spans="1:28" x14ac:dyDescent="0.25">
      <c r="A9">
        <v>48.582995285944783</v>
      </c>
      <c r="B9">
        <v>2.6472517685573429E-2</v>
      </c>
      <c r="C9">
        <v>0.32441104316221342</v>
      </c>
      <c r="D9">
        <v>9.900990099014491</v>
      </c>
      <c r="E9">
        <v>9.5000000014450517E-21</v>
      </c>
      <c r="F9">
        <v>3.4442680860804629</v>
      </c>
      <c r="G9">
        <v>35.700000000028304</v>
      </c>
      <c r="H9">
        <v>9.9999999999999787</v>
      </c>
      <c r="I9">
        <v>9.4705712487640815E-21</v>
      </c>
      <c r="J9">
        <v>4.5747910277060724</v>
      </c>
      <c r="K9">
        <v>19</v>
      </c>
      <c r="L9">
        <v>500000000</v>
      </c>
      <c r="M9">
        <v>0.99477273201417726</v>
      </c>
      <c r="N9">
        <v>0.95878529036808346</v>
      </c>
      <c r="O9">
        <v>0.9761609215983218</v>
      </c>
      <c r="P9">
        <v>0.11062262956417433</v>
      </c>
      <c r="Q9">
        <v>0.29357357057085864</v>
      </c>
      <c r="R9">
        <v>0.22005784675513207</v>
      </c>
    </row>
    <row r="10" spans="1:28" x14ac:dyDescent="0.25">
      <c r="A10">
        <v>48.79507391103526</v>
      </c>
      <c r="B10">
        <v>6.521685101012413E-3</v>
      </c>
      <c r="C10">
        <v>0.21304751733690458</v>
      </c>
      <c r="D10">
        <v>9.900990099014253</v>
      </c>
      <c r="E10">
        <v>9.5470198600632456E-21</v>
      </c>
      <c r="F10">
        <v>0.71730499917852675</v>
      </c>
      <c r="G10">
        <v>37.503002295966361</v>
      </c>
      <c r="H10">
        <v>0.75791989355088585</v>
      </c>
      <c r="I10">
        <v>8.9244324090275208E-21</v>
      </c>
      <c r="J10">
        <v>1.7011335492393482</v>
      </c>
      <c r="K10">
        <v>19</v>
      </c>
      <c r="L10">
        <v>500000000</v>
      </c>
      <c r="M10">
        <v>0.99729770870056522</v>
      </c>
      <c r="N10">
        <v>0.98832417683423701</v>
      </c>
      <c r="O10">
        <v>0.98574863109111766</v>
      </c>
      <c r="P10">
        <v>9.4116471316490757E-2</v>
      </c>
      <c r="Q10">
        <v>0.15267499315828895</v>
      </c>
      <c r="R10">
        <v>0.16933235048199194</v>
      </c>
    </row>
    <row r="11" spans="1:28" x14ac:dyDescent="0.25">
      <c r="A11">
        <v>47.996847186642341</v>
      </c>
      <c r="B11">
        <v>1.0112365083869401E-2</v>
      </c>
      <c r="C11">
        <v>0.3478106825493712</v>
      </c>
      <c r="D11">
        <v>25.408604626865181</v>
      </c>
      <c r="E11">
        <v>9.5000000014450517E-21</v>
      </c>
      <c r="F11">
        <v>0.1001537490124294</v>
      </c>
      <c r="G11">
        <v>37.587467806808888</v>
      </c>
      <c r="H11">
        <v>0.15531936398233329</v>
      </c>
      <c r="I11">
        <v>9.9790955660199088E-21</v>
      </c>
      <c r="J11">
        <v>4.7135499010320805</v>
      </c>
      <c r="K11">
        <v>19</v>
      </c>
      <c r="L11">
        <v>500000000</v>
      </c>
      <c r="M11">
        <v>0.996735151981057</v>
      </c>
      <c r="N11">
        <v>0.98625987667479142</v>
      </c>
      <c r="O11">
        <v>0.9873033885584771</v>
      </c>
      <c r="P11">
        <v>9.2912023418827344E-2</v>
      </c>
      <c r="Q11">
        <v>0.17309479960217916</v>
      </c>
      <c r="R11">
        <v>0.18406215110560489</v>
      </c>
    </row>
    <row r="12" spans="1:28" x14ac:dyDescent="0.25">
      <c r="A12">
        <v>48.753165411461808</v>
      </c>
      <c r="B12">
        <v>9.99999992140643E-2</v>
      </c>
      <c r="C12">
        <v>0.27646598802580402</v>
      </c>
      <c r="D12">
        <v>16.276862744224928</v>
      </c>
      <c r="E12">
        <v>9.5000000014450517E-21</v>
      </c>
      <c r="F12">
        <v>2.6106344197300499</v>
      </c>
      <c r="G12">
        <v>35.90782270730125</v>
      </c>
      <c r="H12">
        <v>5.2066229113500269</v>
      </c>
      <c r="I12">
        <v>9.5000000014450517E-21</v>
      </c>
      <c r="J12">
        <v>7.7486589205828764</v>
      </c>
      <c r="K12">
        <v>19</v>
      </c>
      <c r="L12">
        <v>500000000</v>
      </c>
      <c r="M12">
        <v>0.99704357964996582</v>
      </c>
      <c r="N12">
        <v>0.95669301993194522</v>
      </c>
      <c r="O12">
        <v>0.97514418926333657</v>
      </c>
      <c r="P12">
        <v>8.83830695083236E-2</v>
      </c>
      <c r="Q12">
        <v>0.29402726338201413</v>
      </c>
      <c r="R12">
        <v>0.22081991434722092</v>
      </c>
    </row>
    <row r="13" spans="1:28" x14ac:dyDescent="0.25">
      <c r="A13">
        <v>47.890214451702732</v>
      </c>
      <c r="B13">
        <v>7.4552061245919746E-3</v>
      </c>
      <c r="C13">
        <v>0.33936712008969605</v>
      </c>
      <c r="D13">
        <v>23.663104356285448</v>
      </c>
      <c r="E13">
        <v>7.978865982613023E-21</v>
      </c>
      <c r="F13">
        <v>0.16179519453961316</v>
      </c>
      <c r="G13">
        <v>37.305161383073468</v>
      </c>
      <c r="H13">
        <v>0.53008747835249159</v>
      </c>
      <c r="I13">
        <v>4.6599108578787178E-21</v>
      </c>
      <c r="J13">
        <v>3.4607174140989807</v>
      </c>
      <c r="K13">
        <v>19</v>
      </c>
      <c r="L13">
        <v>500000000</v>
      </c>
      <c r="M13">
        <v>0.99728541013518446</v>
      </c>
      <c r="N13">
        <v>0.99743214050348361</v>
      </c>
      <c r="O13">
        <v>0.94403566722656573</v>
      </c>
      <c r="P13">
        <v>8.679560952334249E-2</v>
      </c>
      <c r="Q13">
        <v>7.7969149783110731E-2</v>
      </c>
      <c r="R13">
        <v>0.34185881075079688</v>
      </c>
    </row>
    <row r="14" spans="1:28" x14ac:dyDescent="0.25">
      <c r="A14">
        <v>47.981337178692648</v>
      </c>
      <c r="B14">
        <v>4.4662665198624526E-3</v>
      </c>
      <c r="C14">
        <v>0.28591540460266213</v>
      </c>
      <c r="D14">
        <v>27.346775910814177</v>
      </c>
      <c r="E14">
        <v>9.5000000014450517E-21</v>
      </c>
      <c r="F14">
        <v>3.6494725210559555E-2</v>
      </c>
      <c r="G14">
        <v>37.64088097610118</v>
      </c>
      <c r="H14">
        <v>6.6866530564930984E-2</v>
      </c>
      <c r="I14">
        <v>9.9981676857314817E-21</v>
      </c>
      <c r="J14">
        <v>2.6726930549194257</v>
      </c>
      <c r="K14">
        <v>19</v>
      </c>
      <c r="L14">
        <v>500000000</v>
      </c>
      <c r="M14">
        <v>0.99719937404334535</v>
      </c>
      <c r="N14">
        <v>0.99717136285706776</v>
      </c>
      <c r="O14">
        <v>0.99530179256003204</v>
      </c>
      <c r="P14">
        <v>9.1394464668836745E-2</v>
      </c>
      <c r="Q14">
        <v>8.6983595215449225E-2</v>
      </c>
      <c r="R14">
        <v>0.10770760257277456</v>
      </c>
    </row>
    <row r="15" spans="1:28" x14ac:dyDescent="0.25">
      <c r="A15">
        <v>48.087409303805707</v>
      </c>
      <c r="B15">
        <v>6.0947399386754829E-3</v>
      </c>
      <c r="C15">
        <v>0.41772039147899842</v>
      </c>
      <c r="D15">
        <v>19.438714336025861</v>
      </c>
      <c r="E15">
        <v>9.5000103986317825E-21</v>
      </c>
      <c r="F15">
        <v>9.7846133783316427E-2</v>
      </c>
      <c r="G15">
        <v>37.628945781322827</v>
      </c>
      <c r="H15">
        <v>0.10516057179208881</v>
      </c>
      <c r="I15">
        <v>9.5000000014450517E-21</v>
      </c>
      <c r="J15">
        <v>4.2080055462716635</v>
      </c>
      <c r="K15">
        <v>19</v>
      </c>
      <c r="L15">
        <v>500000000</v>
      </c>
      <c r="M15">
        <v>0.99745694766850301</v>
      </c>
      <c r="N15">
        <v>0.98767172064974962</v>
      </c>
      <c r="O15">
        <v>0.98629022306913772</v>
      </c>
      <c r="P15">
        <v>8.0575171618930325E-2</v>
      </c>
      <c r="Q15">
        <v>0.15665871844532681</v>
      </c>
      <c r="R15">
        <v>0.16852574300121156</v>
      </c>
    </row>
    <row r="16" spans="1:28" x14ac:dyDescent="0.25">
      <c r="A16">
        <v>47.867896065482022</v>
      </c>
      <c r="B16">
        <v>1.2114832766495588E-2</v>
      </c>
      <c r="C16">
        <v>0.34991214894018124</v>
      </c>
      <c r="D16">
        <v>16.626836606582284</v>
      </c>
      <c r="E16">
        <v>3.5668904311534509E-21</v>
      </c>
      <c r="F16">
        <v>1.5272916543327884</v>
      </c>
      <c r="G16">
        <v>35.978119749070167</v>
      </c>
      <c r="H16">
        <v>7.7633851625403798</v>
      </c>
      <c r="I16">
        <v>6.8743141386365292E-21</v>
      </c>
      <c r="J16">
        <v>5.287721053791727</v>
      </c>
      <c r="K16">
        <v>19</v>
      </c>
      <c r="L16">
        <v>500000000</v>
      </c>
      <c r="M16">
        <v>0.99204213346429149</v>
      </c>
      <c r="N16">
        <v>0.97896492898400844</v>
      </c>
      <c r="O16">
        <v>0.96272219761866107</v>
      </c>
      <c r="P16">
        <v>0.13242809547729736</v>
      </c>
      <c r="Q16">
        <v>0.2253800734774018</v>
      </c>
      <c r="R16">
        <v>0.27041956678193518</v>
      </c>
    </row>
    <row r="17" spans="1:22" x14ac:dyDescent="0.25">
      <c r="I17">
        <f>_xlfn.IFS(ABS(1/A1-T$5)&lt;=0.001*(1/A1),"Lower",ABS(1/A1-T$6)&lt;=0.001*(1/A1),"Upper",TRUE,1)</f>
        <v>1</v>
      </c>
      <c r="J17">
        <f>_xlfn.IFS(ABS(B1-U$5)&lt;=0.001*(B1),"Lower",ABS(B1-U$6)&lt;=0.001*(B1),"Upper",TRUE,1)</f>
        <v>1</v>
      </c>
      <c r="K17">
        <f>_xlfn.IFS(ABS(C1-V$5)&lt;=0.001*(C1),"Lower",ABS(C1-V$6)&lt;=0.001*(C1),"Upper",TRUE,1)</f>
        <v>1</v>
      </c>
      <c r="L17">
        <f t="shared" ref="L17:O32" si="0">_xlfn.IFS(ABS(1/D1-W$5)&lt;=0.001*(1/D1),"Lower",ABS(1/D1-W$6)&lt;=0.001*(1/D1),"Upper",TRUE,1)</f>
        <v>1</v>
      </c>
      <c r="M17">
        <f>_xlfn.IFS(ABS(E1-X$5)&lt;=0.001*(E1),"Lower",ABS(E1-X$6)&lt;=0.001*(E1),"Upper",TRUE,1)</f>
        <v>1</v>
      </c>
      <c r="N17">
        <f>_xlfn.IFS(ABS(F1-Y$5)&lt;=0.001*(F1),"Lower",ABS(F1-Y$6)&lt;=0.001*(F1),"Upper",TRUE,1)</f>
        <v>1</v>
      </c>
      <c r="O17">
        <f t="shared" si="0"/>
        <v>1</v>
      </c>
      <c r="P17">
        <f>_xlfn.IFS(ABS(H1-AA$5)&lt;=0.001*(H1),"Lower",ABS(H1-AA$6)&lt;=0.001*(H1),"Upper",TRUE,1)</f>
        <v>1</v>
      </c>
      <c r="Q17">
        <f>_xlfn.IFS(ABS(I1-AB$5)&lt;=0.001*(I1),"Lower",ABS(I1-AB$6)&lt;=0.001*(I1),"Upper",TRUE,1)</f>
        <v>1</v>
      </c>
    </row>
    <row r="18" spans="1:22" x14ac:dyDescent="0.25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_xlfn.IFS(ABS(1/A2-T$5)&lt;=0.001*(1/A2),"Lower",ABS(1/A2-T$6)&lt;=0.001*(1/A2),"Upper",TRUE,1)</f>
        <v>1</v>
      </c>
      <c r="J18">
        <f t="shared" ref="J18:K32" si="2">_xlfn.IFS(ABS(B2-U$5)&lt;=0.001*(B2),"Lower",ABS(B2-U$6)&lt;=0.001*(B2),"Upper",TRUE,1)</f>
        <v>1</v>
      </c>
      <c r="K18">
        <f t="shared" si="2"/>
        <v>1</v>
      </c>
      <c r="L18">
        <f t="shared" si="0"/>
        <v>1</v>
      </c>
      <c r="M18">
        <f t="shared" ref="M18:N32" si="3">_xlfn.IFS(ABS(E2-X$5)&lt;=0.001*(E2),"Lower",ABS(E2-X$6)&lt;=0.001*(E2),"Upper",TRUE,1)</f>
        <v>1</v>
      </c>
      <c r="N18">
        <f t="shared" si="3"/>
        <v>1</v>
      </c>
      <c r="O18">
        <f t="shared" si="0"/>
        <v>1</v>
      </c>
      <c r="P18">
        <f t="shared" ref="P18:Q32" si="4">_xlfn.IFS(ABS(H2-AA$5)&lt;=0.001*(H2),"Lower",ABS(H2-AA$6)&lt;=0.001*(H2),"Upper",TRUE,1)</f>
        <v>1</v>
      </c>
      <c r="Q18">
        <f t="shared" si="4"/>
        <v>1</v>
      </c>
    </row>
    <row r="19" spans="1:22" x14ac:dyDescent="0.25">
      <c r="A19" t="s">
        <v>4</v>
      </c>
      <c r="B19">
        <f>AVERAGE(A$1:A$3)</f>
        <v>47.982498041589629</v>
      </c>
      <c r="C19">
        <f>AVERAGE(A$4:A$6)</f>
        <v>48.406496276539286</v>
      </c>
      <c r="D19">
        <f>AVERAGE(A$7:A$12)</f>
        <v>48.389301907702752</v>
      </c>
      <c r="E19">
        <f>AVERAGE(A$13:A$16)</f>
        <v>47.956714249920779</v>
      </c>
      <c r="I19">
        <f t="shared" si="1"/>
        <v>1</v>
      </c>
      <c r="J19">
        <f t="shared" si="2"/>
        <v>1</v>
      </c>
      <c r="K19">
        <f t="shared" si="2"/>
        <v>1</v>
      </c>
      <c r="L19">
        <f t="shared" si="0"/>
        <v>1</v>
      </c>
      <c r="M19">
        <f t="shared" si="3"/>
        <v>1</v>
      </c>
      <c r="N19">
        <f t="shared" si="3"/>
        <v>1</v>
      </c>
      <c r="O19">
        <f t="shared" si="0"/>
        <v>1</v>
      </c>
      <c r="P19">
        <f t="shared" si="4"/>
        <v>1</v>
      </c>
      <c r="Q19">
        <f t="shared" si="4"/>
        <v>1</v>
      </c>
    </row>
    <row r="20" spans="1:22" x14ac:dyDescent="0.25">
      <c r="B20">
        <f>STDEV(A$1:A$3)/SQRT(COUNT(A$1:A$3))</f>
        <v>0.13018034702067366</v>
      </c>
      <c r="C20">
        <f>STDEV(A$4:A$6)/SQRT(COUNT(A$4:A$6))</f>
        <v>8.1398049533123545E-2</v>
      </c>
      <c r="D20">
        <f>STDEV(A$7:A$12)/SQRT(COUNT(A$7:A$12))</f>
        <v>0.14761614329507544</v>
      </c>
      <c r="E20">
        <f>STDEV(A$13:A$16)/SQRT(COUNT(A$13:A$16))</f>
        <v>4.9998648966186075E-2</v>
      </c>
      <c r="I20">
        <f t="shared" si="1"/>
        <v>1</v>
      </c>
      <c r="J20">
        <f t="shared" si="2"/>
        <v>1</v>
      </c>
      <c r="K20">
        <f t="shared" si="2"/>
        <v>1</v>
      </c>
      <c r="L20">
        <f t="shared" si="0"/>
        <v>1</v>
      </c>
      <c r="M20">
        <f t="shared" si="3"/>
        <v>1</v>
      </c>
      <c r="N20">
        <f t="shared" si="3"/>
        <v>1</v>
      </c>
      <c r="O20">
        <f t="shared" si="0"/>
        <v>1</v>
      </c>
      <c r="P20">
        <f t="shared" si="4"/>
        <v>1</v>
      </c>
      <c r="Q20">
        <f t="shared" si="4"/>
        <v>1</v>
      </c>
      <c r="V20" t="e">
        <f>1/W9</f>
        <v>#DIV/0!</v>
      </c>
    </row>
    <row r="21" spans="1:22" x14ac:dyDescent="0.25">
      <c r="I21">
        <f t="shared" si="1"/>
        <v>1</v>
      </c>
      <c r="J21">
        <f t="shared" si="2"/>
        <v>1</v>
      </c>
      <c r="K21">
        <f t="shared" si="2"/>
        <v>1</v>
      </c>
      <c r="L21">
        <f t="shared" si="0"/>
        <v>1</v>
      </c>
      <c r="M21">
        <f t="shared" si="3"/>
        <v>1</v>
      </c>
      <c r="N21">
        <f t="shared" si="3"/>
        <v>1</v>
      </c>
      <c r="O21">
        <f t="shared" si="0"/>
        <v>1</v>
      </c>
      <c r="P21">
        <f t="shared" si="4"/>
        <v>1</v>
      </c>
      <c r="Q21">
        <f t="shared" si="4"/>
        <v>1</v>
      </c>
      <c r="V21" t="e">
        <f>1/W10</f>
        <v>#DIV/0!</v>
      </c>
    </row>
    <row r="22" spans="1:22" x14ac:dyDescent="0.25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>
        <f t="shared" si="2"/>
        <v>1</v>
      </c>
      <c r="K22">
        <f t="shared" si="2"/>
        <v>1</v>
      </c>
      <c r="L22">
        <f t="shared" si="0"/>
        <v>1</v>
      </c>
      <c r="M22">
        <f t="shared" si="3"/>
        <v>1</v>
      </c>
      <c r="N22">
        <f t="shared" si="3"/>
        <v>1</v>
      </c>
      <c r="O22">
        <f t="shared" si="0"/>
        <v>1</v>
      </c>
      <c r="P22">
        <f t="shared" si="4"/>
        <v>1</v>
      </c>
      <c r="Q22">
        <f t="shared" si="4"/>
        <v>1</v>
      </c>
      <c r="S22">
        <f>MAX(L5:L16)</f>
        <v>500000000</v>
      </c>
      <c r="T22">
        <f>S22/10^8</f>
        <v>5</v>
      </c>
    </row>
    <row r="23" spans="1:22" x14ac:dyDescent="0.25">
      <c r="A23">
        <f>STDEV(B5:B16)/SQRT(12)</f>
        <v>7.6335850065731257E-3</v>
      </c>
      <c r="B23" t="s">
        <v>5</v>
      </c>
      <c r="C23">
        <f>AVERAGE(B$1:B$3)</f>
        <v>2.3513378530276648E-3</v>
      </c>
      <c r="D23">
        <f>AVERAGE(B$4:B$6)</f>
        <v>4.0331166243549099E-2</v>
      </c>
      <c r="E23">
        <f>AVERAGE(B$7:B$12)</f>
        <v>2.7670335688023222E-2</v>
      </c>
      <c r="F23">
        <f>AVERAGE(B$13:B$16)</f>
        <v>7.5327613374063743E-3</v>
      </c>
      <c r="I23">
        <f t="shared" si="1"/>
        <v>1</v>
      </c>
      <c r="J23">
        <f t="shared" si="2"/>
        <v>1</v>
      </c>
      <c r="K23">
        <f t="shared" si="2"/>
        <v>1</v>
      </c>
      <c r="L23">
        <f t="shared" si="0"/>
        <v>1</v>
      </c>
      <c r="M23">
        <f t="shared" si="3"/>
        <v>1</v>
      </c>
      <c r="N23">
        <f t="shared" si="3"/>
        <v>1</v>
      </c>
      <c r="O23">
        <f t="shared" si="0"/>
        <v>1</v>
      </c>
      <c r="P23">
        <f t="shared" si="4"/>
        <v>1</v>
      </c>
      <c r="Q23">
        <f t="shared" si="4"/>
        <v>1</v>
      </c>
    </row>
    <row r="24" spans="1:22" x14ac:dyDescent="0.25">
      <c r="C24">
        <f>STDEV(B$1:B$3)/SQRT(COUNT(B$1:B$3))</f>
        <v>8.3308282150204604E-5</v>
      </c>
      <c r="D24">
        <f>STDEV(B$4:B$6)/SQRT(COUNT(B$4:B$6))</f>
        <v>2.9908756641183396E-2</v>
      </c>
      <c r="E24">
        <f>STDEV(B$7:B$12)/SQRT(COUNT(B$7:B$12))</f>
        <v>1.4743245491851775E-2</v>
      </c>
      <c r="F24">
        <f>STDEV(B$13:B$16)/SQRT(COUNT(B$13:B$16))</f>
        <v>1.6450098632313744E-3</v>
      </c>
      <c r="I24">
        <f t="shared" si="1"/>
        <v>1</v>
      </c>
      <c r="J24">
        <f t="shared" si="2"/>
        <v>1</v>
      </c>
      <c r="K24">
        <f t="shared" si="2"/>
        <v>1</v>
      </c>
      <c r="L24">
        <f t="shared" si="0"/>
        <v>1</v>
      </c>
      <c r="M24">
        <f t="shared" si="3"/>
        <v>1</v>
      </c>
      <c r="N24">
        <f t="shared" si="3"/>
        <v>1</v>
      </c>
      <c r="O24">
        <f t="shared" si="0"/>
        <v>1</v>
      </c>
      <c r="P24">
        <f t="shared" si="4"/>
        <v>1</v>
      </c>
      <c r="Q24">
        <f t="shared" si="4"/>
        <v>1</v>
      </c>
    </row>
    <row r="25" spans="1:22" x14ac:dyDescent="0.25">
      <c r="I25">
        <f t="shared" si="1"/>
        <v>1</v>
      </c>
      <c r="J25">
        <f t="shared" si="2"/>
        <v>1</v>
      </c>
      <c r="K25">
        <f t="shared" si="2"/>
        <v>1</v>
      </c>
      <c r="L25">
        <f t="shared" si="0"/>
        <v>1</v>
      </c>
      <c r="M25">
        <f t="shared" si="3"/>
        <v>1</v>
      </c>
      <c r="N25">
        <f t="shared" si="3"/>
        <v>1</v>
      </c>
      <c r="O25" t="str">
        <f t="shared" si="0"/>
        <v>Upper</v>
      </c>
      <c r="P25" t="str">
        <f t="shared" si="4"/>
        <v>Upper</v>
      </c>
      <c r="Q25">
        <f t="shared" si="4"/>
        <v>1</v>
      </c>
    </row>
    <row r="26" spans="1:22" x14ac:dyDescent="0.25">
      <c r="D26" t="s">
        <v>0</v>
      </c>
      <c r="E26" t="s">
        <v>1</v>
      </c>
      <c r="F26" t="s">
        <v>2</v>
      </c>
      <c r="G26" t="s">
        <v>6</v>
      </c>
      <c r="I26">
        <f t="shared" si="1"/>
        <v>1</v>
      </c>
      <c r="J26">
        <f t="shared" si="2"/>
        <v>1</v>
      </c>
      <c r="K26">
        <f t="shared" si="2"/>
        <v>1</v>
      </c>
      <c r="L26">
        <f t="shared" si="0"/>
        <v>1</v>
      </c>
      <c r="M26">
        <f t="shared" si="3"/>
        <v>1</v>
      </c>
      <c r="N26">
        <f t="shared" si="3"/>
        <v>1</v>
      </c>
      <c r="O26">
        <f t="shared" si="0"/>
        <v>1</v>
      </c>
      <c r="P26">
        <f t="shared" si="4"/>
        <v>1</v>
      </c>
      <c r="Q26">
        <f t="shared" si="4"/>
        <v>1</v>
      </c>
    </row>
    <row r="27" spans="1:22" x14ac:dyDescent="0.25">
      <c r="C27" t="s">
        <v>7</v>
      </c>
      <c r="D27">
        <f>AVERAGE(C$1:C$3)</f>
        <v>0.3074240385172744</v>
      </c>
      <c r="E27">
        <f>AVERAGE(C$4:C$6)</f>
        <v>0.32354584887929788</v>
      </c>
      <c r="F27">
        <f>AVERAGE(C$7:C$12)</f>
        <v>0.28379140525801089</v>
      </c>
      <c r="G27">
        <f>AVERAGE(C$13:C$16)</f>
        <v>0.34822876627788446</v>
      </c>
      <c r="I27">
        <f t="shared" si="1"/>
        <v>1</v>
      </c>
      <c r="J27">
        <f t="shared" si="2"/>
        <v>1</v>
      </c>
      <c r="K27">
        <f t="shared" si="2"/>
        <v>1</v>
      </c>
      <c r="L27">
        <f t="shared" si="0"/>
        <v>1</v>
      </c>
      <c r="M27">
        <f t="shared" si="3"/>
        <v>1</v>
      </c>
      <c r="N27">
        <f t="shared" si="3"/>
        <v>1</v>
      </c>
      <c r="O27">
        <f t="shared" si="0"/>
        <v>1</v>
      </c>
      <c r="P27">
        <f t="shared" si="4"/>
        <v>1</v>
      </c>
      <c r="Q27">
        <f t="shared" si="4"/>
        <v>1</v>
      </c>
    </row>
    <row r="28" spans="1:22" x14ac:dyDescent="0.25">
      <c r="D28">
        <f>STDEV(C$1:C$3)/SQRT(COUNT(C$1:C$3))</f>
        <v>2.201938584258277E-2</v>
      </c>
      <c r="E28">
        <f>STDEV(C$4:C$6)/SQRT(COUNT(C$4:C$6))</f>
        <v>2.0663179854758112E-2</v>
      </c>
      <c r="F28">
        <f>STDEV(C$7:C$12)/SQRT(COUNT(C$7:C$12))</f>
        <v>2.0344245564901324E-2</v>
      </c>
      <c r="G28">
        <f>STDEV(C$13:C$16)/SQRT(COUNT(C$13:C$16))</f>
        <v>2.7069976552618131E-2</v>
      </c>
      <c r="I28">
        <f t="shared" si="1"/>
        <v>1</v>
      </c>
      <c r="J28">
        <f t="shared" si="2"/>
        <v>1</v>
      </c>
      <c r="K28">
        <f t="shared" si="2"/>
        <v>1</v>
      </c>
      <c r="L28">
        <f t="shared" si="0"/>
        <v>1</v>
      </c>
      <c r="M28">
        <f t="shared" si="3"/>
        <v>1</v>
      </c>
      <c r="N28">
        <f t="shared" si="3"/>
        <v>1</v>
      </c>
      <c r="O28">
        <f t="shared" si="0"/>
        <v>1</v>
      </c>
      <c r="P28">
        <f t="shared" si="4"/>
        <v>1</v>
      </c>
      <c r="Q28">
        <f t="shared" si="4"/>
        <v>1</v>
      </c>
    </row>
    <row r="29" spans="1:22" x14ac:dyDescent="0.25">
      <c r="I29">
        <f t="shared" si="1"/>
        <v>1</v>
      </c>
      <c r="J29">
        <f t="shared" si="2"/>
        <v>1</v>
      </c>
      <c r="K29">
        <f t="shared" si="2"/>
        <v>1</v>
      </c>
      <c r="L29">
        <f t="shared" si="0"/>
        <v>1</v>
      </c>
      <c r="M29">
        <f t="shared" si="3"/>
        <v>1</v>
      </c>
      <c r="N29">
        <f t="shared" si="3"/>
        <v>1</v>
      </c>
      <c r="O29">
        <f t="shared" si="0"/>
        <v>1</v>
      </c>
      <c r="P29">
        <f t="shared" si="4"/>
        <v>1</v>
      </c>
      <c r="Q29">
        <f t="shared" si="4"/>
        <v>1</v>
      </c>
    </row>
    <row r="30" spans="1:22" x14ac:dyDescent="0.25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>
        <f t="shared" si="2"/>
        <v>1</v>
      </c>
      <c r="K30">
        <f t="shared" si="2"/>
        <v>1</v>
      </c>
      <c r="L30">
        <f t="shared" si="0"/>
        <v>1</v>
      </c>
      <c r="M30">
        <f t="shared" si="3"/>
        <v>1</v>
      </c>
      <c r="N30">
        <f t="shared" si="3"/>
        <v>1</v>
      </c>
      <c r="O30">
        <f t="shared" si="0"/>
        <v>1</v>
      </c>
      <c r="P30">
        <f t="shared" si="4"/>
        <v>1</v>
      </c>
      <c r="Q30">
        <f t="shared" si="4"/>
        <v>1</v>
      </c>
    </row>
    <row r="31" spans="1:22" x14ac:dyDescent="0.25">
      <c r="C31">
        <f>STDEV(D5:D16)/SQRT(12)</f>
        <v>1.8852527504938441</v>
      </c>
      <c r="D31" t="s">
        <v>8</v>
      </c>
      <c r="E31">
        <f>AVERAGE(D$1:D$3)</f>
        <v>25.958611998482649</v>
      </c>
      <c r="F31">
        <f>AVERAGE(D$4:D$6)</f>
        <v>11.736358034137011</v>
      </c>
      <c r="G31">
        <f>AVERAGE(D$7:D$12)</f>
        <v>18.140337180692615</v>
      </c>
      <c r="H31">
        <f>AVERAGE(D$13:D$16)</f>
        <v>21.768857802426943</v>
      </c>
      <c r="I31">
        <f t="shared" si="1"/>
        <v>1</v>
      </c>
      <c r="J31">
        <f t="shared" si="2"/>
        <v>1</v>
      </c>
      <c r="K31">
        <f t="shared" si="2"/>
        <v>1</v>
      </c>
      <c r="L31">
        <f t="shared" si="0"/>
        <v>1</v>
      </c>
      <c r="M31">
        <f t="shared" si="3"/>
        <v>1</v>
      </c>
      <c r="N31">
        <f t="shared" si="3"/>
        <v>1</v>
      </c>
      <c r="O31">
        <f t="shared" si="0"/>
        <v>1</v>
      </c>
      <c r="P31">
        <f t="shared" si="4"/>
        <v>1</v>
      </c>
      <c r="Q31">
        <f t="shared" si="4"/>
        <v>1</v>
      </c>
    </row>
    <row r="32" spans="1:22" x14ac:dyDescent="0.25">
      <c r="A32">
        <f>MIN(D5:D14)</f>
        <v>9.900990099014253</v>
      </c>
      <c r="E32">
        <f>STDEV(D$1:D$3)/SQRT(COUNT(D$1:D$3))</f>
        <v>1.8935657399056376</v>
      </c>
      <c r="F32">
        <f>STDEV(D$4:D$6)/SQRT(COUNT(D$4:D$6))</f>
        <v>0.92503518546848451</v>
      </c>
      <c r="G32">
        <f>STDEV(D$7:D$12)/SQRT(COUNT(D$7:D$12))</f>
        <v>2.9108205309689565</v>
      </c>
      <c r="H32">
        <f>STDEV(D$13:D$16)/SQRT(COUNT(D$13:D$16))</f>
        <v>2.3553359806902039</v>
      </c>
      <c r="I32">
        <f t="shared" si="1"/>
        <v>1</v>
      </c>
      <c r="J32">
        <f t="shared" si="2"/>
        <v>1</v>
      </c>
      <c r="K32">
        <f t="shared" si="2"/>
        <v>1</v>
      </c>
      <c r="L32">
        <f t="shared" si="0"/>
        <v>1</v>
      </c>
      <c r="M32">
        <f t="shared" si="3"/>
        <v>1</v>
      </c>
      <c r="N32">
        <f t="shared" si="3"/>
        <v>1</v>
      </c>
      <c r="O32">
        <f t="shared" si="0"/>
        <v>1</v>
      </c>
      <c r="P32">
        <f t="shared" si="4"/>
        <v>1</v>
      </c>
      <c r="Q32">
        <f t="shared" si="4"/>
        <v>1</v>
      </c>
    </row>
    <row r="33" spans="1:12" x14ac:dyDescent="0.25">
      <c r="A33">
        <f>MAX(G5:G14)</f>
        <v>37.64088097610118</v>
      </c>
    </row>
    <row r="34" spans="1:12" x14ac:dyDescent="0.25">
      <c r="F34" t="s">
        <v>0</v>
      </c>
      <c r="G34" t="s">
        <v>1</v>
      </c>
      <c r="H34" t="s">
        <v>2</v>
      </c>
      <c r="I34" t="s">
        <v>6</v>
      </c>
    </row>
    <row r="35" spans="1:12" x14ac:dyDescent="0.25">
      <c r="E35" t="s">
        <v>9</v>
      </c>
      <c r="F35">
        <f>AVERAGE(E$1:E$3)</f>
        <v>7.482037056287997E-21</v>
      </c>
      <c r="G35">
        <f>AVERAGE(E$4:E$6)</f>
        <v>8.5057469153766854E-21</v>
      </c>
      <c r="H35">
        <f>AVERAGE(E$7:E$12)</f>
        <v>9.4316639142106011E-21</v>
      </c>
      <c r="I35">
        <f>AVERAGE(E$13:E$16)</f>
        <v>7.636441703460827E-21</v>
      </c>
    </row>
    <row r="36" spans="1:12" x14ac:dyDescent="0.25">
      <c r="F36">
        <f>STDEV(E$1:E$3)/SQRT(COUNT(E$1:E$3))</f>
        <v>1.6568430850951627E-21</v>
      </c>
      <c r="G36">
        <f>STDEV(E$4:E$6)/SQRT(COUNT(E$4:E$6))</f>
        <v>6.5735733948457149E-22</v>
      </c>
      <c r="H36">
        <f>STDEV(E$7:E$12)/SQRT(COUNT(E$7:E$12))</f>
        <v>7.8118328341859392E-23</v>
      </c>
      <c r="I36">
        <f>STDEV(E$13:E$16)/SQRT(COUNT(E$13:E$16))</f>
        <v>1.4030989439005636E-21</v>
      </c>
    </row>
    <row r="38" spans="1:12" x14ac:dyDescent="0.25">
      <c r="G38" t="s">
        <v>0</v>
      </c>
      <c r="H38" t="s">
        <v>1</v>
      </c>
      <c r="I38" t="s">
        <v>2</v>
      </c>
      <c r="J38" t="s">
        <v>3</v>
      </c>
    </row>
    <row r="39" spans="1:12" x14ac:dyDescent="0.25">
      <c r="E39">
        <f>STDEV(F5:F16)/SQRT(12)</f>
        <v>0.32353894503914765</v>
      </c>
      <c r="F39" t="s">
        <v>10</v>
      </c>
      <c r="G39">
        <f>AVERAGE(F$1:F$3)</f>
        <v>0.12234565493769074</v>
      </c>
      <c r="H39">
        <f>AVERAGE(F$4:F$6)</f>
        <v>2.4857362648737031</v>
      </c>
      <c r="I39">
        <f>AVERAGE(F$7:F$12)</f>
        <v>1.1856211004202184</v>
      </c>
      <c r="J39">
        <f>AVERAGE(F$13:F$16)</f>
        <v>0.45585692696656938</v>
      </c>
    </row>
    <row r="40" spans="1:12" x14ac:dyDescent="0.25">
      <c r="G40">
        <f>STDEV(F$1:F$3)/SQRT(COUNT(F$1:F$3))</f>
        <v>1.1696747032351034E-2</v>
      </c>
      <c r="H40">
        <f>STDEV(F$4:F$6)/SQRT(COUNT(F$4:F$6))</f>
        <v>1.9297074790323099</v>
      </c>
      <c r="I40">
        <f>STDEV(F$7:F$12)/SQRT(COUNT(F$7:F$12))</f>
        <v>0.60007008640704373</v>
      </c>
      <c r="J40">
        <f>STDEV(F$13:F$16)/SQRT(COUNT(F$13:F$16))</f>
        <v>0.3580597089152423</v>
      </c>
    </row>
    <row r="42" spans="1:12" x14ac:dyDescent="0.25">
      <c r="H42" t="s">
        <v>0</v>
      </c>
      <c r="I42" t="s">
        <v>1</v>
      </c>
      <c r="J42" t="s">
        <v>2</v>
      </c>
      <c r="K42" t="s">
        <v>3</v>
      </c>
    </row>
    <row r="43" spans="1:12" x14ac:dyDescent="0.25">
      <c r="G43" t="s">
        <v>11</v>
      </c>
      <c r="H43">
        <f>AVERAGE(G$1:G$3)</f>
        <v>37.635909075909467</v>
      </c>
      <c r="I43">
        <f>AVERAGE(G$4:G$6)</f>
        <v>36.966373477658294</v>
      </c>
      <c r="J43">
        <f>AVERAGE(G$7:G$12)</f>
        <v>36.951547582407763</v>
      </c>
      <c r="K43">
        <f>AVERAGE(G$13:G$16)</f>
        <v>37.138276972391907</v>
      </c>
    </row>
    <row r="44" spans="1:12" x14ac:dyDescent="0.25">
      <c r="H44">
        <f>STDEV(G$1:G$3)/SQRT(COUNT(G$1:G$3))</f>
        <v>1.5398613756017173E-2</v>
      </c>
      <c r="I44">
        <f>STDEV(G$4:G$6)/SQRT(COUNT(G$4:G$6))</f>
        <v>0.58270842248308452</v>
      </c>
      <c r="J44">
        <f>STDEV(G$7:G$12)/SQRT(COUNT(G$7:G$12))</f>
        <v>0.36510047252035949</v>
      </c>
      <c r="K44">
        <f>STDEV(G$13:G$16)/SQRT(COUNT(G$13:G$16))</f>
        <v>0.39445974170972326</v>
      </c>
    </row>
    <row r="46" spans="1:12" x14ac:dyDescent="0.25">
      <c r="I46" t="s">
        <v>0</v>
      </c>
      <c r="J46" t="s">
        <v>1</v>
      </c>
      <c r="K46" t="s">
        <v>2</v>
      </c>
      <c r="L46" t="s">
        <v>6</v>
      </c>
    </row>
    <row r="47" spans="1:12" x14ac:dyDescent="0.25">
      <c r="H47" t="s">
        <v>12</v>
      </c>
      <c r="I47">
        <f>AVERAGE(H$1:H$3)</f>
        <v>7.5181521579469876E-2</v>
      </c>
      <c r="J47">
        <f>AVERAGE(H$4:H$6)</f>
        <v>2.228455393536303</v>
      </c>
      <c r="K47">
        <f>AVERAGE(H$7:H$12)</f>
        <v>2.7588801409647505</v>
      </c>
      <c r="L47">
        <f>AVERAGE(H$13:H$16)</f>
        <v>2.1163749358124728</v>
      </c>
    </row>
    <row r="48" spans="1:12" x14ac:dyDescent="0.25">
      <c r="I48">
        <f>STDEV(H$1:H$3)/SQRT(COUNT(H$1:H$3))</f>
        <v>1.2653131657917406E-2</v>
      </c>
      <c r="J48">
        <f>STDEV(H$4:H$6)/SQRT(COUNT(H$4:H$6))</f>
        <v>1.8998376891786923</v>
      </c>
      <c r="K48">
        <f>STDEV(H$7:H$12)/SQRT(COUNT(H$7:H$12))</f>
        <v>1.6549458801738428</v>
      </c>
      <c r="L48">
        <f>STDEV(H$13:H$16)/SQRT(COUNT(H$13:H$16))</f>
        <v>1.8852608201450238</v>
      </c>
    </row>
    <row r="50" spans="9:16" x14ac:dyDescent="0.25">
      <c r="J50" t="s">
        <v>0</v>
      </c>
      <c r="K50" t="s">
        <v>1</v>
      </c>
      <c r="L50" t="s">
        <v>2</v>
      </c>
      <c r="M50" t="s">
        <v>6</v>
      </c>
    </row>
    <row r="51" spans="9:16" x14ac:dyDescent="0.25">
      <c r="I51" t="s">
        <v>13</v>
      </c>
      <c r="J51">
        <f>AVERAGE(I$1:I$3)</f>
        <v>8.8967520771387365E-21</v>
      </c>
      <c r="K51">
        <f>AVERAGE(I$4:I$6)</f>
        <v>9.5020063702869141E-21</v>
      </c>
      <c r="L51">
        <f>AVERAGE(I$7:I$12)</f>
        <v>8.8608875316098024E-21</v>
      </c>
      <c r="M51">
        <f>AVERAGE(I$13:I$16)</f>
        <v>7.7580981709229451E-21</v>
      </c>
    </row>
    <row r="52" spans="9:16" x14ac:dyDescent="0.25">
      <c r="J52">
        <f>STDEV(I$1:I$3)/SQRT(COUNT(I$1:I$3))</f>
        <v>3.1771530877073478E-22</v>
      </c>
      <c r="K52">
        <f>STDEV(I$4:I$6)/SQRT(COUNT(I$4:I$6))</f>
        <v>2.7603679323279104E-22</v>
      </c>
      <c r="L52">
        <f>STDEV(I$7:I$12)/SQRT(COUNT(I$7:I$12))</f>
        <v>5.7516525930771034E-22</v>
      </c>
      <c r="M52">
        <f>STDEV(I$13:I$16)/SQRT(COUNT(I$13:I$16))</f>
        <v>1.2393537382033517E-21</v>
      </c>
    </row>
    <row r="54" spans="9:16" x14ac:dyDescent="0.25">
      <c r="K54" t="s">
        <v>0</v>
      </c>
      <c r="L54" t="s">
        <v>1</v>
      </c>
      <c r="M54" t="s">
        <v>2</v>
      </c>
      <c r="N54" t="s">
        <v>6</v>
      </c>
    </row>
    <row r="55" spans="9:16" x14ac:dyDescent="0.25">
      <c r="J55" t="s">
        <v>14</v>
      </c>
      <c r="K55">
        <f>AVERAGE(J$1:J$3)</f>
        <v>4.0996703960586709</v>
      </c>
      <c r="L55">
        <f>AVERAGE(J$4:J$6)</f>
        <v>3.8943924295978469</v>
      </c>
      <c r="M55">
        <f>AVERAGE(J$7:J$12)</f>
        <v>4.2720452286746404</v>
      </c>
      <c r="N55">
        <f>AVERAGE(J$13:J$16)</f>
        <v>3.9072842672704491</v>
      </c>
    </row>
    <row r="56" spans="9:16" x14ac:dyDescent="0.25">
      <c r="K56">
        <f>STDEV(J$1:J$3)/SQRT(COUNT(J$1:J$3))</f>
        <v>0.41990446890825722</v>
      </c>
      <c r="L56">
        <f>STDEV(J$4:J$6)/SQRT(COUNT(J$4:J$6))</f>
        <v>0.59084832619895666</v>
      </c>
      <c r="M56">
        <f>STDEV(J$7:J$12)/SQRT(COUNT(J$7:J$12))</f>
        <v>0.83850342399820488</v>
      </c>
      <c r="N56">
        <f>STDEV(J$13:J$16)/SQRT(COUNT(J$13:J$16))</f>
        <v>0.55675222086004894</v>
      </c>
    </row>
    <row r="58" spans="9:16" x14ac:dyDescent="0.25">
      <c r="L58" t="s">
        <v>0</v>
      </c>
      <c r="M58" t="s">
        <v>1</v>
      </c>
      <c r="N58" t="s">
        <v>2</v>
      </c>
      <c r="O58" t="s">
        <v>6</v>
      </c>
    </row>
    <row r="59" spans="9:16" x14ac:dyDescent="0.25">
      <c r="K59" t="s">
        <v>15</v>
      </c>
      <c r="L59">
        <f>AVERAGE(K$1:K$3)</f>
        <v>19</v>
      </c>
      <c r="M59">
        <f>AVERAGE(K$4:K$6)</f>
        <v>19</v>
      </c>
      <c r="N59">
        <f>AVERAGE(K$7:K$12)</f>
        <v>19</v>
      </c>
      <c r="O59">
        <f>AVERAGE(K$13:K$16)</f>
        <v>19</v>
      </c>
    </row>
    <row r="60" spans="9:16" x14ac:dyDescent="0.25">
      <c r="L60">
        <f>STDEV(K$1:K$3)/SQRT(COUNT(K$1:K$3))</f>
        <v>0</v>
      </c>
      <c r="M60">
        <f>STDEV(K$4:K$6)/SQRT(COUNT(K$4:K$6))</f>
        <v>0</v>
      </c>
      <c r="N60">
        <f>STDEV(K$7:K$12)/SQRT(COUNT(K$7:K$12))</f>
        <v>0</v>
      </c>
      <c r="O60">
        <f>STDEV(K$13:K$16)/SQRT(COUNT(K$13:K$16))</f>
        <v>0</v>
      </c>
    </row>
    <row r="62" spans="9:16" x14ac:dyDescent="0.25">
      <c r="M62" t="s">
        <v>0</v>
      </c>
      <c r="N62" t="s">
        <v>1</v>
      </c>
      <c r="O62" t="s">
        <v>2</v>
      </c>
      <c r="P62" t="s">
        <v>6</v>
      </c>
    </row>
    <row r="63" spans="9:16" x14ac:dyDescent="0.25">
      <c r="L63" t="s">
        <v>16</v>
      </c>
      <c r="M63">
        <f>AVERAGE(L$1:L$3)</f>
        <v>500000000</v>
      </c>
      <c r="N63">
        <f>AVERAGE(L$4:L$6)</f>
        <v>500000000</v>
      </c>
      <c r="O63">
        <f>AVERAGE(L$7:L$12)</f>
        <v>500000000</v>
      </c>
      <c r="P63">
        <f>AVERAGE(L$13:L$16)</f>
        <v>500000000</v>
      </c>
    </row>
    <row r="64" spans="9:16" x14ac:dyDescent="0.25">
      <c r="M64">
        <f>STDEV(L$1:L$3)/SQRT(COUNT(L$1:L$3))</f>
        <v>0</v>
      </c>
      <c r="N64">
        <f>STDEV(L$4:L$6)/SQRT(COUNT(L$4:L$6))</f>
        <v>0</v>
      </c>
      <c r="O64">
        <f>STDEV(L$7:L$12)/SQRT(COUNT(L$7:L$12))</f>
        <v>0</v>
      </c>
      <c r="P64">
        <f>STDEV(L$13:L$16)/SQRT(COUNT(L$13:L$16))</f>
        <v>0</v>
      </c>
    </row>
    <row r="66" spans="13:20" x14ac:dyDescent="0.25">
      <c r="N66" t="s">
        <v>0</v>
      </c>
      <c r="O66" t="s">
        <v>1</v>
      </c>
      <c r="P66" t="s">
        <v>2</v>
      </c>
      <c r="Q66" t="s">
        <v>6</v>
      </c>
    </row>
    <row r="67" spans="13:20" x14ac:dyDescent="0.25">
      <c r="M67" t="s">
        <v>17</v>
      </c>
      <c r="N67">
        <f>AVERAGE(M$1:M$3)</f>
        <v>0.99702536813746778</v>
      </c>
      <c r="O67">
        <f>AVERAGE(M$4:M$6)</f>
        <v>0.99668290619333944</v>
      </c>
      <c r="P67">
        <f>AVERAGE(M$7:M$12)</f>
        <v>0.99636938393045027</v>
      </c>
      <c r="Q67">
        <f>AVERAGE(M$13:M$16)</f>
        <v>0.99599596632783105</v>
      </c>
    </row>
    <row r="68" spans="13:20" x14ac:dyDescent="0.25">
      <c r="N68">
        <f>STDEV(M$1:M$3)/SQRT(COUNT(M$1:M$3))</f>
        <v>2.9587770604108969E-4</v>
      </c>
      <c r="O68">
        <f>STDEV(M$4:M$6)/SQRT(COUNT(M$4:M$6))</f>
        <v>2.3514230809818667E-4</v>
      </c>
      <c r="P68">
        <f>STDEV(M$7:M$12)/SQRT(COUNT(M$7:M$12))</f>
        <v>3.7091859479880507E-4</v>
      </c>
      <c r="Q68">
        <f>STDEV(M$13:M$16)/SQRT(COUNT(M$13:M$16))</f>
        <v>1.3190310917702219E-3</v>
      </c>
    </row>
    <row r="70" spans="13:20" x14ac:dyDescent="0.25">
      <c r="O70" t="s">
        <v>0</v>
      </c>
      <c r="P70" t="s">
        <v>1</v>
      </c>
      <c r="Q70" t="s">
        <v>2</v>
      </c>
      <c r="R70" t="s">
        <v>6</v>
      </c>
    </row>
    <row r="71" spans="13:20" x14ac:dyDescent="0.25">
      <c r="N71" t="s">
        <v>18</v>
      </c>
      <c r="O71">
        <f>AVERAGE(N$1:N$3)</f>
        <v>0.98988355869478539</v>
      </c>
      <c r="P71">
        <f>AVERAGE(N$4:N$6)</f>
        <v>0.97840494194089489</v>
      </c>
      <c r="Q71">
        <f>AVERAGE(N$7:N$12)</f>
        <v>0.98085746487699577</v>
      </c>
      <c r="R71">
        <f>AVERAGE(N$13:N$16)</f>
        <v>0.99031003824857733</v>
      </c>
    </row>
    <row r="72" spans="13:20" x14ac:dyDescent="0.25">
      <c r="O72">
        <f>STDEV(N$1:N$3)/SQRT(COUNT(N$1:N$3))</f>
        <v>1.9417406979686065E-3</v>
      </c>
      <c r="P72">
        <f>STDEV(N$4:N$6)/SQRT(COUNT(N$4:N$6))</f>
        <v>5.8511633997282387E-3</v>
      </c>
      <c r="Q72">
        <f>STDEV(N$7:N$12)/SQRT(COUNT(N$7:N$12))</f>
        <v>7.5571567261521122E-3</v>
      </c>
      <c r="R72">
        <f>STDEV(N$13:N$16)/SQRT(COUNT(N$13:N$16))</f>
        <v>4.4109177039261364E-3</v>
      </c>
    </row>
    <row r="74" spans="13:20" x14ac:dyDescent="0.25">
      <c r="P74" t="s">
        <v>0</v>
      </c>
      <c r="Q74" t="s">
        <v>1</v>
      </c>
      <c r="R74" t="s">
        <v>2</v>
      </c>
      <c r="S74" t="s">
        <v>6</v>
      </c>
    </row>
    <row r="75" spans="13:20" x14ac:dyDescent="0.25">
      <c r="O75" t="s">
        <v>19</v>
      </c>
      <c r="P75">
        <f>AVERAGE(O$1:O$3)</f>
        <v>0.99429523577593526</v>
      </c>
      <c r="Q75">
        <f>AVERAGE(O$4:O$6)</f>
        <v>0.98852016166706969</v>
      </c>
      <c r="R75">
        <f>AVERAGE(O$7:O$12)</f>
        <v>0.98497591813471386</v>
      </c>
      <c r="S75">
        <f>AVERAGE(O$13:O$16)</f>
        <v>0.97208747011859908</v>
      </c>
    </row>
    <row r="76" spans="13:20" x14ac:dyDescent="0.25">
      <c r="P76">
        <f>STDEV(O$1:O$3)/SQRT(COUNT(O$1:O$3))</f>
        <v>5.7485734183384868E-4</v>
      </c>
      <c r="Q76">
        <f>STDEV(O$4:O$6)/SQRT(COUNT(O$4:O$6))</f>
        <v>1.9809978683569601E-3</v>
      </c>
      <c r="R76">
        <f>STDEV(O$7:O$12)/SQRT(COUNT(O$7:O$12))</f>
        <v>3.2866604989528394E-3</v>
      </c>
      <c r="S76">
        <f>STDEV(O$13:O$16)/SQRT(COUNT(O$13:O$16))</f>
        <v>1.1601849465639941E-2</v>
      </c>
    </row>
    <row r="78" spans="13:20" x14ac:dyDescent="0.25">
      <c r="Q78" t="s">
        <v>0</v>
      </c>
      <c r="R78" t="s">
        <v>1</v>
      </c>
      <c r="S78" t="s">
        <v>2</v>
      </c>
      <c r="T78" t="s">
        <v>6</v>
      </c>
    </row>
    <row r="79" spans="13:20" x14ac:dyDescent="0.25">
      <c r="P79" t="s">
        <v>20</v>
      </c>
      <c r="Q79">
        <f>AVERAGE(P$1:P$3)</f>
        <v>9.2015004429927494E-2</v>
      </c>
      <c r="R79">
        <f>AVERAGE(P$4:P$6)</f>
        <v>9.1462182570160921E-2</v>
      </c>
      <c r="S79">
        <f>AVERAGE(P$7:P$12)</f>
        <v>9.8350855723842459E-2</v>
      </c>
      <c r="T79">
        <f>AVERAGE(P$13:P$16)</f>
        <v>9.7798335322101748E-2</v>
      </c>
    </row>
    <row r="80" spans="13:20" x14ac:dyDescent="0.25">
      <c r="Q80">
        <f>STDEV(P$1:P$3)/SQRT(COUNT(P$1:P$3))</f>
        <v>4.631290905994811E-3</v>
      </c>
      <c r="R80">
        <f>STDEV(P$4:P$6)/SQRT(COUNT(P$4:P$6))</f>
        <v>2.711614776713403E-3</v>
      </c>
      <c r="S80">
        <f>STDEV(P$7:P$12)/SQRT(COUNT(P$7:P$12))</f>
        <v>3.3833577104386923E-3</v>
      </c>
      <c r="T80">
        <f>STDEV(P$13:P$16)/SQRT(COUNT(P$13:P$16))</f>
        <v>1.175417369383825E-2</v>
      </c>
    </row>
    <row r="82" spans="17:22" x14ac:dyDescent="0.25">
      <c r="R82" t="s">
        <v>0</v>
      </c>
      <c r="S82" t="s">
        <v>1</v>
      </c>
      <c r="T82" t="s">
        <v>2</v>
      </c>
      <c r="U82" t="s">
        <v>6</v>
      </c>
    </row>
    <row r="83" spans="17:22" x14ac:dyDescent="0.25">
      <c r="Q83" t="s">
        <v>21</v>
      </c>
      <c r="R83">
        <f>AVERAGE(Q$1:Q$3)</f>
        <v>0.14154659729558908</v>
      </c>
      <c r="S83">
        <f>AVERAGE(Q$4:Q$6)</f>
        <v>0.20887224998674234</v>
      </c>
      <c r="T83">
        <f>AVERAGE(Q$7:Q$12)</f>
        <v>0.1764959705054896</v>
      </c>
      <c r="U83">
        <f>AVERAGE(Q$13:Q$16)</f>
        <v>0.13674788423032214</v>
      </c>
    </row>
    <row r="84" spans="17:22" x14ac:dyDescent="0.25">
      <c r="R84">
        <f>STDEV(Q$1:Q$3)/SQRT(COUNT(Q$1:Q$3))</f>
        <v>1.3404536056360798E-2</v>
      </c>
      <c r="S84">
        <f>STDEV(Q$4:Q$6)/SQRT(COUNT(Q$4:Q$6))</f>
        <v>2.4758770983316945E-2</v>
      </c>
      <c r="T84">
        <f>STDEV(Q$7:Q$12)/SQRT(COUNT(Q$7:Q$12))</f>
        <v>4.0690601576439243E-2</v>
      </c>
      <c r="U84">
        <f>STDEV(Q$13:Q$16)/SQRT(COUNT(Q$13:Q$16))</f>
        <v>3.4379657713827345E-2</v>
      </c>
    </row>
    <row r="86" spans="17:22" x14ac:dyDescent="0.25">
      <c r="S86" t="s">
        <v>0</v>
      </c>
      <c r="T86" t="s">
        <v>1</v>
      </c>
      <c r="U86" t="s">
        <v>2</v>
      </c>
      <c r="V86" t="s">
        <v>6</v>
      </c>
    </row>
    <row r="87" spans="17:22" x14ac:dyDescent="0.25">
      <c r="R87" t="s">
        <v>22</v>
      </c>
      <c r="S87">
        <f>AVERAGE(R$1:R$3)</f>
        <v>0.12818304018528129</v>
      </c>
      <c r="T87">
        <f>AVERAGE(R$4:R$6)</f>
        <v>0.16055692431524271</v>
      </c>
      <c r="U87">
        <f>AVERAGE(R$7:R$12)</f>
        <v>0.17424351599829332</v>
      </c>
      <c r="V87">
        <f>AVERAGE(R$13:R$16)</f>
        <v>0.22212793077667953</v>
      </c>
    </row>
    <row r="88" spans="17:22" x14ac:dyDescent="0.25">
      <c r="S88">
        <f>STDEV(R$1:R$3)/SQRT(COUNT(R$1:R$3))</f>
        <v>1.4971954313863188E-2</v>
      </c>
      <c r="T88">
        <f>STDEV(R$4:R$6)/SQRT(COUNT(R$4:R$6))</f>
        <v>6.3305755464494089E-3</v>
      </c>
      <c r="U88">
        <f>STDEV(R$7:R$12)/SQRT(COUNT(R$7:R$12))</f>
        <v>1.8766622407849917E-2</v>
      </c>
      <c r="V88">
        <f>STDEV(R$13:R$16)/SQRT(COUNT(R$13:R$16))</f>
        <v>5.2147844129332974E-2</v>
      </c>
    </row>
  </sheetData>
  <conditionalFormatting sqref="I17:Q3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2020-01-28T00:52:16Z</dcterms:created>
  <dcterms:modified xsi:type="dcterms:W3CDTF">2020-01-31T19:25:26Z</dcterms:modified>
</cp:coreProperties>
</file>