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EEC85DE3-5188-47A9-B7F1-15ECE56D2345}" xr6:coauthVersionLast="44" xr6:coauthVersionMax="44" xr10:uidLastSave="{00000000-0000-0000-0000-000000000000}"/>
  <bookViews>
    <workbookView xWindow="-108" yWindow="-108" windowWidth="23256" windowHeight="12576" xr2:uid="{D1CEB774-CC90-42A4-8F95-9A6C97CFD06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2" i="1" l="1"/>
  <c r="H52" i="1"/>
  <c r="G52" i="1"/>
  <c r="I51" i="1"/>
  <c r="H51" i="1"/>
  <c r="G51" i="1"/>
  <c r="H49" i="1"/>
  <c r="G49" i="1"/>
  <c r="F49" i="1"/>
  <c r="H48" i="1"/>
  <c r="G48" i="1"/>
  <c r="F48" i="1"/>
  <c r="G46" i="1"/>
  <c r="F46" i="1"/>
  <c r="E46" i="1"/>
  <c r="G45" i="1"/>
  <c r="F45" i="1"/>
  <c r="E45" i="1"/>
  <c r="F43" i="1"/>
  <c r="E43" i="1"/>
  <c r="D43" i="1"/>
  <c r="F42" i="1"/>
  <c r="E42" i="1"/>
  <c r="D42" i="1"/>
  <c r="E40" i="1"/>
  <c r="D40" i="1"/>
  <c r="C40" i="1"/>
  <c r="E39" i="1"/>
  <c r="D39" i="1"/>
  <c r="C39" i="1"/>
  <c r="D37" i="1"/>
  <c r="C37" i="1"/>
  <c r="B37" i="1"/>
  <c r="D36" i="1"/>
  <c r="C36" i="1"/>
  <c r="B36" i="1"/>
  <c r="P6" i="1"/>
  <c r="L6" i="1"/>
  <c r="P5" i="1"/>
  <c r="O5" i="1"/>
  <c r="N5" i="1"/>
  <c r="L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</calcChain>
</file>

<file path=xl/sharedStrings.xml><?xml version="1.0" encoding="utf-8"?>
<sst xmlns="http://schemas.openxmlformats.org/spreadsheetml/2006/main" count="30" uniqueCount="11">
  <si>
    <t>Normal</t>
  </si>
  <si>
    <t>Cancer</t>
  </si>
  <si>
    <t>Benign</t>
  </si>
  <si>
    <t>T1P</t>
  </si>
  <si>
    <t>Kpl</t>
  </si>
  <si>
    <t>FlowP</t>
  </si>
  <si>
    <t>Klp</t>
  </si>
  <si>
    <t>T1L</t>
  </si>
  <si>
    <t>FlowL</t>
  </si>
  <si>
    <t>kpl</t>
  </si>
  <si>
    <t>kLEfflux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</si>
</sst>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Sheet1!$L$36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F9-4B24-A7E2-B8225492598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CF9-4B24-A7E2-B8225492598B}"/>
              </c:ext>
            </c:extLst>
          </c:dPt>
          <c:errBars>
            <c:errBarType val="both"/>
            <c:errValType val="fixedVal"/>
            <c:noEndCap val="0"/>
            <c:val val="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Sheet1!$M$35:$N$35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Sheet1!$M$36:$N$36</c:f>
              <c:numCache>
                <c:formatCode>General</c:formatCode>
                <c:ptCount val="2"/>
                <c:pt idx="0">
                  <c:v>2.5166594846852408E-3</c:v>
                </c:pt>
                <c:pt idx="1">
                  <c:v>1.7560152507848932E-2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9-4B24-A7E2-B8225492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498064"/>
        <c:axId val="555492160"/>
      </c:barChart>
      <c:catAx>
        <c:axId val="55549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92160"/>
        <c:crosses val="autoZero"/>
        <c:auto val="1"/>
        <c:lblAlgn val="ctr"/>
        <c:lblOffset val="100"/>
        <c:noMultiLvlLbl val="0"/>
      </c:catAx>
      <c:valAx>
        <c:axId val="5554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9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Sheet1!$Q$35</c:f>
              <c:strCache>
                <c:ptCount val="1"/>
                <c:pt idx="0">
                  <c:v>kLEfflux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D-4E61-8BE1-15E1D75746CF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Sheet1!$R$36:$S$36</c:f>
                <c:numCache>
                  <c:formatCode>General</c:formatCode>
                  <c:ptCount val="2"/>
                  <c:pt idx="0">
                    <c:v>6.7513944016994775E-3</c:v>
                  </c:pt>
                  <c:pt idx="1">
                    <c:v>1.9487075975164306E-2</c:v>
                  </c:pt>
                </c:numCache>
              </c:numRef>
            </c:plus>
            <c:minus>
              <c:numRef>
                <c:f>Sheet1!$R$36:$S$36</c:f>
                <c:numCache>
                  <c:formatCode>General</c:formatCode>
                  <c:ptCount val="2"/>
                  <c:pt idx="0">
                    <c:v>6.7513944016994775E-3</c:v>
                  </c:pt>
                  <c:pt idx="1">
                    <c:v>1.9487075975164306E-2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Sheet1!$R$34:$S$34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Sheet1!$R$35:$S$35</c:f>
              <c:numCache>
                <c:formatCode>General</c:formatCode>
                <c:ptCount val="2"/>
                <c:pt idx="0">
                  <c:v>1.1401487816941433E-2</c:v>
                </c:pt>
                <c:pt idx="1">
                  <c:v>3.9918370364512568E-2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D-4E61-8BE1-15E1D7574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264784"/>
        <c:axId val="622265440"/>
      </c:barChart>
      <c:catAx>
        <c:axId val="6222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65440"/>
        <c:crosses val="autoZero"/>
        <c:auto val="1"/>
        <c:lblAlgn val="ctr"/>
        <c:lblOffset val="100"/>
        <c:noMultiLvlLbl val="0"/>
      </c:catAx>
      <c:valAx>
        <c:axId val="6222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39</xdr:row>
      <xdr:rowOff>118110</xdr:rowOff>
    </xdr:from>
    <xdr:to>
      <xdr:col>17</xdr:col>
      <xdr:colOff>0</xdr:colOff>
      <xdr:row>54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7148E-3C0C-46D7-A713-B2D2F3BB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396240</xdr:colOff>
      <xdr:row>30</xdr:row>
      <xdr:rowOff>179070</xdr:rowOff>
    </xdr:from>
    <xdr:to>
      <xdr:col>16</xdr:col>
      <xdr:colOff>91440</xdr:colOff>
      <xdr:row>45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DCD987-6894-46C2-9E6C-2CF552262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AA74-06B0-40CB-82E5-B093011EF887}">
  <dimension ref="A1:S52"/>
  <sheetViews>
    <sheetView tabSelected="1" topLeftCell="D25" workbookViewId="0">
      <selection activeCell="Q34" sqref="Q34:S35"/>
    </sheetView>
  </sheetViews>
  <sheetFormatPr defaultRowHeight="14.4" x14ac:dyDescent="0.3"/>
  <sheetData>
    <row r="1" spans="1:17" x14ac:dyDescent="0.3">
      <c r="A1">
        <v>2.0996176350587016E-2</v>
      </c>
      <c r="B1">
        <v>3.0788060792072375E-2</v>
      </c>
      <c r="C1">
        <v>17.197093378649697</v>
      </c>
      <c r="D1">
        <v>4.0673244429529285E-7</v>
      </c>
      <c r="E1">
        <v>3.0994015489098293E-2</v>
      </c>
      <c r="F1">
        <v>0.11363580300473007</v>
      </c>
      <c r="G1">
        <v>0.99846407888768063</v>
      </c>
      <c r="H1">
        <v>0.99710748382765813</v>
      </c>
      <c r="I1">
        <v>5.8059472923532883E-2</v>
      </c>
      <c r="J1">
        <v>9.8545232846897535E-2</v>
      </c>
    </row>
    <row r="2" spans="1:17" x14ac:dyDescent="0.3">
      <c r="A2">
        <v>2.0230353285219438E-2</v>
      </c>
      <c r="B2">
        <v>4.1970173122318809E-4</v>
      </c>
      <c r="C2">
        <v>0.33623158594091862</v>
      </c>
      <c r="D2">
        <v>2.9623171339424073E-14</v>
      </c>
      <c r="E2">
        <v>3.0990953609186096E-2</v>
      </c>
      <c r="F2">
        <v>7.0526336914887772E-2</v>
      </c>
      <c r="G2">
        <v>0.98334972172691559</v>
      </c>
      <c r="H2">
        <v>0.98383247355010717</v>
      </c>
      <c r="I2">
        <v>0.18152987855890426</v>
      </c>
      <c r="J2">
        <v>0.17869607104149435</v>
      </c>
    </row>
    <row r="3" spans="1:17" x14ac:dyDescent="0.3">
      <c r="A3">
        <v>2.1133216040270707E-2</v>
      </c>
      <c r="B3">
        <v>1.2258587595493572E-2</v>
      </c>
      <c r="C3">
        <v>20.403287271705146</v>
      </c>
      <c r="D3">
        <v>2.6575576499716711E-7</v>
      </c>
      <c r="E3">
        <v>2.6315789473706414E-2</v>
      </c>
      <c r="F3">
        <v>2.2204460492503131E-14</v>
      </c>
      <c r="G3">
        <v>0.99544579698457758</v>
      </c>
      <c r="H3">
        <v>0.9699137180384636</v>
      </c>
      <c r="I3">
        <v>9.548083569881205E-2</v>
      </c>
      <c r="J3">
        <v>0.25588545451856037</v>
      </c>
    </row>
    <row r="4" spans="1:17" x14ac:dyDescent="0.3">
      <c r="A4">
        <v>1.9820491693986659E-2</v>
      </c>
      <c r="B4">
        <v>4.6191611229062866E-4</v>
      </c>
      <c r="C4">
        <v>1.1658074730767378E-3</v>
      </c>
      <c r="D4">
        <v>9.9997588884286712E-2</v>
      </c>
      <c r="E4">
        <v>4.2584702464187794E-2</v>
      </c>
      <c r="F4">
        <v>8.0091548865710904E-2</v>
      </c>
      <c r="G4">
        <v>0.99637512633627257</v>
      </c>
      <c r="H4">
        <v>0.98978118748874588</v>
      </c>
      <c r="I4">
        <v>8.4606566457543178E-2</v>
      </c>
      <c r="J4">
        <v>0.14837446835332921</v>
      </c>
    </row>
    <row r="5" spans="1:17" x14ac:dyDescent="0.3">
      <c r="A5">
        <v>1.9939235331044407E-2</v>
      </c>
      <c r="B5">
        <v>6.8530887550127481E-4</v>
      </c>
      <c r="C5">
        <v>4.4913559158545988</v>
      </c>
      <c r="D5">
        <v>9.0310035669480135E-2</v>
      </c>
      <c r="E5">
        <v>2.6316100462123806E-2</v>
      </c>
      <c r="F5">
        <v>7.2419519313753428E-6</v>
      </c>
      <c r="G5">
        <v>0.99745889241313013</v>
      </c>
      <c r="H5">
        <v>0.71060134068024083</v>
      </c>
      <c r="I5">
        <v>7.2125770025104452E-2</v>
      </c>
      <c r="J5">
        <v>0.92654693581325986</v>
      </c>
      <c r="L5" s="1">
        <f>1/51</f>
        <v>1.9607843137254902E-2</v>
      </c>
      <c r="M5" s="1">
        <v>1E-4</v>
      </c>
      <c r="N5" s="1">
        <f>10^-8</f>
        <v>1E-8</v>
      </c>
      <c r="O5" s="1">
        <f>10^-20</f>
        <v>9.9999999999999995E-21</v>
      </c>
      <c r="P5" s="1">
        <f>1/38</f>
        <v>2.6315789473684209E-2</v>
      </c>
      <c r="Q5" s="1">
        <v>0</v>
      </c>
    </row>
    <row r="6" spans="1:17" x14ac:dyDescent="0.3">
      <c r="A6">
        <v>2.049470218904903E-2</v>
      </c>
      <c r="B6">
        <v>7.1175191474647762E-4</v>
      </c>
      <c r="C6">
        <v>7.5440317609286212E-2</v>
      </c>
      <c r="D6">
        <v>2.9543702661516201E-11</v>
      </c>
      <c r="E6">
        <v>3.4218925976350005E-2</v>
      </c>
      <c r="F6">
        <v>9.6747439185461206E-2</v>
      </c>
      <c r="G6">
        <v>0.99800880489917976</v>
      </c>
      <c r="H6">
        <v>0.99636190729709018</v>
      </c>
      <c r="I6">
        <v>6.2826594312983222E-2</v>
      </c>
      <c r="J6">
        <v>9.0334485610375909E-2</v>
      </c>
      <c r="L6">
        <f>1/47</f>
        <v>2.1276595744680851E-2</v>
      </c>
      <c r="M6">
        <v>0.08</v>
      </c>
      <c r="N6">
        <v>25</v>
      </c>
      <c r="O6">
        <v>0.1</v>
      </c>
      <c r="P6">
        <f>1/10</f>
        <v>0.1</v>
      </c>
      <c r="Q6">
        <v>1</v>
      </c>
    </row>
    <row r="7" spans="1:17" x14ac:dyDescent="0.3">
      <c r="A7">
        <v>2.1211388959800601E-2</v>
      </c>
      <c r="B7">
        <v>8.8749153852914296E-3</v>
      </c>
      <c r="C7">
        <v>21.641329359036629</v>
      </c>
      <c r="D7">
        <v>3.540912428211541E-8</v>
      </c>
      <c r="E7">
        <v>2.6726208389151233E-2</v>
      </c>
      <c r="F7">
        <v>1.2940346291198286E-2</v>
      </c>
      <c r="G7">
        <v>0.99218039111733347</v>
      </c>
      <c r="H7">
        <v>0.96604283427073245</v>
      </c>
      <c r="I7">
        <v>0.124170918689126</v>
      </c>
      <c r="J7">
        <v>0.27077327391731437</v>
      </c>
    </row>
    <row r="8" spans="1:17" x14ac:dyDescent="0.3">
      <c r="A8">
        <v>2.0418198121840758E-2</v>
      </c>
      <c r="B8">
        <v>8.0317773101076604E-3</v>
      </c>
      <c r="C8">
        <v>10.242101708470241</v>
      </c>
      <c r="D8">
        <v>2.0352892181602172E-2</v>
      </c>
      <c r="E8">
        <v>2.6342443841692539E-2</v>
      </c>
      <c r="F8">
        <v>3.4876841185003328E-3</v>
      </c>
      <c r="G8">
        <v>0.99591328798801593</v>
      </c>
      <c r="H8">
        <v>0.99203620346309096</v>
      </c>
      <c r="I8">
        <v>9.0594478275603657E-2</v>
      </c>
      <c r="J8">
        <v>0.13610483430251968</v>
      </c>
    </row>
    <row r="9" spans="1:17" x14ac:dyDescent="0.3">
      <c r="A9">
        <v>2.0715318885806265E-2</v>
      </c>
      <c r="B9">
        <v>3.2489532554589657E-4</v>
      </c>
      <c r="C9">
        <v>0.11459088009734096</v>
      </c>
      <c r="D9">
        <v>2.9766559316584324E-14</v>
      </c>
      <c r="E9">
        <v>2.7837096039083901E-2</v>
      </c>
      <c r="F9">
        <v>2.2121073765903207E-2</v>
      </c>
      <c r="G9">
        <v>0.99504652870877575</v>
      </c>
      <c r="H9">
        <v>0.98739418515590893</v>
      </c>
      <c r="I9">
        <v>9.8942642351675811E-2</v>
      </c>
      <c r="J9">
        <v>0.1573666046037831</v>
      </c>
    </row>
    <row r="10" spans="1:17" x14ac:dyDescent="0.3">
      <c r="A10">
        <v>2.0625110187180679E-2</v>
      </c>
      <c r="B10">
        <v>1.6417911796504921E-2</v>
      </c>
      <c r="C10">
        <v>18.739682888820127</v>
      </c>
      <c r="D10">
        <v>1.0306891720820402E-9</v>
      </c>
      <c r="E10">
        <v>2.7945051294400752E-2</v>
      </c>
      <c r="F10">
        <v>5.8488912884592736E-2</v>
      </c>
      <c r="G10">
        <v>0.99149019266209171</v>
      </c>
      <c r="H10">
        <v>0.97200995083009123</v>
      </c>
      <c r="I10">
        <v>0.13021444685847433</v>
      </c>
      <c r="J10">
        <v>0.24211475717145006</v>
      </c>
    </row>
    <row r="11" spans="1:17" x14ac:dyDescent="0.3">
      <c r="A11">
        <v>2.0828777121022858E-2</v>
      </c>
      <c r="B11">
        <v>1.708377444080628E-2</v>
      </c>
      <c r="C11">
        <v>18.916338358095206</v>
      </c>
      <c r="D11">
        <v>1.9919058242937035E-9</v>
      </c>
      <c r="E11">
        <v>2.6918874378462312E-2</v>
      </c>
      <c r="F11">
        <v>1.7390751957619473E-2</v>
      </c>
      <c r="G11">
        <v>0.99652810319964991</v>
      </c>
      <c r="H11">
        <v>0.99230700224604884</v>
      </c>
      <c r="I11">
        <v>8.3898040655969397E-2</v>
      </c>
      <c r="J11">
        <v>0.12480884051876322</v>
      </c>
    </row>
    <row r="12" spans="1:17" x14ac:dyDescent="0.3">
      <c r="A12">
        <v>2.1193197649676143E-2</v>
      </c>
      <c r="B12">
        <v>3.1572254670712438E-2</v>
      </c>
      <c r="C12">
        <v>17.506677574004737</v>
      </c>
      <c r="D12">
        <v>1.5120838969599979E-9</v>
      </c>
      <c r="E12">
        <v>2.846838991797012E-2</v>
      </c>
      <c r="F12">
        <v>4.2956538975809748E-2</v>
      </c>
      <c r="G12">
        <v>0.99423383288623279</v>
      </c>
      <c r="H12">
        <v>0.99460822429754159</v>
      </c>
      <c r="I12">
        <v>0.10664313840218709</v>
      </c>
      <c r="J12">
        <v>0.10320486060620654</v>
      </c>
    </row>
    <row r="13" spans="1:17" x14ac:dyDescent="0.3">
      <c r="A13">
        <v>1.9972000811914196E-2</v>
      </c>
      <c r="B13">
        <v>8.9234516110104131E-3</v>
      </c>
      <c r="C13">
        <v>4.1313940063072687</v>
      </c>
      <c r="D13">
        <v>2.7229392218124621E-2</v>
      </c>
      <c r="E13">
        <v>2.6315789473708679E-2</v>
      </c>
      <c r="F13">
        <v>2.4471162099115268E-14</v>
      </c>
      <c r="G13">
        <v>0.99604691125962597</v>
      </c>
      <c r="H13">
        <v>0.99777221416501261</v>
      </c>
      <c r="I13">
        <v>9.1508833243364271E-2</v>
      </c>
      <c r="J13">
        <v>7.062384869236453E-2</v>
      </c>
    </row>
    <row r="14" spans="1:17" x14ac:dyDescent="0.3">
      <c r="A14">
        <v>1.9678783667769612E-2</v>
      </c>
      <c r="B14">
        <v>2.1214462087564996E-4</v>
      </c>
      <c r="C14">
        <v>2.1399157292063209E-2</v>
      </c>
      <c r="D14">
        <v>3.2367534718113708E-14</v>
      </c>
      <c r="E14">
        <v>3.191716563863E-2</v>
      </c>
      <c r="F14">
        <v>6.1958406393276502E-2</v>
      </c>
      <c r="G14">
        <v>0.99205365337743379</v>
      </c>
      <c r="H14">
        <v>0.45096435352007658</v>
      </c>
      <c r="I14">
        <v>0.12510825377140231</v>
      </c>
      <c r="J14">
        <v>1.3349999535357298</v>
      </c>
    </row>
    <row r="15" spans="1:17" x14ac:dyDescent="0.3">
      <c r="A15">
        <v>1.9693401361322888E-2</v>
      </c>
      <c r="B15">
        <v>3.9006300211049587E-4</v>
      </c>
      <c r="C15">
        <v>0.11410274861143435</v>
      </c>
      <c r="D15">
        <v>2.5619223333466124E-14</v>
      </c>
      <c r="E15">
        <v>2.7580848752245101E-2</v>
      </c>
      <c r="F15">
        <v>1.9128726142448975E-2</v>
      </c>
      <c r="G15">
        <v>0.99678204175018814</v>
      </c>
      <c r="H15">
        <v>0.89266582810939465</v>
      </c>
      <c r="I15">
        <v>8.1175439013568898E-2</v>
      </c>
      <c r="J15">
        <v>0.54309124429125588</v>
      </c>
    </row>
    <row r="16" spans="1:17" x14ac:dyDescent="0.3">
      <c r="A16">
        <v>2.0758155556396315E-2</v>
      </c>
      <c r="B16">
        <v>3.4482806248130169E-4</v>
      </c>
      <c r="C16">
        <v>0.31991514396370108</v>
      </c>
      <c r="D16">
        <v>2.5021432166680625E-3</v>
      </c>
      <c r="E16">
        <v>2.6315789473706414E-2</v>
      </c>
      <c r="F16">
        <v>2.2204460492503131E-14</v>
      </c>
      <c r="G16">
        <v>0.99823936203068819</v>
      </c>
      <c r="H16">
        <v>0.97719118367620061</v>
      </c>
      <c r="I16">
        <v>6.0434518608074167E-2</v>
      </c>
      <c r="J16">
        <v>0.23983072747411929</v>
      </c>
    </row>
    <row r="17" spans="1:10" x14ac:dyDescent="0.3">
      <c r="A17">
        <v>2.0847482463769933E-2</v>
      </c>
      <c r="B17">
        <v>4.0829526313875409E-4</v>
      </c>
      <c r="C17">
        <v>0.4837509499428731</v>
      </c>
      <c r="D17">
        <v>2.340455959641114E-14</v>
      </c>
      <c r="E17">
        <v>2.8052596274836205E-2</v>
      </c>
      <c r="F17">
        <v>2.6477225125270086E-2</v>
      </c>
      <c r="G17">
        <v>0.96215051564743681</v>
      </c>
      <c r="H17">
        <v>0.95334326921431511</v>
      </c>
      <c r="I17">
        <v>0.27196687116124602</v>
      </c>
      <c r="J17">
        <v>0.32136824912298095</v>
      </c>
    </row>
    <row r="18" spans="1:10" x14ac:dyDescent="0.3">
      <c r="A18">
        <f>IF(OR(ABS(A1-L$5)&lt;=0.001*L$5,ABS(A1-L$6)&lt;=0.001*L$6),0,1)</f>
        <v>1</v>
      </c>
      <c r="B18">
        <f t="shared" ref="B18:F33" si="0">IF(OR(ABS(B1-M$5)&lt;=0.001*M$5,ABS(B1-M$6)&lt;=0.001*M$6),0,1)</f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10" x14ac:dyDescent="0.3">
      <c r="A19">
        <f t="shared" ref="A19:F34" si="1">IF(OR(ABS(A2-L$5)&lt;=0.001*L$5,ABS(A2-L$6)&lt;=0.001*L$6),0,1)</f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10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1</v>
      </c>
    </row>
    <row r="21" spans="1:10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0</v>
      </c>
      <c r="E21">
        <f t="shared" si="0"/>
        <v>1</v>
      </c>
      <c r="F21">
        <f t="shared" si="0"/>
        <v>1</v>
      </c>
    </row>
    <row r="22" spans="1:10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0</v>
      </c>
      <c r="F22">
        <f t="shared" si="0"/>
        <v>1</v>
      </c>
    </row>
    <row r="23" spans="1:10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10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  <row r="25" spans="1:10" x14ac:dyDescent="0.3">
      <c r="A25">
        <f t="shared" si="1"/>
        <v>1</v>
      </c>
      <c r="B25">
        <f t="shared" si="0"/>
        <v>1</v>
      </c>
      <c r="C25">
        <f t="shared" si="0"/>
        <v>1</v>
      </c>
      <c r="D25">
        <f t="shared" si="0"/>
        <v>1</v>
      </c>
      <c r="E25">
        <f t="shared" si="0"/>
        <v>1</v>
      </c>
      <c r="F25">
        <f t="shared" si="0"/>
        <v>1</v>
      </c>
    </row>
    <row r="26" spans="1:10" x14ac:dyDescent="0.3">
      <c r="A26">
        <f t="shared" si="1"/>
        <v>1</v>
      </c>
      <c r="B26">
        <f t="shared" si="0"/>
        <v>1</v>
      </c>
      <c r="C26">
        <f t="shared" si="0"/>
        <v>1</v>
      </c>
      <c r="D26">
        <f t="shared" si="0"/>
        <v>1</v>
      </c>
      <c r="E26">
        <f t="shared" si="0"/>
        <v>1</v>
      </c>
      <c r="F26">
        <f t="shared" si="0"/>
        <v>1</v>
      </c>
    </row>
    <row r="27" spans="1:10" x14ac:dyDescent="0.3">
      <c r="A27">
        <f t="shared" si="1"/>
        <v>1</v>
      </c>
      <c r="B27">
        <f t="shared" si="0"/>
        <v>1</v>
      </c>
      <c r="C27">
        <f t="shared" si="0"/>
        <v>1</v>
      </c>
      <c r="D27">
        <f t="shared" si="0"/>
        <v>1</v>
      </c>
      <c r="E27">
        <f t="shared" si="0"/>
        <v>1</v>
      </c>
      <c r="F27">
        <f t="shared" si="0"/>
        <v>1</v>
      </c>
    </row>
    <row r="28" spans="1:10" x14ac:dyDescent="0.3">
      <c r="A28">
        <f t="shared" si="1"/>
        <v>1</v>
      </c>
      <c r="B28">
        <f t="shared" si="0"/>
        <v>1</v>
      </c>
      <c r="C28">
        <f t="shared" si="0"/>
        <v>1</v>
      </c>
      <c r="D28">
        <f t="shared" si="0"/>
        <v>1</v>
      </c>
      <c r="E28">
        <f t="shared" si="0"/>
        <v>1</v>
      </c>
      <c r="F28">
        <f t="shared" si="0"/>
        <v>1</v>
      </c>
    </row>
    <row r="29" spans="1:10" x14ac:dyDescent="0.3">
      <c r="A29">
        <f t="shared" si="1"/>
        <v>1</v>
      </c>
      <c r="B29">
        <f t="shared" si="0"/>
        <v>1</v>
      </c>
      <c r="C29">
        <f t="shared" si="0"/>
        <v>1</v>
      </c>
      <c r="D29">
        <f t="shared" si="0"/>
        <v>1</v>
      </c>
      <c r="E29">
        <f t="shared" si="0"/>
        <v>1</v>
      </c>
      <c r="F29">
        <f t="shared" si="0"/>
        <v>1</v>
      </c>
    </row>
    <row r="30" spans="1:10" x14ac:dyDescent="0.3">
      <c r="A30">
        <f t="shared" si="1"/>
        <v>1</v>
      </c>
      <c r="B30">
        <f t="shared" si="0"/>
        <v>1</v>
      </c>
      <c r="C30">
        <f t="shared" si="0"/>
        <v>1</v>
      </c>
      <c r="D30">
        <f t="shared" si="0"/>
        <v>1</v>
      </c>
      <c r="E30">
        <f t="shared" si="0"/>
        <v>0</v>
      </c>
      <c r="F30">
        <f t="shared" si="0"/>
        <v>1</v>
      </c>
    </row>
    <row r="31" spans="1:10" x14ac:dyDescent="0.3">
      <c r="A31">
        <f t="shared" si="1"/>
        <v>1</v>
      </c>
      <c r="B31">
        <f t="shared" si="0"/>
        <v>1</v>
      </c>
      <c r="C31">
        <f t="shared" si="0"/>
        <v>1</v>
      </c>
      <c r="D31">
        <f t="shared" si="0"/>
        <v>1</v>
      </c>
      <c r="E31">
        <f t="shared" si="0"/>
        <v>1</v>
      </c>
      <c r="F31">
        <f t="shared" si="0"/>
        <v>1</v>
      </c>
    </row>
    <row r="32" spans="1:10" x14ac:dyDescent="0.3">
      <c r="A32">
        <f t="shared" si="1"/>
        <v>1</v>
      </c>
      <c r="B32">
        <f t="shared" si="0"/>
        <v>1</v>
      </c>
      <c r="C32">
        <f t="shared" si="0"/>
        <v>1</v>
      </c>
      <c r="D32">
        <f t="shared" si="0"/>
        <v>1</v>
      </c>
      <c r="E32">
        <f t="shared" si="0"/>
        <v>1</v>
      </c>
      <c r="F32">
        <f t="shared" si="0"/>
        <v>1</v>
      </c>
    </row>
    <row r="33" spans="1:19" x14ac:dyDescent="0.3">
      <c r="A33">
        <f t="shared" si="1"/>
        <v>1</v>
      </c>
      <c r="B33">
        <f t="shared" si="0"/>
        <v>1</v>
      </c>
      <c r="C33">
        <f t="shared" si="0"/>
        <v>1</v>
      </c>
      <c r="D33">
        <f t="shared" si="0"/>
        <v>1</v>
      </c>
      <c r="E33">
        <f t="shared" si="0"/>
        <v>0</v>
      </c>
      <c r="F33">
        <f t="shared" si="0"/>
        <v>1</v>
      </c>
    </row>
    <row r="34" spans="1:19" x14ac:dyDescent="0.3">
      <c r="A34">
        <f t="shared" si="1"/>
        <v>1</v>
      </c>
      <c r="B34">
        <f t="shared" si="1"/>
        <v>1</v>
      </c>
      <c r="C34">
        <f t="shared" si="1"/>
        <v>1</v>
      </c>
      <c r="D34">
        <f t="shared" si="1"/>
        <v>1</v>
      </c>
      <c r="E34">
        <f t="shared" si="1"/>
        <v>1</v>
      </c>
      <c r="F34">
        <f t="shared" si="1"/>
        <v>1</v>
      </c>
      <c r="R34" t="s">
        <v>2</v>
      </c>
      <c r="S34" t="s">
        <v>1</v>
      </c>
    </row>
    <row r="35" spans="1:19" x14ac:dyDescent="0.3">
      <c r="B35" t="s">
        <v>0</v>
      </c>
      <c r="C35" t="s">
        <v>1</v>
      </c>
      <c r="D35" t="s">
        <v>2</v>
      </c>
      <c r="M35" t="s">
        <v>2</v>
      </c>
      <c r="N35" t="s">
        <v>1</v>
      </c>
      <c r="Q35" t="s">
        <v>10</v>
      </c>
      <c r="R35">
        <v>1.1401487816941433E-2</v>
      </c>
      <c r="S35">
        <v>3.9918370364512568E-2</v>
      </c>
    </row>
    <row r="36" spans="1:19" x14ac:dyDescent="0.3">
      <c r="A36" t="s">
        <v>3</v>
      </c>
      <c r="B36">
        <f>AVERAGE(1/A$2,1/A$6,1/A$7,1/A$10)</f>
        <v>48.463211384958271</v>
      </c>
      <c r="C36">
        <f>AVERAGE(1/A$1,1/A$8,1/A$9,1/A$11,1/A$12)</f>
        <v>48.014508646925684</v>
      </c>
      <c r="D36">
        <f>AVERAGE(1/A$13,1/A$15,1/A$16,1/A$17)</f>
        <v>49.247446349649827</v>
      </c>
      <c r="L36" t="s">
        <v>9</v>
      </c>
      <c r="M36">
        <v>2.5166594846852408E-3</v>
      </c>
      <c r="N36">
        <v>1.7560152507848932E-2</v>
      </c>
      <c r="R36">
        <v>6.7513944016994775E-3</v>
      </c>
      <c r="S36">
        <v>1.9487075975164306E-2</v>
      </c>
    </row>
    <row r="37" spans="1:19" x14ac:dyDescent="0.3">
      <c r="B37">
        <f>STDEV(1/A$2,1/A$6,1/A$7,1/A$10)/SQRT(COUNT(A$2,A$6,A$7,A$10))</f>
        <v>0.4816902742794637</v>
      </c>
      <c r="C37">
        <f>STDEV(1/A$1,1/A$8,1/A$9,1/A$11,1/A$12)/SQRT(COUNT(A$1,A$8,A$9,A$11,A$12))</f>
        <v>0.30241926553194237</v>
      </c>
      <c r="D37">
        <f>STDEV(1/A$13,1/A$15,1/A$16,1/A$17)/SQRT(COUNT(A$13,A$15,A$16,A$17))</f>
        <v>0.69592632575157565</v>
      </c>
      <c r="M37">
        <v>2.135639041107119E-3</v>
      </c>
      <c r="N37">
        <v>6.1619295870294138E-3</v>
      </c>
    </row>
    <row r="38" spans="1:19" x14ac:dyDescent="0.3">
      <c r="C38" t="s">
        <v>0</v>
      </c>
      <c r="D38" t="s">
        <v>1</v>
      </c>
      <c r="E38" t="s">
        <v>2</v>
      </c>
    </row>
    <row r="39" spans="1:19" x14ac:dyDescent="0.3">
      <c r="B39" t="s">
        <v>4</v>
      </c>
      <c r="C39">
        <f>AVERAGE(B$2,B$6,B$7,B$10)</f>
        <v>6.6060702069415042E-3</v>
      </c>
      <c r="D39">
        <f>AVERAGE(B$1,B$8,B$9,B$11,B$12)</f>
        <v>1.7560152507848932E-2</v>
      </c>
      <c r="E39">
        <f>AVERAGE(B$13,B$15,B$16,B$17)</f>
        <v>2.5166594846852408E-3</v>
      </c>
    </row>
    <row r="40" spans="1:19" x14ac:dyDescent="0.3">
      <c r="C40">
        <f>STDEV(B$2,B$6,B$7,B$10)/SQRT(COUNT(B$2,B$6,B$7,B$10))</f>
        <v>3.8126329142850256E-3</v>
      </c>
      <c r="D40">
        <f>STDEV(B$1,B$8,B$9,B$11,B$12)/SQRT(COUNT(B$1,B$8,B$9,B$11,B$12))</f>
        <v>6.1619295870294138E-3</v>
      </c>
      <c r="E40">
        <f>STDEV(B$13,B$15,B$16,B$17)/SQRT(COUNT(B$13,B$15,B$16,B$17))</f>
        <v>2.135639041107119E-3</v>
      </c>
    </row>
    <row r="41" spans="1:19" x14ac:dyDescent="0.3">
      <c r="D41" t="s">
        <v>0</v>
      </c>
      <c r="E41" t="s">
        <v>1</v>
      </c>
      <c r="F41" t="s">
        <v>2</v>
      </c>
    </row>
    <row r="42" spans="1:19" x14ac:dyDescent="0.3">
      <c r="C42" t="s">
        <v>5</v>
      </c>
      <c r="D42">
        <f>AVERAGE(C$2,C$6,C$7,C$10)</f>
        <v>10.19817103785174</v>
      </c>
      <c r="E42">
        <f>AVERAGE(C$1,C$8,C$9,C$11,C$12)</f>
        <v>12.795360379863444</v>
      </c>
      <c r="F42">
        <f>AVERAGE(C$13,C$15,C$16,C$17)</f>
        <v>1.2622907122063194</v>
      </c>
    </row>
    <row r="43" spans="1:19" x14ac:dyDescent="0.3">
      <c r="D43">
        <f>STDEV(C$2,C$6,C$7,C$10)/SQRT(COUNT(C$2,C$6,C$7,C$10))</f>
        <v>5.7996467137492642</v>
      </c>
      <c r="E43">
        <f>STDEV(C$1,C$8,C$9,C$11,C$12)/SQRT(COUNT(C$1,C$8,C$9,C$11,C$12))</f>
        <v>3.5096949971162461</v>
      </c>
      <c r="F43">
        <f>STDEV(C$13,C$15,C$16,C$17)/SQRT(COUNT(C$13,C$15,C$16,C$17))</f>
        <v>0.95935243719443841</v>
      </c>
    </row>
    <row r="44" spans="1:19" x14ac:dyDescent="0.3">
      <c r="E44" t="s">
        <v>0</v>
      </c>
      <c r="F44" t="s">
        <v>1</v>
      </c>
      <c r="G44" t="s">
        <v>2</v>
      </c>
    </row>
    <row r="45" spans="1:19" x14ac:dyDescent="0.3">
      <c r="D45" t="s">
        <v>6</v>
      </c>
      <c r="E45">
        <f>AVERAGE(D$2,D$6,D$7,D$10)</f>
        <v>9.1173466950075758E-9</v>
      </c>
      <c r="F45">
        <f>AVERAGE(D$1,D$8,D$9,D$11,D$12)</f>
        <v>4.0706604836131905E-3</v>
      </c>
      <c r="G45">
        <f>AVERAGE(D$13,D$15,D$16,D$17)</f>
        <v>7.4328838587104269E-3</v>
      </c>
    </row>
    <row r="46" spans="1:19" x14ac:dyDescent="0.3">
      <c r="E46">
        <f>STDEV(D$2,D$6,D$7,D$10)/SQRT(COUNT(D$2,D$6,D$7,D$10))</f>
        <v>8.7671984902016275E-9</v>
      </c>
      <c r="F46">
        <f>STDEV(D$1,D$8,D$9,D$11,D$12)/SQRT(COUNT(D$1,D$8,D$9,D$11,D$12))</f>
        <v>4.0705579252549055E-3</v>
      </c>
      <c r="G46">
        <f>STDEV(D$13,D$15,D$16,D$17)/SQRT(COUNT(D$13,D$15,D$16,D$17))</f>
        <v>6.6251381835706622E-3</v>
      </c>
    </row>
    <row r="47" spans="1:19" x14ac:dyDescent="0.3">
      <c r="F47" t="s">
        <v>0</v>
      </c>
      <c r="G47" t="s">
        <v>1</v>
      </c>
      <c r="H47" t="s">
        <v>2</v>
      </c>
    </row>
    <row r="48" spans="1:19" x14ac:dyDescent="0.3">
      <c r="E48" t="s">
        <v>7</v>
      </c>
      <c r="F48">
        <f>AVERAGE(1/E$2,1/E$6,1/E$7,1/E$10)</f>
        <v>33.67301048515526</v>
      </c>
      <c r="G48">
        <f>AVERAGE(1/E$1,1/E$8,1/E$9,1/E$11,1/E$12)</f>
        <v>35.684893105809806</v>
      </c>
      <c r="H48">
        <f>AVERAGE(1/E$13,1/E$15,1/E$16,1/E$17)</f>
        <v>36.976091678999545</v>
      </c>
    </row>
    <row r="49" spans="6:9" x14ac:dyDescent="0.3">
      <c r="F49">
        <f>STDEV(1/E$2,1/E$6,1/E$7,1/E$10)/SQRT(COUNT(E$2,E$6,E$7,E$10))</f>
        <v>1.831316469427392</v>
      </c>
      <c r="G49">
        <f>STDEV(1/E$1,1/E$8,1/E$9,1/E$11,1/E$12)/SQRT(COUNT(E$1,E$8,E$9,E$11,E$12))</f>
        <v>0.98475141879956585</v>
      </c>
      <c r="H49">
        <f>STDEV(1/E$13,1/E$15,1/E$16,1/E$17)/SQRT(COUNT(E$13,E$15,E$16,E$17))</f>
        <v>0.60411305187011122</v>
      </c>
    </row>
    <row r="50" spans="6:9" x14ac:dyDescent="0.3">
      <c r="G50" t="s">
        <v>0</v>
      </c>
      <c r="H50" t="s">
        <v>1</v>
      </c>
      <c r="I50" t="s">
        <v>2</v>
      </c>
    </row>
    <row r="51" spans="6:9" x14ac:dyDescent="0.3">
      <c r="F51" t="s">
        <v>8</v>
      </c>
      <c r="G51">
        <f>AVERAGE(F$2,F$6,F$7,F$10)</f>
        <v>5.9675758819035002E-2</v>
      </c>
      <c r="H51">
        <f>AVERAGE(F$1,F$8,F$9,F$11,F$12)</f>
        <v>3.9918370364512568E-2</v>
      </c>
      <c r="I51">
        <f>AVERAGE(F$13,F$15,F$16,F$17)</f>
        <v>1.1401487816941433E-2</v>
      </c>
    </row>
    <row r="52" spans="6:9" x14ac:dyDescent="0.3">
      <c r="G52">
        <f>STDEV(F$2,F$6,F$7,F$10)/SQRT(COUNT(F$2,F$6,F$7,F$10))</f>
        <v>1.7506312950913476E-2</v>
      </c>
      <c r="H52">
        <f>STDEV(F$1,F$8,F$9,F$11,F$12)/SQRT(COUNT(F$1,F$8,F$9,F$11,F$12))</f>
        <v>1.9487075975164306E-2</v>
      </c>
      <c r="I52">
        <f>STDEV(F$13,F$15,F$16,F$17)/SQRT(COUNT(F$13,F$15,F$16,F$17))</f>
        <v>6.7513944016994775E-3</v>
      </c>
    </row>
  </sheetData>
  <conditionalFormatting sqref="A18:F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2020-02-19T19:54:14Z</dcterms:created>
  <dcterms:modified xsi:type="dcterms:W3CDTF">2020-02-19T21:07:31Z</dcterms:modified>
</cp:coreProperties>
</file>