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B166DACD-4B0D-4011-8FEE-C82741B4AFC3}" xr6:coauthVersionLast="36" xr6:coauthVersionMax="36" xr10:uidLastSave="{00000000-0000-0000-0000-000000000000}"/>
  <bookViews>
    <workbookView xWindow="0" yWindow="0" windowWidth="17256" windowHeight="7992" xr2:uid="{0E8FA026-1BC5-4682-917C-D4CA646CD6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6" i="1" l="1"/>
  <c r="H46" i="1"/>
  <c r="G46" i="1"/>
  <c r="I45" i="1"/>
  <c r="H45" i="1"/>
  <c r="G45" i="1"/>
  <c r="E45" i="1"/>
  <c r="H42" i="1"/>
  <c r="G42" i="1"/>
  <c r="F42" i="1"/>
  <c r="H41" i="1"/>
  <c r="G41" i="1"/>
  <c r="F41" i="1"/>
  <c r="A39" i="1"/>
  <c r="G38" i="1"/>
  <c r="F38" i="1"/>
  <c r="E38" i="1"/>
  <c r="A38" i="1"/>
  <c r="G37" i="1"/>
  <c r="F37" i="1"/>
  <c r="E37" i="1"/>
  <c r="C37" i="1"/>
  <c r="F34" i="1"/>
  <c r="E34" i="1"/>
  <c r="D34" i="1"/>
  <c r="F33" i="1"/>
  <c r="E33" i="1"/>
  <c r="D33" i="1"/>
  <c r="E30" i="1"/>
  <c r="D30" i="1"/>
  <c r="C30" i="1"/>
  <c r="E29" i="1"/>
  <c r="D29" i="1"/>
  <c r="C29" i="1"/>
  <c r="A29" i="1"/>
  <c r="D26" i="1"/>
  <c r="C26" i="1"/>
  <c r="B26" i="1"/>
  <c r="D25" i="1"/>
  <c r="C25" i="1"/>
  <c r="B25" i="1"/>
  <c r="F24" i="1" l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P6" i="1"/>
  <c r="L6" i="1"/>
  <c r="P5" i="1"/>
  <c r="O5" i="1"/>
  <c r="N5" i="1"/>
  <c r="L5" i="1"/>
</calcChain>
</file>

<file path=xl/sharedStrings.xml><?xml version="1.0" encoding="utf-8"?>
<sst xmlns="http://schemas.openxmlformats.org/spreadsheetml/2006/main" count="26" uniqueCount="10">
  <si>
    <t>T1P</t>
  </si>
  <si>
    <t>Kpl</t>
  </si>
  <si>
    <t>Klp</t>
  </si>
  <si>
    <t>HK-2</t>
  </si>
  <si>
    <t>UMRC6</t>
  </si>
  <si>
    <t>UOK262</t>
  </si>
  <si>
    <t>UOK262 with DIDS</t>
  </si>
  <si>
    <t>Flow_pyr</t>
  </si>
  <si>
    <t>T1Lin</t>
  </si>
  <si>
    <t>KMCT4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</si>
</sst>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-25000"/>
              <a:t>PL </a:t>
            </a:r>
            <a:r>
              <a:rPr lang="en-US" baseline="0"/>
              <a:t>(s</a:t>
            </a:r>
            <a:r>
              <a:rPr lang="en-US" baseline="30000"/>
              <a:t>-1</a:t>
            </a:r>
            <a:r>
              <a:rPr lang="en-US" baseline="0"/>
              <a:t>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Sheet1!$C$30:$E$30</c:f>
                <c:numCache>
                  <c:formatCode>General</c:formatCode>
                  <c:ptCount val="3"/>
                  <c:pt idx="0">
                    <c:v>6.053232440848739E-4</c:v>
                  </c:pt>
                  <c:pt idx="1">
                    <c:v>1.1027732635960795E-2</c:v>
                  </c:pt>
                  <c:pt idx="2">
                    <c:v>1.8527890474743146E-2</c:v>
                  </c:pt>
                </c:numCache>
              </c:numRef>
            </c:plus>
            <c:minus>
              <c:numRef>
                <c:f>Sheet1!$C$30:$E$30</c:f>
                <c:numCache>
                  <c:formatCode>General</c:formatCode>
                  <c:ptCount val="3"/>
                  <c:pt idx="0">
                    <c:v>6.053232440848739E-4</c:v>
                  </c:pt>
                  <c:pt idx="1">
                    <c:v>1.1027732635960795E-2</c:v>
                  </c:pt>
                  <c:pt idx="2">
                    <c:v>1.8527890474743146E-2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Sheet1!$C$28:$E$28</c:f>
              <c:strCache>
                <c:ptCount val="3"/>
                <c:pt idx="0">
                  <c:v>HK-2</c:v>
                </c:pt>
                <c:pt idx="1">
                  <c:v>UMRC6</c:v>
                </c:pt>
                <c:pt idx="2">
                  <c:v>UOK262</c:v>
                </c:pt>
              </c:strCache>
            </c:strRef>
          </c:cat>
          <c:val>
            <c:numRef>
              <c:f>Sheet1!$C$29:$E$29</c:f>
              <c:numCache>
                <c:formatCode>General</c:formatCode>
                <c:ptCount val="3"/>
                <c:pt idx="0">
                  <c:v>4.4467679601063008E-3</c:v>
                </c:pt>
                <c:pt idx="1">
                  <c:v>2.5895579721511009E-2</c:v>
                </c:pt>
                <c:pt idx="2">
                  <c:v>3.3737567747994322E-2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9-4C50-8438-293A19C1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640624"/>
        <c:axId val="613639640"/>
      </c:barChart>
      <c:catAx>
        <c:axId val="61364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39640"/>
        <c:crosses val="autoZero"/>
        <c:auto val="1"/>
        <c:lblAlgn val="ctr"/>
        <c:lblOffset val="100"/>
        <c:noMultiLvlLbl val="0"/>
      </c:catAx>
      <c:valAx>
        <c:axId val="61363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64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16</xdr:row>
      <xdr:rowOff>22860</xdr:rowOff>
    </xdr:from>
    <xdr:to>
      <xdr:col>15</xdr:col>
      <xdr:colOff>15240</xdr:colOff>
      <xdr:row>31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82259-3E48-4859-A0B6-D288D744C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9E2E9-1449-454A-8E5C-E03A402B1218}">
  <dimension ref="A1:Q46"/>
  <sheetViews>
    <sheetView tabSelected="1" workbookViewId="0">
      <selection activeCell="E29" sqref="E29"/>
    </sheetView>
  </sheetViews>
  <sheetFormatPr defaultRowHeight="14.4" x14ac:dyDescent="0.3"/>
  <cols>
    <col min="2" max="2" width="12" bestFit="1" customWidth="1"/>
  </cols>
  <sheetData>
    <row r="1" spans="1:17" x14ac:dyDescent="0.3">
      <c r="A1">
        <v>2.0586586147230863E-2</v>
      </c>
      <c r="B1">
        <v>5.354452929249567E-3</v>
      </c>
      <c r="C1">
        <v>0.36023572969062007</v>
      </c>
      <c r="D1">
        <v>5.6211398754130699E-10</v>
      </c>
      <c r="E1">
        <v>2.9304982952623168E-2</v>
      </c>
      <c r="F1">
        <v>6.3105195768004316E-2</v>
      </c>
      <c r="G1">
        <v>0.9971927209386261</v>
      </c>
      <c r="H1">
        <v>0.99943104156186602</v>
      </c>
      <c r="I1">
        <v>7.4743598594942354E-2</v>
      </c>
      <c r="J1">
        <v>5.1136834999163237E-2</v>
      </c>
    </row>
    <row r="2" spans="1:17" x14ac:dyDescent="0.3">
      <c r="A2">
        <v>2.0463308406521555E-2</v>
      </c>
      <c r="B2">
        <v>3.2991461971745772E-3</v>
      </c>
      <c r="C2">
        <v>4.679586487131634E-3</v>
      </c>
      <c r="D2">
        <v>2.3403681521282129E-14</v>
      </c>
      <c r="E2">
        <v>3.1544368024913234E-2</v>
      </c>
      <c r="F2">
        <v>7.8522978902014193E-2</v>
      </c>
      <c r="G2">
        <v>0.99547094124720248</v>
      </c>
      <c r="H2">
        <v>0.99592673423988909</v>
      </c>
      <c r="I2">
        <v>0.10195894799792043</v>
      </c>
      <c r="J2">
        <v>9.651737221566066E-2</v>
      </c>
    </row>
    <row r="3" spans="1:17" x14ac:dyDescent="0.3">
      <c r="A3">
        <v>2.0380417275226478E-2</v>
      </c>
      <c r="B3">
        <v>4.686704753894759E-3</v>
      </c>
      <c r="C3">
        <v>0.2304741573418298</v>
      </c>
      <c r="D3">
        <v>3.8433508007572419E-10</v>
      </c>
      <c r="E3">
        <v>2.8667769542354074E-2</v>
      </c>
      <c r="F3">
        <v>6.7097715070134109E-2</v>
      </c>
      <c r="G3">
        <v>0.99564380034371924</v>
      </c>
      <c r="H3">
        <v>0.99930668466684047</v>
      </c>
      <c r="I3">
        <v>9.5112350342218627E-2</v>
      </c>
      <c r="J3">
        <v>4.331260066901229E-2</v>
      </c>
    </row>
    <row r="4" spans="1:17" x14ac:dyDescent="0.3">
      <c r="A4">
        <v>1.960784313727831E-2</v>
      </c>
      <c r="B4">
        <v>1.6443761980071744E-2</v>
      </c>
      <c r="C4">
        <v>1.0000023407205414E-8</v>
      </c>
      <c r="D4">
        <v>9.6495083657673016E-9</v>
      </c>
      <c r="E4">
        <v>4.5131799639100967E-2</v>
      </c>
      <c r="F4">
        <v>0.37307886822448472</v>
      </c>
      <c r="G4">
        <v>0.99706198609279006</v>
      </c>
      <c r="H4">
        <v>0.97122810890046329</v>
      </c>
      <c r="I4">
        <v>7.846586598011393E-2</v>
      </c>
      <c r="J4">
        <v>0.23887583213655647</v>
      </c>
    </row>
    <row r="5" spans="1:17" x14ac:dyDescent="0.3">
      <c r="A5">
        <v>2.0383835461014001E-2</v>
      </c>
      <c r="B5">
        <v>4.7879240975077751E-2</v>
      </c>
      <c r="C5">
        <v>0.29512563883680137</v>
      </c>
      <c r="D5">
        <v>1.1987286570297882E-3</v>
      </c>
      <c r="E5">
        <v>4.9999892724056819E-2</v>
      </c>
      <c r="F5">
        <v>0.93508264536409369</v>
      </c>
      <c r="G5">
        <v>0.99609224720847722</v>
      </c>
      <c r="H5">
        <v>0.99465998059959182</v>
      </c>
      <c r="I5">
        <v>9.1131071211312725E-2</v>
      </c>
      <c r="J5">
        <v>0.10468749015799299</v>
      </c>
      <c r="L5" s="1">
        <f>1/51</f>
        <v>1.9607843137254902E-2</v>
      </c>
      <c r="M5" s="1">
        <v>1E-4</v>
      </c>
      <c r="N5" s="1">
        <f>10^-8</f>
        <v>1E-8</v>
      </c>
      <c r="O5" s="1">
        <f>10^-20</f>
        <v>9.9999999999999995E-21</v>
      </c>
      <c r="P5" s="1">
        <f>1/38</f>
        <v>2.6315789473684209E-2</v>
      </c>
      <c r="Q5" s="1">
        <v>0</v>
      </c>
    </row>
    <row r="6" spans="1:17" x14ac:dyDescent="0.3">
      <c r="A6">
        <v>1.9607843137277106E-2</v>
      </c>
      <c r="B6">
        <v>1.3363736209383539E-2</v>
      </c>
      <c r="C6">
        <v>1.0000022205070477E-8</v>
      </c>
      <c r="D6">
        <v>2.2204470491462375E-14</v>
      </c>
      <c r="E6">
        <v>4.8970620580933572E-2</v>
      </c>
      <c r="F6">
        <v>0.11032488380129835</v>
      </c>
      <c r="G6">
        <v>0.99720059271654626</v>
      </c>
      <c r="H6">
        <v>0.99332870274457563</v>
      </c>
      <c r="I6">
        <v>7.5644975086134311E-2</v>
      </c>
      <c r="J6">
        <v>0.12959242712837468</v>
      </c>
      <c r="L6">
        <f>1/47</f>
        <v>2.1276595744680851E-2</v>
      </c>
      <c r="M6">
        <v>0.08</v>
      </c>
      <c r="N6">
        <v>25</v>
      </c>
      <c r="O6">
        <v>0.1</v>
      </c>
      <c r="P6">
        <f>1/20</f>
        <v>0.05</v>
      </c>
      <c r="Q6">
        <v>1</v>
      </c>
    </row>
    <row r="7" spans="1:17" x14ac:dyDescent="0.3">
      <c r="A7">
        <v>2.0996967940859975E-2</v>
      </c>
      <c r="B7">
        <v>1.4557805598195903E-2</v>
      </c>
      <c r="C7">
        <v>0.11326891729596983</v>
      </c>
      <c r="D7">
        <v>2.5093409407958655E-14</v>
      </c>
      <c r="E7">
        <v>2.9000991974530554E-2</v>
      </c>
      <c r="F7">
        <v>5.3793023447253716E-2</v>
      </c>
      <c r="G7">
        <v>0.99888381045173646</v>
      </c>
      <c r="H7">
        <v>0.99884140774775521</v>
      </c>
      <c r="I7">
        <v>4.6956238130085655E-2</v>
      </c>
      <c r="J7">
        <v>5.4933314944368712E-2</v>
      </c>
    </row>
    <row r="8" spans="1:17" x14ac:dyDescent="0.3">
      <c r="A8">
        <v>2.0100213872062477E-2</v>
      </c>
      <c r="B8">
        <v>6.8211179446725348E-2</v>
      </c>
      <c r="C8">
        <v>0.49186872677701221</v>
      </c>
      <c r="D8">
        <v>2.3373790882339551E-14</v>
      </c>
      <c r="E8">
        <v>3.9681163622254816E-2</v>
      </c>
      <c r="F8">
        <v>0.28217050675178446</v>
      </c>
      <c r="G8">
        <v>0.98016545257068777</v>
      </c>
      <c r="H8">
        <v>0.99072609089746577</v>
      </c>
      <c r="I8">
        <v>0.20135092599407478</v>
      </c>
      <c r="J8">
        <v>0.14708612540100183</v>
      </c>
    </row>
    <row r="9" spans="1:17" x14ac:dyDescent="0.3">
      <c r="A9">
        <v>1.9607843137277106E-2</v>
      </c>
      <c r="B9">
        <v>1.0879884100139367E-2</v>
      </c>
      <c r="C9">
        <v>1.0000022206999932E-8</v>
      </c>
      <c r="D9">
        <v>2.2204470492503132E-14</v>
      </c>
      <c r="E9">
        <v>4.9652046199073936E-2</v>
      </c>
      <c r="F9">
        <v>0.86782794508727334</v>
      </c>
      <c r="G9">
        <v>0.99280265439825421</v>
      </c>
      <c r="H9">
        <v>0.96003921195396469</v>
      </c>
      <c r="I9">
        <v>0.12077374857309023</v>
      </c>
      <c r="J9">
        <v>0.29244208500079449</v>
      </c>
    </row>
    <row r="10" spans="1:17" x14ac:dyDescent="0.3">
      <c r="A10">
        <v>2.0307107702086984E-2</v>
      </c>
      <c r="B10">
        <v>1.1847393385858539E-2</v>
      </c>
      <c r="C10">
        <v>1.5477601851722176E-2</v>
      </c>
      <c r="D10">
        <v>7.0090701365598043E-3</v>
      </c>
      <c r="E10">
        <v>4.9999990749518684E-2</v>
      </c>
      <c r="F10">
        <v>0.63553910678044601</v>
      </c>
      <c r="G10">
        <v>0.99668239061371078</v>
      </c>
      <c r="H10">
        <v>0.99838944404086849</v>
      </c>
      <c r="I10">
        <v>8.1026616571294188E-2</v>
      </c>
      <c r="J10">
        <v>6.0142269759664926E-2</v>
      </c>
    </row>
    <row r="11" spans="1:17" x14ac:dyDescent="0.3">
      <c r="A11">
        <v>1.9626112273039974E-2</v>
      </c>
      <c r="B11">
        <v>1.6929145049007732E-2</v>
      </c>
      <c r="C11">
        <v>0.11965103123980739</v>
      </c>
      <c r="D11">
        <v>2.4667323294531941E-14</v>
      </c>
      <c r="E11">
        <v>3.0721204651844421E-2</v>
      </c>
      <c r="F11">
        <v>8.7096888536430397E-2</v>
      </c>
      <c r="G11">
        <v>0.98881100105661468</v>
      </c>
      <c r="H11">
        <v>0.99627828358101955</v>
      </c>
      <c r="I11">
        <v>0.14838766571133741</v>
      </c>
      <c r="J11">
        <v>0.10551188628914186</v>
      </c>
    </row>
    <row r="12" spans="1:17" x14ac:dyDescent="0.3">
      <c r="A12">
        <v>1.9925999736606512E-2</v>
      </c>
      <c r="B12">
        <v>7.9999998908039049E-2</v>
      </c>
      <c r="C12">
        <v>1.856388724398033</v>
      </c>
      <c r="D12">
        <v>6.3030786881520759E-11</v>
      </c>
      <c r="E12">
        <v>3.0488557123633696E-2</v>
      </c>
      <c r="F12">
        <v>0.13187826295686808</v>
      </c>
      <c r="G12">
        <v>0.97974045750891992</v>
      </c>
      <c r="H12">
        <v>0.93143722111790028</v>
      </c>
      <c r="I12">
        <v>0.20061322434357667</v>
      </c>
      <c r="J12">
        <v>0.36341719021959429</v>
      </c>
    </row>
    <row r="13" spans="1:17" x14ac:dyDescent="0.3">
      <c r="A13">
        <f>IF(OR(ABS(A1-L$5)&lt;=0.001*L$5,ABS(A1-L$6)&lt;=0.001*L$6),0,1)</f>
        <v>1</v>
      </c>
      <c r="B13">
        <f t="shared" ref="B13:F24" si="0">IF(OR(ABS(B1-M$5)&lt;=0.001*M$5,ABS(B1-M$6)&lt;=0.001*M$6),0,1)</f>
        <v>1</v>
      </c>
      <c r="C13">
        <f t="shared" si="0"/>
        <v>1</v>
      </c>
      <c r="D13">
        <f t="shared" si="0"/>
        <v>1</v>
      </c>
      <c r="E13">
        <f t="shared" si="0"/>
        <v>1</v>
      </c>
      <c r="F13">
        <f t="shared" si="0"/>
        <v>1</v>
      </c>
    </row>
    <row r="14" spans="1:17" x14ac:dyDescent="0.3">
      <c r="A14">
        <f t="shared" ref="A14:A24" si="1">IF(OR(ABS(A2-L$5)&lt;=0.001*L$5,ABS(A2-L$6)&lt;=0.001*L$6),0,1)</f>
        <v>1</v>
      </c>
      <c r="B14">
        <f t="shared" si="0"/>
        <v>1</v>
      </c>
      <c r="C14">
        <f t="shared" si="0"/>
        <v>1</v>
      </c>
      <c r="D14">
        <f t="shared" si="0"/>
        <v>1</v>
      </c>
      <c r="E14">
        <f t="shared" si="0"/>
        <v>1</v>
      </c>
      <c r="F14">
        <f t="shared" si="0"/>
        <v>1</v>
      </c>
    </row>
    <row r="15" spans="1:17" x14ac:dyDescent="0.3">
      <c r="A15">
        <f t="shared" si="1"/>
        <v>1</v>
      </c>
      <c r="B15">
        <f t="shared" si="0"/>
        <v>1</v>
      </c>
      <c r="C15">
        <f t="shared" si="0"/>
        <v>1</v>
      </c>
      <c r="D15">
        <f t="shared" si="0"/>
        <v>1</v>
      </c>
      <c r="E15">
        <f t="shared" si="0"/>
        <v>1</v>
      </c>
      <c r="F15">
        <f t="shared" si="0"/>
        <v>1</v>
      </c>
    </row>
    <row r="16" spans="1:17" x14ac:dyDescent="0.3">
      <c r="A16">
        <f t="shared" si="1"/>
        <v>0</v>
      </c>
      <c r="B16">
        <f t="shared" si="0"/>
        <v>1</v>
      </c>
      <c r="C16">
        <f t="shared" si="0"/>
        <v>0</v>
      </c>
      <c r="D16">
        <f t="shared" si="0"/>
        <v>1</v>
      </c>
      <c r="E16">
        <f t="shared" si="0"/>
        <v>1</v>
      </c>
      <c r="F16">
        <f t="shared" si="0"/>
        <v>1</v>
      </c>
    </row>
    <row r="17" spans="1:7" x14ac:dyDescent="0.3">
      <c r="A17">
        <f t="shared" si="1"/>
        <v>1</v>
      </c>
      <c r="B17">
        <f t="shared" si="0"/>
        <v>1</v>
      </c>
      <c r="C17">
        <f t="shared" si="0"/>
        <v>1</v>
      </c>
      <c r="D17">
        <f t="shared" si="0"/>
        <v>1</v>
      </c>
      <c r="E17">
        <f t="shared" si="0"/>
        <v>0</v>
      </c>
      <c r="F17">
        <f t="shared" si="0"/>
        <v>1</v>
      </c>
    </row>
    <row r="18" spans="1:7" x14ac:dyDescent="0.3">
      <c r="A18">
        <f t="shared" si="1"/>
        <v>0</v>
      </c>
      <c r="B18">
        <f t="shared" si="0"/>
        <v>1</v>
      </c>
      <c r="C18">
        <f t="shared" si="0"/>
        <v>0</v>
      </c>
      <c r="D18">
        <f t="shared" si="0"/>
        <v>1</v>
      </c>
      <c r="E18">
        <f>IF(OR(ABS(E6-P$5)&lt;=0.001*P$5,ABS(E6-P$6)&lt;=0.001*P$6),0,1)</f>
        <v>1</v>
      </c>
      <c r="F18">
        <f t="shared" si="0"/>
        <v>1</v>
      </c>
    </row>
    <row r="19" spans="1:7" x14ac:dyDescent="0.3">
      <c r="A19">
        <f t="shared" si="1"/>
        <v>1</v>
      </c>
      <c r="B19">
        <f t="shared" si="0"/>
        <v>1</v>
      </c>
      <c r="C19">
        <f t="shared" si="0"/>
        <v>1</v>
      </c>
      <c r="D19">
        <f t="shared" si="0"/>
        <v>1</v>
      </c>
      <c r="E19">
        <f t="shared" si="0"/>
        <v>1</v>
      </c>
      <c r="F19">
        <f t="shared" si="0"/>
        <v>1</v>
      </c>
    </row>
    <row r="20" spans="1:7" x14ac:dyDescent="0.3">
      <c r="A20">
        <f t="shared" si="1"/>
        <v>1</v>
      </c>
      <c r="B20">
        <f t="shared" si="0"/>
        <v>1</v>
      </c>
      <c r="C20">
        <f t="shared" si="0"/>
        <v>1</v>
      </c>
      <c r="D20">
        <f t="shared" si="0"/>
        <v>1</v>
      </c>
      <c r="E20">
        <f t="shared" si="0"/>
        <v>1</v>
      </c>
      <c r="F20">
        <f t="shared" si="0"/>
        <v>1</v>
      </c>
    </row>
    <row r="21" spans="1:7" x14ac:dyDescent="0.3">
      <c r="A21">
        <f t="shared" si="1"/>
        <v>0</v>
      </c>
      <c r="B21">
        <f t="shared" si="0"/>
        <v>1</v>
      </c>
      <c r="C21">
        <f t="shared" si="0"/>
        <v>0</v>
      </c>
      <c r="D21">
        <f t="shared" si="0"/>
        <v>1</v>
      </c>
      <c r="E21">
        <f t="shared" si="0"/>
        <v>1</v>
      </c>
      <c r="F21">
        <f t="shared" si="0"/>
        <v>1</v>
      </c>
    </row>
    <row r="22" spans="1:7" x14ac:dyDescent="0.3">
      <c r="A22">
        <f t="shared" si="1"/>
        <v>1</v>
      </c>
      <c r="B22">
        <f t="shared" si="0"/>
        <v>1</v>
      </c>
      <c r="C22">
        <f t="shared" si="0"/>
        <v>1</v>
      </c>
      <c r="D22">
        <f t="shared" si="0"/>
        <v>1</v>
      </c>
      <c r="E22">
        <f t="shared" si="0"/>
        <v>0</v>
      </c>
      <c r="F22">
        <f t="shared" si="0"/>
        <v>1</v>
      </c>
    </row>
    <row r="23" spans="1:7" x14ac:dyDescent="0.3">
      <c r="A23">
        <f t="shared" si="1"/>
        <v>0</v>
      </c>
      <c r="B23">
        <f t="shared" si="0"/>
        <v>1</v>
      </c>
      <c r="C23">
        <f t="shared" si="0"/>
        <v>1</v>
      </c>
      <c r="D23">
        <f t="shared" si="0"/>
        <v>1</v>
      </c>
      <c r="E23">
        <f t="shared" si="0"/>
        <v>1</v>
      </c>
      <c r="F23">
        <f t="shared" si="0"/>
        <v>1</v>
      </c>
    </row>
    <row r="24" spans="1:7" x14ac:dyDescent="0.3">
      <c r="A24">
        <f t="shared" si="1"/>
        <v>1</v>
      </c>
      <c r="B24">
        <f t="shared" si="0"/>
        <v>0</v>
      </c>
      <c r="C24">
        <f t="shared" si="0"/>
        <v>1</v>
      </c>
      <c r="D24">
        <f t="shared" si="0"/>
        <v>1</v>
      </c>
      <c r="E24">
        <f t="shared" si="0"/>
        <v>1</v>
      </c>
      <c r="F24">
        <f t="shared" si="0"/>
        <v>1</v>
      </c>
    </row>
    <row r="25" spans="1:7" x14ac:dyDescent="0.3">
      <c r="A25" t="s">
        <v>0</v>
      </c>
      <c r="B25">
        <f>AVERAGE(A$1:A$3)</f>
        <v>2.0476770609659634E-2</v>
      </c>
      <c r="C25">
        <f>AVERAGE(A$4:A$6)</f>
        <v>1.9866507245189804E-2</v>
      </c>
      <c r="D25">
        <f>AVERAGE(A$7:A$12)</f>
        <v>2.0094040776988838E-2</v>
      </c>
      <c r="E25">
        <v>50.251253074076111</v>
      </c>
    </row>
    <row r="26" spans="1:7" x14ac:dyDescent="0.3">
      <c r="B26">
        <f>STDEV(A$1:A$3)/SQRT(COUNT(A$1:A$3))</f>
        <v>5.9895253375895767E-5</v>
      </c>
      <c r="C26">
        <f>STDEV(A$4:A$6)/SQRT(COUNT(A$4:A$6))</f>
        <v>2.5866410791209758E-4</v>
      </c>
      <c r="D26">
        <f>STDEV(A$7:A$12)/SQRT(COUNT(A$7:A$12))</f>
        <v>2.1168341974528836E-4</v>
      </c>
      <c r="E26">
        <v>0.27528273450313556</v>
      </c>
    </row>
    <row r="28" spans="1:7" x14ac:dyDescent="0.3">
      <c r="C28" t="s">
        <v>3</v>
      </c>
      <c r="D28" t="s">
        <v>4</v>
      </c>
      <c r="E28" t="s">
        <v>5</v>
      </c>
      <c r="F28" t="s">
        <v>6</v>
      </c>
    </row>
    <row r="29" spans="1:7" x14ac:dyDescent="0.3">
      <c r="A29">
        <f>STDEV(B11:B22)/SQRT(12)</f>
        <v>0.10699128224669757</v>
      </c>
      <c r="B29" t="s">
        <v>1</v>
      </c>
      <c r="C29">
        <f>AVERAGE(B$1:B$3)</f>
        <v>4.4467679601063008E-3</v>
      </c>
      <c r="D29">
        <f>AVERAGE(B$4:B$6)</f>
        <v>2.5895579721511009E-2</v>
      </c>
      <c r="E29">
        <f>AVERAGE(B$7:B$12)</f>
        <v>3.3737567747994322E-2</v>
      </c>
      <c r="F29">
        <v>1.0690668644567594E-2</v>
      </c>
    </row>
    <row r="30" spans="1:7" x14ac:dyDescent="0.3">
      <c r="C30">
        <f>STDEV(B$1:B$3)/SQRT(COUNT(B$1:B$3))</f>
        <v>6.053232440848739E-4</v>
      </c>
      <c r="D30">
        <f>STDEV(B$4:B$6)/SQRT(COUNT(B$4:B$6))</f>
        <v>1.1027732635960795E-2</v>
      </c>
      <c r="E30">
        <f>STDEV(B$7:B$9)/SQRT(COUNT(B$7:B$9))</f>
        <v>1.8527890474743146E-2</v>
      </c>
      <c r="F30">
        <v>3.2812668392862032E-3</v>
      </c>
    </row>
    <row r="32" spans="1:7" x14ac:dyDescent="0.3">
      <c r="D32" t="s">
        <v>3</v>
      </c>
      <c r="E32" t="s">
        <v>4</v>
      </c>
      <c r="F32" t="s">
        <v>5</v>
      </c>
      <c r="G32" t="s">
        <v>6</v>
      </c>
    </row>
    <row r="33" spans="1:10" x14ac:dyDescent="0.3">
      <c r="C33" t="s">
        <v>7</v>
      </c>
      <c r="D33">
        <f>AVERAGE(C$1:C$3)</f>
        <v>0.19846315783986049</v>
      </c>
      <c r="E33">
        <f>AVERAGE(C$4:C$6)</f>
        <v>9.8375219612282336E-2</v>
      </c>
      <c r="F33">
        <f>AVERAGE(C$7:C$12)</f>
        <v>0.43277583526042784</v>
      </c>
      <c r="G33">
        <v>0.13231072396110866</v>
      </c>
    </row>
    <row r="34" spans="1:10" x14ac:dyDescent="0.3">
      <c r="D34">
        <f>STDEV(C$1:C$3)/SQRT(COUNT(C$1:C$3))</f>
        <v>0.10388065397251342</v>
      </c>
      <c r="E34">
        <f>STDEV(C$4:C$6)/SQRT(COUNT(C$4:C$6))</f>
        <v>9.8375209612259526E-2</v>
      </c>
      <c r="F34">
        <f>STDEV(C$7:C$12)/SQRT(COUNT(C$7:C$12))</f>
        <v>0.29392346917763368</v>
      </c>
      <c r="G34">
        <v>7.9106246904482938E-2</v>
      </c>
    </row>
    <row r="36" spans="1:10" x14ac:dyDescent="0.3">
      <c r="E36" t="s">
        <v>3</v>
      </c>
      <c r="F36" t="s">
        <v>4</v>
      </c>
      <c r="G36" t="s">
        <v>5</v>
      </c>
      <c r="H36" t="s">
        <v>6</v>
      </c>
    </row>
    <row r="37" spans="1:10" x14ac:dyDescent="0.3">
      <c r="C37">
        <f>STDEV(D11:D22)/SQRT(12)</f>
        <v>0.11236664374033105</v>
      </c>
      <c r="D37" t="s">
        <v>8</v>
      </c>
      <c r="E37">
        <f>AVERAGE(D$1:D$3)</f>
        <v>3.1549082376618414E-10</v>
      </c>
      <c r="F37">
        <f>AVERAGE(D$4:D$6)</f>
        <v>3.9957943552011948E-4</v>
      </c>
      <c r="G37">
        <f>AVERAGE(D$7:D$12)</f>
        <v>1.1681783666143218E-3</v>
      </c>
      <c r="H37">
        <v>23.142803827161774</v>
      </c>
    </row>
    <row r="38" spans="1:10" x14ac:dyDescent="0.3">
      <c r="A38">
        <f>MIN(D11:D20)</f>
        <v>2.4667323294531941E-14</v>
      </c>
      <c r="E38">
        <f>STDEV(D$1:D$3)/SQRT(COUNT(D$1:D$3))</f>
        <v>1.6587254628787423E-10</v>
      </c>
      <c r="F38">
        <f>STDEV(D$4:D$6)/SQRT(COUNT(D$4:D$6))</f>
        <v>3.9957461076454401E-4</v>
      </c>
      <c r="G38">
        <f>STDEV(D$7:D$12)/SQRT(COUNT(D$7:D$12))</f>
        <v>1.1681783539890967E-3</v>
      </c>
      <c r="H38">
        <v>0.81478517034870679</v>
      </c>
    </row>
    <row r="39" spans="1:10" x14ac:dyDescent="0.3">
      <c r="A39">
        <f>MAX(G11:G20)</f>
        <v>0.98881100105661468</v>
      </c>
    </row>
    <row r="40" spans="1:10" x14ac:dyDescent="0.3">
      <c r="F40" t="s">
        <v>3</v>
      </c>
      <c r="G40" t="s">
        <v>4</v>
      </c>
      <c r="H40" t="s">
        <v>5</v>
      </c>
      <c r="I40" t="s">
        <v>6</v>
      </c>
    </row>
    <row r="41" spans="1:10" x14ac:dyDescent="0.3">
      <c r="E41" t="s">
        <v>2</v>
      </c>
      <c r="F41">
        <f>AVERAGE(E$1:E$3)</f>
        <v>2.9839040173296822E-2</v>
      </c>
      <c r="G41">
        <f>AVERAGE(E$4:E$6)</f>
        <v>4.8034104314697124E-2</v>
      </c>
      <c r="H41">
        <f>AVERAGE(E$7:E$12)</f>
        <v>3.8257325720142683E-2</v>
      </c>
      <c r="I41">
        <v>2.1025093985305696E-2</v>
      </c>
    </row>
    <row r="42" spans="1:10" x14ac:dyDescent="0.3">
      <c r="F42">
        <f>STDEV(E$1:E$3)/SQRT(COUNT(E$1:E$3))</f>
        <v>8.7228006658424985E-4</v>
      </c>
      <c r="G42">
        <f>STDEV(E$4:E$6)/SQRT(COUNT(E$4:E$6))</f>
        <v>1.4812584299217612E-3</v>
      </c>
      <c r="H42">
        <f>STDEV(E$7:E$12)/SQRT(COUNT(E$7:E$12))</f>
        <v>3.9689786756331013E-3</v>
      </c>
      <c r="I42">
        <v>2.1019203824217559E-2</v>
      </c>
    </row>
    <row r="44" spans="1:10" x14ac:dyDescent="0.3">
      <c r="G44" t="s">
        <v>3</v>
      </c>
      <c r="H44" t="s">
        <v>4</v>
      </c>
      <c r="I44" t="s">
        <v>5</v>
      </c>
      <c r="J44" t="s">
        <v>6</v>
      </c>
    </row>
    <row r="45" spans="1:10" x14ac:dyDescent="0.3">
      <c r="E45">
        <f>STDEV(F11:F22)/SQRT(12)</f>
        <v>0.10010184139910132</v>
      </c>
      <c r="F45" t="s">
        <v>9</v>
      </c>
      <c r="G45">
        <f>AVERAGE(F$1:F$3)</f>
        <v>6.9575296580050863E-2</v>
      </c>
      <c r="H45">
        <f>AVERAGE(F$4:F$6)</f>
        <v>0.4728287991299589</v>
      </c>
      <c r="I45">
        <f>AVERAGE(F$8:F$12)</f>
        <v>0.40090254202256048</v>
      </c>
      <c r="J45">
        <v>0.30595667810993804</v>
      </c>
    </row>
    <row r="46" spans="1:10" x14ac:dyDescent="0.3">
      <c r="G46">
        <f>STDEV(F$1:F$3)/SQRT(COUNT(F$1:F$3))</f>
        <v>4.6199140250135582E-3</v>
      </c>
      <c r="H46">
        <f>STDEV(F$4:F$6)/SQRT(COUNT(F$4:F$6))</f>
        <v>0.24325492653541705</v>
      </c>
      <c r="I46">
        <f>STDEV(F$8:F$12)/SQRT(COUNT(F$8:F$12))</f>
        <v>0.15133059780406924</v>
      </c>
      <c r="J46">
        <v>0.22958577860583701</v>
      </c>
    </row>
  </sheetData>
  <conditionalFormatting sqref="A13:F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J3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2019-03-22T18:10:54Z</dcterms:created>
  <dcterms:modified xsi:type="dcterms:W3CDTF">2019-03-23T04:53:32Z</dcterms:modified>
</cp:coreProperties>
</file>