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0BBF1A39-C1B6-41B3-B646-8093D92A1729}" xr6:coauthVersionLast="36" xr6:coauthVersionMax="36" xr10:uidLastSave="{00000000-0000-0000-0000-000000000000}"/>
  <bookViews>
    <workbookView xWindow="0" yWindow="0" windowWidth="9012" windowHeight="4896" xr2:uid="{5B71A7B7-0667-4FB6-9A37-224CE458822E}"/>
  </bookViews>
  <sheets>
    <sheet name="Sheet1" sheetId="1" r:id="rId1"/>
    <sheet name="Sheet16" sheetId="16" r:id="rId2"/>
    <sheet name="Sheet4" sheetId="4" r:id="rId3"/>
    <sheet name="T1Li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13" i="1"/>
  <c r="H30" i="1" l="1"/>
  <c r="A28" i="1"/>
  <c r="A27" i="1"/>
  <c r="I35" i="1"/>
  <c r="I34" i="1"/>
  <c r="E19" i="1"/>
  <c r="E18" i="1"/>
  <c r="U82" i="1"/>
  <c r="T82" i="1"/>
  <c r="S82" i="1"/>
  <c r="T78" i="1"/>
  <c r="S78" i="1"/>
  <c r="R78" i="1"/>
  <c r="S74" i="1"/>
  <c r="R74" i="1"/>
  <c r="Q74" i="1"/>
  <c r="R70" i="1"/>
  <c r="Q70" i="1"/>
  <c r="P70" i="1"/>
  <c r="Q66" i="1"/>
  <c r="P66" i="1"/>
  <c r="O66" i="1"/>
  <c r="P62" i="1"/>
  <c r="O62" i="1"/>
  <c r="N62" i="1"/>
  <c r="O58" i="1"/>
  <c r="N58" i="1"/>
  <c r="M58" i="1"/>
  <c r="N54" i="1"/>
  <c r="M54" i="1"/>
  <c r="L54" i="1"/>
  <c r="M50" i="1"/>
  <c r="L50" i="1"/>
  <c r="K50" i="1"/>
  <c r="L46" i="1"/>
  <c r="K46" i="1"/>
  <c r="J46" i="1"/>
  <c r="K42" i="1"/>
  <c r="J42" i="1"/>
  <c r="I42" i="1"/>
  <c r="J38" i="1"/>
  <c r="I38" i="1"/>
  <c r="H38" i="1"/>
  <c r="H34" i="1"/>
  <c r="G34" i="1"/>
  <c r="G30" i="1"/>
  <c r="F30" i="1"/>
  <c r="G26" i="1"/>
  <c r="F26" i="1"/>
  <c r="E26" i="1"/>
  <c r="F22" i="1"/>
  <c r="E22" i="1"/>
  <c r="D22" i="1"/>
  <c r="D18" i="1"/>
  <c r="C18" i="1"/>
  <c r="D14" i="1"/>
  <c r="C14" i="1"/>
  <c r="B14" i="1"/>
  <c r="W4" i="1"/>
  <c r="W5" i="1"/>
  <c r="W6" i="1"/>
  <c r="AA7" i="1"/>
  <c r="W1" i="1"/>
  <c r="W2" i="1"/>
  <c r="W3" i="1"/>
  <c r="Z7" i="1"/>
  <c r="V7" i="1"/>
  <c r="V8" i="1"/>
  <c r="V9" i="1"/>
  <c r="AA3" i="1"/>
  <c r="V4" i="1"/>
  <c r="V5" i="1"/>
  <c r="V6" i="1"/>
  <c r="Z3" i="1"/>
  <c r="V1" i="1"/>
  <c r="V2" i="1"/>
  <c r="V3" i="1"/>
  <c r="Y3" i="1"/>
  <c r="U83" i="1"/>
  <c r="T83" i="1"/>
  <c r="S83" i="1"/>
  <c r="T79" i="1"/>
  <c r="S79" i="1"/>
  <c r="R79" i="1"/>
  <c r="S75" i="1"/>
  <c r="R75" i="1"/>
  <c r="Q75" i="1"/>
  <c r="R71" i="1"/>
  <c r="Q71" i="1"/>
  <c r="P71" i="1"/>
  <c r="Q67" i="1"/>
  <c r="P67" i="1"/>
  <c r="O67" i="1"/>
  <c r="P63" i="1"/>
  <c r="O63" i="1"/>
  <c r="N63" i="1"/>
  <c r="O59" i="1"/>
  <c r="N59" i="1"/>
  <c r="M59" i="1"/>
  <c r="N55" i="1"/>
  <c r="M55" i="1"/>
  <c r="L55" i="1"/>
  <c r="M51" i="1"/>
  <c r="L51" i="1"/>
  <c r="K51" i="1"/>
  <c r="D12" i="1"/>
  <c r="G12" i="1"/>
  <c r="A12" i="1"/>
  <c r="E34" i="1"/>
  <c r="A18" i="1"/>
  <c r="AA8" i="1"/>
  <c r="Z8" i="1"/>
  <c r="AA4" i="1"/>
  <c r="Z4" i="1"/>
  <c r="Y4" i="1"/>
  <c r="W7" i="1"/>
  <c r="W8" i="1"/>
  <c r="W9" i="1"/>
  <c r="AB7" i="1"/>
  <c r="L47" i="1"/>
  <c r="K47" i="1"/>
  <c r="J47" i="1"/>
  <c r="K43" i="1"/>
  <c r="J43" i="1"/>
  <c r="I43" i="1"/>
  <c r="J39" i="1"/>
  <c r="I39" i="1"/>
  <c r="H39" i="1"/>
  <c r="H35" i="1"/>
  <c r="G35" i="1"/>
  <c r="H31" i="1"/>
  <c r="G31" i="1"/>
  <c r="F31" i="1"/>
  <c r="G27" i="1"/>
  <c r="F27" i="1"/>
  <c r="E27" i="1"/>
  <c r="F23" i="1"/>
  <c r="E23" i="1"/>
  <c r="D23" i="1"/>
  <c r="D19" i="1"/>
  <c r="C19" i="1"/>
  <c r="D15" i="1"/>
  <c r="C15" i="1"/>
  <c r="B15" i="1"/>
  <c r="AB8" i="1"/>
</calcChain>
</file>

<file path=xl/sharedStrings.xml><?xml version="1.0" encoding="utf-8"?>
<sst xmlns="http://schemas.openxmlformats.org/spreadsheetml/2006/main" count="166" uniqueCount="40">
  <si>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</si>
  <si>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</si>
  <si>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</si>
  <si>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</si>
  <si>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</si>
  <si>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</si>
  <si>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</si>
  <si>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</si>
  <si>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</si>
  <si>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HK-2</t>
  </si>
  <si>
    <t>UMRC6</t>
  </si>
  <si>
    <t>UOK262</t>
  </si>
  <si>
    <t>bNTP</t>
  </si>
  <si>
    <t>Kpl/bNTP</t>
  </si>
  <si>
    <t>KMCT4/bNTP</t>
  </si>
  <si>
    <t>UOK262 with DIDS</t>
  </si>
  <si>
    <t>UOK262 Control</t>
  </si>
  <si>
    <t>UOK262 DIDS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</si>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</sst>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Sheet1!$C$17:$F$17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2.4670416061857801E-2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048-8718-F4A70F4F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90936"/>
        <c:axId val="375585688"/>
      </c:barChart>
      <c:catAx>
        <c:axId val="3755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688"/>
        <c:crosses val="autoZero"/>
        <c:auto val="1"/>
        <c:lblAlgn val="ctr"/>
        <c:lblOffset val="100"/>
        <c:noMultiLvlLbl val="0"/>
      </c:catAx>
      <c:valAx>
        <c:axId val="375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Sheet1!$G$33:$J$33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Sheet1!$G$34:$J$34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0.96399475264862799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6-4177-B23E-B735B39E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85032"/>
        <c:axId val="375586672"/>
      </c:barChart>
      <c:catAx>
        <c:axId val="3755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6672"/>
        <c:crosses val="autoZero"/>
        <c:auto val="1"/>
        <c:lblAlgn val="ctr"/>
        <c:lblOffset val="100"/>
        <c:noMultiLvlLbl val="0"/>
      </c:catAx>
      <c:valAx>
        <c:axId val="37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Kpl/bNTP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plus>
            <c:min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Sheet1!$Y$2:$AA$2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Sheet1!$Y$3:$AA$3</c:f>
              <c:numCache>
                <c:formatCode>General</c:formatCode>
                <c:ptCount val="3"/>
                <c:pt idx="0">
                  <c:v>6.8215198516074466E-5</c:v>
                </c:pt>
                <c:pt idx="1">
                  <c:v>1.457234015239388E-4</c:v>
                </c:pt>
                <c:pt idx="2">
                  <c:v>2.922335578623289E-4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565-A6CD-74F0BC19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003296"/>
        <c:axId val="374001000"/>
      </c:barChart>
      <c:catAx>
        <c:axId val="374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1000"/>
        <c:crosses val="autoZero"/>
        <c:auto val="1"/>
        <c:lblAlgn val="ctr"/>
        <c:lblOffset val="100"/>
        <c:noMultiLvlLbl val="0"/>
      </c:catAx>
      <c:valAx>
        <c:axId val="3740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KMCT4/bNTP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plus>
            <c:min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Sheet1!$Z$6:$AB$6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Sheet1!$Z$7:$AB$7</c:f>
              <c:numCache>
                <c:formatCode>General</c:formatCode>
                <c:ptCount val="3"/>
                <c:pt idx="0">
                  <c:v>2.8424790574002024E-3</c:v>
                </c:pt>
                <c:pt idx="1">
                  <c:v>6.4839861586281902E-3</c:v>
                </c:pt>
                <c:pt idx="2">
                  <c:v>1.1322183840781423E-2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18E-9EA7-60540AC8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83616"/>
        <c:axId val="373982304"/>
      </c:barChart>
      <c:catAx>
        <c:axId val="3739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2304"/>
        <c:crosses val="autoZero"/>
        <c:auto val="1"/>
        <c:lblAlgn val="ctr"/>
        <c:lblOffset val="100"/>
        <c:noMultiLvlLbl val="0"/>
      </c:catAx>
      <c:valAx>
        <c:axId val="3739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T1Lin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plus>
            <c:min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Sheet1!$E$25:$H$25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Sheet1!$E$26:$H$26</c:f>
              <c:numCache>
                <c:formatCode>General</c:formatCode>
                <c:ptCount val="4"/>
                <c:pt idx="0">
                  <c:v>24.767779698655506</c:v>
                </c:pt>
                <c:pt idx="1">
                  <c:v>23.939549565034493</c:v>
                </c:pt>
                <c:pt idx="2">
                  <c:v>21.697654470072472</c:v>
                </c:pt>
                <c:pt idx="3">
                  <c:v>23.142803827161774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E43-9AD6-5E793972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38552"/>
        <c:axId val="553943472"/>
      </c:barChart>
      <c:catAx>
        <c:axId val="5539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3472"/>
        <c:crosses val="autoZero"/>
        <c:auto val="1"/>
        <c:lblAlgn val="ctr"/>
        <c:lblOffset val="100"/>
        <c:noMultiLvlLbl val="0"/>
      </c:catAx>
      <c:valAx>
        <c:axId val="553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459105</xdr:colOff>
      <xdr:row>13</xdr:row>
      <xdr:rowOff>93345</xdr:rowOff>
    </xdr:from>
    <xdr:to>
      <xdr:col>32</xdr:col>
      <xdr:colOff>154305</xdr:colOff>
      <xdr:row>28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3A0E1-A985-47FD-AE4D-7CF01C88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23</xdr:row>
      <xdr:rowOff>110490</xdr:rowOff>
    </xdr:from>
    <xdr:to>
      <xdr:col>17</xdr:col>
      <xdr:colOff>502920</xdr:colOff>
      <xdr:row>38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23324-3A85-4DE0-AD23-6DEAA230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10</xdr:row>
      <xdr:rowOff>49530</xdr:rowOff>
    </xdr:from>
    <xdr:to>
      <xdr:col>26</xdr:col>
      <xdr:colOff>350520</xdr:colOff>
      <xdr:row>25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6ADDAA-1425-41AF-84B7-6D58E1C1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23</xdr:row>
      <xdr:rowOff>156210</xdr:rowOff>
    </xdr:from>
    <xdr:to>
      <xdr:col>25</xdr:col>
      <xdr:colOff>373380</xdr:colOff>
      <xdr:row>38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2D9CE-AD1A-42E5-8175-8AB8F1E6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232410</xdr:colOff>
      <xdr:row>41</xdr:row>
      <xdr:rowOff>139065</xdr:rowOff>
    </xdr:from>
    <xdr:to>
      <xdr:col>29</xdr:col>
      <xdr:colOff>537210</xdr:colOff>
      <xdr:row>56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FDC65-1F1E-4748-9423-8E10EDF4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CE7-D972-4CBF-854F-C97F8CB074DA}">
  <sheetPr codeName="Sheet1"/>
  <dimension ref="A1:AB83"/>
  <sheetViews>
    <sheetView tabSelected="1" zoomScale="85" zoomScaleNormal="85" workbookViewId="0">
      <selection activeCell="A3" sqref="A3:XFD3"/>
    </sheetView>
  </sheetViews>
  <sheetFormatPr defaultRowHeight="14.4" x14ac:dyDescent="0.3"/>
  <cols>
    <col min="12" max="12" width="12.44140625" bestFit="1" customWidth="1"/>
    <col min="22" max="22" width="12" bestFit="1" customWidth="1"/>
  </cols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  <c r="T1" s="11">
        <v>61.005976099999998</v>
      </c>
      <c r="V1">
        <f>B1/T1</f>
        <v>5.7016423631391303E-5</v>
      </c>
      <c r="W1">
        <f>F1/T1</f>
        <v>3.6386193659028012E-3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  <c r="T2" s="11">
        <v>61.005976099999998</v>
      </c>
      <c r="V2" s="11">
        <f t="shared" ref="V2:V9" si="0">B2/T2</f>
        <v>5.56290686583887E-5</v>
      </c>
      <c r="W2" s="11">
        <f t="shared" ref="W2:W9" si="1">F2/T2</f>
        <v>2.2825299488390574E-3</v>
      </c>
      <c r="Y2" s="13" t="s">
        <v>9</v>
      </c>
      <c r="Z2" s="13" t="s">
        <v>10</v>
      </c>
      <c r="AA2" s="13" t="s">
        <v>11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  <c r="T3" s="11">
        <v>38.694633400000001</v>
      </c>
      <c r="V3" s="11">
        <f t="shared" si="0"/>
        <v>9.2000103258443408E-5</v>
      </c>
      <c r="W3" s="11">
        <f t="shared" si="1"/>
        <v>2.6062878574587495E-3</v>
      </c>
      <c r="X3" t="s">
        <v>13</v>
      </c>
      <c r="Y3">
        <f>AVERAGE(V$1:V$3)</f>
        <v>6.8215198516074466E-5</v>
      </c>
      <c r="Z3">
        <f>AVERAGE(V$4:V$6)</f>
        <v>1.457234015239388E-4</v>
      </c>
      <c r="AA3">
        <f>AVERAGE(V$7:V$10)</f>
        <v>2.922335578623289E-4</v>
      </c>
    </row>
    <row r="4" spans="1:28" x14ac:dyDescent="0.3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  <c r="T4" s="11">
        <v>96.3195671</v>
      </c>
      <c r="V4" s="11">
        <f t="shared" si="0"/>
        <v>1.6633846330896238E-4</v>
      </c>
      <c r="W4" s="11">
        <f t="shared" si="1"/>
        <v>8.5688655493311068E-3</v>
      </c>
      <c r="Y4">
        <f>STDEV(V$1:V$3)/SQRT(COUNT(V$1:V$3))</f>
        <v>1.1899194071560086E-5</v>
      </c>
      <c r="Z4">
        <f>STDEV(V$4:V$6)/SQRT(COUNT(V$4:V$6))</f>
        <v>1.7542329115454703E-5</v>
      </c>
      <c r="AA4">
        <f>STDEV(V$7:V$10)/SQRT(COUNT(V$7:V$10))</f>
        <v>1.8257111444353608E-4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 s="11">
        <v>96.3195671</v>
      </c>
      <c r="V5" s="11">
        <f t="shared" si="0"/>
        <v>1.6000172740080834E-4</v>
      </c>
      <c r="W5" s="11">
        <f t="shared" si="1"/>
        <v>7.3688934838540407E-3</v>
      </c>
    </row>
    <row r="6" spans="1:28" x14ac:dyDescent="0.3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 s="11">
        <v>114.469256</v>
      </c>
      <c r="V6" s="11">
        <f t="shared" si="0"/>
        <v>1.1083001386204566E-4</v>
      </c>
      <c r="W6" s="11">
        <f t="shared" si="1"/>
        <v>3.5141994426994205E-3</v>
      </c>
      <c r="Z6" s="13" t="s">
        <v>9</v>
      </c>
      <c r="AA6" s="13" t="s">
        <v>10</v>
      </c>
      <c r="AB6" s="13" t="s">
        <v>11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 s="18">
        <v>7.6397689253241696E-2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  <c r="T7" s="11">
        <v>102</v>
      </c>
      <c r="V7" s="11">
        <f t="shared" si="0"/>
        <v>1.1109498377037335E-4</v>
      </c>
      <c r="W7" s="11">
        <f t="shared" si="1"/>
        <v>7.4899695346315384E-4</v>
      </c>
      <c r="Y7" s="14" t="s">
        <v>14</v>
      </c>
      <c r="Z7" s="13">
        <f>AVERAGE(W$1:W$3)</f>
        <v>2.8424790574002024E-3</v>
      </c>
      <c r="AA7" s="13">
        <f>AVERAGE(W$4:W$6)</f>
        <v>6.4839861586281902E-3</v>
      </c>
      <c r="AB7" s="13">
        <f>AVERAGE(W$7:W$10)</f>
        <v>1.1322183840781423E-2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>
        <v>21.526421020504912</v>
      </c>
      <c r="E8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  <c r="T8" s="12">
        <v>198.6</v>
      </c>
      <c r="V8" s="11">
        <f t="shared" si="0"/>
        <v>1.0823364011757627E-4</v>
      </c>
      <c r="W8" s="11">
        <f t="shared" si="1"/>
        <v>4.2310281293719577E-4</v>
      </c>
      <c r="Z8" s="13">
        <f>STDEV(W$1:W$3)/SQRT(COUNT(W$1:W$3))</f>
        <v>4.0889458257005099E-4</v>
      </c>
      <c r="AA8" s="13">
        <f>STDEV(W$4:W$6)/SQRT(COUNT(W$4:W$6))</f>
        <v>1.524763161178542E-3</v>
      </c>
      <c r="AB8" s="13">
        <f>STDEV(W$7:W$10)/SQRT(COUNT(W$7:W$10))</f>
        <v>1.0736546136337252E-2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>
        <v>3.0979558727401708E-3</v>
      </c>
      <c r="F9">
        <v>2.0545724025098866</v>
      </c>
      <c r="G9">
        <v>36.204829182595844</v>
      </c>
      <c r="H9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  <c r="T9" s="11">
        <v>62.65</v>
      </c>
      <c r="V9" s="11">
        <f t="shared" si="0"/>
        <v>6.5737204969903713E-4</v>
      </c>
      <c r="W9" s="11">
        <f t="shared" si="1"/>
        <v>3.2794451755943921E-2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  <c r="T10" s="11" t="s">
        <v>12</v>
      </c>
    </row>
    <row r="11" spans="1:28" x14ac:dyDescent="0.3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6</v>
      </c>
      <c r="H11" s="14" t="s">
        <v>7</v>
      </c>
      <c r="I11" s="14" t="s">
        <v>8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</row>
    <row r="12" spans="1:28" x14ac:dyDescent="0.3">
      <c r="A12">
        <f>STDEV(A1:A10)/SQRT(10)</f>
        <v>0.24689379407553974</v>
      </c>
      <c r="D12">
        <f>STDEV(D1:D10)/SQRT(10)</f>
        <v>0.75521255587952474</v>
      </c>
      <c r="G12">
        <f>STDEV(G1:G10)/SQRT(10)</f>
        <v>0.23266974434096352</v>
      </c>
    </row>
    <row r="13" spans="1:28" x14ac:dyDescent="0.3">
      <c r="B13" s="1" t="s">
        <v>9</v>
      </c>
      <c r="C13" s="1" t="s">
        <v>10</v>
      </c>
      <c r="D13" s="1" t="s">
        <v>11</v>
      </c>
      <c r="E13" t="s">
        <v>15</v>
      </c>
      <c r="L13">
        <f>1/A1</f>
        <v>2.0781688308595132E-2</v>
      </c>
    </row>
    <row r="14" spans="1:28" x14ac:dyDescent="0.3">
      <c r="A14" s="2" t="s">
        <v>0</v>
      </c>
      <c r="B14">
        <f>AVERAGE(A$1:A$3)</f>
        <v>49.279944253129365</v>
      </c>
      <c r="C14">
        <f>AVERAGE(A$4:A$6)</f>
        <v>49.445513449924647</v>
      </c>
      <c r="D14">
        <f>AVERAGE(A$7:A$10)</f>
        <v>49.679093797042853</v>
      </c>
      <c r="E14" s="14">
        <v>50.251253074076111</v>
      </c>
      <c r="L14" s="14">
        <f t="shared" ref="L14:L22" si="2">1/A2</f>
        <v>1.975582342396956E-2</v>
      </c>
    </row>
    <row r="15" spans="1:28" x14ac:dyDescent="0.3">
      <c r="B15">
        <f>STDEV(A$1:A$3)/SQRT(COUNT(A$1:A$3))</f>
        <v>0.72674497015044559</v>
      </c>
      <c r="C15">
        <f>STDEV(A$4:A$6)/SQRT(COUNT(A$4:A$6))</f>
        <v>0.26119761045919349</v>
      </c>
      <c r="D15">
        <f>STDEV(A$7:A$10)/SQRT(COUNT(A$7:A$10))</f>
        <v>0.36815603941420222</v>
      </c>
      <c r="E15" s="14">
        <v>0.27528273450313556</v>
      </c>
      <c r="L15" s="14">
        <f t="shared" si="2"/>
        <v>2.0365536705706046E-2</v>
      </c>
    </row>
    <row r="16" spans="1:28" x14ac:dyDescent="0.3">
      <c r="L16" s="14">
        <f t="shared" si="2"/>
        <v>2.0021714050691353E-2</v>
      </c>
    </row>
    <row r="17" spans="1:12" x14ac:dyDescent="0.3">
      <c r="C17" s="1" t="s">
        <v>9</v>
      </c>
      <c r="D17" s="1" t="s">
        <v>10</v>
      </c>
      <c r="E17" s="1" t="s">
        <v>11</v>
      </c>
      <c r="F17" s="14" t="s">
        <v>15</v>
      </c>
      <c r="L17" s="14">
        <f t="shared" si="2"/>
        <v>2.0381091217089916E-2</v>
      </c>
    </row>
    <row r="18" spans="1:12" x14ac:dyDescent="0.3">
      <c r="A18">
        <f>STDEV(B1:B10)/SQRT(10)</f>
        <v>3.6267777709587594E-3</v>
      </c>
      <c r="B18" s="3" t="s">
        <v>1</v>
      </c>
      <c r="C18" s="1">
        <f>AVERAGE(B$1:B$3)</f>
        <v>3.4773194929168887E-3</v>
      </c>
      <c r="D18" s="1">
        <f>AVERAGE(B$4:B$6)</f>
        <v>1.4706525041918205E-2</v>
      </c>
      <c r="E18" s="1">
        <f>AVERAGE(B$7:B$9)</f>
        <v>2.4670416061857801E-2</v>
      </c>
      <c r="F18">
        <v>1.0690668644567594E-2</v>
      </c>
      <c r="L18" s="14">
        <f t="shared" si="2"/>
        <v>2.0273415275798928E-2</v>
      </c>
    </row>
    <row r="19" spans="1:12" x14ac:dyDescent="0.3">
      <c r="C19" s="1">
        <f>STDEV(B$1:B$3)/SQRT(COUNT(B$1:B$3))</f>
        <v>4.7981872361214299E-5</v>
      </c>
      <c r="D19" s="1">
        <f>STDEV(B$4:B$6)/SQRT(COUNT(B$4:B$6))</f>
        <v>1.0252018675306895E-3</v>
      </c>
      <c r="E19" s="1">
        <f>STDEV(B$7:B$9)/SQRT(COUNT(B$7:B$9))</f>
        <v>8.7627426906782702E-3</v>
      </c>
      <c r="F19">
        <v>3.2812668392862032E-3</v>
      </c>
      <c r="L19" s="14">
        <f t="shared" si="2"/>
        <v>2.0353085394812634E-2</v>
      </c>
    </row>
    <row r="20" spans="1:12" x14ac:dyDescent="0.3">
      <c r="L20" s="14">
        <f t="shared" si="2"/>
        <v>2.0425908745212763E-2</v>
      </c>
    </row>
    <row r="21" spans="1:12" x14ac:dyDescent="0.3">
      <c r="D21" s="1" t="s">
        <v>9</v>
      </c>
      <c r="E21" s="1" t="s">
        <v>10</v>
      </c>
      <c r="F21" s="1" t="s">
        <v>11</v>
      </c>
      <c r="G21" s="14" t="s">
        <v>15</v>
      </c>
      <c r="L21" s="14">
        <f t="shared" si="2"/>
        <v>1.9890565645284811E-2</v>
      </c>
    </row>
    <row r="22" spans="1:12" x14ac:dyDescent="0.3">
      <c r="C22" s="4" t="s">
        <v>2</v>
      </c>
      <c r="D22" s="1">
        <f>AVERAGE(C$1:C$3)</f>
        <v>0.19040901824749654</v>
      </c>
      <c r="E22" s="1">
        <f>AVERAGE(C$4:C$6)</f>
        <v>0.10917892179516948</v>
      </c>
      <c r="F22" s="1">
        <f>AVERAGE(C$7:C$10)</f>
        <v>0.13297642245186905</v>
      </c>
      <c r="G22">
        <v>0.13231072396110866</v>
      </c>
      <c r="L22" s="14">
        <f t="shared" si="2"/>
        <v>1.9860478497101253E-2</v>
      </c>
    </row>
    <row r="23" spans="1:12" x14ac:dyDescent="0.3">
      <c r="D23" s="1">
        <f>STDEV(C$1:C$3)/SQRT(COUNT(C$1:C$3))</f>
        <v>3.4834914086270305E-2</v>
      </c>
      <c r="E23" s="1">
        <f>STDEV(C$4:C$6)/SQRT(COUNT(C$4:C$6))</f>
        <v>0.10917830425163501</v>
      </c>
      <c r="F23" s="1">
        <f>STDEV(C$7:C$10)/SQRT(COUNT(C$7:C$10))</f>
        <v>6.798396520018396E-2</v>
      </c>
      <c r="G23">
        <v>7.9106246904482938E-2</v>
      </c>
    </row>
    <row r="25" spans="1:12" x14ac:dyDescent="0.3">
      <c r="E25" s="1" t="s">
        <v>9</v>
      </c>
      <c r="F25" s="1" t="s">
        <v>10</v>
      </c>
      <c r="G25" s="1" t="s">
        <v>11</v>
      </c>
      <c r="H25" s="14" t="s">
        <v>15</v>
      </c>
    </row>
    <row r="26" spans="1:12" x14ac:dyDescent="0.3">
      <c r="D26" s="5" t="s">
        <v>3</v>
      </c>
      <c r="E26" s="1">
        <f>AVERAGE(D$1:D$3)</f>
        <v>24.767779698655506</v>
      </c>
      <c r="F26" s="1">
        <f>AVERAGE(D$4:D$6)</f>
        <v>23.939549565034493</v>
      </c>
      <c r="G26" s="1">
        <f>AVERAGE(D$7:D$10)</f>
        <v>21.697654470072472</v>
      </c>
      <c r="H26">
        <v>23.142803827161774</v>
      </c>
    </row>
    <row r="27" spans="1:12" x14ac:dyDescent="0.3">
      <c r="A27">
        <f>MIN(D1:D10)</f>
        <v>21.526418822282839</v>
      </c>
      <c r="E27" s="1">
        <f>STDEV(D$1:D$3)/SQRT(COUNT(D$1:D$3))</f>
        <v>2.0103599735941002</v>
      </c>
      <c r="F27" s="1">
        <f>STDEV(D$4:D$6)/SQRT(COUNT(D$4:D$6))</f>
        <v>1.2249904338974333</v>
      </c>
      <c r="G27" s="1">
        <f>STDEV(D$7:D$10)/SQRT(COUNT(D$7:D$10))</f>
        <v>9.9483670686995498E-2</v>
      </c>
      <c r="H27">
        <v>0.81478517034870679</v>
      </c>
    </row>
    <row r="28" spans="1:12" x14ac:dyDescent="0.3">
      <c r="A28">
        <f>MAX(G1:G10)</f>
        <v>37.631156082735345</v>
      </c>
    </row>
    <row r="29" spans="1:12" x14ac:dyDescent="0.3">
      <c r="F29" s="1" t="s">
        <v>9</v>
      </c>
      <c r="G29" s="1" t="s">
        <v>10</v>
      </c>
      <c r="H29" s="1" t="s">
        <v>11</v>
      </c>
      <c r="I29" s="14" t="s">
        <v>15</v>
      </c>
    </row>
    <row r="30" spans="1:12" x14ac:dyDescent="0.3">
      <c r="E30" s="6" t="s">
        <v>4</v>
      </c>
      <c r="F30" s="1">
        <f>AVERAGE(E$1:E$3)</f>
        <v>2.291123714965056E-14</v>
      </c>
      <c r="G30" s="1">
        <f>AVERAGE(E$4:E$6)</f>
        <v>5.0443092997256985E-7</v>
      </c>
      <c r="H30" s="1">
        <f>AVERAGE(E$7:E$10)</f>
        <v>2.4312082412136827E-2</v>
      </c>
      <c r="I30">
        <v>2.1025093985305696E-2</v>
      </c>
    </row>
    <row r="31" spans="1:12" x14ac:dyDescent="0.3">
      <c r="F31" s="1">
        <f>STDEV(E$1:E$3)/SQRT(COUNT(E$1:E$3))</f>
        <v>6.9809190067242959E-16</v>
      </c>
      <c r="G31" s="1">
        <f>STDEV(E$4:E$6)/SQRT(COUNT(E$4:E$6))</f>
        <v>5.0443090635700848E-7</v>
      </c>
      <c r="H31" s="1">
        <f>STDEV(E$7:E$10)/SQRT(COUNT(E$7:E$10))</f>
        <v>2.3290879487915334E-2</v>
      </c>
      <c r="I31">
        <v>2.1019203824217559E-2</v>
      </c>
    </row>
    <row r="33" spans="5:13" x14ac:dyDescent="0.3">
      <c r="G33" s="1" t="s">
        <v>9</v>
      </c>
      <c r="H33" s="1" t="s">
        <v>10</v>
      </c>
      <c r="I33" s="1" t="s">
        <v>11</v>
      </c>
      <c r="J33" s="14" t="s">
        <v>15</v>
      </c>
    </row>
    <row r="34" spans="5:13" x14ac:dyDescent="0.3">
      <c r="E34" s="14">
        <f>STDEV(F1:F10)/SQRT(10)</f>
        <v>0.19281556279159395</v>
      </c>
      <c r="F34" s="7" t="s">
        <v>5</v>
      </c>
      <c r="G34" s="1">
        <f>AVERAGE(F$1:F$3)</f>
        <v>0.15402494891963697</v>
      </c>
      <c r="H34" s="1">
        <f>AVERAGE(F$4:F$6)</f>
        <v>0.64579528208730841</v>
      </c>
      <c r="I34" s="1">
        <f>AVERAGE(F$8:F$10)</f>
        <v>0.96399475264862799</v>
      </c>
      <c r="J34">
        <v>0.30595667810993804</v>
      </c>
    </row>
    <row r="35" spans="5:13" x14ac:dyDescent="0.3">
      <c r="G35" s="1">
        <f>STDEV(F$1:F$3)/SQRT(COUNT(F$1:F$3))</f>
        <v>3.5738764910231549E-2</v>
      </c>
      <c r="H35" s="1">
        <f>STDEV(F$4:F$6)/SQRT(COUNT(F$4:F$6))</f>
        <v>0.12625233626649512</v>
      </c>
      <c r="I35" s="1">
        <f>STDEV(F$8:F$10)/SQRT(COUNT(F$8:F$10))</f>
        <v>0.57851213664311141</v>
      </c>
      <c r="J35">
        <v>0.22958577860583701</v>
      </c>
    </row>
    <row r="37" spans="5:13" x14ac:dyDescent="0.3">
      <c r="H37" s="1" t="s">
        <v>9</v>
      </c>
      <c r="I37" s="1" t="s">
        <v>10</v>
      </c>
      <c r="J37" s="1" t="s">
        <v>11</v>
      </c>
      <c r="K37" s="14" t="s">
        <v>15</v>
      </c>
    </row>
    <row r="38" spans="5:13" x14ac:dyDescent="0.3">
      <c r="G38" s="8" t="s">
        <v>6</v>
      </c>
      <c r="H38" s="1">
        <f>AVERAGE(G$1:G$3)</f>
        <v>37.566387165084507</v>
      </c>
      <c r="I38" s="1">
        <f>AVERAGE(G$4:G$6)</f>
        <v>36.362186545282498</v>
      </c>
      <c r="J38" s="1">
        <f>AVERAGE(G$7:G$10)</f>
        <v>36.718407340021386</v>
      </c>
      <c r="K38">
        <v>36.707801952922914</v>
      </c>
    </row>
    <row r="39" spans="5:13" x14ac:dyDescent="0.3">
      <c r="H39" s="1">
        <f>STDEV(G$1:G$3)/SQRT(COUNT(G$1:G$3))</f>
        <v>5.8353395438562765E-2</v>
      </c>
      <c r="I39" s="1">
        <f>STDEV(G$4:G$6)/SQRT(COUNT(G$4:G$6))</f>
        <v>0.45389856334947642</v>
      </c>
      <c r="J39" s="1">
        <f>STDEV(G$7:G$10)/SQRT(COUNT(G$7:G$10))</f>
        <v>0.32855109711579633</v>
      </c>
      <c r="K39">
        <v>0.33987967575418288</v>
      </c>
    </row>
    <row r="41" spans="5:13" x14ac:dyDescent="0.3">
      <c r="I41" s="1" t="s">
        <v>9</v>
      </c>
      <c r="J41" s="1" t="s">
        <v>10</v>
      </c>
      <c r="K41" s="1" t="s">
        <v>11</v>
      </c>
      <c r="L41" s="14" t="s">
        <v>15</v>
      </c>
    </row>
    <row r="42" spans="5:13" x14ac:dyDescent="0.3">
      <c r="H42" s="9" t="s">
        <v>7</v>
      </c>
      <c r="I42" s="1">
        <f>AVERAGE(H$1:H$3)</f>
        <v>8.2953265100561877E-2</v>
      </c>
      <c r="J42" s="1">
        <f>AVERAGE(H$4:H$6)</f>
        <v>0.51631397470774965</v>
      </c>
      <c r="K42" s="1">
        <f>AVERAGE(H$7:H$10)</f>
        <v>1.848752198794605</v>
      </c>
      <c r="L42">
        <v>1.4785037205375082</v>
      </c>
    </row>
    <row r="43" spans="5:13" x14ac:dyDescent="0.3">
      <c r="I43" s="1">
        <f>STDEV(H$1:H$3)/SQRT(COUNT(H$1:H$3))</f>
        <v>1.8394282962488268E-2</v>
      </c>
      <c r="J43" s="1">
        <f>STDEV(H$4:H$6)/SQRT(COUNT(H$4:H$6))</f>
        <v>0.16733096227090485</v>
      </c>
      <c r="K43" s="1">
        <f>STDEV(H$7:H$10)/SQRT(COUNT(H$7:H$10))</f>
        <v>1.4994993679089115</v>
      </c>
      <c r="L43">
        <v>1.2973750977627638</v>
      </c>
    </row>
    <row r="45" spans="5:13" x14ac:dyDescent="0.3">
      <c r="J45" s="1" t="s">
        <v>9</v>
      </c>
      <c r="K45" s="1" t="s">
        <v>10</v>
      </c>
      <c r="L45" s="1" t="s">
        <v>11</v>
      </c>
      <c r="M45" s="14" t="s">
        <v>15</v>
      </c>
    </row>
    <row r="46" spans="5:13" x14ac:dyDescent="0.3">
      <c r="I46" s="10" t="s">
        <v>8</v>
      </c>
      <c r="J46" s="1">
        <f>AVERAGE(I$1:I$3)</f>
        <v>4.6965602690236918E-2</v>
      </c>
      <c r="K46" s="1">
        <f>AVERAGE(I$4:I$6)</f>
        <v>1.3482245654783707E-10</v>
      </c>
      <c r="L46" s="1">
        <f>AVERAGE(I$7:I$10)</f>
        <v>5.2539914602898274E-9</v>
      </c>
      <c r="M46">
        <v>4.3538377364417491E-6</v>
      </c>
    </row>
    <row r="47" spans="5:13" x14ac:dyDescent="0.3">
      <c r="J47" s="1">
        <f>STDEV(I$1:I$3)/SQRT(COUNT(I$1:I$3))</f>
        <v>4.69656026902147E-2</v>
      </c>
      <c r="K47" s="1">
        <f>STDEV(I$4:I$6)/SQRT(COUNT(I$4:I$6))</f>
        <v>1.3479877560338402E-10</v>
      </c>
      <c r="L47" s="1">
        <f>STDEV(I$7:I$10)/SQRT(COUNT(I$7:I$10))</f>
        <v>5.2539692540401407E-9</v>
      </c>
      <c r="M47">
        <v>4.0545385571089105E-6</v>
      </c>
    </row>
    <row r="49" spans="10:17" x14ac:dyDescent="0.3">
      <c r="K49" s="14" t="s">
        <v>9</v>
      </c>
      <c r="L49" s="14" t="s">
        <v>10</v>
      </c>
      <c r="M49" s="14" t="s">
        <v>11</v>
      </c>
      <c r="N49" s="14" t="s">
        <v>15</v>
      </c>
    </row>
    <row r="50" spans="10:17" x14ac:dyDescent="0.3">
      <c r="J50" s="14" t="s">
        <v>31</v>
      </c>
      <c r="K50" s="14">
        <f>AVERAGE(J$1:J$3)</f>
        <v>3.6073737453264285</v>
      </c>
      <c r="L50" s="14">
        <f>AVERAGE(J$4:J$6)</f>
        <v>4.58115771132909</v>
      </c>
      <c r="M50" s="14">
        <f>AVERAGE(J$7:J$10)</f>
        <v>3.0879042042020144</v>
      </c>
      <c r="N50" s="14">
        <v>4.3538377364417491E-6</v>
      </c>
    </row>
    <row r="51" spans="10:17" x14ac:dyDescent="0.3">
      <c r="K51" s="14">
        <f>STDEV(J$1:J$3)/SQRT(COUNT(J$1:J$3))</f>
        <v>1.0122917203003896</v>
      </c>
      <c r="L51" s="14">
        <f>STDEV(J$4:J$6)/SQRT(COUNT(J$4:J$6))</f>
        <v>0.74102588658805402</v>
      </c>
      <c r="M51" s="14">
        <f>STDEV(J$7:J$10)/SQRT(COUNT(J$7:J$10))</f>
        <v>0.54352974662627296</v>
      </c>
      <c r="N51" s="14">
        <v>4.0545385571089105E-6</v>
      </c>
    </row>
    <row r="53" spans="10:17" x14ac:dyDescent="0.3">
      <c r="L53" s="14" t="s">
        <v>9</v>
      </c>
      <c r="M53" s="14" t="s">
        <v>10</v>
      </c>
      <c r="N53" s="14" t="s">
        <v>11</v>
      </c>
      <c r="O53" s="14" t="s">
        <v>15</v>
      </c>
    </row>
    <row r="54" spans="10:17" x14ac:dyDescent="0.3">
      <c r="K54" s="14" t="s">
        <v>32</v>
      </c>
      <c r="L54" s="14">
        <f>AVERAGE(K$1:K$3)</f>
        <v>18.818243658329635</v>
      </c>
      <c r="M54" s="14">
        <f>AVERAGE(K$4:K$6)</f>
        <v>14.884022111131925</v>
      </c>
      <c r="N54" s="14">
        <f>AVERAGE(K$7:K$10)</f>
        <v>16.920985616601413</v>
      </c>
      <c r="O54" s="14">
        <v>4.3538377364417491E-6</v>
      </c>
    </row>
    <row r="55" spans="10:17" x14ac:dyDescent="0.3">
      <c r="L55" s="14">
        <f>STDEV(K$1:K$3)/SQRT(COUNT(K$1:K$3))</f>
        <v>2.7496727867516153</v>
      </c>
      <c r="M55" s="14">
        <f>STDEV(K$4:K$6)/SQRT(COUNT(K$4:K$6))</f>
        <v>2.7073944668784131</v>
      </c>
      <c r="N55" s="14">
        <f>STDEV(K$7:K$10)/SQRT(COUNT(K$7:K$10))</f>
        <v>2.4105023732973536</v>
      </c>
      <c r="O55" s="14">
        <v>4.0545385571089105E-6</v>
      </c>
    </row>
    <row r="57" spans="10:17" x14ac:dyDescent="0.3">
      <c r="M57" s="14" t="s">
        <v>9</v>
      </c>
      <c r="N57" s="14" t="s">
        <v>10</v>
      </c>
      <c r="O57" s="14" t="s">
        <v>11</v>
      </c>
      <c r="P57" s="14" t="s">
        <v>15</v>
      </c>
    </row>
    <row r="58" spans="10:17" x14ac:dyDescent="0.3">
      <c r="L58" s="14" t="s">
        <v>33</v>
      </c>
      <c r="M58" s="14">
        <f>AVERAGE(L$1:L$3)</f>
        <v>302386606.80297941</v>
      </c>
      <c r="N58" s="14">
        <f>AVERAGE(L$4:L$6)</f>
        <v>307023270.74240673</v>
      </c>
      <c r="O58" s="14">
        <f>AVERAGE(L$7:L$10)</f>
        <v>469874226.70756674</v>
      </c>
      <c r="P58" s="14">
        <v>4.3538377364417491E-6</v>
      </c>
    </row>
    <row r="59" spans="10:17" x14ac:dyDescent="0.3">
      <c r="M59" s="14">
        <f>STDEV(L$1:L$3)/SQRT(COUNT(L$1:L$3))</f>
        <v>98309726.586222306</v>
      </c>
      <c r="N59" s="14">
        <f>STDEV(L$4:L$6)/SQRT(COUNT(L$4:L$6))</f>
        <v>161012976.80738807</v>
      </c>
      <c r="O59" s="14">
        <f>STDEV(L$7:L$10)/SQRT(COUNT(L$7:L$10))</f>
        <v>258936304.215967</v>
      </c>
      <c r="P59" s="14">
        <v>4.0545385571089105E-6</v>
      </c>
    </row>
    <row r="61" spans="10:17" x14ac:dyDescent="0.3">
      <c r="N61" s="14" t="s">
        <v>9</v>
      </c>
      <c r="O61" s="14" t="s">
        <v>10</v>
      </c>
      <c r="P61" s="14" t="s">
        <v>11</v>
      </c>
      <c r="Q61" s="14" t="s">
        <v>15</v>
      </c>
    </row>
    <row r="62" spans="10:17" x14ac:dyDescent="0.3">
      <c r="M62" s="14" t="s">
        <v>34</v>
      </c>
      <c r="N62" s="14">
        <f>AVERAGE(M$1:M$3)</f>
        <v>0.99662997507473483</v>
      </c>
      <c r="O62" s="14">
        <f>AVERAGE(M$4:M$6)</f>
        <v>0.9967850327944644</v>
      </c>
      <c r="P62" s="14">
        <f>AVERAGE(M$7:M$10)</f>
        <v>0.99715631337180755</v>
      </c>
      <c r="Q62" s="14">
        <v>4.3538377364417491E-6</v>
      </c>
    </row>
    <row r="63" spans="10:17" x14ac:dyDescent="0.3">
      <c r="N63" s="14">
        <f>STDEV(M$1:M$3)/SQRT(COUNT(M$1:M$3))</f>
        <v>4.933696457849726E-4</v>
      </c>
      <c r="O63" s="14">
        <f>STDEV(M$4:M$6)/SQRT(COUNT(M$4:M$6))</f>
        <v>3.4869688206928557E-4</v>
      </c>
      <c r="P63" s="14">
        <f>STDEV(M$7:M$10)/SQRT(COUNT(M$7:M$10))</f>
        <v>9.9526470967930864E-4</v>
      </c>
      <c r="Q63" s="14">
        <v>4.0545385571089105E-6</v>
      </c>
    </row>
    <row r="65" spans="14:21" x14ac:dyDescent="0.3">
      <c r="O65" s="14" t="s">
        <v>9</v>
      </c>
      <c r="P65" s="14" t="s">
        <v>10</v>
      </c>
      <c r="Q65" s="14" t="s">
        <v>11</v>
      </c>
      <c r="R65" s="14" t="s">
        <v>15</v>
      </c>
    </row>
    <row r="66" spans="14:21" x14ac:dyDescent="0.3">
      <c r="N66" s="14" t="s">
        <v>35</v>
      </c>
      <c r="O66" s="14">
        <f>AVERAGE(N$1:N$3)</f>
        <v>0.99128423815149203</v>
      </c>
      <c r="P66" s="14">
        <f>AVERAGE(N$4:N$6)</f>
        <v>0.97749963798790329</v>
      </c>
      <c r="Q66" s="14">
        <f>AVERAGE(N$7:N$10)</f>
        <v>0.98565478420196118</v>
      </c>
      <c r="R66" s="14">
        <v>4.3538377364417491E-6</v>
      </c>
    </row>
    <row r="67" spans="14:21" x14ac:dyDescent="0.3">
      <c r="O67" s="14">
        <f>STDEV(N$1:N$3)/SQRT(COUNT(N$1:N$3))</f>
        <v>3.9812085354106975E-3</v>
      </c>
      <c r="P67" s="14">
        <f>STDEV(N$4:N$6)/SQRT(COUNT(N$4:N$6))</f>
        <v>8.4245482514552095E-3</v>
      </c>
      <c r="Q67" s="14">
        <f>STDEV(N$7:N$10)/SQRT(COUNT(N$7:N$10))</f>
        <v>9.1979693997792152E-3</v>
      </c>
      <c r="R67" s="14">
        <v>4.0545385571089105E-6</v>
      </c>
    </row>
    <row r="69" spans="14:21" x14ac:dyDescent="0.3">
      <c r="P69" s="14" t="s">
        <v>9</v>
      </c>
      <c r="Q69" s="14" t="s">
        <v>10</v>
      </c>
      <c r="R69" s="14" t="s">
        <v>11</v>
      </c>
      <c r="S69" s="14" t="s">
        <v>15</v>
      </c>
    </row>
    <row r="70" spans="14:21" x14ac:dyDescent="0.3">
      <c r="O70" s="14" t="s">
        <v>36</v>
      </c>
      <c r="P70" s="14">
        <f>AVERAGE(O$1:O$3)</f>
        <v>0.99624965421573553</v>
      </c>
      <c r="Q70" s="14">
        <f>AVERAGE(O$4:O$6)</f>
        <v>0.99088671583499932</v>
      </c>
      <c r="R70" s="14">
        <f>AVERAGE(O$7:O$10)</f>
        <v>0.9919460289191796</v>
      </c>
      <c r="S70" s="14">
        <v>4.3538377364417491E-6</v>
      </c>
    </row>
    <row r="71" spans="14:21" x14ac:dyDescent="0.3">
      <c r="P71" s="14">
        <f>STDEV(O$1:O$3)/SQRT(COUNT(O$1:O$3))</f>
        <v>7.4492730876164987E-4</v>
      </c>
      <c r="Q71" s="14">
        <f>STDEV(O$4:O$6)/SQRT(COUNT(O$4:O$6))</f>
        <v>3.976402697124533E-3</v>
      </c>
      <c r="R71" s="14">
        <f>STDEV(O$7:O$10)/SQRT(COUNT(O$7:O$10))</f>
        <v>3.507001741274573E-3</v>
      </c>
      <c r="S71" s="14">
        <v>4.0545385571089105E-6</v>
      </c>
    </row>
    <row r="73" spans="14:21" x14ac:dyDescent="0.3">
      <c r="Q73" s="14" t="s">
        <v>9</v>
      </c>
      <c r="R73" s="14" t="s">
        <v>10</v>
      </c>
      <c r="S73" s="14" t="s">
        <v>11</v>
      </c>
      <c r="T73" s="14" t="s">
        <v>15</v>
      </c>
    </row>
    <row r="74" spans="14:21" x14ac:dyDescent="0.3">
      <c r="P74" s="14" t="s">
        <v>37</v>
      </c>
      <c r="Q74" s="14">
        <f>AVERAGE(P$1:P$3)</f>
        <v>8.2769960385176228E-2</v>
      </c>
      <c r="R74" s="14">
        <f>AVERAGE(P$4:P$6)</f>
        <v>8.1747179110733495E-2</v>
      </c>
      <c r="S74" s="14">
        <f>AVERAGE(P$7:P$10)</f>
        <v>7.1749146460255875E-2</v>
      </c>
      <c r="T74" s="14">
        <v>4.3538377364417491E-6</v>
      </c>
    </row>
    <row r="75" spans="14:21" x14ac:dyDescent="0.3">
      <c r="Q75" s="14">
        <f>STDEV(P$1:P$3)/SQRT(COUNT(P$1:P$3))</f>
        <v>6.1728202309430874E-3</v>
      </c>
      <c r="R75" s="14">
        <f>STDEV(P$4:P$6)/SQRT(COUNT(P$4:P$6))</f>
        <v>4.7620640023491459E-3</v>
      </c>
      <c r="S75" s="14">
        <f>STDEV(P$7:P$10)/SQRT(COUNT(P$7:P$10))</f>
        <v>1.3141858304900283E-2</v>
      </c>
      <c r="T75" s="14">
        <v>4.0545385571089105E-6</v>
      </c>
    </row>
    <row r="77" spans="14:21" x14ac:dyDescent="0.3">
      <c r="R77" s="14" t="s">
        <v>9</v>
      </c>
      <c r="S77" s="14" t="s">
        <v>10</v>
      </c>
      <c r="T77" s="14" t="s">
        <v>11</v>
      </c>
      <c r="U77" s="14" t="s">
        <v>15</v>
      </c>
    </row>
    <row r="78" spans="14:21" x14ac:dyDescent="0.3">
      <c r="Q78" s="14" t="s">
        <v>38</v>
      </c>
      <c r="R78" s="14">
        <f>AVERAGE(Q$1:Q$3)</f>
        <v>0.12410190280811084</v>
      </c>
      <c r="S78" s="14">
        <f>AVERAGE(Q$4:Q$6)</f>
        <v>0.20700475970978705</v>
      </c>
      <c r="T78" s="14">
        <f>AVERAGE(Q$7:Q$10)</f>
        <v>0.14743886132496398</v>
      </c>
      <c r="U78" s="14">
        <v>4.3538377364417491E-6</v>
      </c>
    </row>
    <row r="79" spans="14:21" x14ac:dyDescent="0.3">
      <c r="R79" s="14">
        <f>STDEV(Q$1:Q$3)/SQRT(COUNT(Q$1:Q$3))</f>
        <v>3.315570676963165E-2</v>
      </c>
      <c r="S79" s="14">
        <f>STDEV(Q$4:Q$6)/SQRT(COUNT(Q$4:Q$6))</f>
        <v>3.634928024455876E-2</v>
      </c>
      <c r="T79" s="14">
        <f>STDEV(Q$7:Q$10)/SQRT(COUNT(Q$7:Q$10))</f>
        <v>5.3944041009894313E-2</v>
      </c>
      <c r="U79" s="14">
        <v>4.0545385571089105E-6</v>
      </c>
    </row>
    <row r="81" spans="18:22" x14ac:dyDescent="0.3">
      <c r="S81" s="14" t="s">
        <v>9</v>
      </c>
      <c r="T81" s="14" t="s">
        <v>10</v>
      </c>
      <c r="U81" s="14" t="s">
        <v>11</v>
      </c>
      <c r="V81" s="14" t="s">
        <v>15</v>
      </c>
    </row>
    <row r="82" spans="18:22" x14ac:dyDescent="0.3">
      <c r="R82" s="14" t="s">
        <v>39</v>
      </c>
      <c r="S82" s="14">
        <f>AVERAGE(R$1:R$3)</f>
        <v>0.10098483530707907</v>
      </c>
      <c r="T82" s="14">
        <f>AVERAGE(R$4:R$6)</f>
        <v>0.13675296901760078</v>
      </c>
      <c r="U82" s="14">
        <f>AVERAGE(R$7:R$10)</f>
        <v>0.12351623746737572</v>
      </c>
      <c r="V82" s="14">
        <v>4.3538377364417491E-6</v>
      </c>
    </row>
    <row r="83" spans="18:22" x14ac:dyDescent="0.3">
      <c r="S83" s="14">
        <f>STDEV(R$1:R$3)/SQRT(COUNT(R$1:R$3))</f>
        <v>1.5042962959551367E-2</v>
      </c>
      <c r="T83" s="14">
        <f>STDEV(R$4:R$6)/SQRT(COUNT(R$4:R$6))</f>
        <v>2.5025569435978487E-2</v>
      </c>
      <c r="U83" s="14">
        <f>STDEV(R$7:R$10)/SQRT(COUNT(R$7:R$10))</f>
        <v>2.6108091448653198E-2</v>
      </c>
      <c r="V83" s="14">
        <v>4.0545385571089105E-6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4A5-801A-4C33-99A2-1671F464C9C4}">
  <sheetPr codeName="Sheet2"/>
  <dimension ref="A1:C13"/>
  <sheetViews>
    <sheetView workbookViewId="0">
      <selection activeCell="B4" sqref="B4"/>
    </sheetView>
  </sheetViews>
  <sheetFormatPr defaultRowHeight="14.4" x14ac:dyDescent="0.3"/>
  <cols>
    <col min="1" max="1" width="41.33203125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17"/>
      <c r="B3" s="17" t="s">
        <v>29</v>
      </c>
      <c r="C3" s="17" t="s">
        <v>30</v>
      </c>
    </row>
    <row r="4" spans="1:3" x14ac:dyDescent="0.3">
      <c r="A4" s="15" t="s">
        <v>19</v>
      </c>
      <c r="B4" s="15">
        <v>3.4773194929168887E-3</v>
      </c>
      <c r="C4" s="15">
        <v>2.0360877008059625E-2</v>
      </c>
    </row>
    <row r="5" spans="1:3" x14ac:dyDescent="0.3">
      <c r="A5" s="15" t="s">
        <v>20</v>
      </c>
      <c r="B5" s="15">
        <v>6.9067802258635816E-9</v>
      </c>
      <c r="C5" s="15">
        <v>2.2785982635091764E-4</v>
      </c>
    </row>
    <row r="6" spans="1:3" x14ac:dyDescent="0.3">
      <c r="A6" s="15" t="s">
        <v>21</v>
      </c>
      <c r="B6" s="15">
        <v>3</v>
      </c>
      <c r="C6" s="15">
        <v>4</v>
      </c>
    </row>
    <row r="7" spans="1:3" x14ac:dyDescent="0.3">
      <c r="A7" s="15" t="s">
        <v>22</v>
      </c>
      <c r="B7" s="15">
        <v>0</v>
      </c>
      <c r="C7" s="15"/>
    </row>
    <row r="8" spans="1:3" x14ac:dyDescent="0.3">
      <c r="A8" s="15" t="s">
        <v>23</v>
      </c>
      <c r="B8" s="15">
        <v>3</v>
      </c>
      <c r="C8" s="15"/>
    </row>
    <row r="9" spans="1:3" x14ac:dyDescent="0.3">
      <c r="A9" s="15" t="s">
        <v>24</v>
      </c>
      <c r="B9" s="15">
        <v>-2.2369243669900976</v>
      </c>
      <c r="C9" s="15"/>
    </row>
    <row r="10" spans="1:3" x14ac:dyDescent="0.3">
      <c r="A10" s="15" t="s">
        <v>25</v>
      </c>
      <c r="B10" s="15">
        <v>5.5639334265042993E-2</v>
      </c>
      <c r="C10" s="15"/>
    </row>
    <row r="11" spans="1:3" x14ac:dyDescent="0.3">
      <c r="A11" s="15" t="s">
        <v>26</v>
      </c>
      <c r="B11" s="15">
        <v>2.3533634348018233</v>
      </c>
      <c r="C11" s="15"/>
    </row>
    <row r="12" spans="1:3" x14ac:dyDescent="0.3">
      <c r="A12" s="15" t="s">
        <v>27</v>
      </c>
      <c r="B12" s="15">
        <v>0.11127866853008599</v>
      </c>
      <c r="C12" s="15"/>
    </row>
    <row r="13" spans="1:3" ht="15" thickBot="1" x14ac:dyDescent="0.35">
      <c r="A13" s="16" t="s">
        <v>28</v>
      </c>
      <c r="B13" s="16">
        <v>3.1824463052837091</v>
      </c>
      <c r="C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6991-F35F-46A5-B5B2-B222189F3263}">
  <sheetPr codeName="Sheet3"/>
  <dimension ref="A1:AA14"/>
  <sheetViews>
    <sheetView workbookViewId="0">
      <selection activeCell="C17" sqref="C17"/>
    </sheetView>
  </sheetViews>
  <sheetFormatPr defaultRowHeight="14.4" x14ac:dyDescent="0.3"/>
  <sheetData>
    <row r="1" spans="1:2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0</v>
      </c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7</v>
      </c>
      <c r="R1" s="14" t="s">
        <v>8</v>
      </c>
      <c r="S1" s="14" t="s">
        <v>0</v>
      </c>
      <c r="T1" s="14" t="s">
        <v>1</v>
      </c>
      <c r="U1" s="14" t="s">
        <v>2</v>
      </c>
      <c r="V1" s="14" t="s">
        <v>3</v>
      </c>
      <c r="W1" s="14" t="s">
        <v>4</v>
      </c>
      <c r="X1" s="14" t="s">
        <v>5</v>
      </c>
      <c r="Y1" s="14" t="s">
        <v>6</v>
      </c>
      <c r="Z1" s="14" t="s">
        <v>7</v>
      </c>
      <c r="AA1" s="14" t="s">
        <v>8</v>
      </c>
    </row>
    <row r="2" spans="1:27" x14ac:dyDescent="0.3">
      <c r="A2" s="14">
        <v>48.119285841969266</v>
      </c>
      <c r="B2" s="14">
        <v>3.4783425773641328E-3</v>
      </c>
      <c r="C2" s="14">
        <v>0.12115475389581899</v>
      </c>
      <c r="D2" s="14">
        <v>28.448762603365822</v>
      </c>
      <c r="E2" s="14">
        <v>2.2204460492503131E-14</v>
      </c>
      <c r="F2" s="14">
        <v>0.22197752607326343</v>
      </c>
      <c r="G2" s="14">
        <v>37.449924785510639</v>
      </c>
      <c r="H2" s="14">
        <v>0.11951665554027506</v>
      </c>
      <c r="I2" s="14">
        <v>0.14089680807066632</v>
      </c>
      <c r="J2" s="14">
        <v>49.945773746852097</v>
      </c>
      <c r="K2" s="14">
        <v>1.6021648777998491E-2</v>
      </c>
      <c r="L2" s="14">
        <v>1.2250881736325165E-6</v>
      </c>
      <c r="M2" s="14">
        <v>24.779273889557739</v>
      </c>
      <c r="N2" s="14">
        <v>1.5132927426865868E-6</v>
      </c>
      <c r="O2" s="14">
        <v>0.82534942024967584</v>
      </c>
      <c r="P2" s="14">
        <v>35.700046306742891</v>
      </c>
      <c r="Q2" s="14">
        <v>0.75514801743060589</v>
      </c>
      <c r="R2" s="14">
        <v>4.0442000775180636E-10</v>
      </c>
      <c r="S2" s="14">
        <v>49.1325998295506</v>
      </c>
      <c r="T2" s="14">
        <v>1.1331688344578083E-2</v>
      </c>
      <c r="U2" s="14">
        <v>1.6571889370678321E-2</v>
      </c>
      <c r="V2" s="14">
        <v>21.896082089129703</v>
      </c>
      <c r="W2" s="14">
        <v>2.2204460492503131E-14</v>
      </c>
      <c r="X2" s="14">
        <v>7.6397689253241738E-2</v>
      </c>
      <c r="Y2" s="14">
        <v>36.148016301336952</v>
      </c>
      <c r="Z2" s="14">
        <v>9.8834930901820592E-2</v>
      </c>
      <c r="AA2" s="14">
        <v>2.2204975519026555E-14</v>
      </c>
    </row>
    <row r="3" spans="1:27" x14ac:dyDescent="0.3">
      <c r="A3" s="14">
        <v>50.617986329373096</v>
      </c>
      <c r="B3" s="14">
        <v>3.3937056330389198E-3</v>
      </c>
      <c r="C3" s="14">
        <v>0.21845596273418294</v>
      </c>
      <c r="D3" s="14">
        <v>21.526425900560891</v>
      </c>
      <c r="E3" s="14">
        <v>2.4307384785560807E-14</v>
      </c>
      <c r="F3" s="14">
        <v>0.13924796750640975</v>
      </c>
      <c r="G3" s="14">
        <v>37.618080627007529</v>
      </c>
      <c r="H3" s="14">
        <v>6.8191200085297193E-2</v>
      </c>
      <c r="I3" s="14">
        <v>2.2204671077084097E-14</v>
      </c>
      <c r="J3" s="14">
        <v>49.06508632675574</v>
      </c>
      <c r="K3" s="14">
        <v>1.5411297118498068E-2</v>
      </c>
      <c r="L3" s="14">
        <v>0.32753553029731258</v>
      </c>
      <c r="M3" s="14">
        <v>21.526460876879828</v>
      </c>
      <c r="N3" s="14">
        <v>2.4852993668405064E-14</v>
      </c>
      <c r="O3" s="14">
        <v>0.70976863037083204</v>
      </c>
      <c r="P3" s="14">
        <v>37.231075821715926</v>
      </c>
      <c r="Q3" s="14">
        <v>0.59991832618921592</v>
      </c>
      <c r="R3" s="14">
        <v>2.4744810418179668E-14</v>
      </c>
      <c r="S3" s="14">
        <v>48.957430118470043</v>
      </c>
      <c r="T3" s="14">
        <v>2.1495200927350647E-2</v>
      </c>
      <c r="U3" s="14">
        <v>0.20919087766711858</v>
      </c>
      <c r="V3" s="14">
        <v>21.526421020504912</v>
      </c>
      <c r="W3" s="14">
        <v>9.4150373775762727E-2</v>
      </c>
      <c r="X3" s="14">
        <v>8.402821864932708E-2</v>
      </c>
      <c r="Y3" s="14">
        <v>37.504058524971398</v>
      </c>
      <c r="Z3" s="14">
        <v>0.14380773335844962</v>
      </c>
      <c r="AA3" s="14">
        <v>2.2204571567688548E-14</v>
      </c>
    </row>
    <row r="4" spans="1:27" x14ac:dyDescent="0.3">
      <c r="A4" s="14">
        <v>49.102560588045712</v>
      </c>
      <c r="B4" s="14">
        <v>3.5599102683476131E-3</v>
      </c>
      <c r="C4" s="14">
        <v>0.23161633811248766</v>
      </c>
      <c r="D4" s="14">
        <v>24.328150592039812</v>
      </c>
      <c r="E4" s="14">
        <v>2.2221866170887742E-14</v>
      </c>
      <c r="F4" s="14">
        <v>0.10084935317923777</v>
      </c>
      <c r="G4" s="14">
        <v>37.631156082735345</v>
      </c>
      <c r="H4" s="14">
        <v>6.1151939676113404E-2</v>
      </c>
      <c r="I4" s="14">
        <v>2.2234154363642244E-14</v>
      </c>
      <c r="J4" s="14">
        <v>49.325680276166111</v>
      </c>
      <c r="K4" s="14">
        <v>1.2686629229258053E-2</v>
      </c>
      <c r="L4" s="14">
        <v>1.000002225789682E-8</v>
      </c>
      <c r="M4" s="14">
        <v>25.512913928665913</v>
      </c>
      <c r="N4" s="14">
        <v>2.2378129181447352E-14</v>
      </c>
      <c r="O4" s="14">
        <v>0.40226779564141729</v>
      </c>
      <c r="P4" s="14">
        <v>36.155437507388683</v>
      </c>
      <c r="Q4" s="14">
        <v>0.19387558050342721</v>
      </c>
      <c r="R4" s="14">
        <v>2.2617081286673729E-14</v>
      </c>
      <c r="S4" s="14">
        <v>50.275091107680822</v>
      </c>
      <c r="T4" s="14">
        <v>4.1184358913644678E-2</v>
      </c>
      <c r="U4" s="14">
        <v>0.28591639844876277</v>
      </c>
      <c r="V4" s="14">
        <v>21.84169594837244</v>
      </c>
      <c r="W4" s="14">
        <v>3.0979558727401708E-3</v>
      </c>
      <c r="X4" s="14">
        <v>2.0545724025098866</v>
      </c>
      <c r="Y4" s="14">
        <v>36.204829182595844</v>
      </c>
      <c r="Z4" s="14">
        <v>6.3188915242101737</v>
      </c>
      <c r="AA4" s="14">
        <v>2.1015899222410247E-8</v>
      </c>
    </row>
    <row r="5" spans="1:27" x14ac:dyDescent="0.3">
      <c r="S5" s="14">
        <v>50.351254132469947</v>
      </c>
      <c r="T5" s="14">
        <v>7.432259846665101E-3</v>
      </c>
      <c r="U5" s="14">
        <v>2.0226524320916556E-2</v>
      </c>
      <c r="V5" s="14">
        <v>21.526418822282839</v>
      </c>
      <c r="W5" s="14">
        <v>2.2204460492503131E-14</v>
      </c>
      <c r="X5" s="14">
        <v>0.75338363678667042</v>
      </c>
      <c r="Y5" s="14">
        <v>37.016725351181357</v>
      </c>
      <c r="Z5" s="14">
        <v>0.83347460670797602</v>
      </c>
      <c r="AA5" s="14">
        <v>2.2209201975971769E-14</v>
      </c>
    </row>
    <row r="6" spans="1:27" x14ac:dyDescent="0.3">
      <c r="A6" t="s">
        <v>9</v>
      </c>
      <c r="J6" t="s">
        <v>10</v>
      </c>
      <c r="S6" t="s">
        <v>11</v>
      </c>
    </row>
    <row r="10" spans="1:27" x14ac:dyDescent="0.3">
      <c r="A10" s="14" t="s">
        <v>1</v>
      </c>
      <c r="E10" s="14" t="s">
        <v>5</v>
      </c>
    </row>
    <row r="11" spans="1:27" x14ac:dyDescent="0.3">
      <c r="A11" s="14">
        <v>3.4783425773641328E-3</v>
      </c>
      <c r="B11" s="14">
        <v>1.6021648777998491E-2</v>
      </c>
      <c r="C11" s="14">
        <v>1.1331688344578083E-2</v>
      </c>
      <c r="D11" s="14">
        <v>8.6306416827327103E-3</v>
      </c>
      <c r="E11" s="14">
        <v>0.22197752607326343</v>
      </c>
      <c r="F11" s="14">
        <v>0.82534942024967584</v>
      </c>
      <c r="G11" s="14">
        <v>8.402821864932708E-2</v>
      </c>
      <c r="H11" s="14">
        <v>0.14732439591768126</v>
      </c>
    </row>
    <row r="12" spans="1:27" x14ac:dyDescent="0.3">
      <c r="A12" s="14">
        <v>3.3937056330389198E-3</v>
      </c>
      <c r="B12" s="14">
        <v>1.5411297118498068E-2</v>
      </c>
      <c r="C12" s="14">
        <v>2.1495200927350647E-2</v>
      </c>
      <c r="D12" s="14">
        <v>4.8326641014714792E-3</v>
      </c>
      <c r="E12" s="14">
        <v>0.13924796750640975</v>
      </c>
      <c r="F12" s="14">
        <v>0.70976863037083204</v>
      </c>
      <c r="G12" s="14">
        <v>2.0545724025098866</v>
      </c>
      <c r="H12" s="14">
        <v>3.1638166889902355E-2</v>
      </c>
    </row>
    <row r="13" spans="1:27" x14ac:dyDescent="0.3">
      <c r="A13" s="14">
        <v>3.5599102683476131E-3</v>
      </c>
      <c r="B13" s="14">
        <v>1.2686629229258053E-2</v>
      </c>
      <c r="C13" s="14">
        <v>4.1184358913644678E-2</v>
      </c>
      <c r="D13" s="14">
        <v>9.2048242023067949E-3</v>
      </c>
      <c r="E13" s="14">
        <v>0.10084935317923777</v>
      </c>
      <c r="F13" s="14">
        <v>0.40226779564141729</v>
      </c>
      <c r="G13" s="14">
        <v>0.75338363678667042</v>
      </c>
      <c r="H13" s="14">
        <v>5.4256084644165474E-2</v>
      </c>
    </row>
    <row r="14" spans="1:27" x14ac:dyDescent="0.3">
      <c r="C14" s="14"/>
      <c r="D14" s="14">
        <v>2.0094544591759394E-2</v>
      </c>
      <c r="H14" s="14">
        <v>0.99060806498800313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AFB1-3E19-4DD3-8908-0643F9B94045}">
  <sheetPr codeName="Sheet4"/>
  <dimension ref="A1:D5"/>
  <sheetViews>
    <sheetView workbookViewId="0">
      <selection activeCell="A2" sqref="A2:C5"/>
    </sheetView>
  </sheetViews>
  <sheetFormatPr defaultRowHeight="14.4" x14ac:dyDescent="0.3"/>
  <cols>
    <col min="3" max="3" width="14.33203125" bestFit="1" customWidth="1"/>
    <col min="4" max="4" width="12" bestFit="1" customWidth="1"/>
  </cols>
  <sheetData>
    <row r="1" spans="1:4" x14ac:dyDescent="0.3">
      <c r="A1" t="s">
        <v>9</v>
      </c>
      <c r="B1" t="s">
        <v>10</v>
      </c>
      <c r="C1" t="s">
        <v>16</v>
      </c>
      <c r="D1" t="s">
        <v>17</v>
      </c>
    </row>
    <row r="2" spans="1:4" x14ac:dyDescent="0.3">
      <c r="A2" s="14">
        <v>28.448762603365822</v>
      </c>
      <c r="B2" s="14">
        <v>24.779273889557739</v>
      </c>
      <c r="C2" s="14">
        <v>21.896082089129703</v>
      </c>
      <c r="D2" s="14">
        <v>24.580616406838324</v>
      </c>
    </row>
    <row r="3" spans="1:4" x14ac:dyDescent="0.3">
      <c r="A3" s="14">
        <v>21.526425900560891</v>
      </c>
      <c r="B3" s="14">
        <v>21.526460876879828</v>
      </c>
      <c r="C3" s="14">
        <v>21.526421020504912</v>
      </c>
      <c r="D3" s="14">
        <v>24.510938670571942</v>
      </c>
    </row>
    <row r="4" spans="1:4" x14ac:dyDescent="0.3">
      <c r="A4" s="14">
        <v>24.328150592039812</v>
      </c>
      <c r="B4" s="14">
        <v>25.512913928665913</v>
      </c>
      <c r="C4" s="14">
        <v>21.84169594837244</v>
      </c>
      <c r="D4" s="14">
        <v>21.526839445342148</v>
      </c>
    </row>
    <row r="5" spans="1:4" x14ac:dyDescent="0.3">
      <c r="C5" s="14">
        <v>21.526418822282839</v>
      </c>
      <c r="D5" s="14">
        <v>21.952820785894687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Sheet16</vt:lpstr>
      <vt:lpstr>Sheet4</vt:lpstr>
      <vt:lpstr>T1Lin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2018-10-26T23:53:25Z</dcterms:created>
  <dcterms:modified xsi:type="dcterms:W3CDTF">2019-04-04T04:14:51Z</dcterms:modified>
</cp:coreProperties>
</file>