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4B413828-2099-4464-896C-3C2F032AD4FE}" xr6:coauthVersionLast="36" xr6:coauthVersionMax="36" xr10:uidLastSave="{00000000-0000-0000-0000-000000000000}"/>
  <bookViews>
    <workbookView xWindow="0" yWindow="0" windowWidth="17256" windowHeight="7848" xr2:uid="{E426BF80-D52D-4BDE-A9FB-BE7CF1BCA6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5" i="1" l="1"/>
  <c r="W6" i="1"/>
  <c r="Z6" i="1"/>
  <c r="T6" i="1"/>
  <c r="Z5" i="1"/>
  <c r="W5" i="1"/>
  <c r="V5" i="1"/>
  <c r="U5" i="1"/>
  <c r="T5" i="1"/>
  <c r="V88" i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E23" i="1"/>
  <c r="D23" i="1"/>
  <c r="C23" i="1"/>
  <c r="A23" i="1"/>
  <c r="S22" i="1"/>
  <c r="T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<sst xmlns="http://schemas.openxmlformats.org/spreadsheetml/2006/main" count="90" uniqueCount="22">
  <si>
    <t>HK-2</t>
  </si>
  <si>
    <t>UMRC6</t>
  </si>
  <si>
    <t>UOK262</t>
  </si>
  <si>
    <t>UOK262 with DIDS</t>
  </si>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</sst>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Sheet1!$C$24:$F$24</c:f>
                <c:numCache>
                  <c:formatCode>General</c:formatCode>
                  <c:ptCount val="4"/>
                  <c:pt idx="0">
                    <c:v>7.0569979490366021E-4</c:v>
                  </c:pt>
                  <c:pt idx="1">
                    <c:v>4.4321485489426365E-3</c:v>
                  </c:pt>
                  <c:pt idx="2">
                    <c:v>1.5684696135963277E-2</c:v>
                  </c:pt>
                  <c:pt idx="3">
                    <c:v>5.1502956643688586E-3</c:v>
                  </c:pt>
                </c:numCache>
              </c:numRef>
            </c:plus>
            <c:minus>
              <c:numRef>
                <c:f>Sheet1!$C$24:$F$24</c:f>
                <c:numCache>
                  <c:formatCode>General</c:formatCode>
                  <c:ptCount val="4"/>
                  <c:pt idx="0">
                    <c:v>7.0569979490366021E-4</c:v>
                  </c:pt>
                  <c:pt idx="1">
                    <c:v>4.4321485489426365E-3</c:v>
                  </c:pt>
                  <c:pt idx="2">
                    <c:v>1.5684696135963277E-2</c:v>
                  </c:pt>
                  <c:pt idx="3">
                    <c:v>5.1502956643688586E-3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3.6310725942870128E-3</c:v>
                </c:pt>
                <c:pt idx="1">
                  <c:v>1.4222820317645766E-2</c:v>
                </c:pt>
                <c:pt idx="2">
                  <c:v>4.1705300442515081E-2</c:v>
                </c:pt>
                <c:pt idx="3">
                  <c:v>1.2492499925142845E-2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1-4564-B0C9-37B08185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344968"/>
        <c:axId val="548346280"/>
      </c:barChart>
      <c:catAx>
        <c:axId val="54834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46280"/>
        <c:crosses val="autoZero"/>
        <c:auto val="1"/>
        <c:lblAlgn val="ctr"/>
        <c:lblOffset val="100"/>
        <c:noMultiLvlLbl val="0"/>
      </c:catAx>
      <c:valAx>
        <c:axId val="5483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4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Sheet1!$G$39:$J$39</c:f>
              <c:numCache>
                <c:formatCode>General</c:formatCode>
                <c:ptCount val="4"/>
                <c:pt idx="0">
                  <c:v>0.15046191720849153</c:v>
                </c:pt>
                <c:pt idx="1">
                  <c:v>0.5726882105994241</c:v>
                </c:pt>
                <c:pt idx="2">
                  <c:v>0.53626227833500584</c:v>
                </c:pt>
                <c:pt idx="3">
                  <c:v>0.37367147741979712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A-4CAD-B45B-5F65F98ED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947576"/>
        <c:axId val="437948560"/>
      </c:barChart>
      <c:catAx>
        <c:axId val="43794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48560"/>
        <c:crosses val="autoZero"/>
        <c:auto val="1"/>
        <c:lblAlgn val="ctr"/>
        <c:lblOffset val="100"/>
        <c:noMultiLvlLbl val="0"/>
      </c:catAx>
      <c:valAx>
        <c:axId val="4379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4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601980</xdr:colOff>
      <xdr:row>16</xdr:row>
      <xdr:rowOff>68580</xdr:rowOff>
    </xdr:from>
    <xdr:to>
      <xdr:col>24</xdr:col>
      <xdr:colOff>297180</xdr:colOff>
      <xdr:row>31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3ADF86-1C5D-40A5-9591-4E7B15895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42</xdr:row>
      <xdr:rowOff>76200</xdr:rowOff>
    </xdr:from>
    <xdr:to>
      <xdr:col>18</xdr:col>
      <xdr:colOff>297180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564429-2C77-4261-AD20-8A72EEA9A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81B8-C9F5-4671-A9E9-B13AEFB784E4}">
  <dimension ref="A1:AB88"/>
  <sheetViews>
    <sheetView tabSelected="1" topLeftCell="A13" workbookViewId="0">
      <selection activeCell="Y6" sqref="Y6"/>
    </sheetView>
  </sheetViews>
  <sheetFormatPr defaultRowHeight="14.4" x14ac:dyDescent="0.3"/>
  <cols>
    <col min="27" max="27" width="11" bestFit="1" customWidth="1"/>
  </cols>
  <sheetData>
    <row r="1" spans="1:28" x14ac:dyDescent="0.3">
      <c r="A1">
        <v>49.291764122077971</v>
      </c>
      <c r="B1">
        <v>4.8833706373518151E-3</v>
      </c>
      <c r="C1">
        <v>0.36100601767122026</v>
      </c>
      <c r="D1">
        <v>26.946531227991194</v>
      </c>
      <c r="E1">
        <v>3.883748497521755E-14</v>
      </c>
      <c r="F1">
        <v>0.21508640577685845</v>
      </c>
      <c r="G1">
        <v>37.579006776733685</v>
      </c>
      <c r="H1">
        <v>0.12190791907479591</v>
      </c>
      <c r="I1">
        <v>0.13951403605239573</v>
      </c>
      <c r="J1">
        <v>2.3337109189356071</v>
      </c>
      <c r="K1">
        <v>21.999999998885269</v>
      </c>
      <c r="L1">
        <v>417093714.31776237</v>
      </c>
      <c r="M1">
        <v>0.99719272093825739</v>
      </c>
      <c r="N1">
        <v>0.99837880860989037</v>
      </c>
      <c r="O1">
        <v>0.99503332029381397</v>
      </c>
      <c r="P1">
        <v>7.4743598594653918E-2</v>
      </c>
      <c r="Q1">
        <v>5.6805241694731376E-2</v>
      </c>
      <c r="R1">
        <v>0.13534401823388884</v>
      </c>
    </row>
    <row r="2" spans="1:28" x14ac:dyDescent="0.3">
      <c r="A2">
        <v>50.999999999939014</v>
      </c>
      <c r="B2">
        <v>2.4411427553412716E-3</v>
      </c>
      <c r="C2">
        <v>6.3932063456946797E-3</v>
      </c>
      <c r="D2">
        <v>20.287412925648013</v>
      </c>
      <c r="E2">
        <v>2.2204460492503131E-14</v>
      </c>
      <c r="F2">
        <v>0.13598232731000637</v>
      </c>
      <c r="G2">
        <v>37.318008521546261</v>
      </c>
      <c r="H2">
        <v>5.9847159261147073E-2</v>
      </c>
      <c r="I2">
        <v>2.2205041523856934E-14</v>
      </c>
      <c r="J2">
        <v>5.4109811910192498</v>
      </c>
      <c r="K2">
        <v>13.194359605735675</v>
      </c>
      <c r="L2">
        <v>58371967.592527404</v>
      </c>
      <c r="M2">
        <v>0.99547093546788445</v>
      </c>
      <c r="N2">
        <v>0.98287122763648982</v>
      </c>
      <c r="O2">
        <v>0.99522044409896526</v>
      </c>
      <c r="P2">
        <v>0.10195894803699901</v>
      </c>
      <c r="Q2">
        <v>0.19213808446439831</v>
      </c>
      <c r="R2">
        <v>0.10229958721050576</v>
      </c>
    </row>
    <row r="3" spans="1:28" x14ac:dyDescent="0.3">
      <c r="A3">
        <v>49.102681499235196</v>
      </c>
      <c r="B3">
        <v>3.568704390167952E-3</v>
      </c>
      <c r="C3">
        <v>0.23160759443216722</v>
      </c>
      <c r="D3">
        <v>23.762620206513841</v>
      </c>
      <c r="E3">
        <v>2.2211468082207496E-14</v>
      </c>
      <c r="F3">
        <v>0.10031701853860972</v>
      </c>
      <c r="G3">
        <v>37.631953266323023</v>
      </c>
      <c r="H3">
        <v>6.0442553019368045E-2</v>
      </c>
      <c r="I3">
        <v>2.2216535791843533E-14</v>
      </c>
      <c r="J3">
        <v>2.8545008768021503</v>
      </c>
      <c r="K3">
        <v>21.325821608394509</v>
      </c>
      <c r="L3">
        <v>491427684.12519908</v>
      </c>
      <c r="M3">
        <v>0.99564380003474906</v>
      </c>
      <c r="N3">
        <v>0.99193567995957688</v>
      </c>
      <c r="O3">
        <v>0.99748632248267199</v>
      </c>
      <c r="P3">
        <v>9.5112350349507588E-2</v>
      </c>
      <c r="Q3">
        <v>0.12700571814212655</v>
      </c>
      <c r="R3">
        <v>8.683939553637561E-2</v>
      </c>
    </row>
    <row r="4" spans="1:28" x14ac:dyDescent="0.3">
      <c r="A4">
        <v>49.945777750053061</v>
      </c>
      <c r="B4">
        <v>7.4303320242246184E-3</v>
      </c>
      <c r="C4">
        <v>8.5935819674313029E-3</v>
      </c>
      <c r="D4">
        <v>23.813793624994936</v>
      </c>
      <c r="E4">
        <v>3.670887242161822E-7</v>
      </c>
      <c r="F4">
        <v>0.35475829329349817</v>
      </c>
      <c r="G4">
        <v>36.676966461605474</v>
      </c>
      <c r="H4">
        <v>0.26202904412392708</v>
      </c>
      <c r="I4">
        <v>9.9316497851202674E-10</v>
      </c>
      <c r="J4">
        <v>5.740538016350528</v>
      </c>
      <c r="K4">
        <v>11.932985887860143</v>
      </c>
      <c r="L4">
        <v>142098772.2977812</v>
      </c>
      <c r="M4">
        <v>0.99706208315725564</v>
      </c>
      <c r="N4">
        <v>0.9534119537806145</v>
      </c>
      <c r="O4">
        <v>0.96350708842183719</v>
      </c>
      <c r="P4">
        <v>7.8465801883500608E-2</v>
      </c>
      <c r="Q4">
        <v>0.30505259477056712</v>
      </c>
      <c r="R4">
        <v>0.26825579839293379</v>
      </c>
    </row>
    <row r="5" spans="1:28" x14ac:dyDescent="0.3">
      <c r="A5">
        <v>49.379936805848359</v>
      </c>
      <c r="B5">
        <v>2.2551447191546659E-2</v>
      </c>
      <c r="C5">
        <v>0.32052463353753502</v>
      </c>
      <c r="D5">
        <v>11.85774528787527</v>
      </c>
      <c r="E5">
        <v>3.1447954285400034E-14</v>
      </c>
      <c r="F5">
        <v>0.96236059079538427</v>
      </c>
      <c r="G5">
        <v>37.158405667349165</v>
      </c>
      <c r="H5">
        <v>0.87270879436233717</v>
      </c>
      <c r="I5">
        <v>3.7781484499754955E-7</v>
      </c>
      <c r="J5">
        <v>3.2019451544874276</v>
      </c>
      <c r="K5">
        <v>20.291269270471243</v>
      </c>
      <c r="L5">
        <v>629017289.17440271</v>
      </c>
      <c r="M5">
        <v>0.99609224860696655</v>
      </c>
      <c r="N5">
        <v>0.98273719089954126</v>
      </c>
      <c r="O5">
        <v>0.99265308688852838</v>
      </c>
      <c r="P5">
        <v>9.1131006249276864E-2</v>
      </c>
      <c r="Q5">
        <v>0.18564324876435587</v>
      </c>
      <c r="R5">
        <v>0.12175827518896064</v>
      </c>
      <c r="T5">
        <f>1/51</f>
        <v>1.9607843137254902E-2</v>
      </c>
      <c r="U5">
        <f>0.0001</f>
        <v>1E-4</v>
      </c>
      <c r="V5">
        <f>10^-8</f>
        <v>1E-8</v>
      </c>
      <c r="W5">
        <f>1/30-0.001</f>
        <v>3.2333333333333332E-2</v>
      </c>
      <c r="X5">
        <v>0</v>
      </c>
      <c r="Y5">
        <v>1E-3</v>
      </c>
      <c r="Z5">
        <f>1/37.7</f>
        <v>2.652519893899204E-2</v>
      </c>
      <c r="AA5">
        <f>0.00000001</f>
        <v>1E-8</v>
      </c>
      <c r="AB5">
        <v>0</v>
      </c>
    </row>
    <row r="6" spans="1:28" x14ac:dyDescent="0.3">
      <c r="A6">
        <v>49.325684069926048</v>
      </c>
      <c r="B6">
        <v>1.2686681737166021E-2</v>
      </c>
      <c r="C6">
        <v>1.0000022210490037E-8</v>
      </c>
      <c r="D6">
        <v>24.660895502905898</v>
      </c>
      <c r="E6">
        <v>7.4602771244797908E-12</v>
      </c>
      <c r="F6">
        <v>0.40094574770938984</v>
      </c>
      <c r="G6">
        <v>36.47038412939812</v>
      </c>
      <c r="H6">
        <v>0.19321386443722199</v>
      </c>
      <c r="I6">
        <v>2.2204460492503131E-14</v>
      </c>
      <c r="J6">
        <v>4.8009899631493136</v>
      </c>
      <c r="K6">
        <v>12.427811175064384</v>
      </c>
      <c r="L6">
        <v>149953750.75503626</v>
      </c>
      <c r="M6">
        <v>0.99720074899900157</v>
      </c>
      <c r="N6">
        <v>0.98942960630217192</v>
      </c>
      <c r="O6">
        <v>0.99608310263987887</v>
      </c>
      <c r="P6">
        <v>7.5644733524947425E-2</v>
      </c>
      <c r="Q6">
        <v>0.15410432067760471</v>
      </c>
      <c r="R6">
        <v>0.10859708286527861</v>
      </c>
      <c r="T6">
        <f>1/47</f>
        <v>2.1276595744680851E-2</v>
      </c>
      <c r="U6">
        <v>0.08</v>
      </c>
      <c r="V6">
        <v>10</v>
      </c>
      <c r="W6">
        <f>1/12+0.001</f>
        <v>8.433333333333333E-2</v>
      </c>
      <c r="X6">
        <v>0.1</v>
      </c>
      <c r="Y6">
        <v>10</v>
      </c>
      <c r="Z6">
        <f>1/35.7</f>
        <v>2.8011204481792715E-2</v>
      </c>
      <c r="AA6">
        <v>10</v>
      </c>
      <c r="AB6">
        <v>0.9</v>
      </c>
    </row>
    <row r="7" spans="1:28" x14ac:dyDescent="0.3">
      <c r="A7">
        <v>48.221996803290089</v>
      </c>
      <c r="B7">
        <v>1.3965385118766592E-2</v>
      </c>
      <c r="C7">
        <v>0.11411870205903055</v>
      </c>
      <c r="D7">
        <v>23.446470241405017</v>
      </c>
      <c r="E7">
        <v>3.5082956501030191E-14</v>
      </c>
      <c r="F7">
        <v>8.9493057694094671E-2</v>
      </c>
      <c r="G7">
        <v>37.398968047600626</v>
      </c>
      <c r="H7">
        <v>0.1339954382108183</v>
      </c>
      <c r="I7">
        <v>5.7539115847381776E-8</v>
      </c>
      <c r="J7">
        <v>2.7105163819522375</v>
      </c>
      <c r="K7">
        <v>17.035164902021549</v>
      </c>
      <c r="L7">
        <v>233203397.51867586</v>
      </c>
      <c r="M7">
        <v>0.99888381019715589</v>
      </c>
      <c r="N7">
        <v>0.99877309143972159</v>
      </c>
      <c r="O7">
        <v>0.9943308419782162</v>
      </c>
      <c r="P7">
        <v>4.6956237900348245E-2</v>
      </c>
      <c r="Q7">
        <v>5.4622765660197602E-2</v>
      </c>
      <c r="R7">
        <v>0.11688382874241572</v>
      </c>
    </row>
    <row r="8" spans="1:28" x14ac:dyDescent="0.3">
      <c r="A8">
        <v>49.39637890090372</v>
      </c>
      <c r="B8">
        <v>5.6843242504872701E-2</v>
      </c>
      <c r="C8">
        <v>0.50309350253684404</v>
      </c>
      <c r="D8">
        <v>27.267026434084634</v>
      </c>
      <c r="E8">
        <v>2.2204460492503131E-14</v>
      </c>
      <c r="F8">
        <v>0.33924010116636244</v>
      </c>
      <c r="G8">
        <v>37.220596263113244</v>
      </c>
      <c r="H8">
        <v>0.90744631063604975</v>
      </c>
      <c r="I8">
        <v>2.2205064781475573E-14</v>
      </c>
      <c r="J8">
        <v>2.2911350836709552</v>
      </c>
      <c r="K8">
        <v>19.863141795629804</v>
      </c>
      <c r="L8">
        <v>612804763.3295362</v>
      </c>
      <c r="M8">
        <v>0.98016545446108982</v>
      </c>
      <c r="N8">
        <v>0.98600797971502641</v>
      </c>
      <c r="O8">
        <v>0.97964205070863941</v>
      </c>
      <c r="P8">
        <v>0.20135092602321197</v>
      </c>
      <c r="Q8">
        <v>0.17282815816489136</v>
      </c>
      <c r="R8">
        <v>0.218915102512552</v>
      </c>
    </row>
    <row r="9" spans="1:28" x14ac:dyDescent="0.3">
      <c r="A9">
        <v>50.999999999939014</v>
      </c>
      <c r="B9">
        <v>6.5044133728895679E-3</v>
      </c>
      <c r="C9">
        <v>4.3754387756245981E-3</v>
      </c>
      <c r="D9">
        <v>14.332066968596147</v>
      </c>
      <c r="E9">
        <v>4.1532190808847331E-8</v>
      </c>
      <c r="F9">
        <v>0.71552911413628151</v>
      </c>
      <c r="G9">
        <v>36.531777422346529</v>
      </c>
      <c r="H9">
        <v>1.6439231514461663</v>
      </c>
      <c r="I9">
        <v>8.213908806275072E-2</v>
      </c>
      <c r="J9">
        <v>5.6712777040232556</v>
      </c>
      <c r="K9">
        <v>12.951876808199405</v>
      </c>
      <c r="L9">
        <v>368333040.99581748</v>
      </c>
      <c r="M9">
        <v>0.99280265520943634</v>
      </c>
      <c r="N9">
        <v>0.95149974839892704</v>
      </c>
      <c r="O9">
        <v>0.97507060987983007</v>
      </c>
      <c r="P9">
        <v>0.12077374853238855</v>
      </c>
      <c r="Q9">
        <v>0.32221563087139832</v>
      </c>
      <c r="R9">
        <v>0.29756174579662514</v>
      </c>
    </row>
    <row r="10" spans="1:28" x14ac:dyDescent="0.3">
      <c r="A10">
        <v>50.999999999895998</v>
      </c>
      <c r="B10">
        <v>1.2918761658607792E-2</v>
      </c>
      <c r="C10">
        <v>1.499261556326799E-2</v>
      </c>
      <c r="D10">
        <v>28.115733402180165</v>
      </c>
      <c r="E10">
        <v>7.18768980090931E-8</v>
      </c>
      <c r="F10">
        <v>1.3658901237590129</v>
      </c>
      <c r="G10">
        <v>36.542850209386422</v>
      </c>
      <c r="H10">
        <v>1.5352518265689825</v>
      </c>
      <c r="I10">
        <v>2.1411586148684056E-7</v>
      </c>
      <c r="J10">
        <v>3.6193816075263863</v>
      </c>
      <c r="K10">
        <v>10.497878790435767</v>
      </c>
      <c r="L10">
        <v>83209589.828360915</v>
      </c>
      <c r="M10">
        <v>0.99668268164596507</v>
      </c>
      <c r="N10">
        <v>0.98973174429090849</v>
      </c>
      <c r="O10">
        <v>0.9905717605149853</v>
      </c>
      <c r="P10">
        <v>8.1022431855529015E-2</v>
      </c>
      <c r="Q10">
        <v>0.14602586286241354</v>
      </c>
      <c r="R10">
        <v>0.13877229941172642</v>
      </c>
    </row>
    <row r="11" spans="1:28" x14ac:dyDescent="0.3">
      <c r="A11">
        <v>50.99937882685505</v>
      </c>
      <c r="B11">
        <v>7.9999999999977797E-2</v>
      </c>
      <c r="C11">
        <v>2.1404083775937806</v>
      </c>
      <c r="D11">
        <v>20.098767349833945</v>
      </c>
      <c r="E11">
        <v>2.2205580215871488E-14</v>
      </c>
      <c r="F11">
        <v>8.2403935007377263E-2</v>
      </c>
      <c r="G11">
        <v>37.681221140884347</v>
      </c>
      <c r="H11">
        <v>0.1526968193181073</v>
      </c>
      <c r="I11">
        <v>2.2205244187209111E-14</v>
      </c>
      <c r="J11">
        <v>4.4678932072102375</v>
      </c>
      <c r="K11">
        <v>16.900320289811521</v>
      </c>
      <c r="L11">
        <v>84089115.978405267</v>
      </c>
      <c r="M11">
        <v>0.98845965054689233</v>
      </c>
      <c r="N11">
        <v>0.99167149972548119</v>
      </c>
      <c r="O11">
        <v>0.99315163668654194</v>
      </c>
      <c r="P11">
        <v>0.15069641171009968</v>
      </c>
      <c r="Q11">
        <v>0.1349402776652241</v>
      </c>
      <c r="R11">
        <v>0.14089173800377591</v>
      </c>
    </row>
    <row r="12" spans="1:28" x14ac:dyDescent="0.3">
      <c r="A12">
        <v>50.112410142386913</v>
      </c>
      <c r="B12">
        <v>7.9999999999976062E-2</v>
      </c>
      <c r="C12">
        <v>2.0256134664311909</v>
      </c>
      <c r="D12">
        <v>26.885575422953369</v>
      </c>
      <c r="E12">
        <v>2.3461510899015752E-14</v>
      </c>
      <c r="F12">
        <v>0.17824811760599552</v>
      </c>
      <c r="G12">
        <v>37.653878742535333</v>
      </c>
      <c r="H12">
        <v>0.37421586885130576</v>
      </c>
      <c r="I12">
        <v>2.3696662917567551E-14</v>
      </c>
      <c r="J12">
        <v>5.3408895358905601</v>
      </c>
      <c r="K12">
        <v>16.528286829967154</v>
      </c>
      <c r="L12">
        <v>1300249383.1199305</v>
      </c>
      <c r="M12">
        <v>0.979747165152834</v>
      </c>
      <c r="N12">
        <v>0.92110988046487785</v>
      </c>
      <c r="O12">
        <v>0.96656285844423584</v>
      </c>
      <c r="P12">
        <v>0.20055741312703834</v>
      </c>
      <c r="Q12">
        <v>0.38893363782367391</v>
      </c>
      <c r="R12">
        <v>0.25536519858289641</v>
      </c>
    </row>
    <row r="13" spans="1:28" x14ac:dyDescent="0.3">
      <c r="A13">
        <v>50.170237295966359</v>
      </c>
      <c r="B13">
        <v>7.8368200852088551E-3</v>
      </c>
      <c r="C13">
        <v>7.0808392805730522E-2</v>
      </c>
      <c r="D13">
        <v>24.514648699979993</v>
      </c>
      <c r="E13">
        <v>2.1810245747104848E-4</v>
      </c>
      <c r="F13">
        <v>0.12760944608590491</v>
      </c>
      <c r="G13">
        <v>36.692699157758504</v>
      </c>
      <c r="H13">
        <v>0.35162676432845341</v>
      </c>
      <c r="I13">
        <v>4.0543116428857981E-8</v>
      </c>
      <c r="J13">
        <v>4.079138265678818</v>
      </c>
      <c r="K13">
        <v>14.773602809897632</v>
      </c>
      <c r="L13">
        <v>566450101.24093688</v>
      </c>
      <c r="M13">
        <v>0.99898532590418787</v>
      </c>
      <c r="N13">
        <v>0.99626097349698828</v>
      </c>
      <c r="O13">
        <v>0.95838705170669292</v>
      </c>
      <c r="P13">
        <v>4.4815957890619519E-2</v>
      </c>
      <c r="Q13">
        <v>9.16428218008013E-2</v>
      </c>
      <c r="R13">
        <v>0.33936248249527418</v>
      </c>
    </row>
    <row r="14" spans="1:28" x14ac:dyDescent="0.3">
      <c r="A14">
        <v>50.752990174593698</v>
      </c>
      <c r="B14">
        <v>4.9976274828501636E-3</v>
      </c>
      <c r="C14">
        <v>5.3021158310780879E-3</v>
      </c>
      <c r="D14">
        <v>25.078715104925365</v>
      </c>
      <c r="E14">
        <v>4.0457779231805169E-14</v>
      </c>
      <c r="F14">
        <v>3.6587936161109322E-2</v>
      </c>
      <c r="G14">
        <v>36.695716173700937</v>
      </c>
      <c r="H14">
        <v>6.1934370231764992E-2</v>
      </c>
      <c r="I14">
        <v>1.7636576927477838E-8</v>
      </c>
      <c r="J14">
        <v>4.5658015789717235</v>
      </c>
      <c r="K14">
        <v>13.024656688038769</v>
      </c>
      <c r="L14">
        <v>351051597.04502159</v>
      </c>
      <c r="M14">
        <v>0.99208185184994513</v>
      </c>
      <c r="N14">
        <v>0.9952255771551618</v>
      </c>
      <c r="O14">
        <v>0.99038276726399421</v>
      </c>
      <c r="P14">
        <v>0.12573147860800798</v>
      </c>
      <c r="Q14">
        <v>0.1012881526511288</v>
      </c>
      <c r="R14">
        <v>0.1599755331104239</v>
      </c>
    </row>
    <row r="15" spans="1:28" x14ac:dyDescent="0.3">
      <c r="A15">
        <v>49.459459194164133</v>
      </c>
      <c r="B15">
        <v>9.4397938936938361E-3</v>
      </c>
      <c r="C15">
        <v>8.9066360873829714E-2</v>
      </c>
      <c r="D15">
        <v>13.777888031713561</v>
      </c>
      <c r="E15">
        <v>6.6523925145699866E-2</v>
      </c>
      <c r="F15">
        <v>5.1075030911536125E-2</v>
      </c>
      <c r="G15">
        <v>37.687204986079934</v>
      </c>
      <c r="H15">
        <v>2.0665138430815459E-2</v>
      </c>
      <c r="I15">
        <v>2.2204460829155028E-14</v>
      </c>
      <c r="J15">
        <v>6.103174227275729</v>
      </c>
      <c r="K15">
        <v>13.766984665745582</v>
      </c>
      <c r="L15">
        <v>621934175.95001173</v>
      </c>
      <c r="M15">
        <v>0.99881892555617635</v>
      </c>
      <c r="N15">
        <v>0.99036367566067995</v>
      </c>
      <c r="O15">
        <v>0.99529323277676129</v>
      </c>
      <c r="P15">
        <v>4.8346420540431326E-2</v>
      </c>
      <c r="Q15">
        <v>0.13861873101881989</v>
      </c>
      <c r="R15">
        <v>9.7179512670606816E-2</v>
      </c>
    </row>
    <row r="16" spans="1:28" x14ac:dyDescent="0.3">
      <c r="A16">
        <v>49.705398145904823</v>
      </c>
      <c r="B16">
        <v>2.7695758238818525E-2</v>
      </c>
      <c r="C16">
        <v>0.35580675200205464</v>
      </c>
      <c r="D16">
        <v>11.857707527091426</v>
      </c>
      <c r="E16">
        <v>4.2819057116027776E-14</v>
      </c>
      <c r="F16">
        <v>1.2794134965206381</v>
      </c>
      <c r="G16">
        <v>36.09282426415146</v>
      </c>
      <c r="H16">
        <v>6.5100498992056615</v>
      </c>
      <c r="I16">
        <v>8.6654002199698654E-2</v>
      </c>
      <c r="J16">
        <v>2.8975994027540488</v>
      </c>
      <c r="K16">
        <v>20.4810419967835</v>
      </c>
      <c r="L16">
        <v>818269300.73777747</v>
      </c>
      <c r="M16">
        <v>0.99463967383381924</v>
      </c>
      <c r="N16">
        <v>0.98543828323941574</v>
      </c>
      <c r="O16">
        <v>0.96958421102765191</v>
      </c>
      <c r="P16">
        <v>0.10311916123830586</v>
      </c>
      <c r="Q16">
        <v>0.19813911336641268</v>
      </c>
      <c r="R16">
        <v>0.25151092263644143</v>
      </c>
    </row>
    <row r="17" spans="1:22" x14ac:dyDescent="0.3">
      <c r="I17">
        <f t="shared" ref="I17:I32" si="0">IF(OR(ABS(1/A1-T$5)&lt;=0.001*(1/A1),ABS(1/A1-T$6)&lt;=0.001*(1/A1)),0,1)</f>
        <v>1</v>
      </c>
      <c r="J17">
        <f t="shared" ref="J17:K32" si="1">IF(OR(ABS(B1-U$5)&lt;=0.001*(B1),ABS(B1-U$6)&lt;=0.001*(B1)),0,1)</f>
        <v>1</v>
      </c>
      <c r="K17">
        <f t="shared" si="1"/>
        <v>1</v>
      </c>
      <c r="L17">
        <f t="shared" ref="L17:L32" si="2">IF(OR(ABS(1/D1-W$5)&lt;=0.001*(1/D1),ABS(1/D1-W$6)&lt;=0.001*(1/D1)),0,1)</f>
        <v>1</v>
      </c>
      <c r="M17">
        <f t="shared" ref="M17:N32" si="3">IF(OR(ABS(E1-X$5)&lt;=0.001*(E1),ABS(E1-X$6)&lt;=0.001*(E1)),0,1)</f>
        <v>1</v>
      </c>
      <c r="N17">
        <f t="shared" si="3"/>
        <v>1</v>
      </c>
      <c r="O17">
        <f t="shared" ref="O17:O32" si="4">IF(OR(ABS(1/G1-Z$5)&lt;=0.001*(1/G1),ABS(1/G1-Z$6)&lt;=0.001*(1/G1)),0,1)</f>
        <v>1</v>
      </c>
      <c r="P17">
        <f t="shared" ref="P17:Q32" si="5">IF(OR(ABS(H1-AA$5)&lt;=0.001*(H1),ABS(H1-AA$6)&lt;=0.001*(H1)),0,1)</f>
        <v>1</v>
      </c>
      <c r="Q17">
        <f t="shared" si="5"/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si="0"/>
        <v>0</v>
      </c>
      <c r="J18">
        <f t="shared" si="1"/>
        <v>1</v>
      </c>
      <c r="K18">
        <f t="shared" si="1"/>
        <v>1</v>
      </c>
      <c r="L18">
        <f t="shared" si="2"/>
        <v>1</v>
      </c>
      <c r="M18">
        <f t="shared" si="3"/>
        <v>1</v>
      </c>
      <c r="N18">
        <f t="shared" si="3"/>
        <v>1</v>
      </c>
      <c r="O18">
        <f t="shared" si="4"/>
        <v>1</v>
      </c>
      <c r="P18">
        <f t="shared" si="5"/>
        <v>1</v>
      </c>
      <c r="Q18">
        <f t="shared" si="5"/>
        <v>1</v>
      </c>
    </row>
    <row r="19" spans="1:22" x14ac:dyDescent="0.3">
      <c r="A19" t="s">
        <v>4</v>
      </c>
      <c r="B19">
        <f>AVERAGE(A$1:A$3)</f>
        <v>49.798148540417394</v>
      </c>
      <c r="C19">
        <f>AVERAGE(A$4:A$6)</f>
        <v>49.550466208609151</v>
      </c>
      <c r="D19">
        <f>AVERAGE(A$7:A$12)</f>
        <v>50.121694112211799</v>
      </c>
      <c r="E19">
        <f>AVERAGE(A$13:A$16)</f>
        <v>50.022021202657257</v>
      </c>
      <c r="I19">
        <f t="shared" si="0"/>
        <v>1</v>
      </c>
      <c r="J19">
        <f t="shared" si="1"/>
        <v>1</v>
      </c>
      <c r="K19">
        <f t="shared" si="1"/>
        <v>1</v>
      </c>
      <c r="L19">
        <f t="shared" si="2"/>
        <v>1</v>
      </c>
      <c r="M19">
        <f t="shared" si="3"/>
        <v>1</v>
      </c>
      <c r="N19">
        <f t="shared" si="3"/>
        <v>1</v>
      </c>
      <c r="O19">
        <f t="shared" si="4"/>
        <v>1</v>
      </c>
      <c r="P19">
        <f t="shared" si="5"/>
        <v>1</v>
      </c>
      <c r="Q19">
        <f t="shared" si="5"/>
        <v>1</v>
      </c>
    </row>
    <row r="20" spans="1:22" x14ac:dyDescent="0.3">
      <c r="B20">
        <f>STDEV(A$1:A$3)/SQRT(COUNT(A$1:A$3))</f>
        <v>0.60339960712366025</v>
      </c>
      <c r="C20">
        <f>STDEV(A$4:A$6)/SQRT(COUNT(A$4:A$6))</f>
        <v>0.19827527240163792</v>
      </c>
      <c r="D20">
        <f>STDEV(A$7:A$12)/SQRT(COUNT(A$7:A$12))</f>
        <v>0.46361590195801822</v>
      </c>
      <c r="E20">
        <f>STDEV(A$13:A$16)/SQRT(COUNT(A$13:A$16))</f>
        <v>0.28475279069699261</v>
      </c>
      <c r="I20">
        <f t="shared" si="0"/>
        <v>1</v>
      </c>
      <c r="J20">
        <f t="shared" si="1"/>
        <v>1</v>
      </c>
      <c r="K20">
        <f t="shared" si="1"/>
        <v>1</v>
      </c>
      <c r="L20">
        <f t="shared" si="2"/>
        <v>1</v>
      </c>
      <c r="M20">
        <f t="shared" si="3"/>
        <v>1</v>
      </c>
      <c r="N20">
        <f t="shared" si="3"/>
        <v>1</v>
      </c>
      <c r="O20">
        <f t="shared" si="4"/>
        <v>1</v>
      </c>
      <c r="P20">
        <f t="shared" si="5"/>
        <v>1</v>
      </c>
      <c r="Q20">
        <f t="shared" si="5"/>
        <v>1</v>
      </c>
      <c r="V20" t="e">
        <f>1/W9</f>
        <v>#DIV/0!</v>
      </c>
    </row>
    <row r="21" spans="1:22" x14ac:dyDescent="0.3">
      <c r="I21">
        <f t="shared" si="0"/>
        <v>1</v>
      </c>
      <c r="J21">
        <f t="shared" si="1"/>
        <v>1</v>
      </c>
      <c r="K21">
        <f t="shared" si="1"/>
        <v>1</v>
      </c>
      <c r="L21">
        <f t="shared" si="2"/>
        <v>0</v>
      </c>
      <c r="M21">
        <f t="shared" si="3"/>
        <v>1</v>
      </c>
      <c r="N21">
        <f t="shared" si="3"/>
        <v>1</v>
      </c>
      <c r="O21">
        <f t="shared" si="4"/>
        <v>1</v>
      </c>
      <c r="P21">
        <f t="shared" si="5"/>
        <v>1</v>
      </c>
      <c r="Q21">
        <f t="shared" si="5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0"/>
        <v>1</v>
      </c>
      <c r="J22">
        <f t="shared" si="1"/>
        <v>1</v>
      </c>
      <c r="K22">
        <f t="shared" si="1"/>
        <v>0</v>
      </c>
      <c r="L22">
        <f t="shared" si="2"/>
        <v>1</v>
      </c>
      <c r="M22">
        <f t="shared" si="3"/>
        <v>1</v>
      </c>
      <c r="N22">
        <f t="shared" si="3"/>
        <v>1</v>
      </c>
      <c r="O22">
        <f t="shared" si="4"/>
        <v>1</v>
      </c>
      <c r="P22">
        <f t="shared" si="5"/>
        <v>1</v>
      </c>
      <c r="Q22">
        <f t="shared" si="5"/>
        <v>1</v>
      </c>
      <c r="S22">
        <f>MAX(L5:L16)</f>
        <v>1300249383.1199305</v>
      </c>
      <c r="T22">
        <f>S22/10^8</f>
        <v>13.002493831199304</v>
      </c>
    </row>
    <row r="23" spans="1:22" x14ac:dyDescent="0.3">
      <c r="A23">
        <f>STDEV(B5:B16)/SQRT(12)</f>
        <v>8.1048069028266546E-3</v>
      </c>
      <c r="B23" t="s">
        <v>5</v>
      </c>
      <c r="C23">
        <f>AVERAGE(B$1:B$3)</f>
        <v>3.6310725942870128E-3</v>
      </c>
      <c r="D23">
        <f>AVERAGE(B$4:B$6)</f>
        <v>1.4222820317645766E-2</v>
      </c>
      <c r="E23">
        <f>AVERAGE(B$7:B$12)</f>
        <v>4.1705300442515081E-2</v>
      </c>
      <c r="F23">
        <f>AVERAGE(B$13:B$16)</f>
        <v>1.2492499925142845E-2</v>
      </c>
      <c r="I23">
        <f t="shared" si="0"/>
        <v>1</v>
      </c>
      <c r="J23">
        <f t="shared" si="1"/>
        <v>1</v>
      </c>
      <c r="K23">
        <f t="shared" si="1"/>
        <v>1</v>
      </c>
      <c r="L23">
        <f t="shared" si="2"/>
        <v>1</v>
      </c>
      <c r="M23">
        <f t="shared" si="3"/>
        <v>1</v>
      </c>
      <c r="N23">
        <f t="shared" si="3"/>
        <v>1</v>
      </c>
      <c r="O23">
        <f t="shared" si="4"/>
        <v>1</v>
      </c>
      <c r="P23">
        <f t="shared" si="5"/>
        <v>1</v>
      </c>
      <c r="Q23">
        <f t="shared" si="5"/>
        <v>1</v>
      </c>
    </row>
    <row r="24" spans="1:22" x14ac:dyDescent="0.3">
      <c r="C24">
        <f>STDEV(B$1:B$3)/SQRT(COUNT(B$1:B$3))</f>
        <v>7.0569979490366021E-4</v>
      </c>
      <c r="D24">
        <f>STDEV(B$4:B$6)/SQRT(COUNT(B$4:B$6))</f>
        <v>4.4321485489426365E-3</v>
      </c>
      <c r="E24">
        <f>STDEV(B$7:B$9)/SQRT(COUNT(B$7:B$9))</f>
        <v>1.5684696135963277E-2</v>
      </c>
      <c r="F24">
        <f>STDEV(B$13:B$16)/SQRT(COUNT(B$13:B$16))</f>
        <v>5.1502956643688586E-3</v>
      </c>
      <c r="I24">
        <f t="shared" si="0"/>
        <v>1</v>
      </c>
      <c r="J24">
        <f t="shared" si="1"/>
        <v>1</v>
      </c>
      <c r="K24">
        <f t="shared" si="1"/>
        <v>1</v>
      </c>
      <c r="L24">
        <f t="shared" si="2"/>
        <v>1</v>
      </c>
      <c r="M24">
        <f t="shared" si="3"/>
        <v>1</v>
      </c>
      <c r="N24">
        <f t="shared" si="3"/>
        <v>1</v>
      </c>
      <c r="O24">
        <f t="shared" si="4"/>
        <v>1</v>
      </c>
      <c r="P24">
        <f t="shared" si="5"/>
        <v>1</v>
      </c>
      <c r="Q24">
        <f t="shared" si="5"/>
        <v>1</v>
      </c>
    </row>
    <row r="25" spans="1:22" x14ac:dyDescent="0.3">
      <c r="I25">
        <f t="shared" si="0"/>
        <v>0</v>
      </c>
      <c r="J25">
        <f t="shared" si="1"/>
        <v>1</v>
      </c>
      <c r="K25">
        <f t="shared" si="1"/>
        <v>1</v>
      </c>
      <c r="L25">
        <f t="shared" si="2"/>
        <v>1</v>
      </c>
      <c r="M25">
        <f t="shared" si="3"/>
        <v>1</v>
      </c>
      <c r="N25">
        <f t="shared" si="3"/>
        <v>1</v>
      </c>
      <c r="O25">
        <f t="shared" si="4"/>
        <v>1</v>
      </c>
      <c r="P25">
        <f t="shared" si="5"/>
        <v>1</v>
      </c>
      <c r="Q25">
        <f t="shared" si="5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3</v>
      </c>
      <c r="I26">
        <f t="shared" si="0"/>
        <v>0</v>
      </c>
      <c r="J26">
        <f t="shared" si="1"/>
        <v>1</v>
      </c>
      <c r="K26">
        <f t="shared" si="1"/>
        <v>1</v>
      </c>
      <c r="L26">
        <f t="shared" si="2"/>
        <v>1</v>
      </c>
      <c r="M26">
        <f t="shared" si="3"/>
        <v>1</v>
      </c>
      <c r="N26">
        <f t="shared" si="3"/>
        <v>1</v>
      </c>
      <c r="O26">
        <f t="shared" si="4"/>
        <v>1</v>
      </c>
      <c r="P26">
        <f t="shared" si="5"/>
        <v>1</v>
      </c>
      <c r="Q26">
        <f t="shared" si="5"/>
        <v>1</v>
      </c>
    </row>
    <row r="27" spans="1:22" x14ac:dyDescent="0.3">
      <c r="C27" t="s">
        <v>6</v>
      </c>
      <c r="D27">
        <f>AVERAGE(C$1:C$3)</f>
        <v>0.19966893948302741</v>
      </c>
      <c r="E27">
        <f>AVERAGE(C$4:C$6)</f>
        <v>0.10970607516832952</v>
      </c>
      <c r="F27">
        <f>AVERAGE(C$7:C$12)</f>
        <v>0.80043368382662317</v>
      </c>
      <c r="G27">
        <f>AVERAGE(C$13:C$16)</f>
        <v>0.13024590537817324</v>
      </c>
      <c r="I27">
        <f t="shared" si="0"/>
        <v>0</v>
      </c>
      <c r="J27">
        <f t="shared" si="1"/>
        <v>0</v>
      </c>
      <c r="K27">
        <f t="shared" si="1"/>
        <v>1</v>
      </c>
      <c r="L27">
        <f t="shared" si="2"/>
        <v>1</v>
      </c>
      <c r="M27">
        <f t="shared" si="3"/>
        <v>1</v>
      </c>
      <c r="N27">
        <f t="shared" si="3"/>
        <v>1</v>
      </c>
      <c r="O27">
        <f t="shared" si="4"/>
        <v>0</v>
      </c>
      <c r="P27">
        <f t="shared" si="5"/>
        <v>1</v>
      </c>
      <c r="Q27">
        <f t="shared" si="5"/>
        <v>1</v>
      </c>
    </row>
    <row r="28" spans="1:22" x14ac:dyDescent="0.3">
      <c r="D28">
        <f>STDEV(C$1:C$3)/SQRT(COUNT(C$1:C$3))</f>
        <v>0.1036060161525677</v>
      </c>
      <c r="E28">
        <f>STDEV(C$4:C$6)/SQRT(COUNT(C$4:C$6))</f>
        <v>0.1054384667067991</v>
      </c>
      <c r="F28">
        <f>STDEV(C$7:C$12)/SQRT(COUNT(C$7:C$12))</f>
        <v>0.4125798314054227</v>
      </c>
      <c r="G28">
        <f>STDEV(C$13:C$16)/SQRT(COUNT(C$13:C$16))</f>
        <v>7.7307405241701266E-2</v>
      </c>
      <c r="I28">
        <f t="shared" si="0"/>
        <v>1</v>
      </c>
      <c r="J28">
        <f t="shared" si="1"/>
        <v>0</v>
      </c>
      <c r="K28">
        <f t="shared" si="1"/>
        <v>1</v>
      </c>
      <c r="L28">
        <f t="shared" si="2"/>
        <v>1</v>
      </c>
      <c r="M28">
        <f t="shared" si="3"/>
        <v>1</v>
      </c>
      <c r="N28">
        <f t="shared" si="3"/>
        <v>1</v>
      </c>
      <c r="O28">
        <f t="shared" si="4"/>
        <v>1</v>
      </c>
      <c r="P28">
        <f t="shared" si="5"/>
        <v>1</v>
      </c>
      <c r="Q28">
        <f t="shared" si="5"/>
        <v>1</v>
      </c>
    </row>
    <row r="29" spans="1:22" x14ac:dyDescent="0.3">
      <c r="I29">
        <f t="shared" si="0"/>
        <v>1</v>
      </c>
      <c r="J29">
        <f t="shared" si="1"/>
        <v>1</v>
      </c>
      <c r="K29">
        <f t="shared" si="1"/>
        <v>1</v>
      </c>
      <c r="L29">
        <f t="shared" si="2"/>
        <v>1</v>
      </c>
      <c r="M29">
        <f t="shared" si="3"/>
        <v>1</v>
      </c>
      <c r="N29">
        <f t="shared" si="3"/>
        <v>1</v>
      </c>
      <c r="O29">
        <f t="shared" si="4"/>
        <v>1</v>
      </c>
      <c r="P29">
        <f t="shared" si="5"/>
        <v>1</v>
      </c>
      <c r="Q29">
        <f t="shared" si="5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3</v>
      </c>
      <c r="I30">
        <f t="shared" si="0"/>
        <v>1</v>
      </c>
      <c r="J30">
        <f t="shared" si="1"/>
        <v>1</v>
      </c>
      <c r="K30">
        <f t="shared" si="1"/>
        <v>1</v>
      </c>
      <c r="L30">
        <f t="shared" si="2"/>
        <v>1</v>
      </c>
      <c r="M30">
        <f t="shared" si="3"/>
        <v>1</v>
      </c>
      <c r="N30">
        <f t="shared" si="3"/>
        <v>1</v>
      </c>
      <c r="O30">
        <f t="shared" si="4"/>
        <v>1</v>
      </c>
      <c r="P30">
        <f t="shared" si="5"/>
        <v>1</v>
      </c>
      <c r="Q30">
        <f t="shared" si="5"/>
        <v>1</v>
      </c>
    </row>
    <row r="31" spans="1:22" x14ac:dyDescent="0.3">
      <c r="C31">
        <f>STDEV(D5:D16)/SQRT(12)</f>
        <v>1.8205875689675028</v>
      </c>
      <c r="D31" t="s">
        <v>7</v>
      </c>
      <c r="E31">
        <f>AVERAGE(D$1:D$3)</f>
        <v>23.665521453384347</v>
      </c>
      <c r="F31">
        <f>AVERAGE(D$4:D$6)</f>
        <v>20.11081147192537</v>
      </c>
      <c r="G31">
        <f>AVERAGE(D$7:D$12)</f>
        <v>23.35760663650888</v>
      </c>
      <c r="H31">
        <f>AVERAGE(D$13:D$16)</f>
        <v>18.807239840927586</v>
      </c>
      <c r="I31">
        <f t="shared" si="0"/>
        <v>1</v>
      </c>
      <c r="J31">
        <f t="shared" si="1"/>
        <v>1</v>
      </c>
      <c r="K31">
        <f t="shared" si="1"/>
        <v>1</v>
      </c>
      <c r="L31">
        <f t="shared" si="2"/>
        <v>1</v>
      </c>
      <c r="M31">
        <f t="shared" si="3"/>
        <v>1</v>
      </c>
      <c r="N31">
        <f t="shared" si="3"/>
        <v>1</v>
      </c>
      <c r="O31">
        <f t="shared" si="4"/>
        <v>0</v>
      </c>
      <c r="P31">
        <f t="shared" si="5"/>
        <v>1</v>
      </c>
      <c r="Q31">
        <f t="shared" si="5"/>
        <v>1</v>
      </c>
    </row>
    <row r="32" spans="1:22" x14ac:dyDescent="0.3">
      <c r="A32">
        <f>MIN(D5:D14)</f>
        <v>11.85774528787527</v>
      </c>
      <c r="E32">
        <f>STDEV(D$1:D$3)/SQRT(COUNT(D$1:D$3))</f>
        <v>1.922934846100705</v>
      </c>
      <c r="F32">
        <f>STDEV(D$4:D$6)/SQRT(COUNT(D$4:D$6))</f>
        <v>4.1337723480546371</v>
      </c>
      <c r="G32">
        <f>STDEV(D$7:D$12)/SQRT(COUNT(D$7:D$12))</f>
        <v>2.1791297480394825</v>
      </c>
      <c r="H32">
        <f>STDEV(D$13:D$16)/SQRT(COUNT(D$13:D$16))</f>
        <v>3.4820527575127245</v>
      </c>
      <c r="I32">
        <f t="shared" si="0"/>
        <v>1</v>
      </c>
      <c r="J32">
        <f t="shared" si="1"/>
        <v>1</v>
      </c>
      <c r="K32">
        <f t="shared" si="1"/>
        <v>1</v>
      </c>
      <c r="L32">
        <f t="shared" si="2"/>
        <v>0</v>
      </c>
      <c r="M32">
        <f t="shared" si="3"/>
        <v>1</v>
      </c>
      <c r="N32">
        <f t="shared" si="3"/>
        <v>1</v>
      </c>
      <c r="O32">
        <f t="shared" si="4"/>
        <v>1</v>
      </c>
      <c r="P32">
        <f t="shared" si="5"/>
        <v>1</v>
      </c>
      <c r="Q32">
        <f t="shared" si="5"/>
        <v>1</v>
      </c>
    </row>
    <row r="33" spans="1:12" x14ac:dyDescent="0.3">
      <c r="A33">
        <f>MAX(G5:G14)</f>
        <v>37.681221140884347</v>
      </c>
    </row>
    <row r="34" spans="1:12" x14ac:dyDescent="0.3">
      <c r="F34" t="s">
        <v>0</v>
      </c>
      <c r="G34" t="s">
        <v>1</v>
      </c>
      <c r="H34" t="s">
        <v>2</v>
      </c>
      <c r="I34" t="s">
        <v>3</v>
      </c>
    </row>
    <row r="35" spans="1:12" x14ac:dyDescent="0.3">
      <c r="E35" t="s">
        <v>8</v>
      </c>
      <c r="F35">
        <f>AVERAGE(E$1:E$3)</f>
        <v>2.7751137849976063E-14</v>
      </c>
      <c r="G35">
        <f>AVERAGE(E$4:E$6)</f>
        <v>1.2236540531375364E-7</v>
      </c>
      <c r="H35">
        <f>AVERAGE(E$7:E$12)</f>
        <v>1.8901531962074757E-8</v>
      </c>
      <c r="I35">
        <f>AVERAGE(E$13:E$16)</f>
        <v>1.6685506900813548E-2</v>
      </c>
    </row>
    <row r="36" spans="1:12" x14ac:dyDescent="0.3">
      <c r="F36">
        <f>STDEV(E$1:E$3)/SQRT(COUNT(E$1:E$3))</f>
        <v>5.5431739317407642E-15</v>
      </c>
      <c r="G36">
        <f>STDEV(E$4:E$6)/SQRT(COUNT(E$4:E$6))</f>
        <v>1.2236165947000675E-7</v>
      </c>
      <c r="H36">
        <f>STDEV(E$7:E$12)/SQRT(COUNT(E$7:E$12))</f>
        <v>1.2579883250272822E-8</v>
      </c>
      <c r="I36">
        <f>STDEV(E$13:E$16)/SQRT(COUNT(E$13:E$16))</f>
        <v>1.6612885619613289E-2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0.14150275301682289</v>
      </c>
      <c r="F39" t="s">
        <v>9</v>
      </c>
      <c r="G39">
        <f>AVERAGE(F$1:F$3)</f>
        <v>0.15046191720849153</v>
      </c>
      <c r="H39">
        <f>AVERAGE(F$4:F$6)</f>
        <v>0.5726882105994241</v>
      </c>
      <c r="I39">
        <f>AVERAGE(F$8:F$12)</f>
        <v>0.53626227833500584</v>
      </c>
      <c r="J39">
        <f>AVERAGE(F$13:F$16)</f>
        <v>0.37367147741979712</v>
      </c>
    </row>
    <row r="40" spans="1:12" x14ac:dyDescent="0.3">
      <c r="G40">
        <f>STDEV(F$1:F$3)/SQRT(COUNT(F$1:F$3))</f>
        <v>3.3912863608970979E-2</v>
      </c>
      <c r="H40">
        <f>STDEV(F$4:F$6)/SQRT(COUNT(F$4:F$6))</f>
        <v>0.19529186973352106</v>
      </c>
      <c r="I40">
        <f>STDEV(F$8:F$12)/SQRT(COUNT(F$8:F$12))</f>
        <v>0.23381597825084063</v>
      </c>
      <c r="J40">
        <f>STDEV(F$13:F$16)/SQRT(COUNT(F$13:F$16))</f>
        <v>0.30257353231849338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10</v>
      </c>
      <c r="H43">
        <f>AVERAGE(G$1:G$3)</f>
        <v>37.509656188200985</v>
      </c>
      <c r="I43">
        <f>AVERAGE(G$4:G$6)</f>
        <v>36.768585419450922</v>
      </c>
      <c r="J43">
        <f>AVERAGE(G$7:G$12)</f>
        <v>37.17154863764442</v>
      </c>
      <c r="K43">
        <f>AVERAGE(G$13:G$16)</f>
        <v>36.792111145422709</v>
      </c>
    </row>
    <row r="44" spans="1:12" x14ac:dyDescent="0.3">
      <c r="H44">
        <f>STDEV(G$1:G$3)/SQRT(COUNT(G$1:G$3))</f>
        <v>9.7035137605938043E-2</v>
      </c>
      <c r="I44">
        <f>STDEV(G$4:G$6)/SQRT(COUNT(G$4:G$6))</f>
        <v>0.20382912308160178</v>
      </c>
      <c r="J44">
        <f>STDEV(G$7:G$12)/SQRT(COUNT(G$7:G$12))</f>
        <v>0.21221864274451388</v>
      </c>
      <c r="K44">
        <f>STDEV(G$13:G$16)/SQRT(COUNT(G$13:G$16))</f>
        <v>0.33032431787628053</v>
      </c>
    </row>
    <row r="46" spans="1:12" x14ac:dyDescent="0.3">
      <c r="I46" t="s">
        <v>0</v>
      </c>
      <c r="J46" t="s">
        <v>1</v>
      </c>
      <c r="K46" t="s">
        <v>2</v>
      </c>
      <c r="L46" t="s">
        <v>3</v>
      </c>
    </row>
    <row r="47" spans="1:12" x14ac:dyDescent="0.3">
      <c r="H47" t="s">
        <v>11</v>
      </c>
      <c r="I47">
        <f>AVERAGE(H$1:H$3)</f>
        <v>8.073254378510368E-2</v>
      </c>
      <c r="J47">
        <f>AVERAGE(H$4:H$6)</f>
        <v>0.44265056764116206</v>
      </c>
      <c r="K47">
        <f>AVERAGE(H$7:H$12)</f>
        <v>0.79125490250523844</v>
      </c>
      <c r="L47">
        <f>AVERAGE(H$13:H$16)</f>
        <v>1.7360690430491739</v>
      </c>
    </row>
    <row r="48" spans="1:12" x14ac:dyDescent="0.3">
      <c r="I48">
        <f>STDEV(H$1:H$3)/SQRT(COUNT(H$1:H$3))</f>
        <v>2.0588405079211287E-2</v>
      </c>
      <c r="J48">
        <f>STDEV(H$4:H$6)/SQRT(COUNT(H$4:H$6))</f>
        <v>0.21594477767610687</v>
      </c>
      <c r="K48">
        <f>STDEV(H$7:H$12)/SQRT(COUNT(H$7:H$12))</f>
        <v>0.27735314394534016</v>
      </c>
      <c r="L48">
        <f>STDEV(H$13:H$16)/SQRT(COUNT(H$13:H$16))</f>
        <v>1.5930293755600631</v>
      </c>
    </row>
    <row r="50" spans="9:16" x14ac:dyDescent="0.3">
      <c r="J50" t="s">
        <v>0</v>
      </c>
      <c r="K50" t="s">
        <v>1</v>
      </c>
      <c r="L50" t="s">
        <v>2</v>
      </c>
      <c r="M50" t="s">
        <v>3</v>
      </c>
    </row>
    <row r="51" spans="9:16" x14ac:dyDescent="0.3">
      <c r="I51" t="s">
        <v>12</v>
      </c>
      <c r="J51">
        <f>AVERAGE(I$1:I$3)</f>
        <v>4.6504678684146712E-2</v>
      </c>
      <c r="K51">
        <f>AVERAGE(I$4:I$6)</f>
        <v>1.2626934406017402E-7</v>
      </c>
      <c r="L51">
        <f>AVERAGE(I$7:I$12)</f>
        <v>1.3689893286299361E-2</v>
      </c>
      <c r="M51">
        <f>AVERAGE(I$13:I$16)</f>
        <v>2.1663515094853553E-2</v>
      </c>
    </row>
    <row r="52" spans="9:16" x14ac:dyDescent="0.3">
      <c r="J52">
        <f>STDEV(I$1:I$3)/SQRT(COUNT(I$1:I$3))</f>
        <v>4.6504678684124515E-2</v>
      </c>
      <c r="K52">
        <f>STDEV(I$4:I$6)/SQRT(COUNT(I$4:I$6))</f>
        <v>1.257730772257704E-7</v>
      </c>
      <c r="L52">
        <f>STDEV(I$7:I$12)/SQRT(COUNT(I$7:I$12))</f>
        <v>1.368983895533215E-2</v>
      </c>
      <c r="M52">
        <f>STDEV(I$13:I$16)/SQRT(COUNT(I$13:I$16))</f>
        <v>2.1663495701616624E-2</v>
      </c>
    </row>
    <row r="54" spans="9:16" x14ac:dyDescent="0.3">
      <c r="K54" t="s">
        <v>0</v>
      </c>
      <c r="L54" t="s">
        <v>1</v>
      </c>
      <c r="M54" t="s">
        <v>2</v>
      </c>
      <c r="N54" t="s">
        <v>3</v>
      </c>
    </row>
    <row r="55" spans="9:16" x14ac:dyDescent="0.3">
      <c r="J55" t="s">
        <v>13</v>
      </c>
      <c r="K55">
        <f>AVERAGE(J$1:J$3)</f>
        <v>3.5330643289190022</v>
      </c>
      <c r="L55">
        <f>AVERAGE(J$4:J$6)</f>
        <v>4.58115771132909</v>
      </c>
      <c r="M55">
        <f>AVERAGE(J$7:J$12)</f>
        <v>4.0168489200456055</v>
      </c>
      <c r="N55">
        <f>AVERAGE(J$13:J$16)</f>
        <v>4.4114283686700801</v>
      </c>
    </row>
    <row r="56" spans="9:16" x14ac:dyDescent="0.3">
      <c r="K56">
        <f>STDEV(J$1:J$3)/SQRT(COUNT(J$1:J$3))</f>
        <v>0.95091786374603871</v>
      </c>
      <c r="L56">
        <f>STDEV(J$4:J$6)/SQRT(COUNT(J$4:J$6))</f>
        <v>0.74102588658805402</v>
      </c>
      <c r="M56">
        <f>STDEV(J$7:J$12)/SQRT(COUNT(J$7:J$12))</f>
        <v>0.56380352110471721</v>
      </c>
      <c r="N56">
        <f>STDEV(J$13:J$16)/SQRT(COUNT(J$13:J$16))</f>
        <v>0.66382289234155878</v>
      </c>
    </row>
    <row r="58" spans="9:16" x14ac:dyDescent="0.3">
      <c r="L58" t="s">
        <v>0</v>
      </c>
      <c r="M58" t="s">
        <v>1</v>
      </c>
      <c r="N58" t="s">
        <v>2</v>
      </c>
      <c r="O58" t="s">
        <v>3</v>
      </c>
    </row>
    <row r="59" spans="9:16" x14ac:dyDescent="0.3">
      <c r="K59" t="s">
        <v>14</v>
      </c>
      <c r="L59">
        <f>AVERAGE(K$1:K$3)</f>
        <v>18.840060404338484</v>
      </c>
      <c r="M59">
        <f>AVERAGE(K$4:K$6)</f>
        <v>14.884022111131925</v>
      </c>
      <c r="N59">
        <f>AVERAGE(K$7:K$12)</f>
        <v>15.629444902677532</v>
      </c>
      <c r="O59">
        <f>AVERAGE(K$13:K$16)</f>
        <v>15.511571540116371</v>
      </c>
    </row>
    <row r="60" spans="9:16" x14ac:dyDescent="0.3">
      <c r="L60">
        <f>STDEV(K$1:K$3)/SQRT(COUNT(K$1:K$3))</f>
        <v>2.8295513340492469</v>
      </c>
      <c r="M60">
        <f>STDEV(K$4:K$6)/SQRT(COUNT(K$4:K$6))</f>
        <v>2.7073944668784131</v>
      </c>
      <c r="N60">
        <f>STDEV(K$7:K$12)/SQRT(COUNT(K$7:K$12))</f>
        <v>1.3641312354107982</v>
      </c>
      <c r="O60">
        <f>STDEV(K$13:K$16)/SQRT(COUNT(K$13:K$16))</f>
        <v>1.6948098052136258</v>
      </c>
    </row>
    <row r="62" spans="9:16" x14ac:dyDescent="0.3">
      <c r="M62" t="s">
        <v>0</v>
      </c>
      <c r="N62" t="s">
        <v>1</v>
      </c>
      <c r="O62" t="s">
        <v>2</v>
      </c>
      <c r="P62" t="s">
        <v>3</v>
      </c>
    </row>
    <row r="63" spans="9:16" x14ac:dyDescent="0.3">
      <c r="L63" t="s">
        <v>15</v>
      </c>
      <c r="M63">
        <f>AVERAGE(L$1:L$3)</f>
        <v>322297788.6784963</v>
      </c>
      <c r="N63">
        <f>AVERAGE(L$4:L$6)</f>
        <v>307023270.74240673</v>
      </c>
      <c r="O63">
        <f>AVERAGE(L$7:L$12)</f>
        <v>446981548.4617877</v>
      </c>
      <c r="P63">
        <f>AVERAGE(L$13:L$16)</f>
        <v>589426293.74343693</v>
      </c>
    </row>
    <row r="64" spans="9:16" x14ac:dyDescent="0.3">
      <c r="M64">
        <f>STDEV(L$1:L$3)/SQRT(COUNT(L$1:L$3))</f>
        <v>133696190.47646844</v>
      </c>
      <c r="N64">
        <f>STDEV(L$4:L$6)/SQRT(COUNT(L$4:L$6))</f>
        <v>161012976.80738807</v>
      </c>
      <c r="O64">
        <f>STDEV(L$7:L$12)/SQRT(COUNT(L$7:L$12))</f>
        <v>188985976.30867198</v>
      </c>
      <c r="P64">
        <f>STDEV(L$13:L$16)/SQRT(COUNT(L$13:L$16))</f>
        <v>96079951.821274728</v>
      </c>
    </row>
    <row r="66" spans="13:20" x14ac:dyDescent="0.3">
      <c r="N66" t="s">
        <v>0</v>
      </c>
      <c r="O66" t="s">
        <v>1</v>
      </c>
      <c r="P66" t="s">
        <v>2</v>
      </c>
      <c r="Q66" t="s">
        <v>3</v>
      </c>
    </row>
    <row r="67" spans="13:20" x14ac:dyDescent="0.3">
      <c r="M67" t="s">
        <v>16</v>
      </c>
      <c r="N67">
        <f>AVERAGE(M$1:M$3)</f>
        <v>0.9961024854802969</v>
      </c>
      <c r="O67">
        <f>AVERAGE(M$4:M$6)</f>
        <v>0.99678502692107462</v>
      </c>
      <c r="P67">
        <f>AVERAGE(M$7:M$12)</f>
        <v>0.98945690286889565</v>
      </c>
      <c r="Q67">
        <f>AVERAGE(M$13:M$16)</f>
        <v>0.99613144428603206</v>
      </c>
    </row>
    <row r="68" spans="13:20" x14ac:dyDescent="0.3">
      <c r="N68">
        <f>STDEV(M$1:M$3)/SQRT(COUNT(M$1:M$3))</f>
        <v>5.4739703901432555E-4</v>
      </c>
      <c r="O68">
        <f>STDEV(M$4:M$6)/SQRT(COUNT(M$4:M$6))</f>
        <v>3.4869442127769581E-4</v>
      </c>
      <c r="P68">
        <f>STDEV(M$7:M$12)/SQRT(COUNT(M$7:M$12))</f>
        <v>3.3360508172506184E-3</v>
      </c>
      <c r="Q68">
        <f>STDEV(M$13:M$16)/SQRT(COUNT(M$13:M$16))</f>
        <v>1.6830471831455918E-3</v>
      </c>
    </row>
    <row r="70" spans="13:20" x14ac:dyDescent="0.3">
      <c r="O70" t="s">
        <v>0</v>
      </c>
      <c r="P70" t="s">
        <v>1</v>
      </c>
      <c r="Q70" t="s">
        <v>2</v>
      </c>
      <c r="R70" t="s">
        <v>3</v>
      </c>
    </row>
    <row r="71" spans="13:20" x14ac:dyDescent="0.3">
      <c r="N71" t="s">
        <v>17</v>
      </c>
      <c r="O71">
        <f>AVERAGE(N$1:N$3)</f>
        <v>0.99106190540198569</v>
      </c>
      <c r="P71">
        <f>AVERAGE(N$4:N$6)</f>
        <v>0.97519291699410926</v>
      </c>
      <c r="Q71">
        <f>AVERAGE(N$7:N$12)</f>
        <v>0.97313232400582361</v>
      </c>
      <c r="R71">
        <f>AVERAGE(N$13:N$16)</f>
        <v>0.99182212738806153</v>
      </c>
    </row>
    <row r="72" spans="13:20" x14ac:dyDescent="0.3">
      <c r="O72">
        <f>STDEV(N$1:N$3)/SQRT(COUNT(N$1:N$3))</f>
        <v>4.4979209417523825E-3</v>
      </c>
      <c r="P72">
        <f>STDEV(N$4:N$6)/SQRT(COUNT(N$4:N$6))</f>
        <v>1.1060513473027219E-2</v>
      </c>
      <c r="Q72">
        <f>STDEV(N$7:N$12)/SQRT(COUNT(N$7:N$12))</f>
        <v>1.2405343222533029E-2</v>
      </c>
      <c r="R72">
        <f>STDEV(N$13:N$16)/SQRT(COUNT(N$13:N$16))</f>
        <v>2.4860841473290625E-3</v>
      </c>
    </row>
    <row r="74" spans="13:20" x14ac:dyDescent="0.3">
      <c r="P74" t="s">
        <v>0</v>
      </c>
      <c r="Q74" t="s">
        <v>1</v>
      </c>
      <c r="R74" t="s">
        <v>2</v>
      </c>
      <c r="S74" t="s">
        <v>3</v>
      </c>
    </row>
    <row r="75" spans="13:20" x14ac:dyDescent="0.3">
      <c r="O75" t="s">
        <v>18</v>
      </c>
      <c r="P75">
        <f>AVERAGE(O$1:O$3)</f>
        <v>0.99591336229181715</v>
      </c>
      <c r="Q75">
        <f>AVERAGE(O$4:O$6)</f>
        <v>0.98408109265008148</v>
      </c>
      <c r="R75">
        <f>AVERAGE(O$7:O$12)</f>
        <v>0.98322162636874155</v>
      </c>
      <c r="S75">
        <f>AVERAGE(O$13:O$16)</f>
        <v>0.97841181569377511</v>
      </c>
    </row>
    <row r="76" spans="13:20" x14ac:dyDescent="0.3">
      <c r="P76">
        <f>STDEV(O$1:O$3)/SQRT(COUNT(O$1:O$3))</f>
        <v>7.8833297768652938E-4</v>
      </c>
      <c r="Q76">
        <f>STDEV(O$4:O$6)/SQRT(COUNT(O$4:O$6))</f>
        <v>1.0334545458501286E-2</v>
      </c>
      <c r="R76">
        <f>STDEV(O$7:O$12)/SQRT(COUNT(O$7:O$12))</f>
        <v>4.5927886547232509E-3</v>
      </c>
      <c r="S76">
        <f>STDEV(O$13:O$16)/SQRT(COUNT(O$13:O$16))</f>
        <v>8.6948437838467087E-3</v>
      </c>
    </row>
    <row r="78" spans="13:20" x14ac:dyDescent="0.3">
      <c r="Q78" t="s">
        <v>0</v>
      </c>
      <c r="R78" t="s">
        <v>1</v>
      </c>
      <c r="S78" t="s">
        <v>2</v>
      </c>
      <c r="T78" t="s">
        <v>3</v>
      </c>
    </row>
    <row r="79" spans="13:20" x14ac:dyDescent="0.3">
      <c r="P79" t="s">
        <v>19</v>
      </c>
      <c r="Q79">
        <f>AVERAGE(P$1:P$3)</f>
        <v>9.0604965660386838E-2</v>
      </c>
      <c r="R79">
        <f>AVERAGE(P$4:P$6)</f>
        <v>8.1747180552574961E-2</v>
      </c>
      <c r="S79">
        <f>AVERAGE(P$7:P$12)</f>
        <v>0.13355952819143596</v>
      </c>
      <c r="T79">
        <f>AVERAGE(P$13:P$16)</f>
        <v>8.0503254569341182E-2</v>
      </c>
    </row>
    <row r="80" spans="13:20" x14ac:dyDescent="0.3">
      <c r="Q80">
        <f>STDEV(P$1:P$3)/SQRT(COUNT(P$1:P$3))</f>
        <v>8.1732531032433081E-3</v>
      </c>
      <c r="R80">
        <f>STDEV(P$4:P$6)/SQRT(COUNT(P$4:P$6))</f>
        <v>4.7620634603243736E-3</v>
      </c>
      <c r="S80">
        <f>STDEV(P$7:P$12)/SQRT(COUNT(P$7:P$12))</f>
        <v>2.5691642950385687E-2</v>
      </c>
      <c r="T80">
        <f>STDEV(P$13:P$16)/SQRT(COUNT(P$13:P$16))</f>
        <v>2.0134374841609206E-2</v>
      </c>
    </row>
    <row r="82" spans="17:22" x14ac:dyDescent="0.3">
      <c r="R82" t="s">
        <v>0</v>
      </c>
      <c r="S82" t="s">
        <v>1</v>
      </c>
      <c r="T82" t="s">
        <v>2</v>
      </c>
      <c r="U82" t="s">
        <v>3</v>
      </c>
    </row>
    <row r="83" spans="17:22" x14ac:dyDescent="0.3">
      <c r="Q83" t="s">
        <v>20</v>
      </c>
      <c r="R83">
        <f>AVERAGE(Q$1:Q$3)</f>
        <v>0.12531634810041872</v>
      </c>
      <c r="S83">
        <f>AVERAGE(Q$4:Q$6)</f>
        <v>0.21493338807084258</v>
      </c>
      <c r="T83">
        <f>AVERAGE(Q$7:Q$12)</f>
        <v>0.20326105550796647</v>
      </c>
      <c r="U83">
        <f>AVERAGE(Q$13:Q$16)</f>
        <v>0.13242220470929067</v>
      </c>
    </row>
    <row r="84" spans="17:22" x14ac:dyDescent="0.3">
      <c r="R84">
        <f>STDEV(Q$1:Q$3)/SQRT(COUNT(Q$1:Q$3))</f>
        <v>3.9076357137375804E-2</v>
      </c>
      <c r="S84">
        <f>STDEV(Q$4:Q$6)/SQRT(COUNT(Q$4:Q$6))</f>
        <v>4.5970206142515374E-2</v>
      </c>
      <c r="T84">
        <f>STDEV(Q$7:Q$12)/SQRT(COUNT(Q$7:Q$12))</f>
        <v>5.1506503549050946E-2</v>
      </c>
      <c r="U84">
        <f>STDEV(Q$13:Q$16)/SQRT(COUNT(Q$13:Q$16))</f>
        <v>2.4133994505867173E-2</v>
      </c>
    </row>
    <row r="86" spans="17:22" x14ac:dyDescent="0.3">
      <c r="S86" t="s">
        <v>0</v>
      </c>
      <c r="T86" t="s">
        <v>1</v>
      </c>
      <c r="U86" t="s">
        <v>2</v>
      </c>
      <c r="V86" t="s">
        <v>3</v>
      </c>
    </row>
    <row r="87" spans="17:22" x14ac:dyDescent="0.3">
      <c r="R87" t="s">
        <v>21</v>
      </c>
      <c r="S87">
        <f>AVERAGE(R$1:R$3)</f>
        <v>0.1081610003269234</v>
      </c>
      <c r="T87">
        <f>AVERAGE(R$4:R$6)</f>
        <v>0.16620371881572435</v>
      </c>
      <c r="U87">
        <f>AVERAGE(R$7:R$12)</f>
        <v>0.19473165217499863</v>
      </c>
      <c r="V87">
        <f>AVERAGE(R$13:R$16)</f>
        <v>0.21200711272818656</v>
      </c>
    </row>
    <row r="88" spans="17:22" x14ac:dyDescent="0.3">
      <c r="S88">
        <f>STDEV(R$1:R$3)/SQRT(COUNT(R$1:R$3))</f>
        <v>1.4305496945207384E-2</v>
      </c>
      <c r="T88">
        <f>STDEV(R$4:R$6)/SQRT(COUNT(R$4:R$6))</f>
        <v>5.1167289210230324E-2</v>
      </c>
      <c r="U88">
        <f>STDEV(R$7:R$12)/SQRT(COUNT(R$7:R$12))</f>
        <v>2.9958729115957504E-2</v>
      </c>
      <c r="V88">
        <f>STDEV(R$13:R$16)/SQRT(COUNT(R$13:R$16))</f>
        <v>5.2972165818696904E-2</v>
      </c>
    </row>
  </sheetData>
  <conditionalFormatting sqref="I17:Q3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2019-04-05T19:16:06Z</dcterms:created>
  <dcterms:modified xsi:type="dcterms:W3CDTF">2019-04-20T03:41:00Z</dcterms:modified>
</cp:coreProperties>
</file>