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865EA1F-0C36-450B-B9BB-C762B3341FE6}" xr6:coauthVersionLast="36" xr6:coauthVersionMax="36" xr10:uidLastSave="{00000000-0000-0000-0000-000000000000}"/>
  <bookViews>
    <workbookView xWindow="0" yWindow="0" windowWidth="17256" windowHeight="7848" xr2:uid="{13F8328C-D9B5-4CD2-91AC-980FA14AADFA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S22" i="1"/>
  <c r="T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<sst xmlns="http://schemas.openxmlformats.org/spreadsheetml/2006/main" count="90" uniqueCount="22">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</sst>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0405_back_exceptKMC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UOK262 with DIDS</v>
          </cell>
        </row>
        <row r="39">
          <cell r="G39">
            <v>0.15046191720849153</v>
          </cell>
          <cell r="H39">
            <v>0.5726882105994241</v>
          </cell>
          <cell r="I39">
            <v>0.53626227833500584</v>
          </cell>
          <cell r="J39">
            <v>0.37367147741979712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3EDD-DE82-420D-8CBD-C6CD6BC9B6BB}">
  <dimension ref="A1:AB88"/>
  <sheetViews>
    <sheetView tabSelected="1" workbookViewId="0">
      <selection activeCell="U7" sqref="U7"/>
    </sheetView>
  </sheetViews>
  <sheetFormatPr defaultRowHeight="14.4" x14ac:dyDescent="0.3"/>
  <sheetData>
    <row r="1" spans="1:28" x14ac:dyDescent="0.3">
      <c r="A1">
        <v>48.576920220423595</v>
      </c>
      <c r="B1">
        <v>3.4451589867499225E-3</v>
      </c>
      <c r="C1">
        <v>0.12140127162071794</v>
      </c>
      <c r="D1">
        <v>29.999715831012985</v>
      </c>
      <c r="E1">
        <v>1.0423105153925268E-4</v>
      </c>
      <c r="F1">
        <v>0.20601616841226714</v>
      </c>
      <c r="G1">
        <v>36.875936303319847</v>
      </c>
      <c r="H1">
        <v>0.11866139179718335</v>
      </c>
      <c r="I1">
        <v>0.11714719817317698</v>
      </c>
      <c r="J1">
        <v>2.3563865458896389</v>
      </c>
      <c r="K1">
        <v>21.801083849761412</v>
      </c>
      <c r="L1">
        <v>254694594.38828331</v>
      </c>
      <c r="M1">
        <v>0.99715167715598374</v>
      </c>
      <c r="N1">
        <v>0.99785726831588395</v>
      </c>
      <c r="O1">
        <v>0.99483985597750246</v>
      </c>
      <c r="P1">
        <v>7.6353530021850968E-2</v>
      </c>
      <c r="Q1">
        <v>6.5072334012007335E-2</v>
      </c>
      <c r="R1">
        <v>0.13124093047280488</v>
      </c>
    </row>
    <row r="2" spans="1:28" x14ac:dyDescent="0.3">
      <c r="A2">
        <v>50.510520470142708</v>
      </c>
      <c r="B2">
        <v>2.7585713350963266E-3</v>
      </c>
      <c r="C2">
        <v>1.0778288919522101E-2</v>
      </c>
      <c r="D2">
        <v>12.003007074765211</v>
      </c>
      <c r="E2">
        <v>2.7702320920268772E-4</v>
      </c>
      <c r="F2">
        <v>0.12936471975609504</v>
      </c>
      <c r="G2">
        <v>37.568737292845341</v>
      </c>
      <c r="H2">
        <v>5.3649086564263322E-2</v>
      </c>
      <c r="I2">
        <v>7.346635518018668E-8</v>
      </c>
      <c r="J2">
        <v>5.5085663355338088</v>
      </c>
      <c r="K2">
        <v>12.48273503392198</v>
      </c>
      <c r="L2">
        <v>60287657.908559591</v>
      </c>
      <c r="M2">
        <v>0.99677803386738084</v>
      </c>
      <c r="N2">
        <v>0.98497015994846149</v>
      </c>
      <c r="O2">
        <v>0.99633796894404436</v>
      </c>
      <c r="P2">
        <v>8.1497811177377574E-2</v>
      </c>
      <c r="Q2">
        <v>0.17565714454853484</v>
      </c>
      <c r="R2">
        <v>8.5893304178062901E-2</v>
      </c>
    </row>
    <row r="3" spans="1:28" x14ac:dyDescent="0.3">
      <c r="A3">
        <v>49.349206690996795</v>
      </c>
      <c r="B3">
        <v>4.0429570778648021E-3</v>
      </c>
      <c r="C3">
        <v>0.23114408381389442</v>
      </c>
      <c r="D3">
        <v>12.000005399341951</v>
      </c>
      <c r="E3">
        <v>1.6355869045437622E-9</v>
      </c>
      <c r="F3">
        <v>8.3069404055800281E-2</v>
      </c>
      <c r="G3">
        <v>37.056438828370965</v>
      </c>
      <c r="H3">
        <v>3.7212227170650425E-2</v>
      </c>
      <c r="I3">
        <v>3.8856814878791204E-14</v>
      </c>
      <c r="J3">
        <v>2.8544009897872691</v>
      </c>
      <c r="K3">
        <v>21.326145154792666</v>
      </c>
      <c r="L3">
        <v>491337108.64520597</v>
      </c>
      <c r="M3">
        <v>0.99564375678523032</v>
      </c>
      <c r="N3">
        <v>0.99364248499065222</v>
      </c>
      <c r="O3">
        <v>0.99833159971691754</v>
      </c>
      <c r="P3">
        <v>9.5112351033143874E-2</v>
      </c>
      <c r="Q3">
        <v>0.11284760152903413</v>
      </c>
      <c r="R3">
        <v>7.2362334403524547E-2</v>
      </c>
    </row>
    <row r="4" spans="1:28" x14ac:dyDescent="0.3">
      <c r="A4">
        <v>49.44239935636346</v>
      </c>
      <c r="B4">
        <v>2.0960460298217704E-2</v>
      </c>
      <c r="C4">
        <v>8.699519369336361E-7</v>
      </c>
      <c r="D4">
        <v>19.077837518602685</v>
      </c>
      <c r="E4">
        <v>3.9998448145592967E-2</v>
      </c>
      <c r="F4">
        <v>1.0097296296151461</v>
      </c>
      <c r="G4">
        <v>36.796879543426073</v>
      </c>
      <c r="H4">
        <v>0.94458921623581116</v>
      </c>
      <c r="I4">
        <v>4.7674454537828067E-7</v>
      </c>
      <c r="J4">
        <v>5.7345373634220387</v>
      </c>
      <c r="K4">
        <v>12.046601778194519</v>
      </c>
      <c r="L4">
        <v>148675343.38618147</v>
      </c>
      <c r="M4">
        <v>0.99705841127164407</v>
      </c>
      <c r="N4">
        <v>0.96232286471439865</v>
      </c>
      <c r="O4">
        <v>0.98513736652583839</v>
      </c>
      <c r="P4">
        <v>7.8563095493770593E-2</v>
      </c>
      <c r="Q4">
        <v>0.27200984323990596</v>
      </c>
      <c r="R4">
        <v>0.17263594321145245</v>
      </c>
    </row>
    <row r="5" spans="1:28" x14ac:dyDescent="0.3">
      <c r="A5">
        <v>49.239808317361735</v>
      </c>
      <c r="B5">
        <v>1.5526210334347708E-2</v>
      </c>
      <c r="C5">
        <v>0.32721941561870621</v>
      </c>
      <c r="D5">
        <v>12.000012787053633</v>
      </c>
      <c r="E5">
        <v>1.2895019008193522E-7</v>
      </c>
      <c r="F5">
        <v>0.6781339905067264</v>
      </c>
      <c r="G5">
        <v>36.632560030756977</v>
      </c>
      <c r="H5">
        <v>0.57117837898003987</v>
      </c>
      <c r="I5">
        <v>4.2105059491129025E-14</v>
      </c>
      <c r="J5">
        <v>3.2018281871414151</v>
      </c>
      <c r="K5">
        <v>20.29136436816561</v>
      </c>
      <c r="L5">
        <v>628801462.70165002</v>
      </c>
      <c r="M5">
        <v>0.99609207072768791</v>
      </c>
      <c r="N5">
        <v>0.98186819477377152</v>
      </c>
      <c r="O5">
        <v>0.99353863311962365</v>
      </c>
      <c r="P5">
        <v>9.1131008243743442E-2</v>
      </c>
      <c r="Q5">
        <v>0.19012490973366925</v>
      </c>
      <c r="R5">
        <v>0.11467682231270561</v>
      </c>
      <c r="T5">
        <f>1/51</f>
        <v>1.9607843137254902E-2</v>
      </c>
      <c r="U5">
        <f>0.0001</f>
        <v>1E-4</v>
      </c>
      <c r="V5">
        <f>10^-8</f>
        <v>1E-8</v>
      </c>
      <c r="W5">
        <f>1/30</f>
        <v>3.3333333333333333E-2</v>
      </c>
      <c r="X5">
        <v>0</v>
      </c>
      <c r="Y5">
        <v>1E-3</v>
      </c>
      <c r="Z5">
        <f>1/37.7</f>
        <v>2.652519893899204E-2</v>
      </c>
      <c r="AA5">
        <f>0.00000001</f>
        <v>1E-8</v>
      </c>
      <c r="AB5">
        <v>0</v>
      </c>
    </row>
    <row r="6" spans="1:28" x14ac:dyDescent="0.3">
      <c r="A6">
        <v>50.999999994057106</v>
      </c>
      <c r="B6">
        <v>9.9941836983073271E-3</v>
      </c>
      <c r="C6">
        <v>2.1125389995300593E-8</v>
      </c>
      <c r="D6">
        <v>29.999707046193784</v>
      </c>
      <c r="E6">
        <v>4.143141571500164E-6</v>
      </c>
      <c r="F6">
        <v>0.31010257925852275</v>
      </c>
      <c r="G6">
        <v>37.421325514304478</v>
      </c>
      <c r="H6">
        <v>0.13062924633364018</v>
      </c>
      <c r="I6">
        <v>6.3643947966195306E-8</v>
      </c>
      <c r="J6">
        <v>4.7298347649001569</v>
      </c>
      <c r="K6">
        <v>13.212689770210412</v>
      </c>
      <c r="L6">
        <v>147948564.61302114</v>
      </c>
      <c r="M6">
        <v>0.99559532172300957</v>
      </c>
      <c r="N6">
        <v>0.99084635036127455</v>
      </c>
      <c r="O6">
        <v>0.99619471028838968</v>
      </c>
      <c r="P6">
        <v>9.9881942364792739E-2</v>
      </c>
      <c r="Q6">
        <v>0.13830488550528458</v>
      </c>
      <c r="R6">
        <v>9.37981567563788E-2</v>
      </c>
      <c r="T6">
        <f>1/47</f>
        <v>2.1276595744680851E-2</v>
      </c>
      <c r="U6">
        <v>10</v>
      </c>
      <c r="V6">
        <v>10</v>
      </c>
      <c r="W6">
        <f>1/12</f>
        <v>8.3333333333333329E-2</v>
      </c>
      <c r="X6">
        <v>0.1</v>
      </c>
      <c r="Y6">
        <v>2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48.874115038687044</v>
      </c>
      <c r="B7">
        <v>1.446998199364203E-2</v>
      </c>
      <c r="C7">
        <v>0.11369351426760284</v>
      </c>
      <c r="D7">
        <v>12.000000065100894</v>
      </c>
      <c r="E7">
        <v>5.7276881232332597E-13</v>
      </c>
      <c r="F7">
        <v>6.0090623805981541E-2</v>
      </c>
      <c r="G7">
        <v>37.59680441577332</v>
      </c>
      <c r="H7">
        <v>5.2107992553966115E-2</v>
      </c>
      <c r="I7">
        <v>1.2083683379844549E-2</v>
      </c>
      <c r="J7">
        <v>2.7092814963913163</v>
      </c>
      <c r="K7">
        <v>17.042551021186483</v>
      </c>
      <c r="L7">
        <v>233052676.88925159</v>
      </c>
      <c r="M7">
        <v>0.99888380758466322</v>
      </c>
      <c r="N7">
        <v>0.99883264410896155</v>
      </c>
      <c r="O7">
        <v>0.9978692590122844</v>
      </c>
      <c r="P7">
        <v>4.695643497637722E-2</v>
      </c>
      <c r="Q7">
        <v>5.3027681677605236E-2</v>
      </c>
      <c r="R7">
        <v>7.3517545739985257E-2</v>
      </c>
    </row>
    <row r="8" spans="1:28" x14ac:dyDescent="0.3">
      <c r="A8">
        <v>48.761615887058241</v>
      </c>
      <c r="B8">
        <v>1.9912026954773534E-2</v>
      </c>
      <c r="C8">
        <v>0.16356333111029975</v>
      </c>
      <c r="D8">
        <v>12.000000000005855</v>
      </c>
      <c r="E8">
        <v>4.0649577507438787E-14</v>
      </c>
      <c r="F8">
        <v>0.1371268328627569</v>
      </c>
      <c r="G8">
        <v>37.140970945722401</v>
      </c>
      <c r="H8">
        <v>0.2813154008614559</v>
      </c>
      <c r="I8">
        <v>4.0648873689817276E-14</v>
      </c>
      <c r="J8">
        <v>2.727035462373236</v>
      </c>
      <c r="K8">
        <v>19.81821586922204</v>
      </c>
      <c r="L8">
        <v>417024018.00249422</v>
      </c>
      <c r="M8">
        <v>0.99885995893090862</v>
      </c>
      <c r="N8">
        <v>0.99786111951671363</v>
      </c>
      <c r="O8">
        <v>0.99082323156365981</v>
      </c>
      <c r="P8">
        <v>4.8365974386202527E-2</v>
      </c>
      <c r="Q8">
        <v>6.5029601186066044E-2</v>
      </c>
      <c r="R8">
        <v>0.13816463582235697</v>
      </c>
    </row>
    <row r="9" spans="1:28" x14ac:dyDescent="0.3">
      <c r="A9">
        <v>50.919432046864223</v>
      </c>
      <c r="B9">
        <v>4.4056010043992453</v>
      </c>
      <c r="C9">
        <v>6.8836469907256277E-7</v>
      </c>
      <c r="D9">
        <v>13.192986744759565</v>
      </c>
      <c r="E9">
        <v>2.0144668430100546E-12</v>
      </c>
      <c r="F9">
        <v>1.69738648670179</v>
      </c>
      <c r="G9">
        <v>35.843339209688629</v>
      </c>
      <c r="H9">
        <v>6.6880328344489586</v>
      </c>
      <c r="I9">
        <v>1.6590140184911274E-2</v>
      </c>
      <c r="J9">
        <v>3.0007955235296184</v>
      </c>
      <c r="K9">
        <v>20.441782281223848</v>
      </c>
      <c r="L9">
        <v>1738443049.5332391</v>
      </c>
      <c r="M9">
        <v>0.99327824545614019</v>
      </c>
      <c r="N9">
        <v>0.96083486412621311</v>
      </c>
      <c r="O9">
        <v>0.98246127776314518</v>
      </c>
      <c r="P9">
        <v>0.11588014899325967</v>
      </c>
      <c r="Q9">
        <v>0.29474233254173493</v>
      </c>
      <c r="R9">
        <v>0.19800797138146542</v>
      </c>
    </row>
    <row r="10" spans="1:28" x14ac:dyDescent="0.3">
      <c r="A10">
        <v>49.408849253982126</v>
      </c>
      <c r="B10">
        <v>9.4529985969194902E-3</v>
      </c>
      <c r="C10">
        <v>1.0608904681903198E-2</v>
      </c>
      <c r="D10">
        <v>12.000000058546641</v>
      </c>
      <c r="E10">
        <v>3.9332856766082552E-12</v>
      </c>
      <c r="F10">
        <v>0.95232935942692698</v>
      </c>
      <c r="G10">
        <v>36.947717453221308</v>
      </c>
      <c r="H10">
        <v>1.0754656207007234</v>
      </c>
      <c r="I10">
        <v>1.8233665405734697E-10</v>
      </c>
      <c r="J10">
        <v>3.5310487703605582</v>
      </c>
      <c r="K10">
        <v>9.6698757560820319</v>
      </c>
      <c r="L10">
        <v>75395574.696482286</v>
      </c>
      <c r="M10">
        <v>0.99714574640445841</v>
      </c>
      <c r="N10">
        <v>0.98563531481281519</v>
      </c>
      <c r="O10">
        <v>0.99036242486059689</v>
      </c>
      <c r="P10">
        <v>7.5950490334603521E-2</v>
      </c>
      <c r="Q10">
        <v>0.16842358439259131</v>
      </c>
      <c r="R10">
        <v>0.14080161646368922</v>
      </c>
    </row>
    <row r="11" spans="1:28" x14ac:dyDescent="0.3">
      <c r="A11">
        <v>48.990836302117579</v>
      </c>
      <c r="B11">
        <v>1.5881564269473569E-2</v>
      </c>
      <c r="C11">
        <v>0.12007559690967497</v>
      </c>
      <c r="D11">
        <v>12.000046184098373</v>
      </c>
      <c r="E11">
        <v>1.5873660356365372E-7</v>
      </c>
      <c r="F11">
        <v>8.5621176671224056E-2</v>
      </c>
      <c r="G11">
        <v>37.474628998038654</v>
      </c>
      <c r="H11">
        <v>0.12783795069682061</v>
      </c>
      <c r="I11">
        <v>7.1749094391327805E-11</v>
      </c>
      <c r="J11">
        <v>4.0957054004613136</v>
      </c>
      <c r="K11">
        <v>17.614756338241467</v>
      </c>
      <c r="L11">
        <v>38579500.643633887</v>
      </c>
      <c r="M11">
        <v>0.98884871120898021</v>
      </c>
      <c r="N11">
        <v>0.99282628613673474</v>
      </c>
      <c r="O11">
        <v>0.99345018248247774</v>
      </c>
      <c r="P11">
        <v>0.14814048248376069</v>
      </c>
      <c r="Q11">
        <v>0.12645305054519887</v>
      </c>
      <c r="R11">
        <v>0.13838480664131003</v>
      </c>
    </row>
    <row r="12" spans="1:28" x14ac:dyDescent="0.3">
      <c r="A12">
        <v>50.999999999901455</v>
      </c>
      <c r="B12">
        <v>3.6368634974757859</v>
      </c>
      <c r="C12">
        <v>1.0000037886390246E-8</v>
      </c>
      <c r="D12">
        <v>15.186031768379388</v>
      </c>
      <c r="E12">
        <v>9.9108386006878199E-6</v>
      </c>
      <c r="F12">
        <v>1.1341257747948974</v>
      </c>
      <c r="G12">
        <v>36.156424676984052</v>
      </c>
      <c r="H12">
        <v>3.4138537888004965</v>
      </c>
      <c r="I12">
        <v>2.2817959242046907E-5</v>
      </c>
      <c r="J12">
        <v>5.340889535890553</v>
      </c>
      <c r="K12">
        <v>16.524018960757985</v>
      </c>
      <c r="L12">
        <v>1300018413.1002419</v>
      </c>
      <c r="M12">
        <v>0.97975484963309245</v>
      </c>
      <c r="N12">
        <v>0.94325918078540472</v>
      </c>
      <c r="O12">
        <v>0.98459361208067908</v>
      </c>
      <c r="P12">
        <v>0.20052718317192575</v>
      </c>
      <c r="Q12">
        <v>0.33227792043795862</v>
      </c>
      <c r="R12">
        <v>0.17437025386314045</v>
      </c>
    </row>
    <row r="13" spans="1:28" x14ac:dyDescent="0.3">
      <c r="A13">
        <v>50.077774246409433</v>
      </c>
      <c r="B13">
        <v>9.4331900950054507E-3</v>
      </c>
      <c r="C13">
        <v>7.5825255937541719E-2</v>
      </c>
      <c r="D13">
        <v>12.000000000005596</v>
      </c>
      <c r="E13">
        <v>9.9999999999961148E-2</v>
      </c>
      <c r="F13">
        <v>2.4954536581281678E-2</v>
      </c>
      <c r="G13">
        <v>37.676159987848287</v>
      </c>
      <c r="H13">
        <v>1.54954740118397E-2</v>
      </c>
      <c r="I13">
        <v>3.8857762901592111E-14</v>
      </c>
      <c r="J13">
        <v>4.087831933634603</v>
      </c>
      <c r="K13">
        <v>14.755182890825322</v>
      </c>
      <c r="L13">
        <v>575383680.90714037</v>
      </c>
      <c r="M13">
        <v>0.99898440987656301</v>
      </c>
      <c r="N13">
        <v>0.99750139531192072</v>
      </c>
      <c r="O13">
        <v>0.99561080093942822</v>
      </c>
      <c r="P13">
        <v>4.4837133332244851E-2</v>
      </c>
      <c r="Q13">
        <v>7.655681166579574E-2</v>
      </c>
      <c r="R13">
        <v>9.6517663482712374E-2</v>
      </c>
    </row>
    <row r="14" spans="1:28" x14ac:dyDescent="0.3">
      <c r="A14">
        <v>50.79765038475616</v>
      </c>
      <c r="B14">
        <v>5.2112817974775726E-3</v>
      </c>
      <c r="C14">
        <v>5.1143384630373927E-3</v>
      </c>
      <c r="D14">
        <v>17.894999398232901</v>
      </c>
      <c r="E14">
        <v>2.7257446593218701E-10</v>
      </c>
      <c r="F14">
        <v>2.7185596246433567E-2</v>
      </c>
      <c r="G14">
        <v>37.610092043748402</v>
      </c>
      <c r="H14">
        <v>2.7040830495672828E-2</v>
      </c>
      <c r="I14">
        <v>5.0364791247962124E-3</v>
      </c>
      <c r="J14">
        <v>4.565801706292258</v>
      </c>
      <c r="K14">
        <v>13.024986270242039</v>
      </c>
      <c r="L14">
        <v>351088860.0316714</v>
      </c>
      <c r="M14">
        <v>0.99208186291804368</v>
      </c>
      <c r="N14">
        <v>0.99531135369522084</v>
      </c>
      <c r="O14">
        <v>0.99317530497218343</v>
      </c>
      <c r="P14">
        <v>0.12573147289882708</v>
      </c>
      <c r="Q14">
        <v>0.10064040795090565</v>
      </c>
      <c r="R14">
        <v>0.11827697316316063</v>
      </c>
    </row>
    <row r="15" spans="1:28" x14ac:dyDescent="0.3">
      <c r="A15">
        <v>50.526041918309076</v>
      </c>
      <c r="B15">
        <v>1.1013632146987111E-2</v>
      </c>
      <c r="C15">
        <v>8.9835838972098833E-2</v>
      </c>
      <c r="D15">
        <v>12.000000000003197</v>
      </c>
      <c r="E15">
        <v>9.9999999999977801E-2</v>
      </c>
      <c r="F15">
        <v>4.4530450076513628E-2</v>
      </c>
      <c r="G15">
        <v>37.652814554156741</v>
      </c>
      <c r="H15">
        <v>8.7647302547719328E-3</v>
      </c>
      <c r="I15">
        <v>2.2204511896644771E-14</v>
      </c>
      <c r="J15">
        <v>6.1031742274493013</v>
      </c>
      <c r="K15">
        <v>13.758260057943666</v>
      </c>
      <c r="L15">
        <v>623441466.64348328</v>
      </c>
      <c r="M15">
        <v>0.99881911170944182</v>
      </c>
      <c r="N15">
        <v>0.99220715121666947</v>
      </c>
      <c r="O15">
        <v>0.99582594294838356</v>
      </c>
      <c r="P15">
        <v>4.83378747746624E-2</v>
      </c>
      <c r="Q15">
        <v>0.12483054711311269</v>
      </c>
      <c r="R15">
        <v>9.097068551276917E-2</v>
      </c>
    </row>
    <row r="16" spans="1:28" x14ac:dyDescent="0.3">
      <c r="A16">
        <v>49.377139934535691</v>
      </c>
      <c r="B16">
        <v>2.3989697613504224E-2</v>
      </c>
      <c r="C16">
        <v>0.35911575649269484</v>
      </c>
      <c r="D16">
        <v>15.403524410886028</v>
      </c>
      <c r="E16">
        <v>1.0383437132731057E-4</v>
      </c>
      <c r="F16">
        <v>1.132976545736988</v>
      </c>
      <c r="G16">
        <v>36.10955963173955</v>
      </c>
      <c r="H16">
        <v>6.0870626966881973</v>
      </c>
      <c r="I16">
        <v>1.1289012028471124E-6</v>
      </c>
      <c r="J16">
        <v>2.897600080446348</v>
      </c>
      <c r="K16">
        <v>20.480420248528038</v>
      </c>
      <c r="L16">
        <v>818030321.38150954</v>
      </c>
      <c r="M16">
        <v>0.99463978881551496</v>
      </c>
      <c r="N16">
        <v>0.98536540281121499</v>
      </c>
      <c r="O16">
        <v>0.96979925148864843</v>
      </c>
      <c r="P16">
        <v>0.10311917343055668</v>
      </c>
      <c r="Q16">
        <v>0.1984735547792339</v>
      </c>
      <c r="R16">
        <v>0.24488322639099222</v>
      </c>
    </row>
    <row r="17" spans="1:22" x14ac:dyDescent="0.3">
      <c r="I17">
        <f t="shared" ref="I17:I32" si="0">IF(OR(ABS(1/A1-T$5)&lt;=0.001*(1/A1),ABS(1/A1-T$6)&lt;=0.001*(1/A1)),0,1)</f>
        <v>1</v>
      </c>
      <c r="J17">
        <f t="shared" ref="J17:K32" si="1">IF(OR(ABS(B1-U$5)&lt;=0.001*(B1),ABS(B1-U$6)&lt;=0.001*(B1)),0,1)</f>
        <v>1</v>
      </c>
      <c r="K17">
        <f t="shared" si="1"/>
        <v>1</v>
      </c>
      <c r="L17">
        <f t="shared" ref="L17:L32" si="2">IF(OR(ABS(1/D1-W$5)&lt;=0.001*(1/D1),ABS(1/D1-W$6)&lt;=0.001*(1/D1)),0,1)</f>
        <v>0</v>
      </c>
      <c r="M17">
        <f t="shared" ref="M17:N32" si="3">IF(OR(ABS(E1-X$5)&lt;=0.001*(E1),ABS(E1-X$6)&lt;=0.001*(E1)),0,1)</f>
        <v>1</v>
      </c>
      <c r="N17">
        <f t="shared" si="3"/>
        <v>1</v>
      </c>
      <c r="O17">
        <f t="shared" ref="O17:O32" si="4">IF(OR(ABS(1/G1-Z$5)&lt;=0.001*(1/G1),ABS(1/G1-Z$6)&lt;=0.001*(1/G1)),0,1)</f>
        <v>1</v>
      </c>
      <c r="P17">
        <f t="shared" ref="P17:Q32" si="5">IF(OR(ABS(H1-AA$5)&lt;=0.001*(H1),ABS(H1-AA$6)&lt;=0.001*(H1)),0,1)</f>
        <v>1</v>
      </c>
      <c r="Q17">
        <f t="shared" si="5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5"/>
        <v>1</v>
      </c>
    </row>
    <row r="19" spans="1:22" x14ac:dyDescent="0.3">
      <c r="A19" t="s">
        <v>4</v>
      </c>
      <c r="B19">
        <f>AVERAGE(A$1:A$3)</f>
        <v>49.478882460521028</v>
      </c>
      <c r="C19">
        <f>AVERAGE(A$4:A$6)</f>
        <v>49.894069222594105</v>
      </c>
      <c r="D19">
        <f>AVERAGE(A$7:A$12)</f>
        <v>49.659141421435116</v>
      </c>
      <c r="E19">
        <f>AVERAGE(A$13:A$16)</f>
        <v>50.194651621002592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0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5"/>
        <v>1</v>
      </c>
    </row>
    <row r="20" spans="1:22" x14ac:dyDescent="0.3">
      <c r="B20">
        <f>STDEV(A$1:A$3)/SQRT(COUNT(A$1:A$3))</f>
        <v>0.56193544567851439</v>
      </c>
      <c r="C20">
        <f>STDEV(A$4:A$6)/SQRT(COUNT(A$4:A$6))</f>
        <v>0.55604943896579273</v>
      </c>
      <c r="D20">
        <f>STDEV(A$7:A$12)/SQRT(COUNT(A$7:A$12))</f>
        <v>0.42100398240612968</v>
      </c>
      <c r="E20">
        <f>STDEV(A$13:A$16)/SQRT(COUNT(A$13:A$16))</f>
        <v>0.31029726559636295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5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5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0"/>
        <v>0</v>
      </c>
      <c r="J22">
        <f t="shared" si="1"/>
        <v>1</v>
      </c>
      <c r="K22">
        <f t="shared" si="1"/>
        <v>1</v>
      </c>
      <c r="L22">
        <f t="shared" si="2"/>
        <v>0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5"/>
        <v>1</v>
      </c>
      <c r="S22">
        <f>MAX(L5:L16)</f>
        <v>1738443049.5332391</v>
      </c>
      <c r="T22">
        <f>S22/10^8</f>
        <v>17.384430495332392</v>
      </c>
    </row>
    <row r="23" spans="1:22" x14ac:dyDescent="0.3">
      <c r="A23">
        <f>STDEV(B5:B16)/SQRT(12)</f>
        <v>0.45281758959859819</v>
      </c>
      <c r="B23" t="s">
        <v>5</v>
      </c>
      <c r="C23">
        <f>AVERAGE(B$1:B$3)</f>
        <v>3.4155624665703501E-3</v>
      </c>
      <c r="D23">
        <f>AVERAGE(B$4:B$6)</f>
        <v>1.5493618110290914E-2</v>
      </c>
      <c r="E23">
        <f>AVERAGE(B$7:B$12)</f>
        <v>1.3503635122816398</v>
      </c>
      <c r="F23">
        <f>AVERAGE(B$13:B$16)</f>
        <v>1.241195041324359E-2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5"/>
        <v>1</v>
      </c>
    </row>
    <row r="24" spans="1:22" x14ac:dyDescent="0.3">
      <c r="C24">
        <f>STDEV(B$1:B$3)/SQRT(COUNT(B$1:B$3))</f>
        <v>3.7106542530115764E-4</v>
      </c>
      <c r="D24">
        <f>STDEV(B$4:B$6)/SQRT(COUNT(B$4:B$6))</f>
        <v>3.1657333171656132E-3</v>
      </c>
      <c r="E24">
        <f>STDEV(B$7:B$9)/SQRT(COUNT(B$7:B$9))</f>
        <v>1.4628041768896436</v>
      </c>
      <c r="F24">
        <f>STDEV(B$13:B$16)/SQRT(COUNT(B$13:B$16))</f>
        <v>4.0488904421919231E-3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5"/>
        <v>1</v>
      </c>
    </row>
    <row r="25" spans="1:22" x14ac:dyDescent="0.3">
      <c r="I25">
        <f t="shared" si="0"/>
        <v>1</v>
      </c>
      <c r="J25">
        <f t="shared" si="1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5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 t="shared" si="0"/>
        <v>1</v>
      </c>
      <c r="J26">
        <f t="shared" si="1"/>
        <v>1</v>
      </c>
      <c r="K26">
        <f t="shared" si="1"/>
        <v>1</v>
      </c>
      <c r="L26">
        <f t="shared" si="2"/>
        <v>0</v>
      </c>
      <c r="M26">
        <f t="shared" si="3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5"/>
        <v>1</v>
      </c>
    </row>
    <row r="27" spans="1:22" x14ac:dyDescent="0.3">
      <c r="C27" t="s">
        <v>6</v>
      </c>
      <c r="D27">
        <f>AVERAGE(C$1:C$3)</f>
        <v>0.12110788145137814</v>
      </c>
      <c r="E27">
        <f>AVERAGE(C$4:C$6)</f>
        <v>0.10907343556534438</v>
      </c>
      <c r="F27">
        <f>AVERAGE(C$7:C$12)</f>
        <v>6.7990340889036285E-2</v>
      </c>
      <c r="G27">
        <f>AVERAGE(C$13:C$16)</f>
        <v>0.13247279746634319</v>
      </c>
      <c r="I27">
        <f t="shared" si="0"/>
        <v>1</v>
      </c>
      <c r="J27">
        <f t="shared" si="1"/>
        <v>1</v>
      </c>
      <c r="K27">
        <f t="shared" si="1"/>
        <v>1</v>
      </c>
      <c r="L27">
        <f t="shared" si="2"/>
        <v>0</v>
      </c>
      <c r="M27">
        <f t="shared" si="3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5"/>
        <v>1</v>
      </c>
    </row>
    <row r="28" spans="1:22" x14ac:dyDescent="0.3">
      <c r="D28">
        <f>STDEV(C$1:C$3)/SQRT(COUNT(C$1:C$3))</f>
        <v>6.3614294641484312E-2</v>
      </c>
      <c r="E28">
        <f>STDEV(C$4:C$6)/SQRT(COUNT(C$4:C$6))</f>
        <v>0.10907299002695615</v>
      </c>
      <c r="F28">
        <f>STDEV(C$7:C$12)/SQRT(COUNT(C$7:C$12))</f>
        <v>2.9706204501983198E-2</v>
      </c>
      <c r="G28">
        <f>STDEV(C$13:C$16)/SQRT(COUNT(C$13:C$16))</f>
        <v>7.7789278474400786E-2</v>
      </c>
      <c r="I28">
        <f t="shared" si="0"/>
        <v>0</v>
      </c>
      <c r="J28">
        <f t="shared" si="1"/>
        <v>1</v>
      </c>
      <c r="K28">
        <f t="shared" si="1"/>
        <v>0</v>
      </c>
      <c r="L28">
        <f t="shared" si="2"/>
        <v>1</v>
      </c>
      <c r="M28">
        <f t="shared" si="3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5"/>
        <v>1</v>
      </c>
    </row>
    <row r="29" spans="1:22" x14ac:dyDescent="0.3">
      <c r="I29">
        <f t="shared" si="0"/>
        <v>1</v>
      </c>
      <c r="J29">
        <f t="shared" si="1"/>
        <v>1</v>
      </c>
      <c r="K29">
        <f t="shared" si="1"/>
        <v>1</v>
      </c>
      <c r="L29">
        <f t="shared" si="2"/>
        <v>0</v>
      </c>
      <c r="M29">
        <f t="shared" si="3"/>
        <v>0</v>
      </c>
      <c r="N29">
        <f t="shared" si="3"/>
        <v>1</v>
      </c>
      <c r="O29">
        <f t="shared" si="4"/>
        <v>0</v>
      </c>
      <c r="P29">
        <f t="shared" si="5"/>
        <v>1</v>
      </c>
      <c r="Q29">
        <f t="shared" si="5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 t="shared" si="0"/>
        <v>1</v>
      </c>
      <c r="J30">
        <f t="shared" si="1"/>
        <v>1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5"/>
        <v>1</v>
      </c>
    </row>
    <row r="31" spans="1:22" x14ac:dyDescent="0.3">
      <c r="C31">
        <f>STDEV(D5:D16)/SQRT(12)</f>
        <v>1.5032224894909771</v>
      </c>
      <c r="D31" t="s">
        <v>7</v>
      </c>
      <c r="E31">
        <f>AVERAGE(D$1:D$3)</f>
        <v>18.00090943504005</v>
      </c>
      <c r="F31">
        <f>AVERAGE(D$4:D$6)</f>
        <v>20.359185783950036</v>
      </c>
      <c r="G31">
        <f>AVERAGE(D$7:D$12)</f>
        <v>12.729844136815119</v>
      </c>
      <c r="H31">
        <f>AVERAGE(D$13:D$16)</f>
        <v>14.324630952281931</v>
      </c>
      <c r="I31">
        <f t="shared" si="0"/>
        <v>1</v>
      </c>
      <c r="J31">
        <f t="shared" si="1"/>
        <v>1</v>
      </c>
      <c r="K31">
        <f t="shared" si="1"/>
        <v>1</v>
      </c>
      <c r="L31">
        <f t="shared" si="2"/>
        <v>0</v>
      </c>
      <c r="M31">
        <f t="shared" si="3"/>
        <v>0</v>
      </c>
      <c r="N31">
        <f t="shared" si="3"/>
        <v>1</v>
      </c>
      <c r="O31">
        <f t="shared" si="4"/>
        <v>1</v>
      </c>
      <c r="P31">
        <f t="shared" si="5"/>
        <v>1</v>
      </c>
      <c r="Q31">
        <f t="shared" si="5"/>
        <v>1</v>
      </c>
    </row>
    <row r="32" spans="1:22" x14ac:dyDescent="0.3">
      <c r="A32">
        <f>MIN(D5:D14)</f>
        <v>12.000000000005596</v>
      </c>
      <c r="E32">
        <f>STDEV(D$1:D$3)/SQRT(COUNT(D$1:D$3))</f>
        <v>5.9994032605625165</v>
      </c>
      <c r="F32">
        <f>STDEV(D$4:D$6)/SQRT(COUNT(D$4:D$6))</f>
        <v>5.235412699060829</v>
      </c>
      <c r="G32">
        <f>STDEV(D$7:D$12)/SQRT(COUNT(D$7:D$12))</f>
        <v>0.52845627445000143</v>
      </c>
      <c r="H32">
        <f>STDEV(D$13:D$16)/SQRT(COUNT(D$13:D$16))</f>
        <v>1.4352514316149911</v>
      </c>
      <c r="I32">
        <f t="shared" si="0"/>
        <v>1</v>
      </c>
      <c r="J32">
        <f t="shared" si="1"/>
        <v>1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5"/>
        <v>1</v>
      </c>
    </row>
    <row r="33" spans="1:12" x14ac:dyDescent="0.3">
      <c r="A33">
        <f>MAX(G5:G14)</f>
        <v>37.676159987848287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1.2708529877628164E-4</v>
      </c>
      <c r="G35">
        <f>AVERAGE(E$4:E$6)</f>
        <v>1.3334240079118183E-2</v>
      </c>
      <c r="H35">
        <f>AVERAGE(E$7:E$12)</f>
        <v>1.678263627570397E-6</v>
      </c>
      <c r="I35">
        <f>AVERAGE(E$13:E$16)</f>
        <v>5.0025958660960178E-2</v>
      </c>
    </row>
    <row r="36" spans="1:12" x14ac:dyDescent="0.3">
      <c r="F36">
        <f>STDEV(E$1:E$3)/SQRT(COUNT(E$1:E$3))</f>
        <v>8.0781548067859391E-5</v>
      </c>
      <c r="G36">
        <f>STDEV(E$4:E$6)/SQRT(COUNT(E$4:E$6))</f>
        <v>1.3332104083597448E-2</v>
      </c>
      <c r="H36">
        <f>STDEV(E$7:E$12)/SQRT(COUNT(E$7:E$12))</f>
        <v>1.6467190233558363E-6</v>
      </c>
      <c r="I36">
        <f>STDEV(E$13:E$16)/SQRT(COUNT(E$13:E$16))</f>
        <v>2.8852534004503074E-2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0.16641807786605606</v>
      </c>
      <c r="F39" t="s">
        <v>9</v>
      </c>
      <c r="G39">
        <f>AVERAGE(F$1:F$3)</f>
        <v>0.1394834307413875</v>
      </c>
      <c r="H39">
        <f>AVERAGE(F$4:F$6)</f>
        <v>0.66598873312679852</v>
      </c>
      <c r="I39">
        <f>AVERAGE(F$8:F$12)</f>
        <v>0.80131792609151908</v>
      </c>
      <c r="J39">
        <f>AVERAGE(F$13:F$16)</f>
        <v>0.30741178216030424</v>
      </c>
    </row>
    <row r="40" spans="1:12" x14ac:dyDescent="0.3">
      <c r="G40">
        <f>STDEV(F$1:F$3)/SQRT(COUNT(F$1:F$3))</f>
        <v>3.5850466991073048E-2</v>
      </c>
      <c r="H40">
        <f>STDEV(F$4:F$6)/SQRT(COUNT(F$4:F$6))</f>
        <v>0.20205620740715993</v>
      </c>
      <c r="I40">
        <f>STDEV(F$8:F$12)/SQRT(COUNT(F$8:F$12))</f>
        <v>0.30739844078377687</v>
      </c>
      <c r="J40">
        <f>STDEV(F$13:F$16)/SQRT(COUNT(F$13:F$16))</f>
        <v>0.27522302841960394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37.167037474845387</v>
      </c>
      <c r="I43">
        <f>AVERAGE(G$4:G$6)</f>
        <v>36.950255029495843</v>
      </c>
      <c r="J43">
        <f>AVERAGE(G$7:G$12)</f>
        <v>36.859980949904724</v>
      </c>
      <c r="K43">
        <f>AVERAGE(G$13:G$16)</f>
        <v>37.262156554373249</v>
      </c>
    </row>
    <row r="44" spans="1:12" x14ac:dyDescent="0.3">
      <c r="H44">
        <f>STDEV(G$1:G$3)/SQRT(COUNT(G$1:G$3))</f>
        <v>0.20749887407193027</v>
      </c>
      <c r="I44">
        <f>STDEV(G$4:G$6)/SQRT(COUNT(G$4:G$6))</f>
        <v>0.24026428282506895</v>
      </c>
      <c r="J44">
        <f>STDEV(G$7:G$12)/SQRT(COUNT(G$7:G$12))</f>
        <v>0.29074077639763202</v>
      </c>
      <c r="K44">
        <f>STDEV(G$13:G$16)/SQRT(COUNT(G$13:G$16))</f>
        <v>0.38444237610632864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6.9840901844032369E-2</v>
      </c>
      <c r="J47">
        <f>AVERAGE(H$4:H$6)</f>
        <v>0.5487989471831638</v>
      </c>
      <c r="K47">
        <f>AVERAGE(H$7:H$12)</f>
        <v>1.939768931343737</v>
      </c>
      <c r="L47">
        <f>AVERAGE(H$13:H$16)</f>
        <v>1.5345909328626204</v>
      </c>
    </row>
    <row r="48" spans="1:12" x14ac:dyDescent="0.3">
      <c r="I48">
        <f>STDEV(H$1:H$3)/SQRT(COUNT(H$1:H$3))</f>
        <v>2.4867132029586351E-2</v>
      </c>
      <c r="J48">
        <f>STDEV(H$4:H$6)/SQRT(COUNT(H$4:H$6))</f>
        <v>0.23523629069260621</v>
      </c>
      <c r="K48">
        <f>STDEV(H$7:H$12)/SQRT(COUNT(H$7:H$12))</f>
        <v>1.0810917673742864</v>
      </c>
      <c r="L48">
        <f>STDEV(H$13:H$16)/SQRT(COUNT(H$13:H$16))</f>
        <v>1.5174952796533259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3.9049090546523675E-2</v>
      </c>
      <c r="K51">
        <f>AVERAGE(I$4:I$6)</f>
        <v>1.8012951181651182E-7</v>
      </c>
      <c r="L51">
        <f>AVERAGE(I$7:I$12)</f>
        <v>4.7827736296873775E-3</v>
      </c>
      <c r="M51">
        <f>AVERAGE(I$13:I$16)</f>
        <v>1.2594020065150304E-3</v>
      </c>
    </row>
    <row r="52" spans="9:16" x14ac:dyDescent="0.3">
      <c r="J52">
        <f>STDEV(I$1:I$3)/SQRT(COUNT(I$1:I$3))</f>
        <v>3.9049053813332416E-2</v>
      </c>
      <c r="K52">
        <f>STDEV(I$4:I$6)/SQRT(COUNT(I$4:I$6))</f>
        <v>1.494411760408893E-7</v>
      </c>
      <c r="L52">
        <f>STDEV(I$7:I$12)/SQRT(COUNT(I$7:I$12))</f>
        <v>3.0767901807002567E-3</v>
      </c>
      <c r="M52">
        <f>STDEV(I$13:I$16)/SQRT(COUNT(I$13:I$16))</f>
        <v>1.2590257342111005E-3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3.5731179570702394</v>
      </c>
      <c r="L55">
        <f>AVERAGE(J$4:J$6)</f>
        <v>4.5554001051545372</v>
      </c>
      <c r="M55">
        <f>AVERAGE(J$7:J$12)</f>
        <v>3.5674593648344324</v>
      </c>
      <c r="N55">
        <f>AVERAGE(J$13:J$16)</f>
        <v>4.4136019869556273</v>
      </c>
    </row>
    <row r="56" spans="9:16" x14ac:dyDescent="0.3">
      <c r="K56">
        <f>STDEV(J$1:J$3)/SQRT(COUNT(J$1:J$3))</f>
        <v>0.97834467611634846</v>
      </c>
      <c r="L56">
        <f>STDEV(J$4:J$6)/SQRT(COUNT(J$4:J$6))</f>
        <v>0.73631391195024953</v>
      </c>
      <c r="M56">
        <f>STDEV(J$7:J$12)/SQRT(COUNT(J$7:J$12))</f>
        <v>0.41590518454384973</v>
      </c>
      <c r="N56">
        <f>STDEV(J$13:J$16)/SQRT(COUNT(J$13:J$16))</f>
        <v>0.66346357715863125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18.53665467949202</v>
      </c>
      <c r="M59">
        <f>AVERAGE(K$4:K$6)</f>
        <v>15.18355197219018</v>
      </c>
      <c r="N59">
        <f>AVERAGE(K$7:K$12)</f>
        <v>16.851866704452309</v>
      </c>
      <c r="O59">
        <f>AVERAGE(K$13:K$16)</f>
        <v>15.504712366884768</v>
      </c>
    </row>
    <row r="60" spans="9:16" x14ac:dyDescent="0.3">
      <c r="L60">
        <f>STDEV(K$1:K$3)/SQRT(COUNT(K$1:K$3))</f>
        <v>3.0300632005102188</v>
      </c>
      <c r="M60">
        <f>STDEV(K$4:K$6)/SQRT(COUNT(K$4:K$6))</f>
        <v>2.5759950120061115</v>
      </c>
      <c r="N60">
        <f>STDEV(K$7:K$12)/SQRT(COUNT(K$7:K$12))</f>
        <v>1.5704941944409938</v>
      </c>
      <c r="O60">
        <f>STDEV(K$13:K$16)/SQRT(COUNT(K$13:K$16))</f>
        <v>1.6960395175404324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268773120.31401628</v>
      </c>
      <c r="N63">
        <f>AVERAGE(L$4:L$6)</f>
        <v>308475123.56695086</v>
      </c>
      <c r="O63">
        <f>AVERAGE(L$7:L$12)</f>
        <v>633752205.47755718</v>
      </c>
      <c r="P63">
        <f>AVERAGE(L$13:L$16)</f>
        <v>591986082.24095106</v>
      </c>
    </row>
    <row r="64" spans="9:16" x14ac:dyDescent="0.3">
      <c r="M64">
        <f>STDEV(L$1:L$3)/SQRT(COUNT(L$1:L$3))</f>
        <v>124632206.79833962</v>
      </c>
      <c r="N64">
        <f>STDEV(L$4:L$6)/SQRT(COUNT(L$4:L$6))</f>
        <v>160163306.98116118</v>
      </c>
      <c r="O64">
        <f>STDEV(L$7:L$12)/SQRT(COUNT(L$7:L$12))</f>
        <v>290847979.50899875</v>
      </c>
      <c r="P64">
        <f>STDEV(L$13:L$16)/SQRT(COUNT(L$13:L$16))</f>
        <v>95913394.378618762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0.99652448926953163</v>
      </c>
      <c r="O67">
        <f>AVERAGE(M$4:M$6)</f>
        <v>0.99624860124078063</v>
      </c>
      <c r="P67">
        <f>AVERAGE(M$7:M$12)</f>
        <v>0.99279521986970709</v>
      </c>
      <c r="Q67">
        <f>AVERAGE(M$13:M$16)</f>
        <v>0.99613129332989081</v>
      </c>
    </row>
    <row r="68" spans="13:20" x14ac:dyDescent="0.3">
      <c r="N68">
        <f>STDEV(M$1:M$3)/SQRT(COUNT(M$1:M$3))</f>
        <v>4.533834317135897E-4</v>
      </c>
      <c r="O68">
        <f>STDEV(M$4:M$6)/SQRT(COUNT(M$4:M$6))</f>
        <v>4.295478661638124E-4</v>
      </c>
      <c r="P68">
        <f>STDEV(M$7:M$12)/SQRT(COUNT(M$7:M$12))</f>
        <v>3.0476140482191415E-3</v>
      </c>
      <c r="Q68">
        <f>STDEV(M$13:M$16)/SQRT(COUNT(M$13:M$16))</f>
        <v>1.6829318179678503E-3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0.99215663775166585</v>
      </c>
      <c r="P71">
        <f>AVERAGE(N$4:N$6)</f>
        <v>0.97834580328314813</v>
      </c>
      <c r="Q71">
        <f>AVERAGE(N$7:N$12)</f>
        <v>0.97987490158114054</v>
      </c>
      <c r="R71">
        <f>AVERAGE(N$13:N$16)</f>
        <v>0.99259632575875645</v>
      </c>
    </row>
    <row r="72" spans="13:20" x14ac:dyDescent="0.3">
      <c r="O72">
        <f>STDEV(N$1:N$3)/SQRT(COUNT(N$1:N$3))</f>
        <v>3.7936436764507814E-3</v>
      </c>
      <c r="P72">
        <f>STDEV(N$4:N$6)/SQRT(COUNT(N$4:N$6))</f>
        <v>8.4202680028962525E-3</v>
      </c>
      <c r="Q72">
        <f>STDEV(N$7:N$12)/SQRT(COUNT(N$7:N$12))</f>
        <v>9.2862888094220955E-3</v>
      </c>
      <c r="R72">
        <f>STDEV(N$13:N$16)/SQRT(COUNT(N$13:N$16))</f>
        <v>2.6436841010644531E-3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0.99650314154615482</v>
      </c>
      <c r="Q75">
        <f>AVERAGE(O$4:O$6)</f>
        <v>0.99162356997795043</v>
      </c>
      <c r="R75">
        <f>AVERAGE(O$7:O$12)</f>
        <v>0.98992666462714041</v>
      </c>
      <c r="S75">
        <f>AVERAGE(O$13:O$16)</f>
        <v>0.98860282508716102</v>
      </c>
    </row>
    <row r="76" spans="13:20" x14ac:dyDescent="0.3">
      <c r="P76">
        <f>STDEV(O$1:O$3)/SQRT(COUNT(O$1:O$3))</f>
        <v>1.0113571866230122E-3</v>
      </c>
      <c r="Q76">
        <f>STDEV(O$4:O$6)/SQRT(COUNT(O$4:O$6))</f>
        <v>3.3325072092072103E-3</v>
      </c>
      <c r="R76">
        <f>STDEV(O$7:O$12)/SQRT(COUNT(O$7:O$12))</f>
        <v>2.314210833012368E-3</v>
      </c>
      <c r="S76">
        <f>STDEV(O$13:O$16)/SQRT(COUNT(O$13:O$16))</f>
        <v>6.2966069537270528E-3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8.4321230744124134E-2</v>
      </c>
      <c r="R79">
        <f>AVERAGE(P$4:P$6)</f>
        <v>8.9858682034102258E-2</v>
      </c>
      <c r="S79">
        <f>AVERAGE(P$7:P$12)</f>
        <v>0.10597011905768822</v>
      </c>
      <c r="T79">
        <f>AVERAGE(P$13:P$16)</f>
        <v>8.0506413609072749E-2</v>
      </c>
    </row>
    <row r="80" spans="13:20" x14ac:dyDescent="0.3">
      <c r="Q80">
        <f>STDEV(P$1:P$3)/SQRT(COUNT(P$1:P$3))</f>
        <v>5.5961926036322994E-3</v>
      </c>
      <c r="R80">
        <f>STDEV(P$4:P$6)/SQRT(COUNT(P$4:P$6))</f>
        <v>6.1870137779418714E-3</v>
      </c>
      <c r="S80">
        <f>STDEV(P$7:P$12)/SQRT(COUNT(P$7:P$12))</f>
        <v>2.4845936703056754E-2</v>
      </c>
      <c r="T80">
        <f>STDEV(P$13:P$16)/SQRT(COUNT(P$13:P$16))</f>
        <v>2.013238547861336E-2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0.11785902669652543</v>
      </c>
      <c r="S83">
        <f>AVERAGE(Q$4:Q$6)</f>
        <v>0.20014654615961991</v>
      </c>
      <c r="T83">
        <f>AVERAGE(Q$7:Q$12)</f>
        <v>0.1733256951301925</v>
      </c>
      <c r="U83">
        <f>AVERAGE(Q$13:Q$16)</f>
        <v>0.12512533037726198</v>
      </c>
    </row>
    <row r="84" spans="17:22" x14ac:dyDescent="0.3">
      <c r="R84">
        <f>STDEV(Q$1:Q$3)/SQRT(COUNT(Q$1:Q$3))</f>
        <v>3.2021273486058981E-2</v>
      </c>
      <c r="S84">
        <f>STDEV(Q$4:Q$6)/SQRT(COUNT(Q$4:Q$6))</f>
        <v>3.8921197430169481E-2</v>
      </c>
      <c r="T84">
        <f>STDEV(Q$7:Q$12)/SQRT(COUNT(Q$7:Q$12))</f>
        <v>4.7759306693350545E-2</v>
      </c>
      <c r="U84">
        <f>STDEV(Q$13:Q$16)/SQRT(COUNT(Q$13:Q$16))</f>
        <v>2.6360420703752063E-2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9.6498856351464116E-2</v>
      </c>
      <c r="T87">
        <f>AVERAGE(R$4:R$6)</f>
        <v>0.12703697409351231</v>
      </c>
      <c r="U87">
        <f>AVERAGE(R$7:R$12)</f>
        <v>0.14387447165199121</v>
      </c>
      <c r="V87">
        <f>AVERAGE(R$13:R$16)</f>
        <v>0.1376621371374086</v>
      </c>
    </row>
    <row r="88" spans="17:22" x14ac:dyDescent="0.3">
      <c r="S88">
        <f>STDEV(R$1:R$3)/SQRT(COUNT(R$1:R$3))</f>
        <v>1.7804779989742604E-2</v>
      </c>
      <c r="T88">
        <f>STDEV(R$4:R$6)/SQRT(COUNT(R$4:R$6))</f>
        <v>2.3582685437395074E-2</v>
      </c>
      <c r="U88">
        <f>STDEV(R$7:R$12)/SQRT(COUNT(R$7:R$12))</f>
        <v>1.7207272334255917E-2</v>
      </c>
      <c r="V88">
        <f>STDEV(R$13:R$16)/SQRT(COUNT(R$13:R$16))</f>
        <v>3.6222812713090378E-2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2019-04-05T22:46:36Z</dcterms:created>
  <dcterms:modified xsi:type="dcterms:W3CDTF">2019-04-05T22:51:21Z</dcterms:modified>
</cp:coreProperties>
</file>