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F439FBAE-C566-46E2-A7A0-26BEEE2E6CE1}" xr6:coauthVersionLast="36" xr6:coauthVersionMax="36" xr10:uidLastSave="{00000000-0000-0000-0000-000000000000}"/>
  <bookViews>
    <workbookView xWindow="0" yWindow="0" windowWidth="23040" windowHeight="9072" xr2:uid="{00000000-000D-0000-FFFF-FFFF00000000}"/>
  </bookViews>
  <sheets>
    <sheet name="Pyr_summary1" sheetId="1" r:id="rId1"/>
    <sheet name="Sheet2" sheetId="6" r:id="rId2"/>
    <sheet name="Pyr_summary2" sheetId="3" r:id="rId3"/>
    <sheet name="Sheet4" sheetId="5" r:id="rId4"/>
    <sheet name="Sheet1" sheetId="2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A12" i="1"/>
  <c r="A13" i="1"/>
  <c r="A14" i="1"/>
  <c r="A15" i="1"/>
  <c r="A16" i="1"/>
  <c r="A17" i="1"/>
  <c r="A18" i="1"/>
  <c r="A19" i="1"/>
  <c r="A20" i="1"/>
  <c r="A11" i="1"/>
  <c r="L6" i="1"/>
  <c r="N5" i="1"/>
  <c r="L5" i="1"/>
  <c r="G13" i="6"/>
  <c r="G13" i="5"/>
  <c r="C2" i="2"/>
  <c r="D2" i="2"/>
  <c r="E2" i="2"/>
  <c r="F2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B3" i="2"/>
  <c r="B4" i="2"/>
  <c r="B5" i="2"/>
  <c r="B6" i="2"/>
  <c r="B7" i="2"/>
  <c r="B8" i="2"/>
  <c r="B9" i="2"/>
  <c r="B10" i="2"/>
  <c r="B2" i="2"/>
  <c r="G13" i="3"/>
  <c r="G5" i="2"/>
  <c r="G8" i="2"/>
  <c r="G4" i="2"/>
  <c r="G7" i="2"/>
  <c r="G3" i="2"/>
  <c r="G10" i="2"/>
  <c r="G6" i="2"/>
  <c r="G2" i="2"/>
  <c r="G9" i="2"/>
</calcChain>
</file>

<file path=xl/sharedStrings.xml><?xml version="1.0" encoding="utf-8"?>
<sst xmlns="http://schemas.openxmlformats.org/spreadsheetml/2006/main" count="67" uniqueCount="25">
  <si>
    <t>T1P</t>
  </si>
  <si>
    <t>Flow</t>
  </si>
  <si>
    <t>Kpl</t>
  </si>
  <si>
    <t>Alpha</t>
  </si>
  <si>
    <t>Beta</t>
  </si>
  <si>
    <t>Gamma</t>
  </si>
  <si>
    <t>Rmse_pyr</t>
  </si>
  <si>
    <t>Rsqrd_pyr</t>
  </si>
  <si>
    <t>HK2_1_062714_LBp5</t>
  </si>
  <si>
    <t>HK2_2_062714_LBp5</t>
  </si>
  <si>
    <t>HK2B_1_062714_LBp5</t>
  </si>
  <si>
    <t>UMRC6_1_C1Pyr_062714_LBp5</t>
  </si>
  <si>
    <t>UMRC6_2_C1Pyr_062714_LBp5</t>
  </si>
  <si>
    <t>UMRC6B_1_C1Pyr_062714_LBp5</t>
  </si>
  <si>
    <t>UOK262_100813_1_LBp5</t>
  </si>
  <si>
    <t>UOK262_100813B_1_LBp5</t>
  </si>
  <si>
    <t>UOK262_042514_6_LBp5</t>
  </si>
  <si>
    <t>LB</t>
  </si>
  <si>
    <t>UB</t>
  </si>
  <si>
    <t>LB = 11</t>
  </si>
  <si>
    <t>ub=0.6</t>
  </si>
  <si>
    <t>IV = Max(Pyr)*50</t>
  </si>
  <si>
    <t>UB = 6</t>
  </si>
  <si>
    <t>iv=3e8</t>
  </si>
  <si>
    <t>IV = (2/skew)^2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</si>
</sst>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activeCell="L13" sqref="L13"/>
    </sheetView>
  </sheetViews>
  <sheetFormatPr defaultRowHeight="14.4" x14ac:dyDescent="0.3"/>
  <cols>
    <col min="1" max="1" width="28.44140625" bestFit="1" customWidth="1"/>
    <col min="7" max="7" width="12" bestFit="1" customWidth="1"/>
  </cols>
  <sheetData>
    <row r="1" spans="1:17" x14ac:dyDescent="0.3">
      <c r="A1">
        <v>2.0791727566416607E-2</v>
      </c>
      <c r="B1">
        <v>9.4019848750013929E-3</v>
      </c>
      <c r="C1">
        <v>0.11522109068569372</v>
      </c>
      <c r="D1">
        <v>0.99715195746203289</v>
      </c>
      <c r="E1">
        <v>7.6353436466484056E-2</v>
      </c>
    </row>
    <row r="2" spans="1:17" x14ac:dyDescent="0.3">
      <c r="A2">
        <v>1.9757703010986127E-2</v>
      </c>
      <c r="B2">
        <v>3.0846722910653507E-3</v>
      </c>
      <c r="C2">
        <v>0.21876271495562385</v>
      </c>
      <c r="D2">
        <v>0.99709416782446159</v>
      </c>
      <c r="E2">
        <v>7.6844094332031876E-2</v>
      </c>
      <c r="G2" s="1"/>
    </row>
    <row r="3" spans="1:17" x14ac:dyDescent="0.3">
      <c r="A3">
        <v>2.0373291873210162E-2</v>
      </c>
      <c r="B3">
        <v>7.465863147413483E-3</v>
      </c>
      <c r="C3">
        <v>0.22770215979575648</v>
      </c>
      <c r="D3">
        <v>0.9956438003220569</v>
      </c>
      <c r="E3">
        <v>9.5112350342002661E-2</v>
      </c>
      <c r="G3" s="1"/>
    </row>
    <row r="4" spans="1:17" x14ac:dyDescent="0.3">
      <c r="A4">
        <v>2.0022988886614183E-2</v>
      </c>
      <c r="B4">
        <v>3.1192420277966217E-3</v>
      </c>
      <c r="C4">
        <v>1.2900994633316742E-2</v>
      </c>
      <c r="D4">
        <v>0.99706212176450781</v>
      </c>
      <c r="E4">
        <v>7.84657961264945E-2</v>
      </c>
      <c r="G4" s="1"/>
    </row>
    <row r="5" spans="1:17" x14ac:dyDescent="0.3">
      <c r="A5">
        <v>2.0403695802434754E-2</v>
      </c>
      <c r="B5">
        <v>8.6190430556034696E-3</v>
      </c>
      <c r="C5">
        <v>0.33430455537720694</v>
      </c>
      <c r="D5">
        <v>0.99609224858832279</v>
      </c>
      <c r="E5">
        <v>9.1131006249183424E-2</v>
      </c>
      <c r="G5" s="1"/>
      <c r="L5" s="4">
        <f>1/51</f>
        <v>1.9607843137254902E-2</v>
      </c>
      <c r="M5" s="4">
        <v>1E-4</v>
      </c>
      <c r="N5" s="4">
        <f>10^-8</f>
        <v>1E-8</v>
      </c>
      <c r="O5" s="4"/>
      <c r="P5" s="4"/>
      <c r="Q5" s="4"/>
    </row>
    <row r="6" spans="1:17" x14ac:dyDescent="0.3">
      <c r="A6">
        <v>2.0275781780883469E-2</v>
      </c>
      <c r="B6">
        <v>4.8437529246752268E-3</v>
      </c>
      <c r="C6">
        <v>7.8365841245878528E-3</v>
      </c>
      <c r="D6">
        <v>0.9972008027070085</v>
      </c>
      <c r="E6">
        <v>7.5644716328527428E-2</v>
      </c>
      <c r="G6" s="1"/>
      <c r="L6" s="4">
        <f>1/47</f>
        <v>2.1276595744680851E-2</v>
      </c>
      <c r="M6" s="4">
        <v>0.1</v>
      </c>
      <c r="N6" s="4">
        <v>10</v>
      </c>
      <c r="O6" s="4"/>
      <c r="P6" s="4"/>
      <c r="Q6" s="4"/>
    </row>
    <row r="7" spans="1:17" x14ac:dyDescent="0.3">
      <c r="A7">
        <v>2.0603821209767573E-2</v>
      </c>
      <c r="B7">
        <v>7.2504136497624555E-3</v>
      </c>
      <c r="C7">
        <v>2.0401900667629258E-2</v>
      </c>
      <c r="D7">
        <v>0.99900216721317348</v>
      </c>
      <c r="E7">
        <v>4.4448064611208496E-2</v>
      </c>
      <c r="G7" s="1"/>
    </row>
    <row r="8" spans="1:17" x14ac:dyDescent="0.3">
      <c r="A8">
        <v>2.0534519116264183E-2</v>
      </c>
      <c r="B8">
        <v>8.4759815888920727E-3</v>
      </c>
      <c r="C8">
        <v>0.21429922022872899</v>
      </c>
      <c r="D8">
        <v>0.99837921691420783</v>
      </c>
      <c r="E8">
        <v>5.7511587203051599E-2</v>
      </c>
      <c r="G8" s="1"/>
    </row>
    <row r="9" spans="1:17" x14ac:dyDescent="0.3">
      <c r="A9">
        <v>1.9911134943689009E-2</v>
      </c>
      <c r="B9">
        <v>5.0628925517982263E-3</v>
      </c>
      <c r="C9">
        <v>0.32195325306256856</v>
      </c>
      <c r="D9">
        <v>0.99455792362163209</v>
      </c>
      <c r="E9">
        <v>0.10398649259228196</v>
      </c>
      <c r="G9" s="1"/>
    </row>
    <row r="10" spans="1:17" x14ac:dyDescent="0.3">
      <c r="A10">
        <v>2.0307755618513265E-2</v>
      </c>
      <c r="B10">
        <v>5.1926326011691769E-3</v>
      </c>
      <c r="C10">
        <v>2.2018713043984842E-2</v>
      </c>
      <c r="D10">
        <v>0.99668268189285636</v>
      </c>
      <c r="E10">
        <v>8.1022431836716258E-2</v>
      </c>
      <c r="G10" s="1"/>
    </row>
    <row r="11" spans="1:17" x14ac:dyDescent="0.3">
      <c r="A11" s="4">
        <f>IF(OR(ABS(A1-L$5)&lt;=0.001*L$5,ABS(A1-L$6)&lt;=0.001*L$6),0,1)</f>
        <v>1</v>
      </c>
      <c r="B11" s="4">
        <f t="shared" ref="B11:C20" si="0">IF(OR(ABS(B1-M$5)&lt;=0.001*M$5,ABS(B1-M$6)&lt;=0.001*M$6),0,1)</f>
        <v>1</v>
      </c>
      <c r="C11" s="4">
        <f t="shared" si="0"/>
        <v>1</v>
      </c>
    </row>
    <row r="12" spans="1:17" x14ac:dyDescent="0.3">
      <c r="A12" s="4">
        <f t="shared" ref="A12:A20" si="1">IF(OR(ABS(A2-L$5)&lt;=0.001*L$5,ABS(A2-L$6)&lt;=0.001*L$6),0,1)</f>
        <v>1</v>
      </c>
      <c r="B12" s="4">
        <f t="shared" si="0"/>
        <v>1</v>
      </c>
      <c r="C12" s="4">
        <f t="shared" si="0"/>
        <v>1</v>
      </c>
    </row>
    <row r="13" spans="1:17" x14ac:dyDescent="0.3">
      <c r="A13" s="4">
        <f t="shared" si="1"/>
        <v>1</v>
      </c>
      <c r="B13" s="4">
        <f t="shared" si="0"/>
        <v>1</v>
      </c>
      <c r="C13" s="4">
        <f t="shared" si="0"/>
        <v>1</v>
      </c>
    </row>
    <row r="14" spans="1:17" x14ac:dyDescent="0.3">
      <c r="A14" s="4">
        <f t="shared" si="1"/>
        <v>1</v>
      </c>
      <c r="B14" s="4">
        <f t="shared" si="0"/>
        <v>1</v>
      </c>
      <c r="C14" s="4">
        <f t="shared" si="0"/>
        <v>1</v>
      </c>
    </row>
    <row r="15" spans="1:17" x14ac:dyDescent="0.3">
      <c r="A15" s="4">
        <f t="shared" si="1"/>
        <v>1</v>
      </c>
      <c r="B15" s="4">
        <f t="shared" si="0"/>
        <v>1</v>
      </c>
      <c r="C15" s="4">
        <f t="shared" si="0"/>
        <v>1</v>
      </c>
    </row>
    <row r="16" spans="1:17" x14ac:dyDescent="0.3">
      <c r="A16" s="4">
        <f t="shared" si="1"/>
        <v>1</v>
      </c>
      <c r="B16" s="4">
        <f t="shared" si="0"/>
        <v>1</v>
      </c>
      <c r="C16" s="4">
        <f t="shared" si="0"/>
        <v>1</v>
      </c>
    </row>
    <row r="17" spans="1:3" x14ac:dyDescent="0.3">
      <c r="A17" s="4">
        <f t="shared" si="1"/>
        <v>1</v>
      </c>
      <c r="B17" s="4">
        <f t="shared" si="0"/>
        <v>1</v>
      </c>
      <c r="C17" s="4">
        <f t="shared" si="0"/>
        <v>1</v>
      </c>
    </row>
    <row r="18" spans="1:3" x14ac:dyDescent="0.3">
      <c r="A18" s="4">
        <f t="shared" si="1"/>
        <v>1</v>
      </c>
      <c r="B18" s="4">
        <f t="shared" si="0"/>
        <v>1</v>
      </c>
      <c r="C18" s="4">
        <f t="shared" si="0"/>
        <v>1</v>
      </c>
    </row>
    <row r="19" spans="1:3" x14ac:dyDescent="0.3">
      <c r="A19" s="4">
        <f t="shared" si="1"/>
        <v>1</v>
      </c>
      <c r="B19" s="4">
        <f t="shared" si="0"/>
        <v>1</v>
      </c>
      <c r="C19" s="4">
        <f t="shared" si="0"/>
        <v>1</v>
      </c>
    </row>
    <row r="20" spans="1:3" x14ac:dyDescent="0.3">
      <c r="A20" s="4">
        <f t="shared" si="1"/>
        <v>1</v>
      </c>
      <c r="B20" s="4">
        <f t="shared" si="0"/>
        <v>1</v>
      </c>
      <c r="C20" s="4">
        <f t="shared" si="0"/>
        <v>1</v>
      </c>
    </row>
  </sheetData>
  <conditionalFormatting sqref="A11:C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3976-F95A-4126-8D37-1AE054DAAF17}">
  <dimension ref="A1:I15"/>
  <sheetViews>
    <sheetView workbookViewId="0">
      <selection activeCell="B30" sqref="B30"/>
    </sheetView>
  </sheetViews>
  <sheetFormatPr defaultRowHeight="14.4" x14ac:dyDescent="0.3"/>
  <sheetData>
    <row r="1" spans="1:9" x14ac:dyDescent="0.3"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">
      <c r="F2" s="4">
        <v>21.803000000000001</v>
      </c>
      <c r="G2" s="5">
        <v>254680000</v>
      </c>
      <c r="H2" s="4">
        <v>7.6353000000000004E-2</v>
      </c>
      <c r="I2" s="4">
        <v>0.99714999999999998</v>
      </c>
    </row>
    <row r="3" spans="1:9" x14ac:dyDescent="0.3">
      <c r="F3" s="4">
        <v>17.62</v>
      </c>
      <c r="G3" s="5">
        <v>210120000</v>
      </c>
      <c r="H3" s="4">
        <v>8.0033000000000007E-2</v>
      </c>
      <c r="I3" s="4">
        <v>0.99687999999999999</v>
      </c>
    </row>
    <row r="4" spans="1:9" x14ac:dyDescent="0.3">
      <c r="F4" s="4">
        <v>21.326000000000001</v>
      </c>
      <c r="G4" s="5">
        <v>491430000</v>
      </c>
      <c r="H4" s="4">
        <v>9.5112000000000002E-2</v>
      </c>
      <c r="I4" s="4">
        <v>0.99563999999999997</v>
      </c>
    </row>
    <row r="5" spans="1:9" x14ac:dyDescent="0.3">
      <c r="F5" s="4">
        <v>16</v>
      </c>
      <c r="G5" s="5">
        <v>180220000</v>
      </c>
      <c r="H5" s="4">
        <v>0.10142</v>
      </c>
      <c r="I5" s="4">
        <v>0.99561999999999995</v>
      </c>
    </row>
    <row r="6" spans="1:9" x14ac:dyDescent="0.3">
      <c r="F6" s="4">
        <v>17.96</v>
      </c>
      <c r="G6" s="5">
        <v>517570000</v>
      </c>
      <c r="H6" s="4">
        <v>0.10034999999999999</v>
      </c>
      <c r="I6" s="4">
        <v>0.99514000000000002</v>
      </c>
    </row>
    <row r="7" spans="1:9" x14ac:dyDescent="0.3">
      <c r="F7" s="4">
        <v>16</v>
      </c>
      <c r="G7" s="5">
        <v>186620000</v>
      </c>
      <c r="H7" s="4">
        <v>9.1510999999999995E-2</v>
      </c>
      <c r="I7" s="4">
        <v>0.99592000000000003</v>
      </c>
    </row>
    <row r="8" spans="1:9" x14ac:dyDescent="0.3">
      <c r="F8" s="4">
        <v>16</v>
      </c>
      <c r="G8" s="5">
        <v>204200000</v>
      </c>
      <c r="H8" s="4">
        <v>9.0302999999999994E-2</v>
      </c>
      <c r="I8" s="4">
        <v>0.99609000000000003</v>
      </c>
    </row>
    <row r="9" spans="1:9" x14ac:dyDescent="0.3">
      <c r="F9" s="4">
        <v>16</v>
      </c>
      <c r="G9" s="5">
        <v>373350000</v>
      </c>
      <c r="H9" s="4">
        <v>7.4425000000000005E-2</v>
      </c>
      <c r="I9" s="4">
        <v>0.99724000000000002</v>
      </c>
    </row>
    <row r="10" spans="1:9" x14ac:dyDescent="0.3">
      <c r="F10" s="4">
        <v>16.605</v>
      </c>
      <c r="G10" s="5">
        <v>668450000</v>
      </c>
      <c r="H10" s="4">
        <v>0.10432</v>
      </c>
      <c r="I10" s="4">
        <v>0.99453000000000003</v>
      </c>
    </row>
    <row r="12" spans="1:9" x14ac:dyDescent="0.3">
      <c r="A12" t="s">
        <v>17</v>
      </c>
      <c r="B12">
        <v>46</v>
      </c>
      <c r="C12">
        <v>0.01</v>
      </c>
      <c r="D12">
        <v>1E-4</v>
      </c>
      <c r="E12">
        <v>2</v>
      </c>
      <c r="F12">
        <v>16</v>
      </c>
      <c r="G12" s="1">
        <v>1000</v>
      </c>
    </row>
    <row r="13" spans="1:9" x14ac:dyDescent="0.3">
      <c r="A13" t="s">
        <v>18</v>
      </c>
      <c r="B13">
        <v>50</v>
      </c>
      <c r="C13">
        <v>0.3</v>
      </c>
      <c r="D13">
        <v>0.1</v>
      </c>
      <c r="E13">
        <v>4</v>
      </c>
      <c r="F13">
        <v>22</v>
      </c>
      <c r="G13" s="1">
        <f>10^10</f>
        <v>10000000000</v>
      </c>
    </row>
    <row r="15" spans="1:9" x14ac:dyDescent="0.3">
      <c r="C15" t="s">
        <v>20</v>
      </c>
      <c r="F15" t="s">
        <v>19</v>
      </c>
      <c r="G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F7" sqref="F7"/>
    </sheetView>
  </sheetViews>
  <sheetFormatPr defaultRowHeight="14.4" x14ac:dyDescent="0.3"/>
  <cols>
    <col min="1" max="1" width="28.44140625" bestFit="1" customWidth="1"/>
  </cols>
  <sheetData>
    <row r="1" spans="1:9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2" t="s">
        <v>8</v>
      </c>
      <c r="B2" s="2">
        <v>48.286999999999999</v>
      </c>
      <c r="C2" s="2">
        <v>0.11890000000000001</v>
      </c>
      <c r="D2" s="2">
        <v>5.7904999999999996E-3</v>
      </c>
      <c r="E2" s="2">
        <v>2.3561999999999999</v>
      </c>
      <c r="F2" s="2">
        <v>21.803000000000001</v>
      </c>
      <c r="G2" s="3">
        <v>254670000</v>
      </c>
      <c r="H2" s="2">
        <v>7.6353000000000004E-2</v>
      </c>
      <c r="I2" s="2">
        <v>0.99714999999999998</v>
      </c>
    </row>
    <row r="3" spans="1:9" x14ac:dyDescent="0.3">
      <c r="A3" s="2" t="s">
        <v>9</v>
      </c>
      <c r="B3" s="2">
        <v>46</v>
      </c>
      <c r="C3" s="2">
        <v>0.6</v>
      </c>
      <c r="D3" s="2">
        <v>0.1</v>
      </c>
      <c r="E3" s="2">
        <v>3.6488999999999998</v>
      </c>
      <c r="F3" s="2">
        <v>17.425999999999998</v>
      </c>
      <c r="G3" s="3">
        <v>250390000</v>
      </c>
      <c r="H3" s="2">
        <v>7.9216999999999996E-2</v>
      </c>
      <c r="I3" s="2">
        <v>0.99695</v>
      </c>
    </row>
    <row r="4" spans="1:9" x14ac:dyDescent="0.3">
      <c r="A4" s="2" t="s">
        <v>10</v>
      </c>
      <c r="B4" s="2">
        <v>47.780999999999999</v>
      </c>
      <c r="C4" s="2">
        <v>0.21140999999999999</v>
      </c>
      <c r="D4" s="2">
        <v>2.3199999999999998E-2</v>
      </c>
      <c r="E4" s="2">
        <v>2.8544999999999998</v>
      </c>
      <c r="F4" s="2">
        <v>21.326000000000001</v>
      </c>
      <c r="G4" s="3">
        <v>491430000</v>
      </c>
      <c r="H4" s="2">
        <v>9.5112000000000002E-2</v>
      </c>
      <c r="I4" s="2">
        <v>0.99563999999999997</v>
      </c>
    </row>
    <row r="5" spans="1:9" x14ac:dyDescent="0.3">
      <c r="A5" s="2" t="s">
        <v>11</v>
      </c>
      <c r="B5" s="2">
        <v>50</v>
      </c>
      <c r="C5" s="2">
        <v>0.01</v>
      </c>
      <c r="D5" s="2">
        <v>1E-4</v>
      </c>
      <c r="E5" s="2">
        <v>4</v>
      </c>
      <c r="F5" s="2">
        <v>14.948</v>
      </c>
      <c r="G5" s="3">
        <v>134830000</v>
      </c>
      <c r="H5" s="2">
        <v>9.4463000000000005E-2</v>
      </c>
      <c r="I5" s="2">
        <v>0.99599000000000004</v>
      </c>
    </row>
    <row r="6" spans="1:9" x14ac:dyDescent="0.3">
      <c r="A6" s="2" t="s">
        <v>12</v>
      </c>
      <c r="B6" s="2">
        <v>48.204000000000001</v>
      </c>
      <c r="C6" s="2">
        <v>0.19846</v>
      </c>
      <c r="D6" s="2">
        <v>2.5791999999999999E-2</v>
      </c>
      <c r="E6" s="2">
        <v>3.8414999999999999</v>
      </c>
      <c r="F6" s="2">
        <v>17.96</v>
      </c>
      <c r="G6" s="3">
        <v>517620000</v>
      </c>
      <c r="H6" s="2">
        <v>0.10034999999999999</v>
      </c>
      <c r="I6" s="2">
        <v>0.99514000000000002</v>
      </c>
    </row>
    <row r="7" spans="1:9" x14ac:dyDescent="0.3">
      <c r="A7" s="2" t="s">
        <v>13</v>
      </c>
      <c r="B7" s="2">
        <v>50</v>
      </c>
      <c r="C7" s="2">
        <v>0.01</v>
      </c>
      <c r="D7" s="2">
        <v>1E-4</v>
      </c>
      <c r="E7" s="2">
        <v>3.5560999999999998</v>
      </c>
      <c r="F7" s="2">
        <v>14.355</v>
      </c>
      <c r="G7" s="3">
        <v>143810000</v>
      </c>
      <c r="H7" s="2">
        <v>8.6211999999999997E-2</v>
      </c>
      <c r="I7" s="2">
        <v>0.99624999999999997</v>
      </c>
    </row>
    <row r="8" spans="1:9" x14ac:dyDescent="0.3">
      <c r="A8" s="2" t="s">
        <v>14</v>
      </c>
      <c r="B8" s="2">
        <v>48.389000000000003</v>
      </c>
      <c r="C8" s="2">
        <v>0.17577999999999999</v>
      </c>
      <c r="D8" s="2">
        <v>2.2353999999999999E-2</v>
      </c>
      <c r="E8" s="2">
        <v>3.7488999999999999</v>
      </c>
      <c r="F8" s="2">
        <v>13.904</v>
      </c>
      <c r="G8" s="3">
        <v>286330000</v>
      </c>
      <c r="H8" s="2">
        <v>7.4925000000000005E-2</v>
      </c>
      <c r="I8" s="2">
        <v>0.99717</v>
      </c>
    </row>
    <row r="9" spans="1:9" x14ac:dyDescent="0.3">
      <c r="A9" s="2" t="s">
        <v>15</v>
      </c>
      <c r="B9" s="2">
        <v>48.345999999999997</v>
      </c>
      <c r="C9" s="2">
        <v>0.16843</v>
      </c>
      <c r="D9" s="2">
        <v>1.9798E-2</v>
      </c>
      <c r="E9" s="2">
        <v>3.9165999999999999</v>
      </c>
      <c r="F9" s="2">
        <v>15.627000000000001</v>
      </c>
      <c r="G9" s="3">
        <v>420410000</v>
      </c>
      <c r="H9" s="2">
        <v>7.3951000000000003E-2</v>
      </c>
      <c r="I9" s="2">
        <v>0.99724999999999997</v>
      </c>
    </row>
    <row r="10" spans="1:9" x14ac:dyDescent="0.3">
      <c r="A10" s="2" t="s">
        <v>16</v>
      </c>
      <c r="B10" s="2">
        <v>48.954000000000001</v>
      </c>
      <c r="C10" s="2">
        <v>8.6829000000000003E-2</v>
      </c>
      <c r="D10" s="2">
        <v>6.5195000000000001E-3</v>
      </c>
      <c r="E10" s="2">
        <v>4</v>
      </c>
      <c r="F10" s="2">
        <v>16.605</v>
      </c>
      <c r="G10" s="3">
        <v>668450000</v>
      </c>
      <c r="H10" s="2">
        <v>0.10432</v>
      </c>
      <c r="I10" s="2">
        <v>0.99453000000000003</v>
      </c>
    </row>
    <row r="12" spans="1:9" x14ac:dyDescent="0.3">
      <c r="A12" s="2" t="s">
        <v>17</v>
      </c>
      <c r="B12" s="2">
        <v>46</v>
      </c>
      <c r="C12" s="2">
        <v>0.01</v>
      </c>
      <c r="D12" s="2">
        <v>1E-4</v>
      </c>
      <c r="E12" s="2">
        <v>2</v>
      </c>
      <c r="F12" s="2">
        <v>11</v>
      </c>
      <c r="G12" s="3">
        <v>1000</v>
      </c>
    </row>
    <row r="13" spans="1:9" x14ac:dyDescent="0.3">
      <c r="A13" s="2" t="s">
        <v>18</v>
      </c>
      <c r="B13" s="2">
        <v>50</v>
      </c>
      <c r="C13" s="2">
        <v>0.6</v>
      </c>
      <c r="D13" s="2">
        <v>0.1</v>
      </c>
      <c r="E13" s="2">
        <v>4</v>
      </c>
      <c r="F13" s="2">
        <v>22</v>
      </c>
      <c r="G13" s="3">
        <f>10^10</f>
        <v>10000000000</v>
      </c>
    </row>
    <row r="15" spans="1:9" x14ac:dyDescent="0.3">
      <c r="E15" t="s">
        <v>22</v>
      </c>
      <c r="G15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E16" sqref="E16"/>
    </sheetView>
  </sheetViews>
  <sheetFormatPr defaultRowHeight="14.4" x14ac:dyDescent="0.3"/>
  <cols>
    <col min="1" max="1" width="28.44140625" bestFit="1" customWidth="1"/>
  </cols>
  <sheetData>
    <row r="1" spans="1:9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">
      <c r="A2" s="4" t="s">
        <v>8</v>
      </c>
      <c r="B2" s="4">
        <v>48.241999999999997</v>
      </c>
      <c r="C2" s="4">
        <v>0.11940000000000001</v>
      </c>
      <c r="D2" s="4">
        <v>5.2830000000000004E-3</v>
      </c>
      <c r="E2" s="4">
        <v>2.3561999999999999</v>
      </c>
      <c r="F2" s="4">
        <v>21.803000000000001</v>
      </c>
      <c r="G2" s="5">
        <v>254690000</v>
      </c>
      <c r="H2" s="4">
        <v>7.6353000000000004E-2</v>
      </c>
      <c r="I2" s="4">
        <v>0.99714999999999998</v>
      </c>
    </row>
    <row r="3" spans="1:9" x14ac:dyDescent="0.3">
      <c r="A3" s="4" t="s">
        <v>9</v>
      </c>
      <c r="B3" s="4">
        <v>46</v>
      </c>
      <c r="C3" s="4">
        <v>0.6</v>
      </c>
      <c r="D3" s="4">
        <v>0.1</v>
      </c>
      <c r="E3" s="4">
        <v>3.6488999999999998</v>
      </c>
      <c r="F3" s="4">
        <v>17.425999999999998</v>
      </c>
      <c r="G3" s="5">
        <v>250390000</v>
      </c>
      <c r="H3" s="4">
        <v>7.9216999999999996E-2</v>
      </c>
      <c r="I3" s="4">
        <v>0.99695</v>
      </c>
    </row>
    <row r="4" spans="1:9" x14ac:dyDescent="0.3">
      <c r="A4" s="4" t="s">
        <v>10</v>
      </c>
      <c r="B4" s="4">
        <v>48.203000000000003</v>
      </c>
      <c r="C4" s="4">
        <v>0.20680000000000001</v>
      </c>
      <c r="D4" s="4">
        <v>2.7992E-2</v>
      </c>
      <c r="E4" s="4">
        <v>2.8544999999999998</v>
      </c>
      <c r="F4" s="4">
        <v>21.326000000000001</v>
      </c>
      <c r="G4" s="5">
        <v>491430000</v>
      </c>
      <c r="H4" s="4">
        <v>9.5112000000000002E-2</v>
      </c>
      <c r="I4" s="4">
        <v>0.99563999999999997</v>
      </c>
    </row>
    <row r="5" spans="1:9" x14ac:dyDescent="0.3">
      <c r="A5" s="4" t="s">
        <v>11</v>
      </c>
      <c r="B5" s="4">
        <v>50</v>
      </c>
      <c r="C5" s="4">
        <v>0.01</v>
      </c>
      <c r="D5" s="4">
        <v>1E-4</v>
      </c>
      <c r="E5" s="4">
        <v>4.3346</v>
      </c>
      <c r="F5" s="4">
        <v>13.698</v>
      </c>
      <c r="G5" s="5">
        <v>132640000</v>
      </c>
      <c r="H5" s="4">
        <v>8.8211999999999999E-2</v>
      </c>
      <c r="I5" s="4">
        <v>0.99617999999999995</v>
      </c>
    </row>
    <row r="6" spans="1:9" x14ac:dyDescent="0.3">
      <c r="A6" s="4" t="s">
        <v>12</v>
      </c>
      <c r="B6" s="4">
        <v>48.415999999999997</v>
      </c>
      <c r="C6" s="4">
        <v>0.19617999999999999</v>
      </c>
      <c r="D6" s="4">
        <v>2.8156E-2</v>
      </c>
      <c r="E6" s="4">
        <v>3.8414999999999999</v>
      </c>
      <c r="F6" s="4">
        <v>17.96</v>
      </c>
      <c r="G6" s="5">
        <v>517610000</v>
      </c>
      <c r="H6" s="4">
        <v>0.10034999999999999</v>
      </c>
      <c r="I6" s="4">
        <v>0.99514000000000002</v>
      </c>
    </row>
    <row r="7" spans="1:9" x14ac:dyDescent="0.3">
      <c r="A7" s="4" t="s">
        <v>13</v>
      </c>
      <c r="B7" s="4">
        <v>50</v>
      </c>
      <c r="C7" s="4">
        <v>0.01</v>
      </c>
      <c r="D7" s="4">
        <v>1E-4</v>
      </c>
      <c r="E7" s="4">
        <v>3.5560999999999998</v>
      </c>
      <c r="F7" s="4">
        <v>14.355</v>
      </c>
      <c r="G7" s="5">
        <v>143810000</v>
      </c>
      <c r="H7" s="4">
        <v>8.6211999999999997E-2</v>
      </c>
      <c r="I7" s="4">
        <v>0.99624999999999997</v>
      </c>
    </row>
    <row r="8" spans="1:9" x14ac:dyDescent="0.3">
      <c r="A8" s="4" t="s">
        <v>14</v>
      </c>
      <c r="B8" s="4">
        <v>48.262999999999998</v>
      </c>
      <c r="C8" s="4">
        <v>0.17713000000000001</v>
      </c>
      <c r="D8" s="4">
        <v>2.0944000000000001E-2</v>
      </c>
      <c r="E8" s="4">
        <v>3.7488999999999999</v>
      </c>
      <c r="F8" s="4">
        <v>13.904</v>
      </c>
      <c r="G8" s="5">
        <v>286330000</v>
      </c>
      <c r="H8" s="4">
        <v>7.4925000000000005E-2</v>
      </c>
      <c r="I8" s="4">
        <v>0.99717</v>
      </c>
    </row>
    <row r="9" spans="1:9" x14ac:dyDescent="0.3">
      <c r="A9" s="4" t="s">
        <v>15</v>
      </c>
      <c r="B9" s="4">
        <v>48.491</v>
      </c>
      <c r="C9" s="4">
        <v>0.16688</v>
      </c>
      <c r="D9" s="4">
        <v>2.1408E-2</v>
      </c>
      <c r="E9" s="4">
        <v>3.9165999999999999</v>
      </c>
      <c r="F9" s="4">
        <v>15.627000000000001</v>
      </c>
      <c r="G9" s="5">
        <v>420400000</v>
      </c>
      <c r="H9" s="4">
        <v>7.3951000000000003E-2</v>
      </c>
      <c r="I9" s="4">
        <v>0.99724999999999997</v>
      </c>
    </row>
    <row r="10" spans="1:9" x14ac:dyDescent="0.3">
      <c r="A10" s="4" t="s">
        <v>16</v>
      </c>
      <c r="B10" s="4">
        <v>50</v>
      </c>
      <c r="C10" s="4">
        <v>0.01</v>
      </c>
      <c r="D10" s="4">
        <v>1E-4</v>
      </c>
      <c r="E10" s="4">
        <v>4.6349</v>
      </c>
      <c r="F10" s="4">
        <v>12.147</v>
      </c>
      <c r="G10" s="5">
        <v>300010000</v>
      </c>
      <c r="H10" s="4">
        <v>0.21062</v>
      </c>
      <c r="I10" s="4">
        <v>0.99014000000000002</v>
      </c>
    </row>
    <row r="12" spans="1:9" x14ac:dyDescent="0.3">
      <c r="A12" s="4" t="s">
        <v>17</v>
      </c>
      <c r="B12" s="4">
        <v>46</v>
      </c>
      <c r="C12" s="4">
        <v>0.01</v>
      </c>
      <c r="D12" s="4">
        <v>1E-4</v>
      </c>
      <c r="E12" s="4">
        <v>2</v>
      </c>
      <c r="F12" s="4">
        <v>11</v>
      </c>
      <c r="G12" s="5">
        <v>1000</v>
      </c>
    </row>
    <row r="13" spans="1:9" x14ac:dyDescent="0.3">
      <c r="A13" s="4" t="s">
        <v>18</v>
      </c>
      <c r="B13" s="4">
        <v>50</v>
      </c>
      <c r="C13" s="4">
        <v>0.6</v>
      </c>
      <c r="D13" s="4">
        <v>0.1</v>
      </c>
      <c r="E13" s="4">
        <v>6</v>
      </c>
      <c r="F13" s="4">
        <v>22</v>
      </c>
      <c r="G13" s="5">
        <f>10^10</f>
        <v>10000000000</v>
      </c>
    </row>
    <row r="15" spans="1:9" x14ac:dyDescent="0.3">
      <c r="E15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workbookViewId="0">
      <selection activeCell="B7" sqref="B7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f>IF(AND(Pyr_summary2!B2&gt;Pyr_summary2!B$12,Pyr_summary2!B2&lt;Pyr_summary2!B$13),1,0)</f>
        <v>1</v>
      </c>
      <c r="C2" s="2">
        <f>IF(AND(Pyr_summary2!C2&gt;Pyr_summary2!C$12,Pyr_summary2!C2&lt;Pyr_summary2!C$13),1,0)</f>
        <v>1</v>
      </c>
      <c r="D2" s="2">
        <f>IF(AND(Pyr_summary2!D2&gt;Pyr_summary2!D$12,Pyr_summary2!D2&lt;Pyr_summary2!D$13),1,0)</f>
        <v>1</v>
      </c>
      <c r="E2" s="2">
        <f>IF(AND(Pyr_summary2!E2&gt;Pyr_summary2!E$12,Pyr_summary2!E2&lt;Pyr_summary2!E$13),1,0)</f>
        <v>1</v>
      </c>
      <c r="F2" s="2">
        <f>IF(AND(Pyr_summary2!F2&gt;Pyr_summary2!F$12,Pyr_summary2!F2&lt;Pyr_summary2!F$13),1,0)</f>
        <v>1</v>
      </c>
      <c r="G2" s="2">
        <f>IF(AND(Pyr_summary2!G2&gt;Pyr_summary2!G$12,Pyr_summary2!G2&lt;Pyr_summary2!G$13),1,0)</f>
        <v>1</v>
      </c>
    </row>
    <row r="3" spans="1:9" x14ac:dyDescent="0.3">
      <c r="A3" t="s">
        <v>9</v>
      </c>
      <c r="B3" s="2">
        <f>IF(AND(Pyr_summary2!B3&gt;Pyr_summary2!B$12,Pyr_summary2!B3&lt;Pyr_summary2!B$13),1,0)</f>
        <v>0</v>
      </c>
      <c r="C3" s="2">
        <f>IF(AND(Pyr_summary2!C3&gt;Pyr_summary2!C$12,Pyr_summary2!C3&lt;Pyr_summary2!C$13),1,0)</f>
        <v>0</v>
      </c>
      <c r="D3" s="2">
        <f>IF(AND(Pyr_summary2!D3&gt;Pyr_summary2!D$12,Pyr_summary2!D3&lt;Pyr_summary2!D$13),1,0)</f>
        <v>0</v>
      </c>
      <c r="E3" s="2">
        <f>IF(AND(Pyr_summary2!E3&gt;Pyr_summary2!E$12,Pyr_summary2!E3&lt;Pyr_summary2!E$13),1,0)</f>
        <v>1</v>
      </c>
      <c r="F3" s="2">
        <f>IF(AND(Pyr_summary2!F3&gt;Pyr_summary2!F$12,Pyr_summary2!F3&lt;Pyr_summary2!F$13),1,0)</f>
        <v>1</v>
      </c>
      <c r="G3" s="2">
        <f>IF(AND(Pyr_summary2!G3&gt;Pyr_summary2!G$12,Pyr_summary2!G3&lt;Pyr_summary2!G$13),1,0)</f>
        <v>1</v>
      </c>
    </row>
    <row r="4" spans="1:9" x14ac:dyDescent="0.3">
      <c r="A4" t="s">
        <v>10</v>
      </c>
      <c r="B4" s="2">
        <f>IF(AND(Pyr_summary2!B4&gt;Pyr_summary2!B$12,Pyr_summary2!B4&lt;Pyr_summary2!B$13),1,0)</f>
        <v>1</v>
      </c>
      <c r="C4" s="2">
        <f>IF(AND(Pyr_summary2!C4&gt;Pyr_summary2!C$12,Pyr_summary2!C4&lt;Pyr_summary2!C$13),1,0)</f>
        <v>1</v>
      </c>
      <c r="D4" s="2">
        <f>IF(AND(Pyr_summary2!D4&gt;Pyr_summary2!D$12,Pyr_summary2!D4&lt;Pyr_summary2!D$13),1,0)</f>
        <v>1</v>
      </c>
      <c r="E4" s="2">
        <f>IF(AND(Pyr_summary2!E4&gt;Pyr_summary2!E$12,Pyr_summary2!E4&lt;Pyr_summary2!E$13),1,0)</f>
        <v>1</v>
      </c>
      <c r="F4" s="2">
        <f>IF(AND(Pyr_summary2!F4&gt;Pyr_summary2!F$12,Pyr_summary2!F4&lt;Pyr_summary2!F$13),1,0)</f>
        <v>1</v>
      </c>
      <c r="G4" s="2">
        <f>IF(AND(Pyr_summary2!G4&gt;Pyr_summary2!G$12,Pyr_summary2!G4&lt;Pyr_summary2!G$13),1,0)</f>
        <v>1</v>
      </c>
    </row>
    <row r="5" spans="1:9" x14ac:dyDescent="0.3">
      <c r="A5" t="s">
        <v>11</v>
      </c>
      <c r="B5" s="2">
        <f>IF(AND(Pyr_summary2!B5&gt;Pyr_summary2!B$12,Pyr_summary2!B5&lt;Pyr_summary2!B$13),1,0)</f>
        <v>0</v>
      </c>
      <c r="C5" s="2">
        <f>IF(AND(Pyr_summary2!C5&gt;Pyr_summary2!C$12,Pyr_summary2!C5&lt;Pyr_summary2!C$13),1,0)</f>
        <v>0</v>
      </c>
      <c r="D5" s="2">
        <f>IF(AND(Pyr_summary2!D5&gt;Pyr_summary2!D$12,Pyr_summary2!D5&lt;Pyr_summary2!D$13),1,0)</f>
        <v>0</v>
      </c>
      <c r="E5" s="2">
        <f>IF(AND(Pyr_summary2!E5&gt;Pyr_summary2!E$12,Pyr_summary2!E5&lt;Pyr_summary2!E$13),1,0)</f>
        <v>0</v>
      </c>
      <c r="F5" s="2">
        <f>IF(AND(Pyr_summary2!F5&gt;Pyr_summary2!F$12,Pyr_summary2!F5&lt;Pyr_summary2!F$13),1,0)</f>
        <v>1</v>
      </c>
      <c r="G5" s="2">
        <f>IF(AND(Pyr_summary2!G5&gt;Pyr_summary2!G$12,Pyr_summary2!G5&lt;Pyr_summary2!G$13),1,0)</f>
        <v>1</v>
      </c>
    </row>
    <row r="6" spans="1:9" x14ac:dyDescent="0.3">
      <c r="A6" t="s">
        <v>12</v>
      </c>
      <c r="B6" s="2">
        <f>IF(AND(Pyr_summary2!B6&gt;Pyr_summary2!B$12,Pyr_summary2!B6&lt;Pyr_summary2!B$13),1,0)</f>
        <v>1</v>
      </c>
      <c r="C6" s="2">
        <f>IF(AND(Pyr_summary2!C6&gt;Pyr_summary2!C$12,Pyr_summary2!C6&lt;Pyr_summary2!C$13),1,0)</f>
        <v>1</v>
      </c>
      <c r="D6" s="2">
        <f>IF(AND(Pyr_summary2!D6&gt;Pyr_summary2!D$12,Pyr_summary2!D6&lt;Pyr_summary2!D$13),1,0)</f>
        <v>1</v>
      </c>
      <c r="E6" s="2">
        <f>IF(AND(Pyr_summary2!E6&gt;Pyr_summary2!E$12,Pyr_summary2!E6&lt;Pyr_summary2!E$13),1,0)</f>
        <v>1</v>
      </c>
      <c r="F6" s="2">
        <f>IF(AND(Pyr_summary2!F6&gt;Pyr_summary2!F$12,Pyr_summary2!F6&lt;Pyr_summary2!F$13),1,0)</f>
        <v>1</v>
      </c>
      <c r="G6" s="2">
        <f>IF(AND(Pyr_summary2!G6&gt;Pyr_summary2!G$12,Pyr_summary2!G6&lt;Pyr_summary2!G$13),1,0)</f>
        <v>1</v>
      </c>
    </row>
    <row r="7" spans="1:9" x14ac:dyDescent="0.3">
      <c r="A7" t="s">
        <v>13</v>
      </c>
      <c r="B7" s="2">
        <f>IF(AND(Pyr_summary2!B7&gt;Pyr_summary2!B$12,Pyr_summary2!B7&lt;Pyr_summary2!B$13),1,0)</f>
        <v>0</v>
      </c>
      <c r="C7" s="2">
        <f>IF(AND(Pyr_summary2!C7&gt;Pyr_summary2!C$12,Pyr_summary2!C7&lt;Pyr_summary2!C$13),1,0)</f>
        <v>0</v>
      </c>
      <c r="D7" s="2">
        <f>IF(AND(Pyr_summary2!D7&gt;Pyr_summary2!D$12,Pyr_summary2!D7&lt;Pyr_summary2!D$13),1,0)</f>
        <v>0</v>
      </c>
      <c r="E7" s="2">
        <f>IF(AND(Pyr_summary2!E7&gt;Pyr_summary2!E$12,Pyr_summary2!E7&lt;Pyr_summary2!E$13),1,0)</f>
        <v>1</v>
      </c>
      <c r="F7" s="2">
        <f>IF(AND(Pyr_summary2!F7&gt;Pyr_summary2!F$12,Pyr_summary2!F7&lt;Pyr_summary2!F$13),1,0)</f>
        <v>1</v>
      </c>
      <c r="G7" s="2">
        <f>IF(AND(Pyr_summary2!G7&gt;Pyr_summary2!G$12,Pyr_summary2!G7&lt;Pyr_summary2!G$13),1,0)</f>
        <v>1</v>
      </c>
    </row>
    <row r="8" spans="1:9" x14ac:dyDescent="0.3">
      <c r="A8" t="s">
        <v>14</v>
      </c>
      <c r="B8" s="2">
        <f>IF(AND(Pyr_summary2!B8&gt;Pyr_summary2!B$12,Pyr_summary2!B8&lt;Pyr_summary2!B$13),1,0)</f>
        <v>1</v>
      </c>
      <c r="C8" s="2">
        <f>IF(AND(Pyr_summary2!C8&gt;Pyr_summary2!C$12,Pyr_summary2!C8&lt;Pyr_summary2!C$13),1,0)</f>
        <v>1</v>
      </c>
      <c r="D8" s="2">
        <f>IF(AND(Pyr_summary2!D8&gt;Pyr_summary2!D$12,Pyr_summary2!D8&lt;Pyr_summary2!D$13),1,0)</f>
        <v>1</v>
      </c>
      <c r="E8" s="2">
        <f>IF(AND(Pyr_summary2!E8&gt;Pyr_summary2!E$12,Pyr_summary2!E8&lt;Pyr_summary2!E$13),1,0)</f>
        <v>1</v>
      </c>
      <c r="F8" s="2">
        <f>IF(AND(Pyr_summary2!F8&gt;Pyr_summary2!F$12,Pyr_summary2!F8&lt;Pyr_summary2!F$13),1,0)</f>
        <v>1</v>
      </c>
      <c r="G8" s="2">
        <f>IF(AND(Pyr_summary2!G8&gt;Pyr_summary2!G$12,Pyr_summary2!G8&lt;Pyr_summary2!G$13),1,0)</f>
        <v>1</v>
      </c>
    </row>
    <row r="9" spans="1:9" x14ac:dyDescent="0.3">
      <c r="A9" t="s">
        <v>15</v>
      </c>
      <c r="B9" s="2">
        <f>IF(AND(Pyr_summary2!B9&gt;Pyr_summary2!B$12,Pyr_summary2!B9&lt;Pyr_summary2!B$13),1,0)</f>
        <v>1</v>
      </c>
      <c r="C9" s="2">
        <f>IF(AND(Pyr_summary2!C9&gt;Pyr_summary2!C$12,Pyr_summary2!C9&lt;Pyr_summary2!C$13),1,0)</f>
        <v>1</v>
      </c>
      <c r="D9" s="2">
        <f>IF(AND(Pyr_summary2!D9&gt;Pyr_summary2!D$12,Pyr_summary2!D9&lt;Pyr_summary2!D$13),1,0)</f>
        <v>1</v>
      </c>
      <c r="E9" s="2">
        <f>IF(AND(Pyr_summary2!E9&gt;Pyr_summary2!E$12,Pyr_summary2!E9&lt;Pyr_summary2!E$13),1,0)</f>
        <v>1</v>
      </c>
      <c r="F9" s="2">
        <f>IF(AND(Pyr_summary2!F9&gt;Pyr_summary2!F$12,Pyr_summary2!F9&lt;Pyr_summary2!F$13),1,0)</f>
        <v>1</v>
      </c>
      <c r="G9" s="2">
        <f>IF(AND(Pyr_summary2!G9&gt;Pyr_summary2!G$12,Pyr_summary2!G9&lt;Pyr_summary2!G$13),1,0)</f>
        <v>1</v>
      </c>
    </row>
    <row r="10" spans="1:9" x14ac:dyDescent="0.3">
      <c r="A10" t="s">
        <v>16</v>
      </c>
      <c r="B10" s="2">
        <f>IF(AND(Pyr_summary2!B10&gt;Pyr_summary2!B$12,Pyr_summary2!B10&lt;Pyr_summary2!B$13),1,0)</f>
        <v>1</v>
      </c>
      <c r="C10" s="2">
        <f>IF(AND(Pyr_summary2!C10&gt;Pyr_summary2!C$12,Pyr_summary2!C10&lt;Pyr_summary2!C$13),1,0)</f>
        <v>1</v>
      </c>
      <c r="D10" s="2">
        <f>IF(AND(Pyr_summary2!D10&gt;Pyr_summary2!D$12,Pyr_summary2!D10&lt;Pyr_summary2!D$13),1,0)</f>
        <v>1</v>
      </c>
      <c r="E10" s="2">
        <f>IF(AND(Pyr_summary2!E10&gt;Pyr_summary2!E$12,Pyr_summary2!E10&lt;Pyr_summary2!E$13),1,0)</f>
        <v>0</v>
      </c>
      <c r="F10" s="2">
        <f>IF(AND(Pyr_summary2!F10&gt;Pyr_summary2!F$12,Pyr_summary2!F10&lt;Pyr_summary2!F$13),1,0)</f>
        <v>1</v>
      </c>
      <c r="G10" s="2">
        <f>IF(AND(Pyr_summary2!G10&gt;Pyr_summary2!G$12,Pyr_summary2!G10&lt;Pyr_summary2!G$13),1,0)</f>
        <v>1</v>
      </c>
    </row>
  </sheetData>
  <conditionalFormatting sqref="B2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Pyr_summary1</vt:lpstr>
      <vt:lpstr>Sheet2</vt:lpstr>
      <vt:lpstr>Pyr_summary2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2018-09-06T16:26:24Z</dcterms:created>
  <dcterms:modified xsi:type="dcterms:W3CDTF">2019-02-20T22:39:00Z</dcterms:modified>
</cp:coreProperties>
</file>