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53B76AAA-2D1F-4C77-BB32-360C2D905B57}" xr6:coauthVersionLast="44" xr6:coauthVersionMax="44" xr10:uidLastSave="{00000000-0000-0000-0000-000000000000}"/>
  <bookViews>
    <workbookView xWindow="2340" yWindow="2340" windowWidth="21600" windowHeight="11385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1" l="1"/>
  <c r="P67" i="1"/>
  <c r="O67" i="1"/>
  <c r="N67" i="1"/>
  <c r="Q66" i="1"/>
  <c r="P66" i="1"/>
  <c r="O66" i="1"/>
  <c r="N66" i="1"/>
  <c r="P63" i="1"/>
  <c r="O63" i="1"/>
  <c r="N63" i="1"/>
  <c r="M63" i="1"/>
  <c r="P62" i="1"/>
  <c r="O62" i="1"/>
  <c r="N62" i="1"/>
  <c r="M62" i="1"/>
  <c r="O59" i="1"/>
  <c r="N59" i="1"/>
  <c r="M59" i="1"/>
  <c r="L59" i="1"/>
  <c r="O58" i="1"/>
  <c r="N58" i="1"/>
  <c r="M58" i="1"/>
  <c r="L58" i="1"/>
  <c r="N55" i="1"/>
  <c r="M55" i="1"/>
  <c r="L55" i="1"/>
  <c r="K55" i="1"/>
  <c r="N54" i="1"/>
  <c r="M54" i="1"/>
  <c r="L54" i="1"/>
  <c r="K54" i="1"/>
  <c r="M51" i="1"/>
  <c r="L51" i="1"/>
  <c r="K51" i="1"/>
  <c r="J51" i="1"/>
  <c r="M50" i="1"/>
  <c r="L50" i="1"/>
  <c r="K50" i="1"/>
  <c r="J50" i="1"/>
  <c r="L47" i="1"/>
  <c r="K47" i="1"/>
  <c r="J47" i="1"/>
  <c r="I47" i="1"/>
  <c r="L46" i="1"/>
  <c r="K46" i="1"/>
  <c r="J46" i="1"/>
  <c r="I46" i="1"/>
  <c r="K43" i="1"/>
  <c r="J43" i="1"/>
  <c r="I43" i="1"/>
  <c r="H43" i="1"/>
  <c r="K42" i="1"/>
  <c r="J42" i="1"/>
  <c r="I42" i="1"/>
  <c r="H42" i="1"/>
  <c r="J39" i="1"/>
  <c r="I39" i="1"/>
  <c r="H39" i="1"/>
  <c r="G39" i="1"/>
  <c r="J38" i="1"/>
  <c r="I38" i="1"/>
  <c r="H38" i="1"/>
  <c r="G38" i="1"/>
  <c r="I35" i="1"/>
  <c r="H35" i="1"/>
  <c r="G35" i="1"/>
  <c r="F35" i="1"/>
  <c r="I34" i="1"/>
  <c r="H34" i="1"/>
  <c r="G34" i="1"/>
  <c r="F34" i="1"/>
  <c r="H31" i="1"/>
  <c r="G31" i="1"/>
  <c r="F31" i="1"/>
  <c r="E31" i="1"/>
  <c r="H30" i="1"/>
  <c r="G30" i="1"/>
  <c r="F30" i="1"/>
  <c r="E30" i="1"/>
  <c r="G27" i="1"/>
  <c r="F27" i="1"/>
  <c r="E27" i="1"/>
  <c r="D27" i="1"/>
  <c r="G26" i="1"/>
  <c r="F26" i="1"/>
  <c r="E26" i="1"/>
  <c r="D26" i="1"/>
  <c r="F23" i="1"/>
  <c r="E23" i="1"/>
  <c r="D23" i="1"/>
  <c r="C23" i="1"/>
  <c r="F22" i="1"/>
  <c r="E22" i="1"/>
  <c r="D22" i="1"/>
  <c r="C22" i="1"/>
  <c r="E19" i="1"/>
  <c r="D19" i="1"/>
  <c r="C19" i="1"/>
  <c r="B19" i="1"/>
  <c r="E18" i="1"/>
  <c r="D18" i="1"/>
  <c r="C18" i="1"/>
  <c r="B18" i="1"/>
  <c r="O17" i="1" l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X5" i="1" l="1"/>
  <c r="W5" i="1"/>
  <c r="V6" i="1"/>
  <c r="T6" i="1"/>
  <c r="T5" i="1"/>
  <c r="S6" i="1"/>
  <c r="S5" i="1"/>
  <c r="Q5" i="1"/>
</calcChain>
</file>

<file path=xl/sharedStrings.xml><?xml version="1.0" encoding="utf-8"?>
<sst xmlns="http://schemas.openxmlformats.org/spreadsheetml/2006/main" count="78" uniqueCount="19">
  <si>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</si>
  <si>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</si>
  <si>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</si>
  <si>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</si>
  <si>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</si>
  <si>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</si>
  <si>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</si>
  <si>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</si>
  <si>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</si>
  <si>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</si>
  <si>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</si>
  <si>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</si>
  <si>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</si>
  <si>
    <t>HK-2</t>
  </si>
  <si>
    <t>UMRC6</t>
  </si>
  <si>
    <t>UOK262</t>
  </si>
  <si>
    <t>UOK + DIDS</t>
  </si>
  <si>
    <t>Kpl</t>
  </si>
  <si>
    <t>KMCT4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</si>
</sst>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Sheet1!$B$19:$E$19</c:f>
                <c:numCache>
                  <c:formatCode>General</c:formatCode>
                  <c:ptCount val="4"/>
                  <c:pt idx="0">
                    <c:v>4.2666771363197775E-3</c:v>
                  </c:pt>
                  <c:pt idx="1">
                    <c:v>5.9392984180439623E-3</c:v>
                  </c:pt>
                  <c:pt idx="2">
                    <c:v>5.7185710840118907E-3</c:v>
                  </c:pt>
                  <c:pt idx="3">
                    <c:v>3.7708783250834685E-3</c:v>
                  </c:pt>
                </c:numCache>
              </c:numRef>
            </c:plus>
            <c:minus>
              <c:numRef>
                <c:f>Sheet1!$B$19:$E$19</c:f>
                <c:numCache>
                  <c:formatCode>General</c:formatCode>
                  <c:ptCount val="4"/>
                  <c:pt idx="0">
                    <c:v>4.2666771363197775E-3</c:v>
                  </c:pt>
                  <c:pt idx="1">
                    <c:v>5.9392984180439623E-3</c:v>
                  </c:pt>
                  <c:pt idx="2">
                    <c:v>5.7185710840118907E-3</c:v>
                  </c:pt>
                  <c:pt idx="3">
                    <c:v>3.7708783250834685E-3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Sheet1!$B$17:$E$17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1.1550560550268181E-2</c:v>
                </c:pt>
                <c:pt idx="1">
                  <c:v>2.1377594092198759E-2</c:v>
                </c:pt>
                <c:pt idx="2">
                  <c:v>2.2791352636146955E-2</c:v>
                </c:pt>
                <c:pt idx="3">
                  <c:v>1.618642561101408E-2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D-4292-8C4E-2B7EA950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02040"/>
        <c:axId val="536601056"/>
      </c:barChart>
      <c:catAx>
        <c:axId val="53660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1056"/>
        <c:crosses val="autoZero"/>
        <c:auto val="1"/>
        <c:lblAlgn val="ctr"/>
        <c:lblOffset val="100"/>
        <c:noMultiLvlLbl val="0"/>
      </c:catAx>
      <c:valAx>
        <c:axId val="536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Sheet1!$C$23:$F$23</c:f>
                <c:numCache>
                  <c:formatCode>General</c:formatCode>
                  <c:ptCount val="4"/>
                  <c:pt idx="0">
                    <c:v>0.41503778125067359</c:v>
                  </c:pt>
                  <c:pt idx="1">
                    <c:v>0.22931976591253844</c:v>
                  </c:pt>
                  <c:pt idx="2">
                    <c:v>0.10557903479951711</c:v>
                  </c:pt>
                  <c:pt idx="3">
                    <c:v>3.7972869506846606E-2</c:v>
                  </c:pt>
                </c:numCache>
              </c:numRef>
            </c:plus>
            <c:minus>
              <c:numRef>
                <c:f>Sheet1!$C$23:$F$23</c:f>
                <c:numCache>
                  <c:formatCode>General</c:formatCode>
                  <c:ptCount val="4"/>
                  <c:pt idx="0">
                    <c:v>0.41503778125067359</c:v>
                  </c:pt>
                  <c:pt idx="1">
                    <c:v>0.22931976591253844</c:v>
                  </c:pt>
                  <c:pt idx="2">
                    <c:v>0.10557903479951711</c:v>
                  </c:pt>
                  <c:pt idx="3">
                    <c:v>3.7972869506846606E-2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Sheet1!$C$21:$F$21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0.9306280512786107</c:v>
                </c:pt>
                <c:pt idx="1">
                  <c:v>1.1202397866771421</c:v>
                </c:pt>
                <c:pt idx="2">
                  <c:v>0.62746721845947739</c:v>
                </c:pt>
                <c:pt idx="3">
                  <c:v>0.35953878509459564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E3D-A669-2EA217E5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17064"/>
        <c:axId val="397073928"/>
      </c:barChart>
      <c:catAx>
        <c:axId val="3039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73928"/>
        <c:crosses val="autoZero"/>
        <c:auto val="1"/>
        <c:lblAlgn val="ctr"/>
        <c:lblOffset val="100"/>
        <c:noMultiLvlLbl val="0"/>
      </c:catAx>
      <c:valAx>
        <c:axId val="39707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0</xdr:row>
      <xdr:rowOff>171450</xdr:rowOff>
    </xdr:from>
    <xdr:to>
      <xdr:col>12</xdr:col>
      <xdr:colOff>15240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F5171-6A3C-46AA-8744-E284A0A3B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21</xdr:row>
      <xdr:rowOff>156210</xdr:rowOff>
    </xdr:from>
    <xdr:to>
      <xdr:col>9</xdr:col>
      <xdr:colOff>487680</xdr:colOff>
      <xdr:row>36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92116-571C-49B0-A789-356F3AB2A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67"/>
  <sheetViews>
    <sheetView tabSelected="1" workbookViewId="0">
      <selection sqref="A1:P16"/>
    </sheetView>
  </sheetViews>
  <sheetFormatPr defaultRowHeight="15" x14ac:dyDescent="0.25"/>
  <cols>
    <col min="19" max="19" width="10" bestFit="1" customWidth="1"/>
    <col min="22" max="22" width="11" bestFit="1" customWidth="1"/>
  </cols>
  <sheetData>
    <row r="1" spans="1:26" x14ac:dyDescent="0.25">
      <c r="A1">
        <v>2.0083537461702335E-2</v>
      </c>
      <c r="B1">
        <v>1.7520409173765616</v>
      </c>
      <c r="C1">
        <v>4.8772518781053681E-2</v>
      </c>
      <c r="D1">
        <v>1042001816.0722967</v>
      </c>
      <c r="E1">
        <v>24.133423092011881</v>
      </c>
      <c r="F1">
        <v>61.89926138989793</v>
      </c>
      <c r="G1">
        <v>1.7749106169855366</v>
      </c>
      <c r="H1">
        <v>2.2694660889443252</v>
      </c>
      <c r="I1">
        <v>0.20986370632692153</v>
      </c>
      <c r="J1">
        <v>7.8609807320098764E-3</v>
      </c>
      <c r="K1">
        <v>0.99158378035703953</v>
      </c>
      <c r="L1">
        <v>0.92328399814140283</v>
      </c>
      <c r="M1">
        <v>0.8483400771693872</v>
      </c>
      <c r="N1">
        <v>9.1280104330192444E-2</v>
      </c>
      <c r="O1">
        <v>0.27558817434717919</v>
      </c>
      <c r="P1">
        <v>0.38748332041819128</v>
      </c>
    </row>
    <row r="2" spans="1:26" x14ac:dyDescent="0.25">
      <c r="A2">
        <v>7.2145729687972636E-3</v>
      </c>
      <c r="B2">
        <v>0.6235061593205159</v>
      </c>
      <c r="C2">
        <v>3.1403069980343527E-2</v>
      </c>
      <c r="D2">
        <v>947356857.48649359</v>
      </c>
      <c r="E2">
        <v>23.929520032436475</v>
      </c>
      <c r="F2">
        <v>66.8602992418474</v>
      </c>
      <c r="G2">
        <v>3.3366546055048589</v>
      </c>
      <c r="H2">
        <v>0.2757629136960012</v>
      </c>
      <c r="I2">
        <v>5.7584184494687918E-14</v>
      </c>
      <c r="J2">
        <v>4.3683630308126534E-4</v>
      </c>
      <c r="K2">
        <v>0.99572901539698111</v>
      </c>
      <c r="L2">
        <v>0.98132214986591138</v>
      </c>
      <c r="M2">
        <v>0.8312292259538947</v>
      </c>
      <c r="N2">
        <v>6.5025185559048362E-2</v>
      </c>
      <c r="O2">
        <v>0.13598187979560988</v>
      </c>
      <c r="P2">
        <v>0.40875795564813683</v>
      </c>
    </row>
    <row r="3" spans="1:26" x14ac:dyDescent="0.25">
      <c r="A3">
        <v>7.3535712203049476E-3</v>
      </c>
      <c r="B3">
        <v>0.41633707713875429</v>
      </c>
      <c r="C3">
        <v>3.0147826496029609E-2</v>
      </c>
      <c r="D3">
        <v>1269541488.7111399</v>
      </c>
      <c r="E3">
        <v>20.002366415970741</v>
      </c>
      <c r="F3">
        <v>68.360306721480967</v>
      </c>
      <c r="G3">
        <v>1.5078909586551996</v>
      </c>
      <c r="H3">
        <v>1.7964027276374795E-2</v>
      </c>
      <c r="I3">
        <v>6.3728025625702719E-2</v>
      </c>
      <c r="J3">
        <v>1.1551315743698435E-4</v>
      </c>
      <c r="K3">
        <v>0.99167713936550184</v>
      </c>
      <c r="L3">
        <v>0.96988699420073454</v>
      </c>
      <c r="M3">
        <v>0.80439510477198328</v>
      </c>
      <c r="N3">
        <v>9.0772418873538846E-2</v>
      </c>
      <c r="O3">
        <v>0.17266115875110061</v>
      </c>
      <c r="P3">
        <v>0.44005550363077678</v>
      </c>
    </row>
    <row r="4" spans="1:26" x14ac:dyDescent="0.25">
      <c r="A4">
        <v>2.5865503354066031E-2</v>
      </c>
      <c r="B4">
        <v>1.5779536931204228</v>
      </c>
      <c r="C4">
        <v>2.6773771721534632E-2</v>
      </c>
      <c r="D4">
        <v>957718484.97486377</v>
      </c>
      <c r="E4">
        <v>36.012713462860596</v>
      </c>
      <c r="F4">
        <v>66.262414427125492</v>
      </c>
      <c r="G4">
        <v>1.4158012128441702</v>
      </c>
      <c r="H4">
        <v>1.3465727753346182</v>
      </c>
      <c r="I4">
        <v>1.1355673767005428E-5</v>
      </c>
      <c r="J4">
        <v>5.9470989490642461E-3</v>
      </c>
      <c r="K4">
        <v>0.99002928683186231</v>
      </c>
      <c r="L4">
        <v>0.97332521214223489</v>
      </c>
      <c r="M4">
        <v>0.99490742768045848</v>
      </c>
      <c r="N4">
        <v>9.9352936727890862E-2</v>
      </c>
      <c r="O4">
        <v>0.16250550753493687</v>
      </c>
      <c r="P4">
        <v>7.1004553349388155E-2</v>
      </c>
    </row>
    <row r="5" spans="1:26" x14ac:dyDescent="0.25">
      <c r="A5">
        <v>9.608945243670881E-3</v>
      </c>
      <c r="B5">
        <v>0.91660484766665473</v>
      </c>
      <c r="C5">
        <v>9.519122410113777E-2</v>
      </c>
      <c r="D5">
        <v>2068435770.9756751</v>
      </c>
      <c r="E5">
        <v>20.000005533322046</v>
      </c>
      <c r="F5">
        <v>62.508380372378724</v>
      </c>
      <c r="G5">
        <v>2.4527505469497157</v>
      </c>
      <c r="H5">
        <v>0.37278804329475718</v>
      </c>
      <c r="I5">
        <v>2.6039253972868322E-5</v>
      </c>
      <c r="J5">
        <v>2.4593872524668699E-4</v>
      </c>
      <c r="K5">
        <v>0.97516634558211046</v>
      </c>
      <c r="L5">
        <v>0.97319491830659366</v>
      </c>
      <c r="M5">
        <v>0.98843032055060298</v>
      </c>
      <c r="N5">
        <v>0.15679705951869968</v>
      </c>
      <c r="O5">
        <v>0.16290190568704935</v>
      </c>
      <c r="P5">
        <v>0.1070232809014143</v>
      </c>
      <c r="Q5">
        <f>0.0001</f>
        <v>1E-4</v>
      </c>
      <c r="R5">
        <v>1E-4</v>
      </c>
      <c r="S5">
        <f>1/38</f>
        <v>2.6315789473684209E-2</v>
      </c>
      <c r="T5">
        <f>10^8</f>
        <v>100000000</v>
      </c>
      <c r="U5">
        <v>20</v>
      </c>
      <c r="V5">
        <v>40</v>
      </c>
      <c r="W5">
        <f>0.00000001</f>
        <v>1E-8</v>
      </c>
      <c r="X5">
        <f>0.00000001</f>
        <v>1E-8</v>
      </c>
      <c r="Y5">
        <v>0</v>
      </c>
      <c r="Z5">
        <v>0</v>
      </c>
    </row>
    <row r="6" spans="1:26" x14ac:dyDescent="0.25">
      <c r="A6">
        <v>2.8658333678859355E-2</v>
      </c>
      <c r="B6">
        <v>0.86616081924434918</v>
      </c>
      <c r="C6">
        <v>2.6489969152673862E-2</v>
      </c>
      <c r="D6">
        <v>218089556.17748302</v>
      </c>
      <c r="E6">
        <v>27.379994746662383</v>
      </c>
      <c r="F6">
        <v>62.477643732360505</v>
      </c>
      <c r="G6">
        <v>1.4002408534976649E-4</v>
      </c>
      <c r="H6">
        <v>2.9633673625127334E-4</v>
      </c>
      <c r="I6">
        <v>1.9306776972237686E-6</v>
      </c>
      <c r="J6">
        <v>1.3778705849564515E-2</v>
      </c>
      <c r="K6">
        <v>0.99284844596591471</v>
      </c>
      <c r="L6">
        <v>0.99599211269779064</v>
      </c>
      <c r="M6">
        <v>0.96556318489159554</v>
      </c>
      <c r="N6">
        <v>8.4142964612286153E-2</v>
      </c>
      <c r="O6">
        <v>6.2990542378894107E-2</v>
      </c>
      <c r="P6">
        <v>0.18464140098396259</v>
      </c>
      <c r="Q6">
        <v>0.08</v>
      </c>
      <c r="R6">
        <v>10</v>
      </c>
      <c r="S6">
        <f>1/10</f>
        <v>0.1</v>
      </c>
      <c r="T6">
        <f>10^100</f>
        <v>1E+100</v>
      </c>
      <c r="U6">
        <v>60</v>
      </c>
      <c r="V6">
        <f>10^100</f>
        <v>1E+100</v>
      </c>
      <c r="W6">
        <v>10</v>
      </c>
      <c r="X6">
        <v>10</v>
      </c>
      <c r="Y6">
        <v>0.9</v>
      </c>
      <c r="Z6">
        <v>0.1</v>
      </c>
    </row>
    <row r="7" spans="1:26" x14ac:dyDescent="0.25">
      <c r="A7">
        <v>2.8004753945631164E-2</v>
      </c>
      <c r="B7">
        <v>0.47929352061486274</v>
      </c>
      <c r="C7">
        <v>2.6639964837221225E-2</v>
      </c>
      <c r="D7">
        <v>850494288.10236335</v>
      </c>
      <c r="E7">
        <v>39.291611540134738</v>
      </c>
      <c r="F7">
        <v>54.626947219309592</v>
      </c>
      <c r="G7">
        <v>1.5681073173291431</v>
      </c>
      <c r="H7">
        <v>4.8670053882550463E-4</v>
      </c>
      <c r="I7">
        <v>0.72513082298064113</v>
      </c>
      <c r="J7">
        <v>2.0526369158031475E-5</v>
      </c>
      <c r="K7">
        <v>0.99707942419027928</v>
      </c>
      <c r="L7">
        <v>0.94438799314792765</v>
      </c>
      <c r="M7">
        <v>0.79219960802438982</v>
      </c>
      <c r="N7">
        <v>5.3771461311958771E-2</v>
      </c>
      <c r="O7">
        <v>0.23463990876138607</v>
      </c>
      <c r="P7">
        <v>0.45356629951513605</v>
      </c>
    </row>
    <row r="8" spans="1:26" x14ac:dyDescent="0.25">
      <c r="A8">
        <v>3.0922808887962727E-2</v>
      </c>
      <c r="B8">
        <v>0.41028094322544967</v>
      </c>
      <c r="C8">
        <v>3.3099651908804754E-2</v>
      </c>
      <c r="D8">
        <v>978238929.84571648</v>
      </c>
      <c r="E8">
        <v>34.542270063380002</v>
      </c>
      <c r="F8">
        <v>62.649070033422412</v>
      </c>
      <c r="G8">
        <v>1.1644784579225431</v>
      </c>
      <c r="H8">
        <v>0.39563440853459181</v>
      </c>
      <c r="I8">
        <v>0.22531590423535042</v>
      </c>
      <c r="J8">
        <v>1.4976692194087671E-2</v>
      </c>
      <c r="K8">
        <v>0.99752251000971381</v>
      </c>
      <c r="L8">
        <v>0.97922154560332886</v>
      </c>
      <c r="M8">
        <v>0.87103297218412612</v>
      </c>
      <c r="N8">
        <v>4.9527370073747308E-2</v>
      </c>
      <c r="O8">
        <v>0.1434319599162508</v>
      </c>
      <c r="P8">
        <v>0.35733755267305761</v>
      </c>
    </row>
    <row r="9" spans="1:26" x14ac:dyDescent="0.25">
      <c r="A9">
        <v>6.3617820373952673E-3</v>
      </c>
      <c r="B9">
        <v>0.49848711685585184</v>
      </c>
      <c r="C9">
        <v>9.8228773413969864E-2</v>
      </c>
      <c r="D9">
        <v>961702450.56976891</v>
      </c>
      <c r="E9">
        <v>32.966737669604761</v>
      </c>
      <c r="F9">
        <v>68.828754114591078</v>
      </c>
      <c r="G9">
        <v>0.37485924097062845</v>
      </c>
      <c r="H9">
        <v>0.8873000495428004</v>
      </c>
      <c r="I9">
        <v>0.13521577505062485</v>
      </c>
      <c r="J9">
        <v>4.7073808755844163E-3</v>
      </c>
      <c r="K9">
        <v>0.99565581660816604</v>
      </c>
      <c r="L9">
        <v>0.93862480771937273</v>
      </c>
      <c r="M9">
        <v>0.9730503286682588</v>
      </c>
      <c r="N9">
        <v>6.5580039325358844E-2</v>
      </c>
      <c r="O9">
        <v>0.24649835771830406</v>
      </c>
      <c r="P9">
        <v>0.16334067043582182</v>
      </c>
    </row>
    <row r="10" spans="1:26" x14ac:dyDescent="0.25">
      <c r="A10">
        <v>4.6032373937723737E-3</v>
      </c>
      <c r="B10">
        <v>0.61577932650159772</v>
      </c>
      <c r="C10">
        <v>2.6407714102896503E-2</v>
      </c>
      <c r="D10">
        <v>885954560.85841548</v>
      </c>
      <c r="E10">
        <v>40.70284895349419</v>
      </c>
      <c r="F10">
        <v>46.007322949468119</v>
      </c>
      <c r="G10">
        <v>2.6190720262200178</v>
      </c>
      <c r="H10">
        <v>4.433727626252789E-6</v>
      </c>
      <c r="I10">
        <v>0.28649271546123956</v>
      </c>
      <c r="J10">
        <v>1.6931205818653976E-2</v>
      </c>
      <c r="K10">
        <v>0.99087493932233717</v>
      </c>
      <c r="L10">
        <v>0.99318373784462921</v>
      </c>
      <c r="M10">
        <v>0.95823211736897196</v>
      </c>
      <c r="N10">
        <v>9.5046357483525648E-2</v>
      </c>
      <c r="O10">
        <v>8.2146816942697876E-2</v>
      </c>
      <c r="P10">
        <v>0.20334749520148454</v>
      </c>
    </row>
    <row r="11" spans="1:26" x14ac:dyDescent="0.25">
      <c r="A11">
        <v>2.7916116131415213E-2</v>
      </c>
      <c r="B11">
        <v>0.63504482524393069</v>
      </c>
      <c r="C11">
        <v>3.651470557599279E-2</v>
      </c>
      <c r="D11">
        <v>839392771.60937309</v>
      </c>
      <c r="E11">
        <v>20.000179786272319</v>
      </c>
      <c r="F11">
        <v>71.116837918329097</v>
      </c>
      <c r="G11">
        <v>9.9487113593667686</v>
      </c>
      <c r="H11">
        <v>0.38064611240875074</v>
      </c>
      <c r="I11">
        <v>0.81300811565552278</v>
      </c>
      <c r="J11">
        <v>9.808894077171081E-4</v>
      </c>
      <c r="K11">
        <v>0.98366205808494112</v>
      </c>
      <c r="L11">
        <v>0.95451208705446156</v>
      </c>
      <c r="M11">
        <v>0.87286741074673624</v>
      </c>
      <c r="N11">
        <v>0.12717925340207153</v>
      </c>
      <c r="O11">
        <v>0.21220988152318221</v>
      </c>
      <c r="P11">
        <v>0.35476931006039847</v>
      </c>
    </row>
    <row r="12" spans="1:26" x14ac:dyDescent="0.25">
      <c r="A12">
        <v>3.8939417420704989E-2</v>
      </c>
      <c r="B12">
        <v>1.1259175783151714</v>
      </c>
      <c r="C12">
        <v>3.4759250943900415E-2</v>
      </c>
      <c r="D12">
        <v>1562488199.1757636</v>
      </c>
      <c r="E12">
        <v>20.000199026347023</v>
      </c>
      <c r="F12">
        <v>69.231072856196576</v>
      </c>
      <c r="G12">
        <v>1.2054110979561823</v>
      </c>
      <c r="H12">
        <v>1.5025939329941174</v>
      </c>
      <c r="I12">
        <v>0.54510675129103137</v>
      </c>
      <c r="J12">
        <v>1.9336128063128125E-2</v>
      </c>
      <c r="K12">
        <v>0.91691247631611572</v>
      </c>
      <c r="L12">
        <v>0.90925068644685114</v>
      </c>
      <c r="M12">
        <v>0.97776154031950768</v>
      </c>
      <c r="N12">
        <v>0.28680419879605229</v>
      </c>
      <c r="O12">
        <v>0.29973625142384319</v>
      </c>
      <c r="P12">
        <v>0.14837814894278534</v>
      </c>
    </row>
    <row r="13" spans="1:26" x14ac:dyDescent="0.25">
      <c r="A13">
        <v>1.8121558181642083E-2</v>
      </c>
      <c r="B13">
        <v>0.36730408010344845</v>
      </c>
      <c r="C13">
        <v>2.6337779433521433E-2</v>
      </c>
      <c r="D13">
        <v>491932663.1469745</v>
      </c>
      <c r="E13">
        <v>33.001532232437391</v>
      </c>
      <c r="F13">
        <v>63.153021219949579</v>
      </c>
      <c r="G13">
        <v>1.5005211465519787E-4</v>
      </c>
      <c r="H13">
        <v>4.4040272064952712E-5</v>
      </c>
      <c r="I13">
        <v>0.89881708004695327</v>
      </c>
      <c r="J13">
        <v>2.4883226664670555E-6</v>
      </c>
      <c r="K13">
        <v>0.99779870383366964</v>
      </c>
      <c r="L13">
        <v>0.98249950330489311</v>
      </c>
      <c r="M13">
        <v>0.75388030451173627</v>
      </c>
      <c r="N13">
        <v>4.6682793453980749E-2</v>
      </c>
      <c r="O13">
        <v>0.13162633371843116</v>
      </c>
      <c r="P13">
        <v>0.49361776561767012</v>
      </c>
    </row>
    <row r="14" spans="1:26" x14ac:dyDescent="0.25">
      <c r="A14">
        <v>1.8142895515613836E-2</v>
      </c>
      <c r="B14">
        <v>0.309320574663764</v>
      </c>
      <c r="C14">
        <v>2.6494583886230945E-2</v>
      </c>
      <c r="D14">
        <v>1076094624.6490915</v>
      </c>
      <c r="E14">
        <v>33.20328060123181</v>
      </c>
      <c r="F14">
        <v>59.509600970555439</v>
      </c>
      <c r="G14">
        <v>0.50310096547441852</v>
      </c>
      <c r="H14">
        <v>9.281001198616301E-3</v>
      </c>
      <c r="I14">
        <v>0.85491556464061103</v>
      </c>
      <c r="J14">
        <v>2.1696650491124831E-3</v>
      </c>
      <c r="K14">
        <v>0.99717303389472167</v>
      </c>
      <c r="L14">
        <v>0.92239197104973125</v>
      </c>
      <c r="M14">
        <v>0.66509913595177084</v>
      </c>
      <c r="N14">
        <v>5.2902707343060802E-2</v>
      </c>
      <c r="O14">
        <v>0.27718576561715091</v>
      </c>
      <c r="P14">
        <v>0.57580539716795542</v>
      </c>
    </row>
    <row r="15" spans="1:26" x14ac:dyDescent="0.25">
      <c r="A15">
        <v>2.3057922220385479E-2</v>
      </c>
      <c r="B15">
        <v>0.29763891621874083</v>
      </c>
      <c r="C15">
        <v>2.631586104154568E-2</v>
      </c>
      <c r="D15">
        <v>500303318.75941634</v>
      </c>
      <c r="E15">
        <v>23.301558935821973</v>
      </c>
      <c r="F15">
        <v>73.532210613128171</v>
      </c>
      <c r="G15">
        <v>4.570436813555175E-8</v>
      </c>
      <c r="H15">
        <v>2.599674194243467E-7</v>
      </c>
      <c r="I15">
        <v>1.2353193439006049E-8</v>
      </c>
      <c r="J15">
        <v>5.653230833110674E-6</v>
      </c>
      <c r="K15">
        <v>0.99724728654402184</v>
      </c>
      <c r="L15">
        <v>0.99465477727297158</v>
      </c>
      <c r="M15">
        <v>0.78558858519362329</v>
      </c>
      <c r="N15">
        <v>5.2203317149567573E-2</v>
      </c>
      <c r="O15">
        <v>7.274455649571443E-2</v>
      </c>
      <c r="P15">
        <v>0.46072475585572015</v>
      </c>
    </row>
    <row r="16" spans="1:26" x14ac:dyDescent="0.25">
      <c r="A16">
        <v>5.4233265264149195E-3</v>
      </c>
      <c r="B16">
        <v>0.46389156939242931</v>
      </c>
      <c r="C16">
        <v>4.9541287463422255E-2</v>
      </c>
      <c r="D16">
        <v>1039184357.4247274</v>
      </c>
      <c r="E16">
        <v>42.546397959278828</v>
      </c>
      <c r="F16">
        <v>67.317485684241831</v>
      </c>
      <c r="G16">
        <v>0.85249630594140069</v>
      </c>
      <c r="H16">
        <v>1.936895817256175</v>
      </c>
      <c r="I16">
        <v>0.12582125414557505</v>
      </c>
      <c r="J16">
        <v>9.2765466974365429E-4</v>
      </c>
      <c r="K16">
        <v>0.99375137388203361</v>
      </c>
      <c r="L16">
        <v>0.96448339085105939</v>
      </c>
      <c r="M16">
        <v>0.90057419165718589</v>
      </c>
      <c r="N16">
        <v>7.8652017499786647E-2</v>
      </c>
      <c r="O16">
        <v>0.18751384764185083</v>
      </c>
      <c r="P16">
        <v>0.31373802807340079</v>
      </c>
    </row>
    <row r="17" spans="1:26" x14ac:dyDescent="0.25">
      <c r="B17" t="s">
        <v>13</v>
      </c>
      <c r="C17" t="s">
        <v>14</v>
      </c>
      <c r="D17" t="s">
        <v>15</v>
      </c>
      <c r="E17" t="s">
        <v>16</v>
      </c>
      <c r="N17" t="str">
        <f t="shared" ref="N17:N32" si="0">_xlfn.IFS(ABS(A1-Q$5)&lt;=0.01*Q$5,"Lower",ABS(A1-Q$6)&lt;=0.01*Q$6,"Upper",TRUE,"Ok")</f>
        <v>Ok</v>
      </c>
      <c r="O17" t="str">
        <f t="shared" ref="O17:O32" si="1">_xlfn.IFS(ABS(B1-R$5)&lt;=0.01*R$5,"Lower",ABS(B1-R$6)&lt;=0.01*R$6,"Upper",TRUE,"Ok")</f>
        <v>Ok</v>
      </c>
      <c r="P17" t="str">
        <f t="shared" ref="P17:P32" si="2">_xlfn.IFS(ABS(C1-S$5)&lt;=0.01*S$5,"Lower",ABS(C1-S$6)&lt;=0.01*S$6,"Upper",TRUE,"Ok")</f>
        <v>Ok</v>
      </c>
      <c r="Q17" t="str">
        <f t="shared" ref="Q17:Q32" si="3">_xlfn.IFS(ABS(D1-T$5)&lt;=0.01*T$5,"Lower",ABS(D1-T$6)&lt;=0.01*T$6,"Upper",TRUE,"Ok")</f>
        <v>Ok</v>
      </c>
      <c r="R17" t="str">
        <f t="shared" ref="R17:R32" si="4">_xlfn.IFS(ABS(E1-U$5)&lt;=0.01*U$5,"Lower",ABS(E1-U$6)&lt;=0.01*U$6,"Upper",TRUE,"Ok")</f>
        <v>Ok</v>
      </c>
      <c r="S17" t="str">
        <f t="shared" ref="S17:S32" si="5">_xlfn.IFS(ABS(F1-V$5)&lt;=0.01*V$5,"Lower",ABS(F1-V$6)&lt;=0.01*V$6,"Upper",TRUE,"Ok")</f>
        <v>Ok</v>
      </c>
      <c r="T17" t="str">
        <f t="shared" ref="T17:T32" si="6">_xlfn.IFS(ABS(G1-W$5)&lt;=0.01*W$5,"Lower",ABS(G1-W$6)&lt;=0.01*W$6,"Upper",TRUE,"Ok")</f>
        <v>Ok</v>
      </c>
      <c r="U17" t="str">
        <f t="shared" ref="U17:U32" si="7">_xlfn.IFS(ABS(H1-X$5)&lt;=0.01*X$5,"Lower",ABS(H1-X$6)&lt;=0.01*X$6,"Upper",TRUE,"Ok")</f>
        <v>Ok</v>
      </c>
      <c r="V17" t="str">
        <f t="shared" ref="V17:V32" si="8">_xlfn.IFS(ABS(I1-Y$5)&lt;=0.01*Y$5,"Lower",ABS(I1-Y$6)&lt;=0.01*Y$6,"Upper",TRUE,"Ok")</f>
        <v>Ok</v>
      </c>
      <c r="W17" t="str">
        <f t="shared" ref="W17:W32" si="9">_xlfn.IFS(ABS(J1-Z$5)&lt;=0.01*Z$5,"Lower",ABS(J1-Z$6)&lt;=0.01*Z$6,"Upper",TRUE,"Ok")</f>
        <v>Ok</v>
      </c>
      <c r="X17" s="1"/>
      <c r="Y17" s="1"/>
      <c r="Z17" s="1"/>
    </row>
    <row r="18" spans="1:26" x14ac:dyDescent="0.25">
      <c r="A18" t="s">
        <v>17</v>
      </c>
      <c r="B18">
        <f>AVERAGE(A$1:A$3)</f>
        <v>1.1550560550268181E-2</v>
      </c>
      <c r="C18">
        <f>AVERAGE(A$4:A$6)</f>
        <v>2.1377594092198759E-2</v>
      </c>
      <c r="D18">
        <f>AVERAGE(A$7:A$12)</f>
        <v>2.2791352636146955E-2</v>
      </c>
      <c r="E18">
        <f>AVERAGE(A$13:A$16)</f>
        <v>1.618642561101408E-2</v>
      </c>
      <c r="N18" t="str">
        <f t="shared" si="0"/>
        <v>Ok</v>
      </c>
      <c r="O18" t="str">
        <f t="shared" si="1"/>
        <v>Ok</v>
      </c>
      <c r="P18" t="str">
        <f t="shared" si="2"/>
        <v>Ok</v>
      </c>
      <c r="Q18" t="str">
        <f t="shared" si="3"/>
        <v>Ok</v>
      </c>
      <c r="R18" t="str">
        <f t="shared" si="4"/>
        <v>Ok</v>
      </c>
      <c r="S18" t="str">
        <f t="shared" si="5"/>
        <v>Ok</v>
      </c>
      <c r="T18" t="str">
        <f t="shared" si="6"/>
        <v>Ok</v>
      </c>
      <c r="U18" t="str">
        <f t="shared" si="7"/>
        <v>Ok</v>
      </c>
      <c r="V18" t="str">
        <f t="shared" si="8"/>
        <v>Ok</v>
      </c>
      <c r="W18" t="str">
        <f t="shared" si="9"/>
        <v>Ok</v>
      </c>
      <c r="X18" s="1"/>
      <c r="Y18" s="1"/>
      <c r="Z18" s="1"/>
    </row>
    <row r="19" spans="1:26" x14ac:dyDescent="0.25">
      <c r="B19">
        <f>STDEV(A$1:A$3)/SQRT(COUNT(A$1:A$3))</f>
        <v>4.2666771363197775E-3</v>
      </c>
      <c r="C19">
        <f>STDEV(A$4:A$6)/SQRT(COUNT(A$4:A$6))</f>
        <v>5.9392984180439623E-3</v>
      </c>
      <c r="D19">
        <f>STDEV(A$7:A$12)/SQRT(COUNT(A$7:A$12))</f>
        <v>5.7185710840118907E-3</v>
      </c>
      <c r="E19">
        <f>STDEV(A$13:A$16)/SQRT(COUNT(A$13:A$16))</f>
        <v>3.7708783250834685E-3</v>
      </c>
      <c r="N19" t="str">
        <f t="shared" si="0"/>
        <v>Ok</v>
      </c>
      <c r="O19" t="str">
        <f t="shared" si="1"/>
        <v>Ok</v>
      </c>
      <c r="P19" t="str">
        <f t="shared" si="2"/>
        <v>Ok</v>
      </c>
      <c r="Q19" t="str">
        <f t="shared" si="3"/>
        <v>Ok</v>
      </c>
      <c r="R19" t="str">
        <f t="shared" si="4"/>
        <v>Lower</v>
      </c>
      <c r="S19" t="str">
        <f t="shared" si="5"/>
        <v>Ok</v>
      </c>
      <c r="T19" t="str">
        <f t="shared" si="6"/>
        <v>Ok</v>
      </c>
      <c r="U19" t="str">
        <f t="shared" si="7"/>
        <v>Ok</v>
      </c>
      <c r="V19" t="str">
        <f t="shared" si="8"/>
        <v>Ok</v>
      </c>
      <c r="W19" t="str">
        <f t="shared" si="9"/>
        <v>Ok</v>
      </c>
      <c r="X19" s="1"/>
      <c r="Y19" s="1"/>
      <c r="Z19" s="1"/>
    </row>
    <row r="20" spans="1:26" x14ac:dyDescent="0.25">
      <c r="N20" t="str">
        <f t="shared" si="0"/>
        <v>Ok</v>
      </c>
      <c r="O20" t="str">
        <f t="shared" si="1"/>
        <v>Ok</v>
      </c>
      <c r="P20" t="str">
        <f t="shared" si="2"/>
        <v>Ok</v>
      </c>
      <c r="Q20" t="str">
        <f t="shared" si="3"/>
        <v>Ok</v>
      </c>
      <c r="R20" t="str">
        <f t="shared" si="4"/>
        <v>Ok</v>
      </c>
      <c r="S20" t="str">
        <f t="shared" si="5"/>
        <v>Ok</v>
      </c>
      <c r="T20" t="str">
        <f t="shared" si="6"/>
        <v>Ok</v>
      </c>
      <c r="U20" t="str">
        <f t="shared" si="7"/>
        <v>Ok</v>
      </c>
      <c r="V20" t="str">
        <f t="shared" si="8"/>
        <v>Ok</v>
      </c>
      <c r="W20" t="str">
        <f t="shared" si="9"/>
        <v>Ok</v>
      </c>
      <c r="X20" s="1"/>
      <c r="Y20" s="1"/>
      <c r="Z20" s="1"/>
    </row>
    <row r="21" spans="1:26" x14ac:dyDescent="0.25">
      <c r="C21" t="s">
        <v>13</v>
      </c>
      <c r="D21" t="s">
        <v>14</v>
      </c>
      <c r="E21" t="s">
        <v>15</v>
      </c>
      <c r="F21" t="s">
        <v>16</v>
      </c>
      <c r="N21" t="str">
        <f t="shared" si="0"/>
        <v>Ok</v>
      </c>
      <c r="O21" t="str">
        <f t="shared" si="1"/>
        <v>Ok</v>
      </c>
      <c r="P21" t="str">
        <f t="shared" si="2"/>
        <v>Ok</v>
      </c>
      <c r="Q21" t="str">
        <f t="shared" si="3"/>
        <v>Ok</v>
      </c>
      <c r="R21" t="str">
        <f t="shared" si="4"/>
        <v>Lower</v>
      </c>
      <c r="S21" t="str">
        <f t="shared" si="5"/>
        <v>Ok</v>
      </c>
      <c r="T21" t="str">
        <f t="shared" si="6"/>
        <v>Ok</v>
      </c>
      <c r="U21" t="str">
        <f t="shared" si="7"/>
        <v>Ok</v>
      </c>
      <c r="V21" t="str">
        <f t="shared" si="8"/>
        <v>Ok</v>
      </c>
      <c r="W21" t="str">
        <f t="shared" si="9"/>
        <v>Ok</v>
      </c>
      <c r="X21" s="1"/>
      <c r="Y21" s="1"/>
      <c r="Z21" s="1"/>
    </row>
    <row r="22" spans="1:26" x14ac:dyDescent="0.25">
      <c r="B22" t="s">
        <v>18</v>
      </c>
      <c r="C22">
        <f>AVERAGE(B$1:B$3)</f>
        <v>0.9306280512786107</v>
      </c>
      <c r="D22">
        <f>AVERAGE(B$4:B$6)</f>
        <v>1.1202397866771421</v>
      </c>
      <c r="E22">
        <f>AVERAGE(B$7:B$12)</f>
        <v>0.62746721845947739</v>
      </c>
      <c r="F22">
        <f>AVERAGE(B$13:B$16)</f>
        <v>0.35953878509459564</v>
      </c>
      <c r="N22" t="str">
        <f t="shared" si="0"/>
        <v>Ok</v>
      </c>
      <c r="O22" t="str">
        <f t="shared" si="1"/>
        <v>Ok</v>
      </c>
      <c r="P22" t="str">
        <f t="shared" si="2"/>
        <v>Lower</v>
      </c>
      <c r="Q22" t="str">
        <f t="shared" si="3"/>
        <v>Ok</v>
      </c>
      <c r="R22" t="str">
        <f t="shared" si="4"/>
        <v>Ok</v>
      </c>
      <c r="S22" t="str">
        <f t="shared" si="5"/>
        <v>Ok</v>
      </c>
      <c r="T22" t="str">
        <f t="shared" si="6"/>
        <v>Ok</v>
      </c>
      <c r="U22" t="str">
        <f t="shared" si="7"/>
        <v>Ok</v>
      </c>
      <c r="V22" t="str">
        <f t="shared" si="8"/>
        <v>Ok</v>
      </c>
      <c r="W22" t="str">
        <f t="shared" si="9"/>
        <v>Ok</v>
      </c>
      <c r="X22" s="1"/>
      <c r="Y22" s="1"/>
      <c r="Z22" s="1"/>
    </row>
    <row r="23" spans="1:26" x14ac:dyDescent="0.25">
      <c r="C23">
        <f>STDEV(B$1:B$3)/SQRT(COUNT(B$1:B$3))</f>
        <v>0.41503778125067359</v>
      </c>
      <c r="D23">
        <f>STDEV(B$4:B$6)/SQRT(COUNT(B$4:B$6))</f>
        <v>0.22931976591253844</v>
      </c>
      <c r="E23">
        <f>STDEV(B$7:B$12)/SQRT(COUNT(B$7:B$12))</f>
        <v>0.10557903479951711</v>
      </c>
      <c r="F23">
        <f>STDEV(B$13:B$16)/SQRT(COUNT(B$13:B$16))</f>
        <v>3.7972869506846606E-2</v>
      </c>
      <c r="N23" t="str">
        <f t="shared" si="0"/>
        <v>Ok</v>
      </c>
      <c r="O23" t="str">
        <f t="shared" si="1"/>
        <v>Ok</v>
      </c>
      <c r="P23" t="str">
        <f t="shared" si="2"/>
        <v>Ok</v>
      </c>
      <c r="Q23" t="str">
        <f t="shared" si="3"/>
        <v>Ok</v>
      </c>
      <c r="R23" t="str">
        <f t="shared" si="4"/>
        <v>Ok</v>
      </c>
      <c r="S23" t="str">
        <f t="shared" si="5"/>
        <v>Ok</v>
      </c>
      <c r="T23" t="str">
        <f t="shared" si="6"/>
        <v>Ok</v>
      </c>
      <c r="U23" t="str">
        <f t="shared" si="7"/>
        <v>Ok</v>
      </c>
      <c r="V23" t="str">
        <f t="shared" si="8"/>
        <v>Ok</v>
      </c>
      <c r="W23" t="str">
        <f t="shared" si="9"/>
        <v>Ok</v>
      </c>
      <c r="X23" s="1"/>
      <c r="Y23" s="1"/>
      <c r="Z23" s="1"/>
    </row>
    <row r="24" spans="1:26" x14ac:dyDescent="0.25">
      <c r="N24" t="str">
        <f t="shared" si="0"/>
        <v>Ok</v>
      </c>
      <c r="O24" t="str">
        <f t="shared" si="1"/>
        <v>Ok</v>
      </c>
      <c r="P24" t="str">
        <f t="shared" si="2"/>
        <v>Ok</v>
      </c>
      <c r="Q24" t="str">
        <f t="shared" si="3"/>
        <v>Ok</v>
      </c>
      <c r="R24" t="str">
        <f t="shared" si="4"/>
        <v>Ok</v>
      </c>
      <c r="S24" t="str">
        <f t="shared" si="5"/>
        <v>Ok</v>
      </c>
      <c r="T24" t="str">
        <f t="shared" si="6"/>
        <v>Ok</v>
      </c>
      <c r="U24" t="str">
        <f t="shared" si="7"/>
        <v>Ok</v>
      </c>
      <c r="V24" t="str">
        <f t="shared" si="8"/>
        <v>Ok</v>
      </c>
      <c r="W24" t="str">
        <f t="shared" si="9"/>
        <v>Ok</v>
      </c>
      <c r="X24" s="1"/>
      <c r="Y24" s="1"/>
      <c r="Z24" s="1"/>
    </row>
    <row r="25" spans="1:26" x14ac:dyDescent="0.25">
      <c r="D25" t="s">
        <v>13</v>
      </c>
      <c r="E25" t="s">
        <v>14</v>
      </c>
      <c r="F25" t="s">
        <v>15</v>
      </c>
      <c r="G25" t="s">
        <v>16</v>
      </c>
      <c r="N25" t="str">
        <f t="shared" si="0"/>
        <v>Ok</v>
      </c>
      <c r="O25" t="str">
        <f t="shared" si="1"/>
        <v>Ok</v>
      </c>
      <c r="P25" t="str">
        <f t="shared" si="2"/>
        <v>Ok</v>
      </c>
      <c r="Q25" t="str">
        <f t="shared" si="3"/>
        <v>Ok</v>
      </c>
      <c r="R25" t="str">
        <f t="shared" si="4"/>
        <v>Ok</v>
      </c>
      <c r="S25" t="str">
        <f t="shared" si="5"/>
        <v>Ok</v>
      </c>
      <c r="T25" t="str">
        <f t="shared" si="6"/>
        <v>Ok</v>
      </c>
      <c r="U25" t="str">
        <f t="shared" si="7"/>
        <v>Ok</v>
      </c>
      <c r="V25" t="str">
        <f t="shared" si="8"/>
        <v>Ok</v>
      </c>
      <c r="W25" t="str">
        <f t="shared" si="9"/>
        <v>Ok</v>
      </c>
      <c r="X25" s="1"/>
      <c r="Y25" s="1"/>
      <c r="Z25" s="1"/>
    </row>
    <row r="26" spans="1:26" x14ac:dyDescent="0.25">
      <c r="C26" t="s">
        <v>2</v>
      </c>
      <c r="D26">
        <f>AVERAGE(C$1:C$3)</f>
        <v>3.6774471752475606E-2</v>
      </c>
      <c r="E26">
        <f>AVERAGE(C$4:C$6)</f>
        <v>4.9484988325115421E-2</v>
      </c>
      <c r="F26">
        <f>AVERAGE(C$7:C$12)</f>
        <v>4.2608343463797584E-2</v>
      </c>
      <c r="G26">
        <f>AVERAGE(C$13:C$16)</f>
        <v>3.2172377956180082E-2</v>
      </c>
      <c r="N26" t="str">
        <f t="shared" si="0"/>
        <v>Ok</v>
      </c>
      <c r="O26" t="str">
        <f t="shared" si="1"/>
        <v>Ok</v>
      </c>
      <c r="P26" t="str">
        <f t="shared" si="2"/>
        <v>Lower</v>
      </c>
      <c r="Q26" t="str">
        <f t="shared" si="3"/>
        <v>Ok</v>
      </c>
      <c r="R26" t="str">
        <f t="shared" si="4"/>
        <v>Ok</v>
      </c>
      <c r="S26" t="str">
        <f t="shared" si="5"/>
        <v>Ok</v>
      </c>
      <c r="T26" t="str">
        <f t="shared" si="6"/>
        <v>Ok</v>
      </c>
      <c r="U26" t="str">
        <f t="shared" si="7"/>
        <v>Ok</v>
      </c>
      <c r="V26" t="str">
        <f t="shared" si="8"/>
        <v>Ok</v>
      </c>
      <c r="W26" t="str">
        <f t="shared" si="9"/>
        <v>Ok</v>
      </c>
      <c r="X26" s="1"/>
      <c r="Y26" s="1"/>
      <c r="Z26" s="1"/>
    </row>
    <row r="27" spans="1:26" x14ac:dyDescent="0.25">
      <c r="D27">
        <f>STDEV(C$1:C$3)/SQRT(COUNT(C$1:C$3))</f>
        <v>6.0099572496040881E-3</v>
      </c>
      <c r="E27">
        <f>STDEV(C$4:C$6)/SQRT(COUNT(C$4:C$6))</f>
        <v>2.2853264738212871E-2</v>
      </c>
      <c r="F27">
        <f>STDEV(C$7:C$12)/SQRT(COUNT(C$7:C$12))</f>
        <v>1.1254980566656709E-2</v>
      </c>
      <c r="G27">
        <f>STDEV(C$13:C$16)/SQRT(COUNT(C$13:C$16))</f>
        <v>5.7897732631448616E-3</v>
      </c>
      <c r="N27" t="str">
        <f t="shared" si="0"/>
        <v>Ok</v>
      </c>
      <c r="O27" t="str">
        <f t="shared" si="1"/>
        <v>Ok</v>
      </c>
      <c r="P27" t="str">
        <f t="shared" si="2"/>
        <v>Ok</v>
      </c>
      <c r="Q27" t="str">
        <f t="shared" si="3"/>
        <v>Ok</v>
      </c>
      <c r="R27" t="str">
        <f t="shared" si="4"/>
        <v>Lower</v>
      </c>
      <c r="S27" t="str">
        <f t="shared" si="5"/>
        <v>Ok</v>
      </c>
      <c r="T27" t="str">
        <f t="shared" si="6"/>
        <v>Upper</v>
      </c>
      <c r="U27" t="str">
        <f t="shared" si="7"/>
        <v>Ok</v>
      </c>
      <c r="V27" t="str">
        <f t="shared" si="8"/>
        <v>Ok</v>
      </c>
      <c r="W27" t="str">
        <f t="shared" si="9"/>
        <v>Ok</v>
      </c>
      <c r="X27" s="1"/>
      <c r="Y27" s="1"/>
      <c r="Z27" s="1"/>
    </row>
    <row r="28" spans="1:26" x14ac:dyDescent="0.25">
      <c r="N28" t="str">
        <f t="shared" si="0"/>
        <v>Ok</v>
      </c>
      <c r="O28" t="str">
        <f t="shared" si="1"/>
        <v>Ok</v>
      </c>
      <c r="P28" t="str">
        <f t="shared" si="2"/>
        <v>Ok</v>
      </c>
      <c r="Q28" t="str">
        <f t="shared" si="3"/>
        <v>Ok</v>
      </c>
      <c r="R28" t="str">
        <f t="shared" si="4"/>
        <v>Lower</v>
      </c>
      <c r="S28" t="str">
        <f t="shared" si="5"/>
        <v>Ok</v>
      </c>
      <c r="T28" t="str">
        <f t="shared" si="6"/>
        <v>Ok</v>
      </c>
      <c r="U28" t="str">
        <f t="shared" si="7"/>
        <v>Ok</v>
      </c>
      <c r="V28" t="str">
        <f t="shared" si="8"/>
        <v>Ok</v>
      </c>
      <c r="W28" t="str">
        <f t="shared" si="9"/>
        <v>Ok</v>
      </c>
      <c r="X28" s="1"/>
      <c r="Y28" s="1"/>
      <c r="Z28" s="1"/>
    </row>
    <row r="29" spans="1:26" x14ac:dyDescent="0.25">
      <c r="E29" t="s">
        <v>13</v>
      </c>
      <c r="F29" t="s">
        <v>14</v>
      </c>
      <c r="G29" t="s">
        <v>15</v>
      </c>
      <c r="H29" t="s">
        <v>16</v>
      </c>
      <c r="N29" t="str">
        <f t="shared" si="0"/>
        <v>Ok</v>
      </c>
      <c r="O29" t="str">
        <f t="shared" si="1"/>
        <v>Ok</v>
      </c>
      <c r="P29" t="str">
        <f t="shared" si="2"/>
        <v>Lower</v>
      </c>
      <c r="Q29" t="str">
        <f t="shared" si="3"/>
        <v>Ok</v>
      </c>
      <c r="R29" t="str">
        <f t="shared" si="4"/>
        <v>Ok</v>
      </c>
      <c r="S29" t="str">
        <f t="shared" si="5"/>
        <v>Ok</v>
      </c>
      <c r="T29" t="str">
        <f t="shared" si="6"/>
        <v>Ok</v>
      </c>
      <c r="U29" t="str">
        <f t="shared" si="7"/>
        <v>Ok</v>
      </c>
      <c r="V29" t="str">
        <f t="shared" si="8"/>
        <v>Upper</v>
      </c>
      <c r="W29" t="str">
        <f t="shared" si="9"/>
        <v>Ok</v>
      </c>
      <c r="X29" s="1"/>
      <c r="Y29" s="1"/>
      <c r="Z29" s="1"/>
    </row>
    <row r="30" spans="1:26" x14ac:dyDescent="0.25">
      <c r="D30" t="s">
        <v>3</v>
      </c>
      <c r="E30">
        <f>AVERAGE(D$1:D$3)</f>
        <v>1086300054.0899765</v>
      </c>
      <c r="F30">
        <f>AVERAGE(D$4:D$6)</f>
        <v>1081414604.0426738</v>
      </c>
      <c r="G30">
        <f>AVERAGE(D$7:D$12)</f>
        <v>1013045200.0269003</v>
      </c>
      <c r="H30">
        <f>AVERAGE(D$13:D$16)</f>
        <v>776878740.99505246</v>
      </c>
      <c r="N30" t="str">
        <f t="shared" si="0"/>
        <v>Ok</v>
      </c>
      <c r="O30" t="str">
        <f t="shared" si="1"/>
        <v>Ok</v>
      </c>
      <c r="P30" t="str">
        <f t="shared" si="2"/>
        <v>Lower</v>
      </c>
      <c r="Q30" t="str">
        <f t="shared" si="3"/>
        <v>Ok</v>
      </c>
      <c r="R30" t="str">
        <f t="shared" si="4"/>
        <v>Ok</v>
      </c>
      <c r="S30" t="str">
        <f t="shared" si="5"/>
        <v>Ok</v>
      </c>
      <c r="T30" t="str">
        <f t="shared" si="6"/>
        <v>Ok</v>
      </c>
      <c r="U30" t="str">
        <f t="shared" si="7"/>
        <v>Ok</v>
      </c>
      <c r="V30" t="str">
        <f t="shared" si="8"/>
        <v>Ok</v>
      </c>
      <c r="W30" t="str">
        <f t="shared" si="9"/>
        <v>Ok</v>
      </c>
      <c r="X30" s="1"/>
      <c r="Y30" s="1"/>
      <c r="Z30" s="1"/>
    </row>
    <row r="31" spans="1:26" x14ac:dyDescent="0.25">
      <c r="E31">
        <f>STDEV(D$1:D$3)/SQRT(COUNT(D$1:D$3))</f>
        <v>95607678.506041348</v>
      </c>
      <c r="F31">
        <f>STDEV(D$4:D$6)/SQRT(COUNT(D$4:D$6))</f>
        <v>537717653.93461156</v>
      </c>
      <c r="G31">
        <f>STDEV(D$7:D$12)/SQRT(COUNT(D$7:D$12))</f>
        <v>112318766.47982673</v>
      </c>
      <c r="H31">
        <f>STDEV(D$13:D$16)/SQRT(COUNT(D$13:D$16))</f>
        <v>162281292.0279789</v>
      </c>
      <c r="N31" t="str">
        <f t="shared" si="0"/>
        <v>Ok</v>
      </c>
      <c r="O31" t="str">
        <f t="shared" si="1"/>
        <v>Ok</v>
      </c>
      <c r="P31" t="str">
        <f t="shared" si="2"/>
        <v>Lower</v>
      </c>
      <c r="Q31" t="str">
        <f t="shared" si="3"/>
        <v>Ok</v>
      </c>
      <c r="R31" t="str">
        <f t="shared" si="4"/>
        <v>Ok</v>
      </c>
      <c r="S31" t="str">
        <f t="shared" si="5"/>
        <v>Ok</v>
      </c>
      <c r="T31" t="str">
        <f t="shared" si="6"/>
        <v>Ok</v>
      </c>
      <c r="U31" t="str">
        <f t="shared" si="7"/>
        <v>Ok</v>
      </c>
      <c r="V31" t="str">
        <f t="shared" si="8"/>
        <v>Ok</v>
      </c>
      <c r="W31" t="str">
        <f t="shared" si="9"/>
        <v>Ok</v>
      </c>
      <c r="X31" s="1"/>
      <c r="Y31" s="1"/>
      <c r="Z31" s="1"/>
    </row>
    <row r="32" spans="1:26" x14ac:dyDescent="0.25">
      <c r="N32" t="str">
        <f t="shared" si="0"/>
        <v>Ok</v>
      </c>
      <c r="O32" t="str">
        <f t="shared" si="1"/>
        <v>Ok</v>
      </c>
      <c r="P32" t="str">
        <f t="shared" si="2"/>
        <v>Ok</v>
      </c>
      <c r="Q32" t="str">
        <f t="shared" si="3"/>
        <v>Ok</v>
      </c>
      <c r="R32" t="str">
        <f t="shared" si="4"/>
        <v>Ok</v>
      </c>
      <c r="S32" t="str">
        <f t="shared" si="5"/>
        <v>Ok</v>
      </c>
      <c r="T32" t="str">
        <f t="shared" si="6"/>
        <v>Ok</v>
      </c>
      <c r="U32" t="str">
        <f t="shared" si="7"/>
        <v>Ok</v>
      </c>
      <c r="V32" t="str">
        <f t="shared" si="8"/>
        <v>Ok</v>
      </c>
      <c r="W32" t="str">
        <f t="shared" si="9"/>
        <v>Ok</v>
      </c>
      <c r="X32" s="1"/>
      <c r="Y32" s="1"/>
      <c r="Z32" s="1"/>
    </row>
    <row r="33" spans="5:26" x14ac:dyDescent="0.25">
      <c r="F33" t="s">
        <v>13</v>
      </c>
      <c r="G33" t="s">
        <v>14</v>
      </c>
      <c r="H33" t="s">
        <v>15</v>
      </c>
      <c r="I33" t="s">
        <v>16</v>
      </c>
      <c r="N33" t="s">
        <v>0</v>
      </c>
      <c r="O33" t="s">
        <v>1</v>
      </c>
      <c r="P33" t="s">
        <v>2</v>
      </c>
      <c r="Q33" t="s">
        <v>3</v>
      </c>
      <c r="R33" t="s">
        <v>4</v>
      </c>
      <c r="S33" t="s">
        <v>5</v>
      </c>
      <c r="T33" t="s">
        <v>9</v>
      </c>
      <c r="U33" t="s">
        <v>10</v>
      </c>
      <c r="V33" t="s">
        <v>11</v>
      </c>
      <c r="W33" t="s">
        <v>12</v>
      </c>
      <c r="X33" t="s">
        <v>6</v>
      </c>
      <c r="Y33" t="s">
        <v>7</v>
      </c>
      <c r="Z33" t="s">
        <v>8</v>
      </c>
    </row>
    <row r="34" spans="5:26" x14ac:dyDescent="0.25">
      <c r="E34" t="s">
        <v>4</v>
      </c>
      <c r="F34">
        <f>AVERAGE(E$1:E$3)</f>
        <v>22.688436513473032</v>
      </c>
      <c r="G34">
        <f>AVERAGE(E$4:E$6)</f>
        <v>27.797571247615007</v>
      </c>
      <c r="H34">
        <f>AVERAGE(E$7:E$12)</f>
        <v>31.250641173205508</v>
      </c>
      <c r="I34">
        <f>AVERAGE(E$13:E$16)</f>
        <v>33.013192432192497</v>
      </c>
    </row>
    <row r="35" spans="5:26" x14ac:dyDescent="0.25">
      <c r="F35">
        <f>STDEV(E$1:E$3)/SQRT(COUNT(E$1:E$3))</f>
        <v>1.3443243087077896</v>
      </c>
      <c r="G35">
        <f>STDEV(E$4:E$6)/SQRT(COUNT(E$4:E$6))</f>
        <v>4.6271834993434044</v>
      </c>
      <c r="H35">
        <f>STDEV(E$7:E$12)/SQRT(COUNT(E$7:E$12))</f>
        <v>3.7457824025511415</v>
      </c>
      <c r="I35">
        <f>STDEV(E$13:E$16)/SQRT(COUNT(E$13:E$16))</f>
        <v>3.9288898162814796</v>
      </c>
    </row>
    <row r="37" spans="5:26" x14ac:dyDescent="0.25">
      <c r="G37" t="s">
        <v>13</v>
      </c>
      <c r="H37" t="s">
        <v>14</v>
      </c>
      <c r="I37" t="s">
        <v>15</v>
      </c>
      <c r="J37" t="s">
        <v>16</v>
      </c>
    </row>
    <row r="38" spans="5:26" x14ac:dyDescent="0.25">
      <c r="F38" t="s">
        <v>5</v>
      </c>
      <c r="G38">
        <f>AVERAGE(F$1:F$3)</f>
        <v>65.706622451075432</v>
      </c>
      <c r="H38">
        <f>AVERAGE(F$4:F$6)</f>
        <v>63.749479510621576</v>
      </c>
      <c r="I38">
        <f>AVERAGE(F$7:F$12)</f>
        <v>62.076667515219476</v>
      </c>
      <c r="J38">
        <f>AVERAGE(F$13:F$16)</f>
        <v>65.878079621968752</v>
      </c>
    </row>
    <row r="39" spans="5:26" x14ac:dyDescent="0.25">
      <c r="G39">
        <f>STDEV(F$1:F$3)/SQRT(COUNT(F$1:F$3))</f>
        <v>1.9523066952852781</v>
      </c>
      <c r="H39">
        <f>STDEV(F$4:F$6)/SQRT(COUNT(F$4:F$6))</f>
        <v>1.2564987871327638</v>
      </c>
      <c r="I39">
        <f>STDEV(F$7:F$12)/SQRT(COUNT(F$7:F$12))</f>
        <v>4.0519570664418927</v>
      </c>
      <c r="J39">
        <f>STDEV(F$13:F$16)/SQRT(COUNT(F$13:F$16))</f>
        <v>3.0088906409430756</v>
      </c>
    </row>
    <row r="41" spans="5:26" x14ac:dyDescent="0.25">
      <c r="H41" t="s">
        <v>13</v>
      </c>
      <c r="I41" t="s">
        <v>14</v>
      </c>
      <c r="J41" t="s">
        <v>15</v>
      </c>
      <c r="K41" t="s">
        <v>16</v>
      </c>
    </row>
    <row r="42" spans="5:26" x14ac:dyDescent="0.25">
      <c r="G42" t="s">
        <v>9</v>
      </c>
      <c r="H42">
        <f>AVERAGE(G$1:G$3)</f>
        <v>2.2064853937151985</v>
      </c>
      <c r="I42">
        <f>AVERAGE(G$4:G$6)</f>
        <v>1.2895639279597451</v>
      </c>
      <c r="J42">
        <f>AVERAGE(G$7:G$12)</f>
        <v>2.8134399166275474</v>
      </c>
      <c r="K42">
        <f>AVERAGE(G$13:G$16)</f>
        <v>0.33893684230871068</v>
      </c>
    </row>
    <row r="43" spans="5:26" x14ac:dyDescent="0.25">
      <c r="H43">
        <f>STDEV(G$1:G$3)/SQRT(COUNT(G$1:G$3))</f>
        <v>0.57031766292761832</v>
      </c>
      <c r="I43">
        <f>STDEV(G$4:G$6)/SQRT(COUNT(G$4:G$6))</f>
        <v>0.71081560742748151</v>
      </c>
      <c r="J43">
        <f>STDEV(G$7:G$12)/SQRT(COUNT(G$7:G$12))</f>
        <v>1.4577635497218122</v>
      </c>
      <c r="K43">
        <f>STDEV(G$13:G$16)/SQRT(COUNT(G$13:G$16))</f>
        <v>0.20823620869176954</v>
      </c>
    </row>
    <row r="45" spans="5:26" x14ac:dyDescent="0.25">
      <c r="I45" t="s">
        <v>13</v>
      </c>
      <c r="J45" t="s">
        <v>14</v>
      </c>
      <c r="K45" t="s">
        <v>15</v>
      </c>
      <c r="L45" t="s">
        <v>16</v>
      </c>
    </row>
    <row r="46" spans="5:26" x14ac:dyDescent="0.25">
      <c r="H46" t="s">
        <v>10</v>
      </c>
      <c r="I46">
        <f>AVERAGE(H$1:H$3)</f>
        <v>0.85439767663890043</v>
      </c>
      <c r="J46">
        <f>AVERAGE(H$4:H$6)</f>
        <v>0.57321905178854216</v>
      </c>
      <c r="K46">
        <f>AVERAGE(H$7:H$12)</f>
        <v>0.52777760629111869</v>
      </c>
      <c r="L46">
        <f>AVERAGE(H$13:H$16)</f>
        <v>0.48655527967356893</v>
      </c>
    </row>
    <row r="47" spans="5:26" x14ac:dyDescent="0.25">
      <c r="I47">
        <f>STDEV(H$1:H$3)/SQRT(COUNT(H$1:H$3))</f>
        <v>0.71143728350624769</v>
      </c>
      <c r="J47">
        <f>STDEV(H$4:H$6)/SQRT(COUNT(H$4:H$6))</f>
        <v>0.40134959995646874</v>
      </c>
      <c r="K47">
        <f>STDEV(H$7:H$12)/SQRT(COUNT(H$7:H$12))</f>
        <v>0.2363058032987885</v>
      </c>
      <c r="L47">
        <f>STDEV(H$13:H$16)/SQRT(COUNT(H$13:H$16))</f>
        <v>0.48345177156175806</v>
      </c>
    </row>
    <row r="49" spans="9:16" x14ac:dyDescent="0.25">
      <c r="J49" t="s">
        <v>13</v>
      </c>
      <c r="K49" t="s">
        <v>14</v>
      </c>
      <c r="L49" t="s">
        <v>15</v>
      </c>
      <c r="M49" t="s">
        <v>16</v>
      </c>
    </row>
    <row r="50" spans="9:16" x14ac:dyDescent="0.25">
      <c r="I50" t="s">
        <v>11</v>
      </c>
      <c r="J50">
        <f>AVERAGE(I$1:I$3)</f>
        <v>9.119724398422728E-2</v>
      </c>
      <c r="K50">
        <f>AVERAGE(I$4:I$6)</f>
        <v>1.3108535145699173E-5</v>
      </c>
      <c r="L50">
        <f>AVERAGE(I$7:I$12)</f>
        <v>0.45504501411240167</v>
      </c>
      <c r="M50">
        <f>AVERAGE(I$13:I$16)</f>
        <v>0.46988847779658316</v>
      </c>
    </row>
    <row r="51" spans="9:16" x14ac:dyDescent="0.25">
      <c r="J51">
        <f>STDEV(I$1:I$3)/SQRT(COUNT(I$1:I$3))</f>
        <v>6.2119809712719069E-2</v>
      </c>
      <c r="K51">
        <f>STDEV(I$4:I$6)/SQRT(COUNT(I$4:I$6))</f>
        <v>7.0145148268745807E-6</v>
      </c>
      <c r="L51">
        <f>STDEV(I$7:I$12)/SQRT(COUNT(I$7:I$12))</f>
        <v>0.11440733166866866</v>
      </c>
      <c r="M51">
        <f>STDEV(I$13:I$16)/SQRT(COUNT(I$13:I$16))</f>
        <v>0.23653805680054096</v>
      </c>
    </row>
    <row r="53" spans="9:16" x14ac:dyDescent="0.25">
      <c r="K53" t="s">
        <v>13</v>
      </c>
      <c r="L53" t="s">
        <v>14</v>
      </c>
      <c r="M53" t="s">
        <v>15</v>
      </c>
      <c r="N53" t="s">
        <v>16</v>
      </c>
    </row>
    <row r="54" spans="9:16" x14ac:dyDescent="0.25">
      <c r="J54" t="s">
        <v>12</v>
      </c>
      <c r="K54">
        <f>AVERAGE(J$1:J$3)</f>
        <v>2.8044433975093759E-3</v>
      </c>
      <c r="L54">
        <f>AVERAGE(J$4:J$6)</f>
        <v>6.6572478412918155E-3</v>
      </c>
      <c r="M54">
        <f>AVERAGE(J$7:J$12)</f>
        <v>9.4921371213882218E-3</v>
      </c>
      <c r="N54">
        <f>AVERAGE(J$13:J$16)</f>
        <v>7.7636531808892878E-4</v>
      </c>
    </row>
    <row r="55" spans="9:16" x14ac:dyDescent="0.25">
      <c r="K55">
        <f>STDEV(J$1:J$3)/SQRT(COUNT(J$1:J$3))</f>
        <v>2.5299696640065168E-3</v>
      </c>
      <c r="L55">
        <f>STDEV(J$4:J$6)/SQRT(COUNT(J$4:J$6))</f>
        <v>3.9226768112732829E-3</v>
      </c>
      <c r="M55">
        <f>STDEV(J$7:J$12)/SQRT(COUNT(J$7:J$12))</f>
        <v>3.499385114112491E-3</v>
      </c>
      <c r="N55">
        <f>STDEV(J$13:J$16)/SQRT(COUNT(J$13:J$16))</f>
        <v>5.1292099244431492E-4</v>
      </c>
    </row>
    <row r="57" spans="9:16" x14ac:dyDescent="0.25">
      <c r="L57" t="s">
        <v>13</v>
      </c>
      <c r="M57" t="s">
        <v>14</v>
      </c>
      <c r="N57" t="s">
        <v>15</v>
      </c>
      <c r="O57" t="s">
        <v>16</v>
      </c>
    </row>
    <row r="58" spans="9:16" x14ac:dyDescent="0.25">
      <c r="K58" t="s">
        <v>6</v>
      </c>
      <c r="L58">
        <f>AVERAGE(K$1:K$3)</f>
        <v>0.99299664503984086</v>
      </c>
      <c r="M58">
        <f>AVERAGE(K$4:K$6)</f>
        <v>0.9860146927932959</v>
      </c>
      <c r="N58">
        <f>AVERAGE(K$7:K$12)</f>
        <v>0.98028453742192545</v>
      </c>
      <c r="O58">
        <f>AVERAGE(K$13:K$16)</f>
        <v>0.99649259953861158</v>
      </c>
    </row>
    <row r="59" spans="9:16" x14ac:dyDescent="0.25">
      <c r="L59">
        <f>STDEV(K$1:K$3)/SQRT(COUNT(K$1:K$3))</f>
        <v>1.3664509751602817E-3</v>
      </c>
      <c r="M59">
        <f>STDEV(K$4:K$6)/SQRT(COUNT(K$4:K$6))</f>
        <v>5.4848850631106436E-3</v>
      </c>
      <c r="N59">
        <f>STDEV(K$7:K$12)/SQRT(COUNT(K$7:K$12))</f>
        <v>1.2851815087579843E-2</v>
      </c>
      <c r="O59">
        <f>STDEV(K$13:K$16)/SQRT(COUNT(K$13:K$16))</f>
        <v>9.2433624468951235E-4</v>
      </c>
    </row>
    <row r="61" spans="9:16" x14ac:dyDescent="0.25">
      <c r="M61" t="s">
        <v>13</v>
      </c>
      <c r="N61" t="s">
        <v>14</v>
      </c>
      <c r="O61" t="s">
        <v>15</v>
      </c>
      <c r="P61" t="s">
        <v>16</v>
      </c>
    </row>
    <row r="62" spans="9:16" x14ac:dyDescent="0.25">
      <c r="L62" t="s">
        <v>7</v>
      </c>
      <c r="M62">
        <f>AVERAGE(L$1:L$3)</f>
        <v>0.95816438073601617</v>
      </c>
      <c r="N62">
        <f>AVERAGE(L$4:L$6)</f>
        <v>0.9808374143822064</v>
      </c>
      <c r="O62">
        <f>AVERAGE(L$7:L$12)</f>
        <v>0.95319680963609521</v>
      </c>
      <c r="P62">
        <f>AVERAGE(L$13:L$16)</f>
        <v>0.96600741061966389</v>
      </c>
    </row>
    <row r="63" spans="9:16" x14ac:dyDescent="0.25">
      <c r="M63">
        <f>STDEV(L$1:L$3)/SQRT(COUNT(L$1:L$3))</f>
        <v>1.7749849893559329E-2</v>
      </c>
      <c r="N63">
        <f>STDEV(L$4:L$6)/SQRT(COUNT(L$4:L$6))</f>
        <v>7.5774425082649217E-3</v>
      </c>
      <c r="O63">
        <f>STDEV(L$7:L$12)/SQRT(COUNT(L$7:L$12))</f>
        <v>1.2246321210270091E-2</v>
      </c>
      <c r="P63">
        <f>STDEV(L$13:L$16)/SQRT(COUNT(L$13:L$16))</f>
        <v>1.5804245058529842E-2</v>
      </c>
    </row>
    <row r="65" spans="13:17" x14ac:dyDescent="0.25">
      <c r="N65" t="s">
        <v>13</v>
      </c>
      <c r="O65" t="s">
        <v>14</v>
      </c>
      <c r="P65" t="s">
        <v>15</v>
      </c>
      <c r="Q65" t="s">
        <v>16</v>
      </c>
    </row>
    <row r="66" spans="13:17" x14ac:dyDescent="0.25">
      <c r="M66" t="s">
        <v>8</v>
      </c>
      <c r="N66">
        <f>AVERAGE(M$1:M$3)</f>
        <v>0.82798813596508847</v>
      </c>
      <c r="O66">
        <f>AVERAGE(M$4:M$6)</f>
        <v>0.98296697770755237</v>
      </c>
      <c r="P66">
        <f>AVERAGE(M$7:M$12)</f>
        <v>0.90752399621866509</v>
      </c>
      <c r="Q66">
        <f>AVERAGE(M$13:M$16)</f>
        <v>0.77628555432857915</v>
      </c>
    </row>
    <row r="67" spans="13:17" x14ac:dyDescent="0.25">
      <c r="N67">
        <f>STDEV(M$1:M$3)/SQRT(COUNT(M$1:M$3))</f>
        <v>1.2788909883030211E-2</v>
      </c>
      <c r="O67">
        <f>STDEV(M$4:M$6)/SQRT(COUNT(M$4:M$6))</f>
        <v>8.900509956897007E-3</v>
      </c>
      <c r="P67">
        <f>STDEV(M$7:M$12)/SQRT(COUNT(M$7:M$12))</f>
        <v>3.0348374289382175E-2</v>
      </c>
      <c r="Q67">
        <f>STDEV(M$13:M$16)/SQRT(COUNT(M$13:M$16))</f>
        <v>4.8647222088466793E-2</v>
      </c>
    </row>
  </sheetData>
  <conditionalFormatting sqref="N17:W32">
    <cfRule type="notContainsText" dxfId="0" priority="4" operator="notContains" text="Ok">
      <formula>ISERROR(SEARCH("Ok",N17))</formula>
    </cfRule>
  </conditionalFormatting>
  <conditionalFormatting sqref="N1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2020-03-24T03:55:34Z</dcterms:modified>
</cp:coreProperties>
</file>