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05AE69C8-C3E4-41C2-BE3B-F96509230825}" xr6:coauthVersionLast="44" xr6:coauthVersionMax="44" xr10:uidLastSave="{00000000-0000-0000-0000-000000000000}"/>
  <bookViews>
    <workbookView xWindow="-108" yWindow="-108" windowWidth="23256" windowHeight="12576" xr2:uid="{4027078A-84B0-4F52-96FB-34C97BB031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7" i="1" l="1"/>
  <c r="P67" i="1"/>
  <c r="O67" i="1"/>
  <c r="N67" i="1"/>
  <c r="Q66" i="1"/>
  <c r="P66" i="1"/>
  <c r="O66" i="1"/>
  <c r="N66" i="1"/>
  <c r="P63" i="1"/>
  <c r="O63" i="1"/>
  <c r="N63" i="1"/>
  <c r="M63" i="1"/>
  <c r="P62" i="1"/>
  <c r="O62" i="1"/>
  <c r="N62" i="1"/>
  <c r="M62" i="1"/>
  <c r="O59" i="1"/>
  <c r="N59" i="1"/>
  <c r="M59" i="1"/>
  <c r="L59" i="1"/>
  <c r="O58" i="1"/>
  <c r="N58" i="1"/>
  <c r="M58" i="1"/>
  <c r="L58" i="1"/>
  <c r="N55" i="1"/>
  <c r="M55" i="1"/>
  <c r="L55" i="1"/>
  <c r="K55" i="1"/>
  <c r="N54" i="1"/>
  <c r="M54" i="1"/>
  <c r="L54" i="1"/>
  <c r="K54" i="1"/>
  <c r="M51" i="1"/>
  <c r="L51" i="1"/>
  <c r="K51" i="1"/>
  <c r="J51" i="1"/>
  <c r="M50" i="1"/>
  <c r="L50" i="1"/>
  <c r="K50" i="1"/>
  <c r="J50" i="1"/>
  <c r="L47" i="1"/>
  <c r="K47" i="1"/>
  <c r="J47" i="1"/>
  <c r="I47" i="1"/>
  <c r="L46" i="1"/>
  <c r="K46" i="1"/>
  <c r="J46" i="1"/>
  <c r="I46" i="1"/>
  <c r="K43" i="1"/>
  <c r="J43" i="1"/>
  <c r="I43" i="1"/>
  <c r="H43" i="1"/>
  <c r="K42" i="1"/>
  <c r="J42" i="1"/>
  <c r="I42" i="1"/>
  <c r="H42" i="1"/>
  <c r="J39" i="1"/>
  <c r="I39" i="1"/>
  <c r="H39" i="1"/>
  <c r="G39" i="1"/>
  <c r="J38" i="1"/>
  <c r="I38" i="1"/>
  <c r="H38" i="1"/>
  <c r="G38" i="1"/>
  <c r="I35" i="1"/>
  <c r="H35" i="1"/>
  <c r="G35" i="1"/>
  <c r="F35" i="1"/>
  <c r="I34" i="1"/>
  <c r="H34" i="1"/>
  <c r="G34" i="1"/>
  <c r="F34" i="1"/>
  <c r="H31" i="1"/>
  <c r="G31" i="1"/>
  <c r="F31" i="1"/>
  <c r="E31" i="1"/>
  <c r="H30" i="1"/>
  <c r="G30" i="1"/>
  <c r="F30" i="1"/>
  <c r="E30" i="1"/>
  <c r="G27" i="1"/>
  <c r="F27" i="1"/>
  <c r="E27" i="1"/>
  <c r="D27" i="1"/>
  <c r="G26" i="1"/>
  <c r="F26" i="1"/>
  <c r="E26" i="1"/>
  <c r="D26" i="1"/>
  <c r="F23" i="1"/>
  <c r="E23" i="1"/>
  <c r="D23" i="1"/>
  <c r="C23" i="1"/>
  <c r="F22" i="1"/>
  <c r="E22" i="1"/>
  <c r="D22" i="1"/>
  <c r="C22" i="1"/>
  <c r="E19" i="1"/>
  <c r="D19" i="1"/>
  <c r="C19" i="1"/>
  <c r="B19" i="1"/>
  <c r="E18" i="1"/>
  <c r="D18" i="1"/>
  <c r="C18" i="1"/>
  <c r="B18" i="1"/>
  <c r="O17" i="1" l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7" i="1"/>
  <c r="X5" i="1" l="1"/>
  <c r="W5" i="1"/>
  <c r="V6" i="1"/>
  <c r="T6" i="1"/>
  <c r="T5" i="1"/>
  <c r="S6" i="1"/>
  <c r="S5" i="1"/>
  <c r="Q5" i="1"/>
</calcChain>
</file>

<file path=xl/sharedStrings.xml><?xml version="1.0" encoding="utf-8"?>
<sst xmlns="http://schemas.openxmlformats.org/spreadsheetml/2006/main" count="78" uniqueCount="19">
  <si>
    <t>kPL</t>
  </si>
  <si>
    <t>kMCT4</t>
  </si>
  <si>
    <t>R1L</t>
  </si>
  <si>
    <t>Rinj</t>
  </si>
  <si>
    <t>Tarrival</t>
  </si>
  <si>
    <t>Tbolus</t>
  </si>
  <si>
    <t>RsqP</t>
  </si>
  <si>
    <t>RsqLin</t>
  </si>
  <si>
    <t>RsqLex</t>
  </si>
  <si>
    <t>FP</t>
  </si>
  <si>
    <t>FL</t>
  </si>
  <si>
    <t>kLinflux</t>
  </si>
  <si>
    <t>kLP</t>
  </si>
  <si>
    <t>HK-2</t>
  </si>
  <si>
    <t>UMRC6</t>
  </si>
  <si>
    <t>UOK262</t>
  </si>
  <si>
    <t>UOK + DIDS</t>
  </si>
  <si>
    <t>Kpl</t>
  </si>
  <si>
    <t>KMCT4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</si>
</sst>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BAD5-59DB-4CD8-989F-B83D7F3C1D42}">
  <dimension ref="A1:Z67"/>
  <sheetViews>
    <sheetView tabSelected="1" workbookViewId="0">
      <selection activeCell="L19" sqref="L19"/>
    </sheetView>
  </sheetViews>
  <sheetFormatPr defaultRowHeight="14.4" x14ac:dyDescent="0.3"/>
  <cols>
    <col min="19" max="19" width="10" bestFit="1" customWidth="1"/>
    <col min="22" max="22" width="11" bestFit="1" customWidth="1"/>
  </cols>
  <sheetData>
    <row r="1" spans="1:26" x14ac:dyDescent="0.3">
      <c r="A1">
        <v>6.9136536695066303E-3</v>
      </c>
      <c r="B1">
        <v>0.65434724066387473</v>
      </c>
      <c r="C1">
        <v>3.082274900810672E-2</v>
      </c>
      <c r="D1">
        <v>1018498511.2426976</v>
      </c>
      <c r="E1">
        <v>24.135636818838965</v>
      </c>
      <c r="F1">
        <v>61.896517394008413</v>
      </c>
      <c r="G1">
        <v>1.7462093943114396</v>
      </c>
      <c r="H1">
        <v>1.0739930953490389E-3</v>
      </c>
      <c r="I1">
        <v>0.53506830791041093</v>
      </c>
      <c r="J1">
        <v>3.7306929113602879E-5</v>
      </c>
      <c r="K1">
        <v>0.9915837210261762</v>
      </c>
      <c r="L1">
        <v>0.93110716162743778</v>
      </c>
      <c r="M1">
        <v>0.86631510473754825</v>
      </c>
      <c r="N1">
        <v>9.1280426073093765E-2</v>
      </c>
      <c r="O1">
        <v>0.2611587830972501</v>
      </c>
      <c r="P1">
        <v>0.36379671014156689</v>
      </c>
    </row>
    <row r="2" spans="1:26" x14ac:dyDescent="0.3">
      <c r="A2">
        <v>6.0234202777238264E-3</v>
      </c>
      <c r="B2">
        <v>0.72537547180529116</v>
      </c>
      <c r="C2">
        <v>4.1807771958779723E-2</v>
      </c>
      <c r="D2">
        <v>980128913.68996525</v>
      </c>
      <c r="E2">
        <v>23.934025567960202</v>
      </c>
      <c r="F2">
        <v>66.859347728849357</v>
      </c>
      <c r="G2">
        <v>3.4543045748955548</v>
      </c>
      <c r="H2">
        <v>8.1492704035017113E-3</v>
      </c>
      <c r="I2">
        <v>0.348039537420955</v>
      </c>
      <c r="J2">
        <v>3.0848971223918719E-3</v>
      </c>
      <c r="K2">
        <v>0.99572897949254002</v>
      </c>
      <c r="L2">
        <v>0.98252748020239711</v>
      </c>
      <c r="M2">
        <v>0.83644635726892969</v>
      </c>
      <c r="N2">
        <v>6.5025458878698705E-2</v>
      </c>
      <c r="O2">
        <v>0.13152108043818253</v>
      </c>
      <c r="P2">
        <v>0.40239048982767922</v>
      </c>
    </row>
    <row r="3" spans="1:26" x14ac:dyDescent="0.3">
      <c r="A3">
        <v>7.4696274363658458E-3</v>
      </c>
      <c r="B3">
        <v>0.36278127845346386</v>
      </c>
      <c r="C3">
        <v>8.837619763955408E-2</v>
      </c>
      <c r="D3">
        <v>1623482816.5312405</v>
      </c>
      <c r="E3">
        <v>20.081334056953313</v>
      </c>
      <c r="F3">
        <v>68.272541130328079</v>
      </c>
      <c r="G3">
        <v>1.9493857828869956</v>
      </c>
      <c r="H3">
        <v>2.5690219908660758E-6</v>
      </c>
      <c r="I3">
        <v>2.5317083707811277E-5</v>
      </c>
      <c r="J3">
        <v>2.6977573352209678E-6</v>
      </c>
      <c r="K3">
        <v>0.99165568603271359</v>
      </c>
      <c r="L3">
        <v>0.96940250391659233</v>
      </c>
      <c r="M3">
        <v>0.80497199946786857</v>
      </c>
      <c r="N3">
        <v>9.0889332859327154E-2</v>
      </c>
      <c r="O3">
        <v>0.17404459521218574</v>
      </c>
      <c r="P3">
        <v>0.43940609978334416</v>
      </c>
    </row>
    <row r="4" spans="1:26" x14ac:dyDescent="0.3">
      <c r="A4">
        <v>1.7712398565932166E-2</v>
      </c>
      <c r="B4">
        <v>0.9449223059630345</v>
      </c>
      <c r="C4">
        <v>7.2395911716633704E-2</v>
      </c>
      <c r="D4">
        <v>962664435.49775565</v>
      </c>
      <c r="E4">
        <v>36.012720786445179</v>
      </c>
      <c r="F4">
        <v>66.262135540445726</v>
      </c>
      <c r="G4">
        <v>1.4321917152300456</v>
      </c>
      <c r="H4">
        <v>0.56898127550021582</v>
      </c>
      <c r="I4">
        <v>3.750999782884344E-14</v>
      </c>
      <c r="J4">
        <v>2.8869205548873542E-2</v>
      </c>
      <c r="K4">
        <v>0.9900292648873189</v>
      </c>
      <c r="L4">
        <v>0.97310222564107141</v>
      </c>
      <c r="M4">
        <v>0.99449259930589695</v>
      </c>
      <c r="N4">
        <v>9.9353046060773789E-2</v>
      </c>
      <c r="O4">
        <v>0.16318332211148098</v>
      </c>
      <c r="P4">
        <v>7.3839871933543161E-2</v>
      </c>
    </row>
    <row r="5" spans="1:26" x14ac:dyDescent="0.3">
      <c r="A5">
        <v>1.024335642752784E-2</v>
      </c>
      <c r="B5">
        <v>1.1152687301566693</v>
      </c>
      <c r="C5">
        <v>5.2374001839734494E-2</v>
      </c>
      <c r="D5">
        <v>1992449963.5574374</v>
      </c>
      <c r="E5">
        <v>20.000008710944737</v>
      </c>
      <c r="F5">
        <v>62.502875166459049</v>
      </c>
      <c r="G5">
        <v>2.3606490976106</v>
      </c>
      <c r="H5">
        <v>0.49568250876129932</v>
      </c>
      <c r="I5">
        <v>7.0304178359063357E-2</v>
      </c>
      <c r="J5">
        <v>2.479966751042492E-4</v>
      </c>
      <c r="K5">
        <v>0.975165888914725</v>
      </c>
      <c r="L5">
        <v>0.97307742683391629</v>
      </c>
      <c r="M5">
        <v>0.98797313519992624</v>
      </c>
      <c r="N5">
        <v>0.15679850118678521</v>
      </c>
      <c r="O5">
        <v>0.16325852943850397</v>
      </c>
      <c r="P5">
        <v>0.10911735037139131</v>
      </c>
      <c r="Q5">
        <f>0.0001</f>
        <v>1E-4</v>
      </c>
      <c r="R5">
        <v>1E-4</v>
      </c>
      <c r="S5">
        <f>1/38</f>
        <v>2.6315789473684209E-2</v>
      </c>
      <c r="T5">
        <f>10^8</f>
        <v>100000000</v>
      </c>
      <c r="U5">
        <v>20</v>
      </c>
      <c r="V5">
        <v>40</v>
      </c>
      <c r="W5">
        <f>0.00000001</f>
        <v>1E-8</v>
      </c>
      <c r="X5">
        <f>0.00000001</f>
        <v>1E-8</v>
      </c>
      <c r="Y5">
        <v>0</v>
      </c>
      <c r="Z5">
        <v>0</v>
      </c>
    </row>
    <row r="6" spans="1:26" x14ac:dyDescent="0.3">
      <c r="A6">
        <v>2.2283875092810386E-2</v>
      </c>
      <c r="B6">
        <v>0.76088081606892377</v>
      </c>
      <c r="C6">
        <v>2.6438513734614838E-2</v>
      </c>
      <c r="D6">
        <v>708183002.10621393</v>
      </c>
      <c r="E6">
        <v>27.745802166505612</v>
      </c>
      <c r="F6">
        <v>62.581297296313004</v>
      </c>
      <c r="G6">
        <v>0.91720773165160985</v>
      </c>
      <c r="H6">
        <v>7.3901420704613924E-5</v>
      </c>
      <c r="I6">
        <v>1.1644409474917893E-3</v>
      </c>
      <c r="J6">
        <v>3.2822589709025589E-4</v>
      </c>
      <c r="K6">
        <v>0.99274784246464076</v>
      </c>
      <c r="L6">
        <v>0.99619568212029752</v>
      </c>
      <c r="M6">
        <v>0.96261722780743508</v>
      </c>
      <c r="N6">
        <v>8.4732732518228507E-2</v>
      </c>
      <c r="O6">
        <v>6.1369982083307177E-2</v>
      </c>
      <c r="P6">
        <v>0.19237708925607355</v>
      </c>
      <c r="Q6">
        <v>0.08</v>
      </c>
      <c r="R6">
        <v>10</v>
      </c>
      <c r="S6">
        <f>1/10</f>
        <v>0.1</v>
      </c>
      <c r="T6">
        <f>10^100</f>
        <v>1E+100</v>
      </c>
      <c r="U6">
        <v>60</v>
      </c>
      <c r="V6">
        <f>10^100</f>
        <v>1E+100</v>
      </c>
      <c r="W6">
        <v>10</v>
      </c>
      <c r="X6">
        <v>10</v>
      </c>
      <c r="Y6">
        <v>0.9</v>
      </c>
      <c r="Z6">
        <v>0.1</v>
      </c>
    </row>
    <row r="7" spans="1:26" x14ac:dyDescent="0.3">
      <c r="A7">
        <v>2.7814969175240036E-2</v>
      </c>
      <c r="B7">
        <v>0.55104786884348655</v>
      </c>
      <c r="C7">
        <v>2.6350601727476927E-2</v>
      </c>
      <c r="D7">
        <v>934291287.93717039</v>
      </c>
      <c r="E7">
        <v>39.28707048040372</v>
      </c>
      <c r="F7">
        <v>54.636363329700018</v>
      </c>
      <c r="G7">
        <v>1.7319841808989835</v>
      </c>
      <c r="H7">
        <v>1.8500203987033524E-2</v>
      </c>
      <c r="I7">
        <v>0.89594548732232437</v>
      </c>
      <c r="J7">
        <v>2.8928409993310563E-6</v>
      </c>
      <c r="K7">
        <v>0.99707944425867268</v>
      </c>
      <c r="L7">
        <v>0.94434036691829126</v>
      </c>
      <c r="M7">
        <v>0.79032025575929366</v>
      </c>
      <c r="N7">
        <v>5.3771276569503562E-2</v>
      </c>
      <c r="O7">
        <v>0.23474036029386103</v>
      </c>
      <c r="P7">
        <v>0.45561271579961338</v>
      </c>
    </row>
    <row r="8" spans="1:26" x14ac:dyDescent="0.3">
      <c r="A8">
        <v>2.5703100976456124E-2</v>
      </c>
      <c r="B8">
        <v>0.31167992720347504</v>
      </c>
      <c r="C8">
        <v>2.9393195059055827E-2</v>
      </c>
      <c r="D8">
        <v>999396107.8119067</v>
      </c>
      <c r="E8">
        <v>34.542454048738776</v>
      </c>
      <c r="F8">
        <v>62.650369110883283</v>
      </c>
      <c r="G8">
        <v>1.1976583717168294</v>
      </c>
      <c r="H8">
        <v>4.6811716265920981E-3</v>
      </c>
      <c r="I8">
        <v>0.29810716284998812</v>
      </c>
      <c r="J8">
        <v>9.0615415146892114E-8</v>
      </c>
      <c r="K8">
        <v>0.99752262698515248</v>
      </c>
      <c r="L8">
        <v>0.98071965788080173</v>
      </c>
      <c r="M8">
        <v>0.88003964109000599</v>
      </c>
      <c r="N8">
        <v>4.9526200835072927E-2</v>
      </c>
      <c r="O8">
        <v>0.13816456724779552</v>
      </c>
      <c r="P8">
        <v>0.3446340560422787</v>
      </c>
    </row>
    <row r="9" spans="1:26" x14ac:dyDescent="0.3">
      <c r="A9">
        <v>6.1255734514533118E-3</v>
      </c>
      <c r="B9">
        <v>0.47538706960793403</v>
      </c>
      <c r="C9">
        <v>5.258670666395629E-2</v>
      </c>
      <c r="D9">
        <v>997214452.99972153</v>
      </c>
      <c r="E9">
        <v>32.97889125690358</v>
      </c>
      <c r="F9">
        <v>68.828488158881854</v>
      </c>
      <c r="G9">
        <v>0.40223830042938258</v>
      </c>
      <c r="H9">
        <v>0.93224490884288458</v>
      </c>
      <c r="I9">
        <v>3.9916348057140581E-14</v>
      </c>
      <c r="J9">
        <v>3.9987820833624092E-3</v>
      </c>
      <c r="K9">
        <v>0.99565546655475778</v>
      </c>
      <c r="L9">
        <v>0.93873162621762507</v>
      </c>
      <c r="M9">
        <v>0.973122667106468</v>
      </c>
      <c r="N9">
        <v>6.5582681485204214E-2</v>
      </c>
      <c r="O9">
        <v>0.24628375919770104</v>
      </c>
      <c r="P9">
        <v>0.1631213032212431</v>
      </c>
    </row>
    <row r="10" spans="1:26" x14ac:dyDescent="0.3">
      <c r="A10">
        <v>4.5242940401677674E-3</v>
      </c>
      <c r="B10">
        <v>0.41444434239166855</v>
      </c>
      <c r="C10">
        <v>2.7203574844276712E-2</v>
      </c>
      <c r="D10">
        <v>946020071.96062279</v>
      </c>
      <c r="E10">
        <v>40.702741912507385</v>
      </c>
      <c r="F10">
        <v>46.00783620549867</v>
      </c>
      <c r="G10">
        <v>2.7986650544906229</v>
      </c>
      <c r="H10">
        <v>1.308133649476105E-3</v>
      </c>
      <c r="I10">
        <v>3.0308465528381136E-3</v>
      </c>
      <c r="J10">
        <v>4.6361659021882853E-3</v>
      </c>
      <c r="K10">
        <v>0.99087489193466494</v>
      </c>
      <c r="L10">
        <v>0.99331153179057219</v>
      </c>
      <c r="M10">
        <v>0.96134424901816062</v>
      </c>
      <c r="N10">
        <v>9.5046604277489441E-2</v>
      </c>
      <c r="O10">
        <v>8.1373113049296272E-2</v>
      </c>
      <c r="P10">
        <v>0.19562513507221158</v>
      </c>
    </row>
    <row r="11" spans="1:26" x14ac:dyDescent="0.3">
      <c r="A11">
        <v>4.2418355067693599E-2</v>
      </c>
      <c r="B11">
        <v>0.89129782709755345</v>
      </c>
      <c r="C11">
        <v>4.913815001194978E-2</v>
      </c>
      <c r="D11">
        <v>842238714.84136331</v>
      </c>
      <c r="E11">
        <v>20.001120632920255</v>
      </c>
      <c r="F11">
        <v>71.115256756157066</v>
      </c>
      <c r="G11">
        <v>9.9680762264950893</v>
      </c>
      <c r="H11">
        <v>1.3604551793670192</v>
      </c>
      <c r="I11">
        <v>0.56607153986661818</v>
      </c>
      <c r="J11">
        <v>1.5795247902816193E-3</v>
      </c>
      <c r="K11">
        <v>0.98366164941327594</v>
      </c>
      <c r="L11">
        <v>0.95226262565760122</v>
      </c>
      <c r="M11">
        <v>0.86722456957405569</v>
      </c>
      <c r="N11">
        <v>0.12718084400119686</v>
      </c>
      <c r="O11">
        <v>0.21739365353886214</v>
      </c>
      <c r="P11">
        <v>0.3625571349755578</v>
      </c>
    </row>
    <row r="12" spans="1:26" x14ac:dyDescent="0.3">
      <c r="A12">
        <v>5.042241771151016E-2</v>
      </c>
      <c r="B12">
        <v>1.2137656288722338</v>
      </c>
      <c r="C12">
        <v>3.607207044550402E-2</v>
      </c>
      <c r="D12">
        <v>1481939197.4083221</v>
      </c>
      <c r="E12">
        <v>20.000238382081928</v>
      </c>
      <c r="F12">
        <v>69.194784193675389</v>
      </c>
      <c r="G12">
        <v>1.1229159598214458</v>
      </c>
      <c r="H12">
        <v>2.2495359208808985</v>
      </c>
      <c r="I12">
        <v>1.87220879834473E-4</v>
      </c>
      <c r="J12">
        <v>4.9982942411450022E-5</v>
      </c>
      <c r="K12">
        <v>0.91689095183777636</v>
      </c>
      <c r="L12">
        <v>0.9107362457797018</v>
      </c>
      <c r="M12">
        <v>0.98050072487381523</v>
      </c>
      <c r="N12">
        <v>0.28684134583529175</v>
      </c>
      <c r="O12">
        <v>0.29727279841602594</v>
      </c>
      <c r="P12">
        <v>0.13893985164423836</v>
      </c>
    </row>
    <row r="13" spans="1:26" x14ac:dyDescent="0.3">
      <c r="A13">
        <v>1.7555714259145157E-2</v>
      </c>
      <c r="B13">
        <v>0.29256659599574791</v>
      </c>
      <c r="C13">
        <v>2.7101052612234562E-2</v>
      </c>
      <c r="D13">
        <v>597167837.01600289</v>
      </c>
      <c r="E13">
        <v>33.144009206350951</v>
      </c>
      <c r="F13">
        <v>63.170967958347838</v>
      </c>
      <c r="G13">
        <v>0.10651095331067559</v>
      </c>
      <c r="H13">
        <v>1.5889883872670572E-2</v>
      </c>
      <c r="I13">
        <v>0.58493618840519868</v>
      </c>
      <c r="J13">
        <v>1.4990277632309377E-5</v>
      </c>
      <c r="K13">
        <v>0.99777797601659834</v>
      </c>
      <c r="L13">
        <v>0.98201039360123632</v>
      </c>
      <c r="M13">
        <v>0.75524386469984528</v>
      </c>
      <c r="N13">
        <v>4.6902065450976152E-2</v>
      </c>
      <c r="O13">
        <v>0.13345302669769621</v>
      </c>
      <c r="P13">
        <v>0.49224848800900661</v>
      </c>
    </row>
    <row r="14" spans="1:26" x14ac:dyDescent="0.3">
      <c r="A14">
        <v>1.8095268557853303E-2</v>
      </c>
      <c r="B14">
        <v>0.3157258596425993</v>
      </c>
      <c r="C14">
        <v>2.9096184713078666E-2</v>
      </c>
      <c r="D14">
        <v>1146799888.9335432</v>
      </c>
      <c r="E14">
        <v>33.310876663586349</v>
      </c>
      <c r="F14">
        <v>59.364682503964353</v>
      </c>
      <c r="G14">
        <v>0.55811545058347567</v>
      </c>
      <c r="H14">
        <v>3.7924734959255552E-2</v>
      </c>
      <c r="I14">
        <v>0.83781188451790078</v>
      </c>
      <c r="J14">
        <v>4.5986091883456993E-4</v>
      </c>
      <c r="K14">
        <v>0.99716999440744558</v>
      </c>
      <c r="L14">
        <v>0.92145542703057903</v>
      </c>
      <c r="M14">
        <v>0.66324152723977903</v>
      </c>
      <c r="N14">
        <v>5.2931139574251378E-2</v>
      </c>
      <c r="O14">
        <v>0.27885323602161544</v>
      </c>
      <c r="P14">
        <v>0.57740011086993981</v>
      </c>
    </row>
    <row r="15" spans="1:26" x14ac:dyDescent="0.3">
      <c r="A15">
        <v>2.8399763479961902E-2</v>
      </c>
      <c r="B15">
        <v>0.54343958615847388</v>
      </c>
      <c r="C15">
        <v>7.6219058419520813E-2</v>
      </c>
      <c r="D15">
        <v>692867037.09136713</v>
      </c>
      <c r="E15">
        <v>23.49687355461749</v>
      </c>
      <c r="F15">
        <v>73.570853727913274</v>
      </c>
      <c r="G15">
        <v>0.18138078849669231</v>
      </c>
      <c r="H15">
        <v>0.48028891679294045</v>
      </c>
      <c r="I15">
        <v>0.10644097251155447</v>
      </c>
      <c r="J15">
        <v>6.5827422630521156E-3</v>
      </c>
      <c r="K15">
        <v>0.9972200160501562</v>
      </c>
      <c r="L15">
        <v>0.99400119516600871</v>
      </c>
      <c r="M15">
        <v>0.76170923806672786</v>
      </c>
      <c r="N15">
        <v>5.2461262950345797E-2</v>
      </c>
      <c r="O15">
        <v>7.7063718997017833E-2</v>
      </c>
      <c r="P15">
        <v>0.48570346335386516</v>
      </c>
    </row>
    <row r="16" spans="1:26" x14ac:dyDescent="0.3">
      <c r="A16">
        <v>1.0437760019427022E-2</v>
      </c>
      <c r="B16">
        <v>1.2144742270629458</v>
      </c>
      <c r="C16">
        <v>5.3568119488334245E-2</v>
      </c>
      <c r="D16">
        <v>1063009032.3709875</v>
      </c>
      <c r="E16">
        <v>42.550377053656106</v>
      </c>
      <c r="F16">
        <v>67.313604245222635</v>
      </c>
      <c r="G16">
        <v>0.87188440550080648</v>
      </c>
      <c r="H16">
        <v>6.1895791725902916</v>
      </c>
      <c r="I16">
        <v>3.9113098006434108E-14</v>
      </c>
      <c r="J16">
        <v>1.3523072512673408E-2</v>
      </c>
      <c r="K16">
        <v>0.99375153430378216</v>
      </c>
      <c r="L16">
        <v>0.96427442125304763</v>
      </c>
      <c r="M16">
        <v>0.89643729705960273</v>
      </c>
      <c r="N16">
        <v>7.8651007871836168E-2</v>
      </c>
      <c r="O16">
        <v>0.18806467759651954</v>
      </c>
      <c r="P16">
        <v>0.32019849454829319</v>
      </c>
    </row>
    <row r="17" spans="1:26" x14ac:dyDescent="0.3">
      <c r="B17" t="s">
        <v>13</v>
      </c>
      <c r="C17" t="s">
        <v>14</v>
      </c>
      <c r="D17" t="s">
        <v>15</v>
      </c>
      <c r="E17" t="s">
        <v>16</v>
      </c>
      <c r="N17" t="str">
        <f t="shared" ref="N17:N32" si="0">_xlfn.IFS(ABS(A1-Q$5)&lt;=0.01*Q$5,"Lower",ABS(A1-Q$6)&lt;=0.01*Q$6,"Upper",TRUE,"Ok")</f>
        <v>Ok</v>
      </c>
      <c r="O17" t="str">
        <f t="shared" ref="O17:O32" si="1">_xlfn.IFS(ABS(B1-R$5)&lt;=0.01*R$5,"Lower",ABS(B1-R$6)&lt;=0.01*R$6,"Upper",TRUE,"Ok")</f>
        <v>Ok</v>
      </c>
      <c r="P17" t="str">
        <f t="shared" ref="P17:P32" si="2">_xlfn.IFS(ABS(C1-S$5)&lt;=0.01*S$5,"Lower",ABS(C1-S$6)&lt;=0.01*S$6,"Upper",TRUE,"Ok")</f>
        <v>Ok</v>
      </c>
      <c r="Q17" t="str">
        <f t="shared" ref="Q17:Q32" si="3">_xlfn.IFS(ABS(D1-T$5)&lt;=0.01*T$5,"Lower",ABS(D1-T$6)&lt;=0.01*T$6,"Upper",TRUE,"Ok")</f>
        <v>Ok</v>
      </c>
      <c r="R17" t="str">
        <f t="shared" ref="R17:R32" si="4">_xlfn.IFS(ABS(E1-U$5)&lt;=0.01*U$5,"Lower",ABS(E1-U$6)&lt;=0.01*U$6,"Upper",TRUE,"Ok")</f>
        <v>Ok</v>
      </c>
      <c r="S17" t="str">
        <f t="shared" ref="S17:S32" si="5">_xlfn.IFS(ABS(F1-V$5)&lt;=0.01*V$5,"Lower",ABS(F1-V$6)&lt;=0.01*V$6,"Upper",TRUE,"Ok")</f>
        <v>Ok</v>
      </c>
      <c r="T17" t="str">
        <f t="shared" ref="T17:T32" si="6">_xlfn.IFS(ABS(G1-W$5)&lt;=0.01*W$5,"Lower",ABS(G1-W$6)&lt;=0.01*W$6,"Upper",TRUE,"Ok")</f>
        <v>Ok</v>
      </c>
      <c r="U17" t="str">
        <f t="shared" ref="U17:U32" si="7">_xlfn.IFS(ABS(H1-X$5)&lt;=0.01*X$5,"Lower",ABS(H1-X$6)&lt;=0.01*X$6,"Upper",TRUE,"Ok")</f>
        <v>Ok</v>
      </c>
      <c r="V17" t="str">
        <f t="shared" ref="V17:V32" si="8">_xlfn.IFS(ABS(I1-Y$5)&lt;=0.01*Y$5,"Lower",ABS(I1-Y$6)&lt;=0.01*Y$6,"Upper",TRUE,"Ok")</f>
        <v>Ok</v>
      </c>
      <c r="W17" t="str">
        <f t="shared" ref="W17:W32" si="9">_xlfn.IFS(ABS(J1-Z$5)&lt;=0.01*Z$5,"Lower",ABS(J1-Z$6)&lt;=0.01*Z$6,"Upper",TRUE,"Ok")</f>
        <v>Ok</v>
      </c>
      <c r="X17" s="1"/>
      <c r="Y17" s="1"/>
      <c r="Z17" s="1"/>
    </row>
    <row r="18" spans="1:26" x14ac:dyDescent="0.3">
      <c r="A18" t="s">
        <v>17</v>
      </c>
      <c r="B18">
        <f>AVERAGE(A$1:A$3)</f>
        <v>6.8022337945321011E-3</v>
      </c>
      <c r="C18">
        <f>AVERAGE(A$4:A$6)</f>
        <v>1.6746543362090131E-2</v>
      </c>
      <c r="D18">
        <f>AVERAGE(A$7:A$12)</f>
        <v>2.6168118403753497E-2</v>
      </c>
      <c r="E18">
        <f>AVERAGE(A$13:A$16)</f>
        <v>1.8622126579096846E-2</v>
      </c>
      <c r="N18" t="str">
        <f t="shared" si="0"/>
        <v>Ok</v>
      </c>
      <c r="O18" t="str">
        <f t="shared" si="1"/>
        <v>Ok</v>
      </c>
      <c r="P18" t="str">
        <f t="shared" si="2"/>
        <v>Ok</v>
      </c>
      <c r="Q18" t="str">
        <f t="shared" si="3"/>
        <v>Ok</v>
      </c>
      <c r="R18" t="str">
        <f t="shared" si="4"/>
        <v>Ok</v>
      </c>
      <c r="S18" t="str">
        <f t="shared" si="5"/>
        <v>Ok</v>
      </c>
      <c r="T18" t="str">
        <f t="shared" si="6"/>
        <v>Ok</v>
      </c>
      <c r="U18" t="str">
        <f t="shared" si="7"/>
        <v>Ok</v>
      </c>
      <c r="V18" t="str">
        <f t="shared" si="8"/>
        <v>Ok</v>
      </c>
      <c r="W18" t="str">
        <f t="shared" si="9"/>
        <v>Ok</v>
      </c>
      <c r="X18" s="1"/>
      <c r="Y18" s="1"/>
      <c r="Z18" s="1"/>
    </row>
    <row r="19" spans="1:26" x14ac:dyDescent="0.3">
      <c r="B19">
        <f>STDEV(A$1:A$3)/SQRT(COUNT(A$1:A$3))</f>
        <v>4.2118466964478522E-4</v>
      </c>
      <c r="C19">
        <f>STDEV(A$4:A$6)/SQRT(COUNT(A$4:A$6))</f>
        <v>3.5091869731865158E-3</v>
      </c>
      <c r="D19">
        <f>STDEV(A$7:A$12)/SQRT(COUNT(A$7:A$12))</f>
        <v>7.5838168193029416E-3</v>
      </c>
      <c r="E19">
        <f>STDEV(A$13:A$16)/SQRT(COUNT(A$13:A$16))</f>
        <v>3.6968551269839821E-3</v>
      </c>
      <c r="N19" t="str">
        <f t="shared" si="0"/>
        <v>Ok</v>
      </c>
      <c r="O19" t="str">
        <f t="shared" si="1"/>
        <v>Ok</v>
      </c>
      <c r="P19" t="str">
        <f t="shared" si="2"/>
        <v>Ok</v>
      </c>
      <c r="Q19" t="str">
        <f t="shared" si="3"/>
        <v>Ok</v>
      </c>
      <c r="R19" t="str">
        <f t="shared" si="4"/>
        <v>Lower</v>
      </c>
      <c r="S19" t="str">
        <f t="shared" si="5"/>
        <v>Ok</v>
      </c>
      <c r="T19" t="str">
        <f t="shared" si="6"/>
        <v>Ok</v>
      </c>
      <c r="U19" t="str">
        <f t="shared" si="7"/>
        <v>Ok</v>
      </c>
      <c r="V19" t="str">
        <f t="shared" si="8"/>
        <v>Ok</v>
      </c>
      <c r="W19" t="str">
        <f t="shared" si="9"/>
        <v>Ok</v>
      </c>
      <c r="X19" s="1"/>
      <c r="Y19" s="1"/>
      <c r="Z19" s="1"/>
    </row>
    <row r="20" spans="1:26" x14ac:dyDescent="0.3">
      <c r="N20" t="str">
        <f t="shared" si="0"/>
        <v>Ok</v>
      </c>
      <c r="O20" t="str">
        <f t="shared" si="1"/>
        <v>Ok</v>
      </c>
      <c r="P20" t="str">
        <f t="shared" si="2"/>
        <v>Ok</v>
      </c>
      <c r="Q20" t="str">
        <f t="shared" si="3"/>
        <v>Ok</v>
      </c>
      <c r="R20" t="str">
        <f t="shared" si="4"/>
        <v>Ok</v>
      </c>
      <c r="S20" t="str">
        <f t="shared" si="5"/>
        <v>Ok</v>
      </c>
      <c r="T20" t="str">
        <f t="shared" si="6"/>
        <v>Ok</v>
      </c>
      <c r="U20" t="str">
        <f t="shared" si="7"/>
        <v>Ok</v>
      </c>
      <c r="V20" t="str">
        <f t="shared" si="8"/>
        <v>Ok</v>
      </c>
      <c r="W20" t="str">
        <f t="shared" si="9"/>
        <v>Ok</v>
      </c>
      <c r="X20" s="1"/>
      <c r="Y20" s="1"/>
      <c r="Z20" s="1"/>
    </row>
    <row r="21" spans="1:26" x14ac:dyDescent="0.3">
      <c r="C21" t="s">
        <v>13</v>
      </c>
      <c r="D21" t="s">
        <v>14</v>
      </c>
      <c r="E21" t="s">
        <v>15</v>
      </c>
      <c r="F21" t="s">
        <v>16</v>
      </c>
      <c r="N21" t="str">
        <f t="shared" si="0"/>
        <v>Ok</v>
      </c>
      <c r="O21" t="str">
        <f t="shared" si="1"/>
        <v>Ok</v>
      </c>
      <c r="P21" t="str">
        <f t="shared" si="2"/>
        <v>Ok</v>
      </c>
      <c r="Q21" t="str">
        <f t="shared" si="3"/>
        <v>Ok</v>
      </c>
      <c r="R21" t="str">
        <f t="shared" si="4"/>
        <v>Lower</v>
      </c>
      <c r="S21" t="str">
        <f t="shared" si="5"/>
        <v>Ok</v>
      </c>
      <c r="T21" t="str">
        <f t="shared" si="6"/>
        <v>Ok</v>
      </c>
      <c r="U21" t="str">
        <f t="shared" si="7"/>
        <v>Ok</v>
      </c>
      <c r="V21" t="str">
        <f t="shared" si="8"/>
        <v>Ok</v>
      </c>
      <c r="W21" t="str">
        <f t="shared" si="9"/>
        <v>Ok</v>
      </c>
      <c r="X21" s="1"/>
      <c r="Y21" s="1"/>
      <c r="Z21" s="1"/>
    </row>
    <row r="22" spans="1:26" x14ac:dyDescent="0.3">
      <c r="B22" t="s">
        <v>18</v>
      </c>
      <c r="C22">
        <f>AVERAGE(B$1:B$3)</f>
        <v>0.58083466364087666</v>
      </c>
      <c r="D22">
        <f>AVERAGE(B$4:B$6)</f>
        <v>0.94035728406287589</v>
      </c>
      <c r="E22">
        <f>AVERAGE(B$7:B$12)</f>
        <v>0.64293711066939185</v>
      </c>
      <c r="F22">
        <f>AVERAGE(B$13:B$16)</f>
        <v>0.59155156721494173</v>
      </c>
      <c r="N22" t="str">
        <f t="shared" si="0"/>
        <v>Ok</v>
      </c>
      <c r="O22" t="str">
        <f t="shared" si="1"/>
        <v>Ok</v>
      </c>
      <c r="P22" t="str">
        <f t="shared" si="2"/>
        <v>Lower</v>
      </c>
      <c r="Q22" t="str">
        <f t="shared" si="3"/>
        <v>Ok</v>
      </c>
      <c r="R22" t="str">
        <f t="shared" si="4"/>
        <v>Ok</v>
      </c>
      <c r="S22" t="str">
        <f t="shared" si="5"/>
        <v>Ok</v>
      </c>
      <c r="T22" t="str">
        <f t="shared" si="6"/>
        <v>Ok</v>
      </c>
      <c r="U22" t="str">
        <f t="shared" si="7"/>
        <v>Ok</v>
      </c>
      <c r="V22" t="str">
        <f t="shared" si="8"/>
        <v>Ok</v>
      </c>
      <c r="W22" t="str">
        <f t="shared" si="9"/>
        <v>Ok</v>
      </c>
      <c r="X22" s="1"/>
      <c r="Y22" s="1"/>
      <c r="Z22" s="1"/>
    </row>
    <row r="23" spans="1:26" x14ac:dyDescent="0.3">
      <c r="C23">
        <f>STDEV(B$1:B$3)/SQRT(COUNT(B$1:B$3))</f>
        <v>0.11093798793100179</v>
      </c>
      <c r="D23">
        <f>STDEV(B$4:B$6)/SQRT(COUNT(B$4:B$6))</f>
        <v>0.10232843850656829</v>
      </c>
      <c r="E23">
        <f>STDEV(B$7:B$12)/SQRT(COUNT(B$7:B$12))</f>
        <v>0.13975993207811596</v>
      </c>
      <c r="F23">
        <f>STDEV(B$13:B$16)/SQRT(COUNT(B$13:B$16))</f>
        <v>0.21521679706093569</v>
      </c>
      <c r="N23" t="str">
        <f t="shared" si="0"/>
        <v>Ok</v>
      </c>
      <c r="O23" t="str">
        <f t="shared" si="1"/>
        <v>Ok</v>
      </c>
      <c r="P23" t="str">
        <f t="shared" si="2"/>
        <v>Lower</v>
      </c>
      <c r="Q23" t="str">
        <f t="shared" si="3"/>
        <v>Ok</v>
      </c>
      <c r="R23" t="str">
        <f t="shared" si="4"/>
        <v>Ok</v>
      </c>
      <c r="S23" t="str">
        <f t="shared" si="5"/>
        <v>Ok</v>
      </c>
      <c r="T23" t="str">
        <f t="shared" si="6"/>
        <v>Ok</v>
      </c>
      <c r="U23" t="str">
        <f t="shared" si="7"/>
        <v>Ok</v>
      </c>
      <c r="V23" t="str">
        <f t="shared" si="8"/>
        <v>Upper</v>
      </c>
      <c r="W23" t="str">
        <f t="shared" si="9"/>
        <v>Ok</v>
      </c>
      <c r="X23" s="1"/>
      <c r="Y23" s="1"/>
      <c r="Z23" s="1"/>
    </row>
    <row r="24" spans="1:26" x14ac:dyDescent="0.3">
      <c r="N24" t="str">
        <f t="shared" si="0"/>
        <v>Ok</v>
      </c>
      <c r="O24" t="str">
        <f t="shared" si="1"/>
        <v>Ok</v>
      </c>
      <c r="P24" t="str">
        <f t="shared" si="2"/>
        <v>Ok</v>
      </c>
      <c r="Q24" t="str">
        <f t="shared" si="3"/>
        <v>Ok</v>
      </c>
      <c r="R24" t="str">
        <f t="shared" si="4"/>
        <v>Ok</v>
      </c>
      <c r="S24" t="str">
        <f t="shared" si="5"/>
        <v>Ok</v>
      </c>
      <c r="T24" t="str">
        <f t="shared" si="6"/>
        <v>Ok</v>
      </c>
      <c r="U24" t="str">
        <f t="shared" si="7"/>
        <v>Ok</v>
      </c>
      <c r="V24" t="str">
        <f t="shared" si="8"/>
        <v>Ok</v>
      </c>
      <c r="W24" t="str">
        <f t="shared" si="9"/>
        <v>Ok</v>
      </c>
      <c r="X24" s="1"/>
      <c r="Y24" s="1"/>
      <c r="Z24" s="1"/>
    </row>
    <row r="25" spans="1:26" x14ac:dyDescent="0.3">
      <c r="D25" t="s">
        <v>13</v>
      </c>
      <c r="E25" t="s">
        <v>14</v>
      </c>
      <c r="F25" t="s">
        <v>15</v>
      </c>
      <c r="G25" t="s">
        <v>16</v>
      </c>
      <c r="N25" t="str">
        <f t="shared" si="0"/>
        <v>Ok</v>
      </c>
      <c r="O25" t="str">
        <f t="shared" si="1"/>
        <v>Ok</v>
      </c>
      <c r="P25" t="str">
        <f t="shared" si="2"/>
        <v>Ok</v>
      </c>
      <c r="Q25" t="str">
        <f t="shared" si="3"/>
        <v>Ok</v>
      </c>
      <c r="R25" t="str">
        <f t="shared" si="4"/>
        <v>Ok</v>
      </c>
      <c r="S25" t="str">
        <f t="shared" si="5"/>
        <v>Ok</v>
      </c>
      <c r="T25" t="str">
        <f t="shared" si="6"/>
        <v>Ok</v>
      </c>
      <c r="U25" t="str">
        <f t="shared" si="7"/>
        <v>Ok</v>
      </c>
      <c r="V25" t="str">
        <f t="shared" si="8"/>
        <v>Ok</v>
      </c>
      <c r="W25" t="str">
        <f t="shared" si="9"/>
        <v>Ok</v>
      </c>
      <c r="X25" s="1"/>
      <c r="Y25" s="1"/>
      <c r="Z25" s="1"/>
    </row>
    <row r="26" spans="1:26" x14ac:dyDescent="0.3">
      <c r="C26" t="s">
        <v>2</v>
      </c>
      <c r="D26">
        <f>AVERAGE(C$1:C$3)</f>
        <v>5.3668906202146836E-2</v>
      </c>
      <c r="E26">
        <f>AVERAGE(C$4:C$6)</f>
        <v>5.040280909699435E-2</v>
      </c>
      <c r="F26">
        <f>AVERAGE(C$7:C$12)</f>
        <v>3.6790716458703264E-2</v>
      </c>
      <c r="G26">
        <f>AVERAGE(C$13:C$16)</f>
        <v>4.6496103808292069E-2</v>
      </c>
      <c r="N26" t="str">
        <f t="shared" si="0"/>
        <v>Ok</v>
      </c>
      <c r="O26" t="str">
        <f t="shared" si="1"/>
        <v>Ok</v>
      </c>
      <c r="P26" t="str">
        <f t="shared" si="2"/>
        <v>Ok</v>
      </c>
      <c r="Q26" t="str">
        <f t="shared" si="3"/>
        <v>Ok</v>
      </c>
      <c r="R26" t="str">
        <f t="shared" si="4"/>
        <v>Ok</v>
      </c>
      <c r="S26" t="str">
        <f t="shared" si="5"/>
        <v>Ok</v>
      </c>
      <c r="T26" t="str">
        <f t="shared" si="6"/>
        <v>Ok</v>
      </c>
      <c r="U26" t="str">
        <f t="shared" si="7"/>
        <v>Ok</v>
      </c>
      <c r="V26" t="str">
        <f t="shared" si="8"/>
        <v>Ok</v>
      </c>
      <c r="W26" t="str">
        <f t="shared" si="9"/>
        <v>Ok</v>
      </c>
      <c r="X26" s="1"/>
      <c r="Y26" s="1"/>
      <c r="Z26" s="1"/>
    </row>
    <row r="27" spans="1:26" x14ac:dyDescent="0.3">
      <c r="D27">
        <f>STDEV(C$1:C$3)/SQRT(COUNT(C$1:C$3))</f>
        <v>1.7641000930574063E-2</v>
      </c>
      <c r="E27">
        <f>STDEV(C$4:C$6)/SQRT(COUNT(C$4:C$6))</f>
        <v>1.3303317981380821E-2</v>
      </c>
      <c r="F27">
        <f>STDEV(C$7:C$12)/SQRT(COUNT(C$7:C$12))</f>
        <v>4.6837359618259614E-3</v>
      </c>
      <c r="G27">
        <f>STDEV(C$13:C$16)/SQRT(COUNT(C$13:C$16))</f>
        <v>1.1591637186701999E-2</v>
      </c>
      <c r="N27" t="str">
        <f t="shared" si="0"/>
        <v>Ok</v>
      </c>
      <c r="O27" t="str">
        <f t="shared" si="1"/>
        <v>Ok</v>
      </c>
      <c r="P27" t="str">
        <f t="shared" si="2"/>
        <v>Ok</v>
      </c>
      <c r="Q27" t="str">
        <f t="shared" si="3"/>
        <v>Ok</v>
      </c>
      <c r="R27" t="str">
        <f t="shared" si="4"/>
        <v>Lower</v>
      </c>
      <c r="S27" t="str">
        <f t="shared" si="5"/>
        <v>Ok</v>
      </c>
      <c r="T27" t="str">
        <f t="shared" si="6"/>
        <v>Upper</v>
      </c>
      <c r="U27" t="str">
        <f t="shared" si="7"/>
        <v>Ok</v>
      </c>
      <c r="V27" t="str">
        <f t="shared" si="8"/>
        <v>Ok</v>
      </c>
      <c r="W27" t="str">
        <f t="shared" si="9"/>
        <v>Ok</v>
      </c>
      <c r="X27" s="1"/>
      <c r="Y27" s="1"/>
      <c r="Z27" s="1"/>
    </row>
    <row r="28" spans="1:26" x14ac:dyDescent="0.3">
      <c r="N28" t="str">
        <f t="shared" si="0"/>
        <v>Ok</v>
      </c>
      <c r="O28" t="str">
        <f t="shared" si="1"/>
        <v>Ok</v>
      </c>
      <c r="P28" t="str">
        <f t="shared" si="2"/>
        <v>Ok</v>
      </c>
      <c r="Q28" t="str">
        <f t="shared" si="3"/>
        <v>Ok</v>
      </c>
      <c r="R28" t="str">
        <f t="shared" si="4"/>
        <v>Lower</v>
      </c>
      <c r="S28" t="str">
        <f t="shared" si="5"/>
        <v>Ok</v>
      </c>
      <c r="T28" t="str">
        <f t="shared" si="6"/>
        <v>Ok</v>
      </c>
      <c r="U28" t="str">
        <f t="shared" si="7"/>
        <v>Ok</v>
      </c>
      <c r="V28" t="str">
        <f t="shared" si="8"/>
        <v>Ok</v>
      </c>
      <c r="W28" t="str">
        <f t="shared" si="9"/>
        <v>Ok</v>
      </c>
      <c r="X28" s="1"/>
      <c r="Y28" s="1"/>
      <c r="Z28" s="1"/>
    </row>
    <row r="29" spans="1:26" x14ac:dyDescent="0.3">
      <c r="E29" t="s">
        <v>13</v>
      </c>
      <c r="F29" t="s">
        <v>14</v>
      </c>
      <c r="G29" t="s">
        <v>15</v>
      </c>
      <c r="H29" t="s">
        <v>16</v>
      </c>
      <c r="N29" t="str">
        <f t="shared" si="0"/>
        <v>Ok</v>
      </c>
      <c r="O29" t="str">
        <f t="shared" si="1"/>
        <v>Ok</v>
      </c>
      <c r="P29" t="str">
        <f t="shared" si="2"/>
        <v>Ok</v>
      </c>
      <c r="Q29" t="str">
        <f t="shared" si="3"/>
        <v>Ok</v>
      </c>
      <c r="R29" t="str">
        <f t="shared" si="4"/>
        <v>Ok</v>
      </c>
      <c r="S29" t="str">
        <f t="shared" si="5"/>
        <v>Ok</v>
      </c>
      <c r="T29" t="str">
        <f t="shared" si="6"/>
        <v>Ok</v>
      </c>
      <c r="U29" t="str">
        <f t="shared" si="7"/>
        <v>Ok</v>
      </c>
      <c r="V29" t="str">
        <f t="shared" si="8"/>
        <v>Ok</v>
      </c>
      <c r="W29" t="str">
        <f t="shared" si="9"/>
        <v>Ok</v>
      </c>
      <c r="X29" s="1"/>
      <c r="Y29" s="1"/>
      <c r="Z29" s="1"/>
    </row>
    <row r="30" spans="1:26" x14ac:dyDescent="0.3">
      <c r="D30" t="s">
        <v>3</v>
      </c>
      <c r="E30">
        <f>AVERAGE(D$1:D$3)</f>
        <v>1207370080.4879677</v>
      </c>
      <c r="F30">
        <f>AVERAGE(D$4:D$6)</f>
        <v>1221099133.720469</v>
      </c>
      <c r="G30">
        <f>AVERAGE(D$7:D$12)</f>
        <v>1033516638.8265177</v>
      </c>
      <c r="H30">
        <f>AVERAGE(D$13:D$16)</f>
        <v>874960948.85297513</v>
      </c>
      <c r="N30" t="str">
        <f t="shared" si="0"/>
        <v>Ok</v>
      </c>
      <c r="O30" t="str">
        <f t="shared" si="1"/>
        <v>Ok</v>
      </c>
      <c r="P30" t="str">
        <f t="shared" si="2"/>
        <v>Ok</v>
      </c>
      <c r="Q30" t="str">
        <f t="shared" si="3"/>
        <v>Ok</v>
      </c>
      <c r="R30" t="str">
        <f t="shared" si="4"/>
        <v>Ok</v>
      </c>
      <c r="S30" t="str">
        <f t="shared" si="5"/>
        <v>Ok</v>
      </c>
      <c r="T30" t="str">
        <f t="shared" si="6"/>
        <v>Ok</v>
      </c>
      <c r="U30" t="str">
        <f t="shared" si="7"/>
        <v>Ok</v>
      </c>
      <c r="V30" t="str">
        <f t="shared" si="8"/>
        <v>Ok</v>
      </c>
      <c r="W30" t="str">
        <f t="shared" si="9"/>
        <v>Ok</v>
      </c>
      <c r="X30" s="1"/>
      <c r="Y30" s="1"/>
      <c r="Z30" s="1"/>
    </row>
    <row r="31" spans="1:26" x14ac:dyDescent="0.3">
      <c r="E31">
        <f>STDEV(D$1:D$3)/SQRT(COUNT(D$1:D$3))</f>
        <v>208350996.57961234</v>
      </c>
      <c r="F31">
        <f>STDEV(D$4:D$6)/SQRT(COUNT(D$4:D$6))</f>
        <v>392609550.31807703</v>
      </c>
      <c r="G31">
        <f>STDEV(D$7:D$12)/SQRT(COUNT(D$7:D$12))</f>
        <v>92673875.14901875</v>
      </c>
      <c r="H31">
        <f>STDEV(D$13:D$16)/SQRT(COUNT(D$13:D$16))</f>
        <v>135273086.9832198</v>
      </c>
      <c r="N31" t="str">
        <f t="shared" si="0"/>
        <v>Ok</v>
      </c>
      <c r="O31" t="str">
        <f t="shared" si="1"/>
        <v>Ok</v>
      </c>
      <c r="P31" t="str">
        <f t="shared" si="2"/>
        <v>Ok</v>
      </c>
      <c r="Q31" t="str">
        <f t="shared" si="3"/>
        <v>Ok</v>
      </c>
      <c r="R31" t="str">
        <f t="shared" si="4"/>
        <v>Ok</v>
      </c>
      <c r="S31" t="str">
        <f t="shared" si="5"/>
        <v>Ok</v>
      </c>
      <c r="T31" t="str">
        <f t="shared" si="6"/>
        <v>Ok</v>
      </c>
      <c r="U31" t="str">
        <f t="shared" si="7"/>
        <v>Ok</v>
      </c>
      <c r="V31" t="str">
        <f t="shared" si="8"/>
        <v>Ok</v>
      </c>
      <c r="W31" t="str">
        <f t="shared" si="9"/>
        <v>Ok</v>
      </c>
      <c r="X31" s="1"/>
      <c r="Y31" s="1"/>
      <c r="Z31" s="1"/>
    </row>
    <row r="32" spans="1:26" x14ac:dyDescent="0.3">
      <c r="N32" t="str">
        <f t="shared" si="0"/>
        <v>Ok</v>
      </c>
      <c r="O32" t="str">
        <f t="shared" si="1"/>
        <v>Ok</v>
      </c>
      <c r="P32" t="str">
        <f t="shared" si="2"/>
        <v>Ok</v>
      </c>
      <c r="Q32" t="str">
        <f t="shared" si="3"/>
        <v>Ok</v>
      </c>
      <c r="R32" t="str">
        <f t="shared" si="4"/>
        <v>Ok</v>
      </c>
      <c r="S32" t="str">
        <f t="shared" si="5"/>
        <v>Ok</v>
      </c>
      <c r="T32" t="str">
        <f t="shared" si="6"/>
        <v>Ok</v>
      </c>
      <c r="U32" t="str">
        <f t="shared" si="7"/>
        <v>Ok</v>
      </c>
      <c r="V32" t="str">
        <f t="shared" si="8"/>
        <v>Ok</v>
      </c>
      <c r="W32" t="str">
        <f t="shared" si="9"/>
        <v>Ok</v>
      </c>
      <c r="X32" s="1"/>
      <c r="Y32" s="1"/>
      <c r="Z32" s="1"/>
    </row>
    <row r="33" spans="5:26" x14ac:dyDescent="0.3">
      <c r="F33" t="s">
        <v>13</v>
      </c>
      <c r="G33" t="s">
        <v>14</v>
      </c>
      <c r="H33" t="s">
        <v>15</v>
      </c>
      <c r="I33" t="s">
        <v>16</v>
      </c>
      <c r="N33" t="s">
        <v>0</v>
      </c>
      <c r="O33" t="s">
        <v>1</v>
      </c>
      <c r="P33" t="s">
        <v>2</v>
      </c>
      <c r="Q33" t="s">
        <v>3</v>
      </c>
      <c r="R33" t="s">
        <v>4</v>
      </c>
      <c r="S33" t="s">
        <v>5</v>
      </c>
      <c r="T33" t="s">
        <v>9</v>
      </c>
      <c r="U33" t="s">
        <v>10</v>
      </c>
      <c r="V33" t="s">
        <v>11</v>
      </c>
      <c r="W33" t="s">
        <v>12</v>
      </c>
      <c r="X33" t="s">
        <v>6</v>
      </c>
      <c r="Y33" t="s">
        <v>7</v>
      </c>
      <c r="Z33" t="s">
        <v>8</v>
      </c>
    </row>
    <row r="34" spans="5:26" x14ac:dyDescent="0.3">
      <c r="E34" t="s">
        <v>4</v>
      </c>
      <c r="F34">
        <f>AVERAGE(E$1:E$3)</f>
        <v>22.716998814584159</v>
      </c>
      <c r="G34">
        <f>AVERAGE(E$4:E$6)</f>
        <v>27.919510554631842</v>
      </c>
      <c r="H34">
        <f>AVERAGE(E$7:E$12)</f>
        <v>31.252086118925941</v>
      </c>
      <c r="I34">
        <f>AVERAGE(E$13:E$16)</f>
        <v>33.125534119552725</v>
      </c>
    </row>
    <row r="35" spans="5:26" x14ac:dyDescent="0.3">
      <c r="F35">
        <f>STDEV(E$1:E$3)/SQRT(COUNT(E$1:E$3))</f>
        <v>1.3191169154758013</v>
      </c>
      <c r="G35">
        <f>STDEV(E$4:E$6)/SQRT(COUNT(E$4:E$6))</f>
        <v>4.6232877174978269</v>
      </c>
      <c r="H35">
        <f>STDEV(E$7:E$12)/SQRT(COUNT(E$7:E$12))</f>
        <v>3.7455420060673283</v>
      </c>
      <c r="I35">
        <f>STDEV(E$13:E$16)/SQRT(COUNT(E$13:E$16))</f>
        <v>3.8898742674058817</v>
      </c>
    </row>
    <row r="37" spans="5:26" x14ac:dyDescent="0.3">
      <c r="G37" t="s">
        <v>13</v>
      </c>
      <c r="H37" t="s">
        <v>14</v>
      </c>
      <c r="I37" t="s">
        <v>15</v>
      </c>
      <c r="J37" t="s">
        <v>16</v>
      </c>
    </row>
    <row r="38" spans="5:26" x14ac:dyDescent="0.3">
      <c r="F38" t="s">
        <v>5</v>
      </c>
      <c r="G38">
        <f>AVERAGE(F$1:F$3)</f>
        <v>65.676135417728617</v>
      </c>
      <c r="H38">
        <f>AVERAGE(F$4:F$6)</f>
        <v>63.78210266773926</v>
      </c>
      <c r="I38">
        <f>AVERAGE(F$7:F$12)</f>
        <v>62.072182959132711</v>
      </c>
      <c r="J38">
        <f>AVERAGE(F$13:F$16)</f>
        <v>65.855027108862018</v>
      </c>
    </row>
    <row r="39" spans="5:26" x14ac:dyDescent="0.3">
      <c r="G39">
        <f>STDEV(F$1:F$3)/SQRT(COUNT(F$1:F$3))</f>
        <v>1.9333402185008477</v>
      </c>
      <c r="H39">
        <f>STDEV(F$4:F$6)/SQRT(COUNT(F$4:F$6))</f>
        <v>1.2402230706464632</v>
      </c>
      <c r="I39">
        <f>STDEV(F$7:F$12)/SQRT(COUNT(F$7:F$12))</f>
        <v>4.049054380985857</v>
      </c>
      <c r="J39">
        <f>STDEV(F$13:F$16)/SQRT(COUNT(F$13:F$16))</f>
        <v>3.0412466507963063</v>
      </c>
    </row>
    <row r="41" spans="5:26" x14ac:dyDescent="0.3">
      <c r="H41" t="s">
        <v>13</v>
      </c>
      <c r="I41" t="s">
        <v>14</v>
      </c>
      <c r="J41" t="s">
        <v>15</v>
      </c>
      <c r="K41" t="s">
        <v>16</v>
      </c>
    </row>
    <row r="42" spans="5:26" x14ac:dyDescent="0.3">
      <c r="G42" t="s">
        <v>9</v>
      </c>
      <c r="H42">
        <f>AVERAGE(G$1:G$3)</f>
        <v>2.3832999173646634</v>
      </c>
      <c r="I42">
        <f>AVERAGE(G$4:G$6)</f>
        <v>1.5700161814974185</v>
      </c>
      <c r="J42">
        <f>AVERAGE(G$7:G$12)</f>
        <v>2.8702563489753921</v>
      </c>
      <c r="K42">
        <f>AVERAGE(G$13:G$16)</f>
        <v>0.42947289947291256</v>
      </c>
    </row>
    <row r="43" spans="5:26" x14ac:dyDescent="0.3">
      <c r="H43">
        <f>STDEV(G$1:G$3)/SQRT(COUNT(G$1:G$3))</f>
        <v>0.53870474088573417</v>
      </c>
      <c r="I43">
        <f>STDEV(G$4:G$6)/SQRT(COUNT(G$4:G$6))</f>
        <v>0.42234560566231549</v>
      </c>
      <c r="J43">
        <f>STDEV(G$7:G$12)/SQRT(COUNT(G$7:G$12))</f>
        <v>1.4562707094129634</v>
      </c>
      <c r="K43">
        <f>STDEV(G$13:G$16)/SQRT(COUNT(G$13:G$16))</f>
        <v>0.17751313585658005</v>
      </c>
    </row>
    <row r="45" spans="5:26" x14ac:dyDescent="0.3">
      <c r="I45" t="s">
        <v>13</v>
      </c>
      <c r="J45" t="s">
        <v>14</v>
      </c>
      <c r="K45" t="s">
        <v>15</v>
      </c>
      <c r="L45" t="s">
        <v>16</v>
      </c>
    </row>
    <row r="46" spans="5:26" x14ac:dyDescent="0.3">
      <c r="H46" t="s">
        <v>10</v>
      </c>
      <c r="I46">
        <f>AVERAGE(H$1:H$3)</f>
        <v>3.0752775069472055E-3</v>
      </c>
      <c r="J46">
        <f>AVERAGE(H$4:H$6)</f>
        <v>0.35491256189407322</v>
      </c>
      <c r="K46">
        <f>AVERAGE(H$7:H$12)</f>
        <v>0.76112091972565066</v>
      </c>
      <c r="L46">
        <f>AVERAGE(H$13:H$16)</f>
        <v>1.6809206770537894</v>
      </c>
    </row>
    <row r="47" spans="5:26" x14ac:dyDescent="0.3">
      <c r="I47">
        <f>STDEV(H$1:H$3)/SQRT(COUNT(H$1:H$3))</f>
        <v>2.5557803975796412E-3</v>
      </c>
      <c r="J47">
        <f>STDEV(H$4:H$6)/SQRT(COUNT(H$4:H$6))</f>
        <v>0.17867664791111951</v>
      </c>
      <c r="K47">
        <f>STDEV(H$7:H$12)/SQRT(COUNT(H$7:H$12))</f>
        <v>0.37880805517343397</v>
      </c>
      <c r="L47">
        <f>STDEV(H$13:H$16)/SQRT(COUNT(H$13:H$16))</f>
        <v>1.5066873503678246</v>
      </c>
    </row>
    <row r="49" spans="9:16" x14ac:dyDescent="0.3">
      <c r="J49" t="s">
        <v>13</v>
      </c>
      <c r="K49" t="s">
        <v>14</v>
      </c>
      <c r="L49" t="s">
        <v>15</v>
      </c>
      <c r="M49" t="s">
        <v>16</v>
      </c>
    </row>
    <row r="50" spans="9:16" x14ac:dyDescent="0.3">
      <c r="I50" t="s">
        <v>11</v>
      </c>
      <c r="J50">
        <f>AVERAGE(I$1:I$3)</f>
        <v>0.29437772080502456</v>
      </c>
      <c r="K50">
        <f>AVERAGE(I$4:I$6)</f>
        <v>2.3822873102197554E-2</v>
      </c>
      <c r="L50">
        <f>AVERAGE(I$7:I$12)</f>
        <v>0.29389037624527392</v>
      </c>
      <c r="M50">
        <f>AVERAGE(I$13:I$16)</f>
        <v>0.38229726135867326</v>
      </c>
    </row>
    <row r="51" spans="9:16" x14ac:dyDescent="0.3">
      <c r="J51">
        <f>STDEV(I$1:I$3)/SQRT(COUNT(I$1:I$3))</f>
        <v>0.15676675182160196</v>
      </c>
      <c r="K51">
        <f>STDEV(I$4:I$6)/SQRT(COUNT(I$4:I$6))</f>
        <v>2.324308344767308E-2</v>
      </c>
      <c r="L51">
        <f>STDEV(I$7:I$12)/SQRT(COUNT(I$7:I$12))</f>
        <v>0.15207488140470185</v>
      </c>
      <c r="M51">
        <f>STDEV(I$13:I$16)/SQRT(COUNT(I$13:I$16))</f>
        <v>0.19807490056484464</v>
      </c>
    </row>
    <row r="53" spans="9:16" x14ac:dyDescent="0.3">
      <c r="K53" t="s">
        <v>13</v>
      </c>
      <c r="L53" t="s">
        <v>14</v>
      </c>
      <c r="M53" t="s">
        <v>15</v>
      </c>
      <c r="N53" t="s">
        <v>16</v>
      </c>
    </row>
    <row r="54" spans="9:16" x14ac:dyDescent="0.3">
      <c r="J54" t="s">
        <v>12</v>
      </c>
      <c r="K54">
        <f>AVERAGE(J$1:J$3)</f>
        <v>1.0416339362802319E-3</v>
      </c>
      <c r="L54">
        <f>AVERAGE(J$4:J$6)</f>
        <v>9.8151427070226824E-3</v>
      </c>
      <c r="M54">
        <f>AVERAGE(J$7:J$12)</f>
        <v>1.7112398624430402E-3</v>
      </c>
      <c r="N54">
        <f>AVERAGE(J$13:J$16)</f>
        <v>5.1451664930481002E-3</v>
      </c>
    </row>
    <row r="55" spans="9:16" x14ac:dyDescent="0.3">
      <c r="K55">
        <f>STDEV(J$1:J$3)/SQRT(COUNT(J$1:J$3))</f>
        <v>1.0216804432701572E-3</v>
      </c>
      <c r="L55">
        <f>STDEV(J$4:J$6)/SQRT(COUNT(J$4:J$6))</f>
        <v>9.5270595720455872E-3</v>
      </c>
      <c r="M55">
        <f>STDEV(J$7:J$12)/SQRT(COUNT(J$7:J$12))</f>
        <v>8.6432336649997659E-4</v>
      </c>
      <c r="N55">
        <f>STDEV(J$13:J$16)/SQRT(COUNT(J$13:J$16))</f>
        <v>3.1692103339942441E-3</v>
      </c>
    </row>
    <row r="57" spans="9:16" x14ac:dyDescent="0.3">
      <c r="L57" t="s">
        <v>13</v>
      </c>
      <c r="M57" t="s">
        <v>14</v>
      </c>
      <c r="N57" t="s">
        <v>15</v>
      </c>
      <c r="O57" t="s">
        <v>16</v>
      </c>
    </row>
    <row r="58" spans="9:16" x14ac:dyDescent="0.3">
      <c r="K58" t="s">
        <v>6</v>
      </c>
      <c r="L58">
        <f>AVERAGE(K$1:K$3)</f>
        <v>0.9929894621838099</v>
      </c>
      <c r="M58">
        <f>AVERAGE(K$4:K$6)</f>
        <v>0.98598099875556156</v>
      </c>
      <c r="N58">
        <f>AVERAGE(K$7:K$12)</f>
        <v>0.98028083849738323</v>
      </c>
      <c r="O58">
        <f>AVERAGE(K$13:K$16)</f>
        <v>0.99647988019449563</v>
      </c>
    </row>
    <row r="59" spans="9:16" x14ac:dyDescent="0.3">
      <c r="L59">
        <f>STDEV(K$1:K$3)/SQRT(COUNT(K$1:K$3))</f>
        <v>1.3699161840742028E-3</v>
      </c>
      <c r="M59">
        <f>STDEV(K$4:K$6)/SQRT(COUNT(K$4:K$6))</f>
        <v>5.4642052384282162E-3</v>
      </c>
      <c r="N59">
        <f>STDEV(K$7:K$12)/SQRT(COUNT(K$7:K$12))</f>
        <v>1.2855340258794673E-2</v>
      </c>
      <c r="O59">
        <f>STDEV(K$13:K$16)/SQRT(COUNT(K$13:K$16))</f>
        <v>9.1982710216302534E-4</v>
      </c>
    </row>
    <row r="61" spans="9:16" x14ac:dyDescent="0.3">
      <c r="M61" t="s">
        <v>13</v>
      </c>
      <c r="N61" t="s">
        <v>14</v>
      </c>
      <c r="O61" t="s">
        <v>15</v>
      </c>
      <c r="P61" t="s">
        <v>16</v>
      </c>
    </row>
    <row r="62" spans="9:16" x14ac:dyDescent="0.3">
      <c r="L62" t="s">
        <v>7</v>
      </c>
      <c r="M62">
        <f>AVERAGE(L$1:L$3)</f>
        <v>0.96101238191547578</v>
      </c>
      <c r="N62">
        <f>AVERAGE(L$4:L$6)</f>
        <v>0.98079177819842833</v>
      </c>
      <c r="O62">
        <f>AVERAGE(L$7:L$12)</f>
        <v>0.95335034237409877</v>
      </c>
      <c r="P62">
        <f>AVERAGE(L$13:L$16)</f>
        <v>0.96543535926271795</v>
      </c>
    </row>
    <row r="63" spans="9:16" x14ac:dyDescent="0.3">
      <c r="M63">
        <f>STDEV(L$1:L$3)/SQRT(COUNT(L$1:L$3))</f>
        <v>1.5425173159295947E-2</v>
      </c>
      <c r="N63">
        <f>STDEV(L$4:L$6)/SQRT(COUNT(L$4:L$6))</f>
        <v>7.7019552879088243E-3</v>
      </c>
      <c r="O63">
        <f>STDEV(L$7:L$12)/SQRT(COUNT(L$7:L$12))</f>
        <v>1.2190169491403665E-2</v>
      </c>
      <c r="P63">
        <f>STDEV(L$13:L$16)/SQRT(COUNT(L$13:L$16))</f>
        <v>1.5880598646311132E-2</v>
      </c>
    </row>
    <row r="65" spans="13:17" x14ac:dyDescent="0.3">
      <c r="N65" t="s">
        <v>13</v>
      </c>
      <c r="O65" t="s">
        <v>14</v>
      </c>
      <c r="P65" t="s">
        <v>15</v>
      </c>
      <c r="Q65" t="s">
        <v>16</v>
      </c>
    </row>
    <row r="66" spans="13:17" x14ac:dyDescent="0.3">
      <c r="M66" t="s">
        <v>8</v>
      </c>
      <c r="N66">
        <f>AVERAGE(M$1:M$3)</f>
        <v>0.8359111538247822</v>
      </c>
      <c r="O66">
        <f>AVERAGE(M$4:M$6)</f>
        <v>0.98169432077108609</v>
      </c>
      <c r="P66">
        <f>AVERAGE(M$7:M$12)</f>
        <v>0.90875868457029985</v>
      </c>
      <c r="Q66">
        <f>AVERAGE(M$13:M$16)</f>
        <v>0.76915798176648875</v>
      </c>
    </row>
    <row r="67" spans="13:17" x14ac:dyDescent="0.3">
      <c r="N67">
        <f>STDEV(M$1:M$3)/SQRT(COUNT(M$1:M$3))</f>
        <v>1.7710251015318045E-2</v>
      </c>
      <c r="O67">
        <f>STDEV(M$4:M$6)/SQRT(COUNT(M$4:M$6))</f>
        <v>9.7224389946675652E-3</v>
      </c>
      <c r="P67">
        <f>STDEV(M$7:M$12)/SQRT(COUNT(M$7:M$12))</f>
        <v>3.0893587128125007E-2</v>
      </c>
      <c r="Q67">
        <f>STDEV(M$13:M$16)/SQRT(COUNT(M$13:M$16))</f>
        <v>4.8016842424855724E-2</v>
      </c>
    </row>
  </sheetData>
  <conditionalFormatting sqref="N17:W32">
    <cfRule type="notContainsText" dxfId="1" priority="4" operator="notContains" text="Ok">
      <formula>ISERROR(SEARCH("Ok",N17))</formula>
    </cfRule>
  </conditionalFormatting>
  <conditionalFormatting sqref="N1:N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2020-03-02T23:59:06Z</dcterms:created>
  <dcterms:modified xsi:type="dcterms:W3CDTF">2020-03-04T18:11:33Z</dcterms:modified>
</cp:coreProperties>
</file>