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0415BB9-6EFA-4E05-8BA4-E58F6BBF8461}" xr6:coauthVersionLast="44" xr6:coauthVersionMax="44" xr10:uidLastSave="{00000000-0000-0000-0000-000000000000}"/>
  <bookViews>
    <workbookView xWindow="-120" yWindow="-120" windowWidth="29040" windowHeight="15840" xr2:uid="{0A183822-7954-4BE4-BDAB-B5FAE4C8B5A1}"/>
  </bookViews>
  <sheets>
    <sheet name="Sheet1" sheetId="1" r:id="rId1"/>
    <sheet name="Sheet3" sheetId="4" r:id="rId2"/>
    <sheet name="Old Tableized Data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Z5" i="1"/>
  <c r="V85" i="1" l="1"/>
  <c r="T85" i="1"/>
  <c r="S85" i="1"/>
  <c r="R85" i="1"/>
  <c r="Q85" i="1"/>
  <c r="U81" i="1"/>
  <c r="S81" i="1"/>
  <c r="R81" i="1"/>
  <c r="Q81" i="1"/>
  <c r="P81" i="1"/>
  <c r="T77" i="1"/>
  <c r="R77" i="1"/>
  <c r="Q77" i="1"/>
  <c r="P77" i="1"/>
  <c r="O77" i="1"/>
  <c r="S73" i="1"/>
  <c r="Q73" i="1"/>
  <c r="P73" i="1"/>
  <c r="O73" i="1"/>
  <c r="N73" i="1"/>
  <c r="R69" i="1"/>
  <c r="P69" i="1"/>
  <c r="O69" i="1"/>
  <c r="N69" i="1"/>
  <c r="M69" i="1"/>
  <c r="Q65" i="1"/>
  <c r="O65" i="1"/>
  <c r="N65" i="1"/>
  <c r="M65" i="1"/>
  <c r="L65" i="1"/>
  <c r="AC5" i="1" l="1"/>
  <c r="AB5" i="1"/>
  <c r="C34" i="3"/>
  <c r="D34" i="3"/>
  <c r="E34" i="3"/>
  <c r="F34" i="3"/>
  <c r="G34" i="3"/>
  <c r="H34" i="3"/>
  <c r="I34" i="3"/>
  <c r="J34" i="3"/>
  <c r="B34" i="3"/>
  <c r="B30" i="3" l="1"/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5" i="3"/>
  <c r="D35" i="3"/>
  <c r="E35" i="3"/>
  <c r="F35" i="3"/>
  <c r="G35" i="3"/>
  <c r="H35" i="3"/>
  <c r="I35" i="3"/>
  <c r="J35" i="3"/>
  <c r="B31" i="3"/>
  <c r="B32" i="3"/>
  <c r="B33" i="3"/>
  <c r="B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W5" i="1"/>
  <c r="V5" i="1"/>
  <c r="T5" i="1"/>
  <c r="X93" i="1"/>
  <c r="V93" i="1"/>
  <c r="U93" i="1"/>
  <c r="T93" i="1"/>
  <c r="S93" i="1"/>
  <c r="X92" i="1"/>
  <c r="X99" i="1" s="1"/>
  <c r="W92" i="1"/>
  <c r="W99" i="1" s="1"/>
  <c r="V92" i="1"/>
  <c r="V99" i="1" s="1"/>
  <c r="U92" i="1"/>
  <c r="U99" i="1" s="1"/>
  <c r="T92" i="1"/>
  <c r="T99" i="1" s="1"/>
  <c r="S92" i="1"/>
  <c r="S99" i="1" s="1"/>
  <c r="W89" i="1"/>
  <c r="U89" i="1"/>
  <c r="T89" i="1"/>
  <c r="S89" i="1"/>
  <c r="R89" i="1"/>
  <c r="W88" i="1"/>
  <c r="V88" i="1"/>
  <c r="U88" i="1"/>
  <c r="T88" i="1"/>
  <c r="S88" i="1"/>
  <c r="R88" i="1"/>
  <c r="V84" i="1"/>
  <c r="AE84" i="1" s="1"/>
  <c r="U84" i="1"/>
  <c r="AD84" i="1" s="1"/>
  <c r="T84" i="1"/>
  <c r="AC84" i="1" s="1"/>
  <c r="S84" i="1"/>
  <c r="AB84" i="1" s="1"/>
  <c r="R84" i="1"/>
  <c r="AA84" i="1" s="1"/>
  <c r="Q84" i="1"/>
  <c r="Z84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S72" i="1"/>
  <c r="AB72" i="1" s="1"/>
  <c r="R72" i="1"/>
  <c r="AA72" i="1" s="1"/>
  <c r="Q72" i="1"/>
  <c r="Z72" i="1" s="1"/>
  <c r="P72" i="1"/>
  <c r="Y72" i="1" s="1"/>
  <c r="O72" i="1"/>
  <c r="X72" i="1" s="1"/>
  <c r="N72" i="1"/>
  <c r="W72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Q64" i="1"/>
  <c r="Z64" i="1" s="1"/>
  <c r="P64" i="1"/>
  <c r="Y64" i="1" s="1"/>
  <c r="O64" i="1"/>
  <c r="X64" i="1" s="1"/>
  <c r="N64" i="1"/>
  <c r="W64" i="1" s="1"/>
  <c r="M64" i="1"/>
  <c r="V64" i="1" s="1"/>
  <c r="L64" i="1"/>
  <c r="U64" i="1" s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<sst xmlns="http://schemas.openxmlformats.org/spreadsheetml/2006/main" count="470" uniqueCount="178">
  <si>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</si>
  <si>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</si>
  <si>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</si>
  <si>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</si>
  <si>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</si>
  <si>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</si>
  <si>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</si>
  <si>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</si>
  <si>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</si>
  <si>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</si>
  <si>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</si>
  <si>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</si>
  <si>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</si>
  <si>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</si>
  <si>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</si>
  <si>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</si>
  <si>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</si>
  <si>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</si>
  <si>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</si>
  <si>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</si>
  <si>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</si>
  <si>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</si>
  <si>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</si>
  <si>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</si>
  <si>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</si>
  <si>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</si>
  <si>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</si>
  <si>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</si>
  <si>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</si>
  <si>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</si>
  <si>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</si>
  <si>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</si>
  <si>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</si>
  <si>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</si>
  <si>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</si>
  <si>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</si>
  <si>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</si>
  <si>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</si>
  <si>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</si>
  <si>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</si>
  <si>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</si>
  <si>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</si>
  <si>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</si>
  <si>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</si>
  <si>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</si>
  <si>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</si>
  <si>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2.04E-02</t>
  </si>
  <si>
    <t>2.32E-03</t>
  </si>
  <si>
    <t>4.30E-01</t>
  </si>
  <si>
    <t>7.38E-02</t>
  </si>
  <si>
    <t>3.27E-03</t>
  </si>
  <si>
    <t>9.25E-02</t>
  </si>
  <si>
    <t>2.66E-02</t>
  </si>
  <si>
    <t>3.63E-02</t>
  </si>
  <si>
    <t>3.33E-03</t>
  </si>
  <si>
    <t>1.99E-02</t>
  </si>
  <si>
    <t>6.51E-03</t>
  </si>
  <si>
    <t>1.95E-01</t>
  </si>
  <si>
    <t>5.03E-02</t>
  </si>
  <si>
    <t>6.70E-03</t>
  </si>
  <si>
    <t>3.54E-01</t>
  </si>
  <si>
    <t>2.68E-02</t>
  </si>
  <si>
    <t>2.04E-01</t>
  </si>
  <si>
    <t>3.55E-04</t>
  </si>
  <si>
    <t>2.06E-02</t>
  </si>
  <si>
    <t>2.75E-02</t>
  </si>
  <si>
    <t>4.16E-01</t>
  </si>
  <si>
    <t>6.31E-02</t>
  </si>
  <si>
    <t>2.34E-03</t>
  </si>
  <si>
    <t>7.54E-01</t>
  </si>
  <si>
    <t>2.69E-02</t>
  </si>
  <si>
    <t>1.67E+00</t>
  </si>
  <si>
    <t>2.31E-03</t>
  </si>
  <si>
    <t>5.03E-03</t>
  </si>
  <si>
    <t>3.47E-01</t>
  </si>
  <si>
    <t>8.04E-02</t>
  </si>
  <si>
    <t>5.00E-03</t>
  </si>
  <si>
    <t>1.69E-01</t>
  </si>
  <si>
    <t>2.67E-02</t>
  </si>
  <si>
    <t>7.45E-01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</si>
  <si>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</si>
  <si>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</si>
  <si>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</si>
  <si>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</si>
  <si>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</si>
  <si>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</si>
  <si>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</si>
  <si>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</si>
  <si>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</si>
  <si>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2.08E-02</t>
  </si>
  <si>
    <t>7.22E-03</t>
  </si>
  <si>
    <t>5.82E-01</t>
  </si>
  <si>
    <t>2.05E-01</t>
  </si>
  <si>
    <t>1.64E-01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</si>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</sst>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  <c:pt idx="4">
                  <c:v>9.9999999990512817E-2</c:v>
                </c:pt>
                <c:pt idx="5">
                  <c:v>9.9999300808557345E-2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2.0365681512952261E-2</c:v>
                </c:pt>
                <c:pt idx="1">
                  <c:v>1.9902792231451975E-2</c:v>
                </c:pt>
                <c:pt idx="2">
                  <c:v>2.0561912508965351E-2</c:v>
                </c:pt>
                <c:pt idx="3">
                  <c:v>2.0431830067845134E-2</c:v>
                </c:pt>
                <c:pt idx="4">
                  <c:v>2.0784713283118691E-2</c:v>
                </c:pt>
                <c:pt idx="5">
                  <c:v>2.0754795921728013E-2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2.6578997644427605E-2</c:v>
                </c:pt>
                <c:pt idx="1">
                  <c:v>2.6835872828472173E-2</c:v>
                </c:pt>
                <c:pt idx="2">
                  <c:v>2.6886662268571313E-2</c:v>
                </c:pt>
                <c:pt idx="3">
                  <c:v>2.6657237171290454E-2</c:v>
                </c:pt>
                <c:pt idx="4">
                  <c:v>2.6593421852223683E-2</c:v>
                </c:pt>
                <c:pt idx="5">
                  <c:v>2.6777762541119757E-2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  <c:pt idx="4">
                  <c:v>1.0760566128758033E-2</c:v>
                </c:pt>
                <c:pt idx="5">
                  <c:v>7.218428100833273E-3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  <c:pt idx="4">
                  <c:v>0.10810136923207164</c:v>
                </c:pt>
                <c:pt idx="5">
                  <c:v>0.2047343855353021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552994</xdr:colOff>
      <xdr:row>46</xdr:row>
      <xdr:rowOff>32385</xdr:rowOff>
    </xdr:from>
    <xdr:to>
      <xdr:col>21</xdr:col>
      <xdr:colOff>248194</xdr:colOff>
      <xdr:row>60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482510</xdr:colOff>
      <xdr:row>11</xdr:row>
      <xdr:rowOff>160020</xdr:rowOff>
    </xdr:from>
    <xdr:to>
      <xdr:col>25</xdr:col>
      <xdr:colOff>502376</xdr:colOff>
      <xdr:row>26</xdr:row>
      <xdr:rowOff>40277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zoomScale="85" zoomScaleNormal="85" workbookViewId="0">
      <selection activeCell="K33" sqref="K33"/>
    </sheetView>
  </sheetViews>
  <sheetFormatPr defaultRowHeight="14.4" x14ac:dyDescent="0.3"/>
  <cols>
    <col min="1" max="3" width="9" bestFit="1" customWidth="1"/>
    <col min="4" max="4" width="12" bestFit="1" customWidth="1"/>
    <col min="5" max="8" width="9" bestFit="1" customWidth="1"/>
    <col min="9" max="10" width="12" bestFit="1" customWidth="1"/>
    <col min="11" max="11" width="9" bestFit="1" customWidth="1"/>
    <col min="12" max="20" width="9.109375" customWidth="1"/>
    <col min="21" max="22" width="14" bestFit="1" customWidth="1"/>
    <col min="23" max="24" width="11" bestFit="1" customWidth="1"/>
    <col min="26" max="26" width="11" bestFit="1" customWidth="1"/>
  </cols>
  <sheetData>
    <row r="1" spans="1:37" x14ac:dyDescent="0.3">
      <c r="A1" s="3">
        <v>2.0440913622746353E-3</v>
      </c>
      <c r="B1" s="3">
        <v>0.10465567845805716</v>
      </c>
      <c r="C1" s="3">
        <v>2.6315789473742499E-2</v>
      </c>
      <c r="D1" s="3">
        <v>818926518.32173777</v>
      </c>
      <c r="E1" s="3">
        <v>23.82609736019262</v>
      </c>
      <c r="F1" s="3">
        <v>61.845367692256538</v>
      </c>
      <c r="G1" s="3">
        <v>0.68884824364616704</v>
      </c>
      <c r="H1" s="3">
        <v>6.8689081548227338E-2</v>
      </c>
      <c r="I1" s="3">
        <v>9.9999999999777905E-3</v>
      </c>
      <c r="J1" s="3">
        <v>3.2257708635855453E-14</v>
      </c>
      <c r="K1" s="3">
        <v>0.99150334140232921</v>
      </c>
      <c r="L1" s="3">
        <v>0.98468620622725533</v>
      </c>
      <c r="M1" s="3">
        <v>0.96903400881054969</v>
      </c>
      <c r="N1" s="3">
        <v>9.1715276871926474E-2</v>
      </c>
      <c r="O1" s="3">
        <v>0.12312861501299061</v>
      </c>
      <c r="P1" s="3">
        <v>0.17508949505197574</v>
      </c>
      <c r="Q1" s="3">
        <v>2.0833159094342264E-2</v>
      </c>
      <c r="R1" s="3">
        <v>2.6617079497839362E-2</v>
      </c>
    </row>
    <row r="2" spans="1:37" x14ac:dyDescent="0.3">
      <c r="A2" s="3">
        <v>2.3927976051121252E-3</v>
      </c>
      <c r="B2" s="3">
        <v>0.10453021573169838</v>
      </c>
      <c r="C2" s="3">
        <v>9.5311438438472257E-2</v>
      </c>
      <c r="D2" s="3">
        <v>36088455.454467326</v>
      </c>
      <c r="E2" s="3">
        <v>18.681938922510028</v>
      </c>
      <c r="F2" s="3">
        <v>58.195976647332117</v>
      </c>
      <c r="G2" s="3">
        <v>2.9227470395530482E-6</v>
      </c>
      <c r="H2" s="3">
        <v>2.7168577155675049E-2</v>
      </c>
      <c r="I2" s="3">
        <v>5.4853470340308853E-14</v>
      </c>
      <c r="J2" s="3">
        <v>9.7951610168121699E-3</v>
      </c>
      <c r="K2" s="3">
        <v>0.99654313831679786</v>
      </c>
      <c r="L2" s="3">
        <v>0.98089961043097618</v>
      </c>
      <c r="M2" s="3">
        <v>0.99419710437208608</v>
      </c>
      <c r="N2" s="3">
        <v>5.8500368087475212E-2</v>
      </c>
      <c r="O2" s="3">
        <v>0.13751140197573994</v>
      </c>
      <c r="P2" s="3">
        <v>7.5794898717755591E-2</v>
      </c>
      <c r="Q2" s="3">
        <v>1.9608725866423513E-2</v>
      </c>
      <c r="R2" s="3">
        <v>2.6577712286619641E-2</v>
      </c>
    </row>
    <row r="3" spans="1:37" x14ac:dyDescent="0.3">
      <c r="A3" s="3">
        <v>2.5150917218084955E-3</v>
      </c>
      <c r="B3" s="3">
        <v>6.8420743061638548E-2</v>
      </c>
      <c r="C3" s="3">
        <v>9.9919481514801317E-2</v>
      </c>
      <c r="D3" s="3">
        <v>1041012019.8025222</v>
      </c>
      <c r="E3" s="3">
        <v>19.19905848943559</v>
      </c>
      <c r="F3" s="3">
        <v>68.746258055837359</v>
      </c>
      <c r="G3" s="3">
        <v>0.60206471914450987</v>
      </c>
      <c r="H3" s="3">
        <v>1.3162386949168365E-2</v>
      </c>
      <c r="I3" s="3">
        <v>2.9701056386062662E-7</v>
      </c>
      <c r="J3" s="3">
        <v>6.9695614230316312E-9</v>
      </c>
      <c r="K3" s="3">
        <v>0.99165914719180515</v>
      </c>
      <c r="L3" s="3">
        <v>0.98342962178459059</v>
      </c>
      <c r="M3" s="3">
        <v>0.99356881462323687</v>
      </c>
      <c r="N3" s="3">
        <v>9.0870480796092098E-2</v>
      </c>
      <c r="O3" s="3">
        <v>0.12808073404402126</v>
      </c>
      <c r="P3" s="3">
        <v>7.9792690912110151E-2</v>
      </c>
      <c r="Q3" s="3">
        <v>2.0655159578091005E-2</v>
      </c>
      <c r="R3" s="3">
        <v>2.6542201148823823E-2</v>
      </c>
    </row>
    <row r="4" spans="1:37" x14ac:dyDescent="0.3">
      <c r="A4" s="3">
        <v>5.3762528274266495E-3</v>
      </c>
      <c r="B4" s="3">
        <v>0.28353888576952746</v>
      </c>
      <c r="C4" s="3">
        <v>2.6315791785633313E-2</v>
      </c>
      <c r="D4" s="3">
        <v>86596842.841015711</v>
      </c>
      <c r="E4" s="3">
        <v>30.913689726992203</v>
      </c>
      <c r="F4" s="3">
        <v>58.032491918073021</v>
      </c>
      <c r="G4" s="3">
        <v>1.0000054897723946E-8</v>
      </c>
      <c r="H4" s="3">
        <v>0.19489217419388372</v>
      </c>
      <c r="I4" s="3">
        <v>1.5781641433140845E-7</v>
      </c>
      <c r="J4" s="3">
        <v>9.9999999999661453E-3</v>
      </c>
      <c r="K4" s="3">
        <v>0.99355664494107587</v>
      </c>
      <c r="L4" s="3">
        <v>0.93629390894292164</v>
      </c>
      <c r="M4" s="3">
        <v>0.93686960382096918</v>
      </c>
      <c r="N4" s="3">
        <v>7.9868150775730701E-2</v>
      </c>
      <c r="O4" s="3">
        <v>0.25113548165583355</v>
      </c>
      <c r="P4" s="3">
        <v>0.24999818442788838</v>
      </c>
      <c r="Q4" s="3">
        <v>1.9607843137278452E-2</v>
      </c>
      <c r="R4" s="3">
        <v>2.6896859532853503E-2</v>
      </c>
    </row>
    <row r="5" spans="1:37" x14ac:dyDescent="0.3">
      <c r="A5" s="3">
        <v>5.2633828822758588E-3</v>
      </c>
      <c r="B5" s="3">
        <v>0.46763865279280215</v>
      </c>
      <c r="C5" s="3">
        <v>9.8159086554318709E-2</v>
      </c>
      <c r="D5" s="3">
        <v>1103368290.1447656</v>
      </c>
      <c r="E5" s="3">
        <v>12.198015708622073</v>
      </c>
      <c r="F5" s="3">
        <v>70.613225370925008</v>
      </c>
      <c r="G5" s="3">
        <v>0.58519336522215837</v>
      </c>
      <c r="H5" s="3">
        <v>0.28961327237140227</v>
      </c>
      <c r="I5" s="3">
        <v>1.0641221838503477E-3</v>
      </c>
      <c r="J5" s="3">
        <v>1.0084863790427543E-4</v>
      </c>
      <c r="K5" s="3">
        <v>0.99461538917933912</v>
      </c>
      <c r="L5" s="3">
        <v>0.97097659833260552</v>
      </c>
      <c r="M5" s="3">
        <v>0.98146415872607196</v>
      </c>
      <c r="N5" s="3">
        <v>7.3012086071104015E-2</v>
      </c>
      <c r="O5" s="3">
        <v>0.16950860642079654</v>
      </c>
      <c r="P5" s="3">
        <v>0.1354639541028857</v>
      </c>
      <c r="Q5" s="3">
        <v>2.0492690390827111E-2</v>
      </c>
      <c r="R5" s="3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3">
      <c r="A6" s="3">
        <v>8.9000001796523294E-3</v>
      </c>
      <c r="B6" s="3">
        <v>0.31124701694013229</v>
      </c>
      <c r="C6" s="3">
        <v>2.631578954300581E-2</v>
      </c>
      <c r="D6" s="3">
        <v>98184377.42764622</v>
      </c>
      <c r="E6" s="3">
        <v>23.117265872845241</v>
      </c>
      <c r="F6" s="3">
        <v>54.503896415532829</v>
      </c>
      <c r="G6" s="3">
        <v>2.5048537685972825E-8</v>
      </c>
      <c r="H6" s="3">
        <v>0.12760821953460458</v>
      </c>
      <c r="I6" s="3">
        <v>3.3713746761796656E-14</v>
      </c>
      <c r="J6" s="3">
        <v>9.999999999976656E-3</v>
      </c>
      <c r="K6" s="3">
        <v>0.995632606519402</v>
      </c>
      <c r="L6" s="3">
        <v>0.98684403444459123</v>
      </c>
      <c r="M6" s="3">
        <v>0.98980638844998814</v>
      </c>
      <c r="N6" s="3">
        <v>6.5754996356109957E-2</v>
      </c>
      <c r="O6" s="3">
        <v>0.11412451927545925</v>
      </c>
      <c r="P6" s="3">
        <v>0.1004573314124549</v>
      </c>
      <c r="Q6" s="3">
        <v>1.9607843166250361E-2</v>
      </c>
      <c r="R6" s="3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3">
      <c r="A7" s="3">
        <v>7.8104063053251026E-3</v>
      </c>
      <c r="B7" s="3">
        <v>5.8711767021941051E-2</v>
      </c>
      <c r="C7" s="3">
        <v>3.543964728375152E-2</v>
      </c>
      <c r="D7" s="3">
        <v>869498093.87442935</v>
      </c>
      <c r="E7" s="3">
        <v>39.085223327586924</v>
      </c>
      <c r="F7" s="3">
        <v>54.559074477882291</v>
      </c>
      <c r="G7" s="3">
        <v>0.80289228249175082</v>
      </c>
      <c r="H7" s="3">
        <v>4.7854248498612514E-2</v>
      </c>
      <c r="I7" s="3">
        <v>9.9999986481246975E-3</v>
      </c>
      <c r="J7" s="3">
        <v>2.4603233390046519E-10</v>
      </c>
      <c r="K7" s="3">
        <v>0.99705613162044915</v>
      </c>
      <c r="L7" s="3">
        <v>0.99612595656099368</v>
      </c>
      <c r="M7" s="3">
        <v>0.9962224675360567</v>
      </c>
      <c r="N7" s="3">
        <v>5.3985458187879524E-2</v>
      </c>
      <c r="O7" s="3">
        <v>6.1929823224487417E-2</v>
      </c>
      <c r="P7" s="3">
        <v>6.1153553774935428E-2</v>
      </c>
      <c r="Q7" s="3">
        <v>2.1219783761821043E-2</v>
      </c>
      <c r="R7" s="3">
        <v>2.6547519541939579E-2</v>
      </c>
    </row>
    <row r="8" spans="1:37" x14ac:dyDescent="0.3">
      <c r="A8" s="3">
        <v>1.0293977888170207E-2</v>
      </c>
      <c r="B8" s="3">
        <v>6.2547230470345092E-2</v>
      </c>
      <c r="C8" s="3">
        <v>9.9999997394403309E-2</v>
      </c>
      <c r="D8" s="3">
        <v>1105943837.1576962</v>
      </c>
      <c r="E8" s="3">
        <v>34.224737105350428</v>
      </c>
      <c r="F8" s="3">
        <v>62.585373087947318</v>
      </c>
      <c r="G8" s="3">
        <v>0.66678525636758301</v>
      </c>
      <c r="H8" s="3">
        <v>7.9059354392826436E-2</v>
      </c>
      <c r="I8" s="3">
        <v>5.0899272976990542E-7</v>
      </c>
      <c r="J8" s="3">
        <v>2.0085230956227377E-8</v>
      </c>
      <c r="K8" s="3">
        <v>0.99748717120289465</v>
      </c>
      <c r="L8" s="3">
        <v>0.99501466113717596</v>
      </c>
      <c r="M8" s="3">
        <v>0.99238547744077443</v>
      </c>
      <c r="N8" s="3">
        <v>4.9879347470318032E-2</v>
      </c>
      <c r="O8" s="3">
        <v>7.0256523341985691E-2</v>
      </c>
      <c r="P8" s="3">
        <v>8.6828170813152195E-2</v>
      </c>
      <c r="Q8" s="3">
        <v>2.0609537938434234E-2</v>
      </c>
      <c r="R8" s="3">
        <v>2.6714034551213846E-2</v>
      </c>
    </row>
    <row r="9" spans="1:37" x14ac:dyDescent="0.3">
      <c r="A9" s="3">
        <v>2.5521490650557456E-2</v>
      </c>
      <c r="B9" s="3">
        <v>3.417715349211504</v>
      </c>
      <c r="C9" s="3">
        <v>5.2458562678055182E-2</v>
      </c>
      <c r="D9" s="3">
        <v>489736763.11978352</v>
      </c>
      <c r="E9" s="3">
        <v>29.439042175107609</v>
      </c>
      <c r="F9" s="3">
        <v>66.768414906688562</v>
      </c>
      <c r="G9" s="3">
        <v>5.7674886716178216E-2</v>
      </c>
      <c r="H9" s="3">
        <v>9.9656548726176819</v>
      </c>
      <c r="I9" s="3">
        <v>4.6822527483963297E-3</v>
      </c>
      <c r="J9" s="3">
        <v>9.6097395522457985E-3</v>
      </c>
      <c r="K9" s="3">
        <v>0.99576792146742721</v>
      </c>
      <c r="L9" s="3">
        <v>0.93833622632773017</v>
      </c>
      <c r="M9" s="3">
        <v>0.97355014251882899</v>
      </c>
      <c r="N9" s="3">
        <v>6.4728338054109727E-2</v>
      </c>
      <c r="O9" s="3">
        <v>0.24707718618995786</v>
      </c>
      <c r="P9" s="3">
        <v>0.1618189077529549</v>
      </c>
      <c r="Q9" s="3">
        <v>1.9839079069671032E-2</v>
      </c>
      <c r="R9" s="3">
        <v>2.7391887592862471E-2</v>
      </c>
    </row>
    <row r="10" spans="1:37" x14ac:dyDescent="0.3">
      <c r="A10" s="3">
        <v>3.146457105211109E-3</v>
      </c>
      <c r="B10" s="3">
        <v>0.30767357664672129</v>
      </c>
      <c r="C10" s="3">
        <v>7.9583445150516172E-2</v>
      </c>
      <c r="D10" s="3">
        <v>61731100.736689009</v>
      </c>
      <c r="E10" s="3">
        <v>37.500782638502137</v>
      </c>
      <c r="F10" s="3">
        <v>39.883935665374395</v>
      </c>
      <c r="G10" s="3">
        <v>2.9511046557444614E-2</v>
      </c>
      <c r="H10" s="3">
        <v>0.27047908843108182</v>
      </c>
      <c r="I10" s="3">
        <v>4.8746249878534728E-3</v>
      </c>
      <c r="J10" s="3">
        <v>1.395798534112733E-3</v>
      </c>
      <c r="K10" s="3">
        <v>0.99451203358238027</v>
      </c>
      <c r="L10" s="3">
        <v>0.98442477385521798</v>
      </c>
      <c r="M10" s="3">
        <v>0.99115715378663338</v>
      </c>
      <c r="N10" s="3">
        <v>7.3709475330133459E-2</v>
      </c>
      <c r="O10" s="3">
        <v>0.12417517418282223</v>
      </c>
      <c r="P10" s="3">
        <v>9.356504556314281E-2</v>
      </c>
      <c r="Q10" s="3">
        <v>1.9711737929038364E-2</v>
      </c>
      <c r="R10" s="3">
        <v>2.6756523344968534E-2</v>
      </c>
    </row>
    <row r="11" spans="1:37" x14ac:dyDescent="0.3">
      <c r="A11" s="3">
        <v>8.6133116110997613E-3</v>
      </c>
      <c r="B11" s="3">
        <v>7.5490511028491469E-2</v>
      </c>
      <c r="C11" s="3">
        <v>4.1286898867914264E-2</v>
      </c>
      <c r="D11" s="3">
        <v>110376839.87821494</v>
      </c>
      <c r="E11" s="3">
        <v>18.842232094206679</v>
      </c>
      <c r="F11" s="3">
        <v>71.952100802675602</v>
      </c>
      <c r="G11" s="3">
        <v>0.61663893787010804</v>
      </c>
      <c r="H11" s="3">
        <v>9.8010561447073249E-2</v>
      </c>
      <c r="I11" s="3">
        <v>1.3985244766235262E-4</v>
      </c>
      <c r="J11" s="3">
        <v>3.4615726410125156E-9</v>
      </c>
      <c r="K11" s="3">
        <v>0.98377972734109542</v>
      </c>
      <c r="L11" s="3">
        <v>0.98268498828409034</v>
      </c>
      <c r="M11" s="3">
        <v>0.98190495840619718</v>
      </c>
      <c r="N11" s="3">
        <v>0.12672044007308195</v>
      </c>
      <c r="O11" s="3">
        <v>0.13092693228954302</v>
      </c>
      <c r="P11" s="3">
        <v>0.13384353244690153</v>
      </c>
      <c r="Q11" s="3">
        <v>2.1265776496996937E-2</v>
      </c>
      <c r="R11" s="3">
        <v>2.6659677306561914E-2</v>
      </c>
    </row>
    <row r="12" spans="1:37" x14ac:dyDescent="0.3">
      <c r="A12" s="3">
        <v>7.9998621646789378E-2</v>
      </c>
      <c r="B12" s="3">
        <v>2.1312262426398703</v>
      </c>
      <c r="C12" s="3">
        <v>3.3565295393196776E-2</v>
      </c>
      <c r="D12" s="3">
        <v>1451043698.7152901</v>
      </c>
      <c r="E12" s="3">
        <v>12.000000000081066</v>
      </c>
      <c r="F12" s="3">
        <v>77.207645232726918</v>
      </c>
      <c r="G12" s="3">
        <v>0.44746338058923973</v>
      </c>
      <c r="H12" s="3">
        <v>4.2189544038400131</v>
      </c>
      <c r="I12" s="3">
        <v>1.0445275917702612E-3</v>
      </c>
      <c r="J12" s="3">
        <v>4.2707190817022586E-14</v>
      </c>
      <c r="K12" s="3">
        <v>0.96577834202883539</v>
      </c>
      <c r="L12" s="3">
        <v>0.93034953850650604</v>
      </c>
      <c r="M12" s="3">
        <v>0.9871713206559789</v>
      </c>
      <c r="N12" s="3">
        <v>0.1840636884109762</v>
      </c>
      <c r="O12" s="3">
        <v>0.26259085452193304</v>
      </c>
      <c r="P12" s="3">
        <v>0.11269601834395418</v>
      </c>
      <c r="Q12" s="3">
        <v>2.0460765142843514E-2</v>
      </c>
      <c r="R12" s="3">
        <v>2.798323054501933E-2</v>
      </c>
    </row>
    <row r="13" spans="1:37" x14ac:dyDescent="0.3">
      <c r="A13" s="3">
        <v>5.3785052731830461E-3</v>
      </c>
      <c r="B13" s="3">
        <v>2.6738923838399504E-2</v>
      </c>
      <c r="C13" s="3">
        <v>9.9999999999977537E-2</v>
      </c>
      <c r="D13" s="3">
        <v>216470048.14877984</v>
      </c>
      <c r="E13" s="3">
        <v>28.433727230396499</v>
      </c>
      <c r="F13" s="3">
        <v>54.906064887553164</v>
      </c>
      <c r="G13" s="3">
        <v>3.2756574456477034E-4</v>
      </c>
      <c r="H13" s="3">
        <v>1.9699840230101226E-2</v>
      </c>
      <c r="I13" s="3">
        <v>3.2218515143462973E-14</v>
      </c>
      <c r="J13" s="3">
        <v>9.9999999999769631E-3</v>
      </c>
      <c r="K13" s="3">
        <v>0.99860127036337543</v>
      </c>
      <c r="L13" s="3">
        <v>0.99478661481358055</v>
      </c>
      <c r="M13" s="3">
        <v>0.98959205188990085</v>
      </c>
      <c r="N13" s="3">
        <v>3.7212126252853521E-2</v>
      </c>
      <c r="O13" s="3">
        <v>7.184184946502474E-2</v>
      </c>
      <c r="P13" s="3">
        <v>0.1015079732286986</v>
      </c>
      <c r="Q13" s="3">
        <v>1.9609087170804188E-2</v>
      </c>
      <c r="R13" s="3">
        <v>2.6532400155956409E-2</v>
      </c>
    </row>
    <row r="14" spans="1:37" x14ac:dyDescent="0.3">
      <c r="A14" s="3">
        <v>3.7811522215408897E-3</v>
      </c>
      <c r="B14" s="3">
        <v>2.3975951449874546E-2</v>
      </c>
      <c r="C14" s="3">
        <v>3.7648713267753244E-2</v>
      </c>
      <c r="D14" s="3">
        <v>2505929597.0853271</v>
      </c>
      <c r="E14" s="3">
        <v>33.023920788383059</v>
      </c>
      <c r="F14" s="3">
        <v>59.464307434542782</v>
      </c>
      <c r="G14" s="3">
        <v>0.73367388393967248</v>
      </c>
      <c r="H14" s="3">
        <v>7.8385779505851828E-3</v>
      </c>
      <c r="I14" s="3">
        <v>9.9999866391353946E-3</v>
      </c>
      <c r="J14" s="3">
        <v>4.7372018157425733E-12</v>
      </c>
      <c r="K14" s="3">
        <v>0.99716413840400764</v>
      </c>
      <c r="L14" s="3">
        <v>0.99336359824611264</v>
      </c>
      <c r="M14" s="3">
        <v>0.99192791876802611</v>
      </c>
      <c r="N14" s="3">
        <v>5.2985875287971357E-2</v>
      </c>
      <c r="O14" s="3">
        <v>8.1055769297123478E-2</v>
      </c>
      <c r="P14" s="3">
        <v>8.9394409331088304E-2</v>
      </c>
      <c r="Q14" s="3">
        <v>2.1234380756629898E-2</v>
      </c>
      <c r="R14" s="3">
        <v>2.652705700243119E-2</v>
      </c>
    </row>
    <row r="15" spans="1:37" x14ac:dyDescent="0.3">
      <c r="A15" s="3">
        <v>5.733412868772542E-3</v>
      </c>
      <c r="B15" s="3">
        <v>4.4777155572905403E-2</v>
      </c>
      <c r="C15" s="3">
        <v>8.5142842438287111E-2</v>
      </c>
      <c r="D15" s="3">
        <v>218002613.50193721</v>
      </c>
      <c r="E15" s="3">
        <v>17.966340175817113</v>
      </c>
      <c r="F15" s="3">
        <v>65.908559158253198</v>
      </c>
      <c r="G15" s="3">
        <v>1.0000042249550875E-8</v>
      </c>
      <c r="H15" s="3">
        <v>6.2919062710599565E-3</v>
      </c>
      <c r="I15" s="3">
        <v>3.4289203051887389E-11</v>
      </c>
      <c r="J15" s="3">
        <v>9.9999958653245423E-3</v>
      </c>
      <c r="K15" s="3">
        <v>0.99870449586169496</v>
      </c>
      <c r="L15" s="3">
        <v>0.98769404147713824</v>
      </c>
      <c r="M15" s="3">
        <v>0.99309265476941699</v>
      </c>
      <c r="N15" s="3">
        <v>3.5812694633635289E-2</v>
      </c>
      <c r="O15" s="3">
        <v>0.11037617015295072</v>
      </c>
      <c r="P15" s="3">
        <v>8.2693843654029875E-2</v>
      </c>
      <c r="Q15" s="3">
        <v>1.9607843137297149E-2</v>
      </c>
      <c r="R15" s="3">
        <v>2.6528384440147008E-2</v>
      </c>
    </row>
    <row r="16" spans="1:37" x14ac:dyDescent="0.3">
      <c r="A16" s="3">
        <v>5.2165143665999902E-3</v>
      </c>
      <c r="B16" s="3">
        <v>0.58116457014490119</v>
      </c>
      <c r="C16" s="3">
        <v>9.8639936921224136E-2</v>
      </c>
      <c r="D16" s="3">
        <v>1520028310.508136</v>
      </c>
      <c r="E16" s="3">
        <v>42.233909335383906</v>
      </c>
      <c r="F16" s="3">
        <v>67.258477067235617</v>
      </c>
      <c r="G16" s="3">
        <v>0.65224422154978035</v>
      </c>
      <c r="H16" s="3">
        <v>2.9445381858027808</v>
      </c>
      <c r="I16" s="3">
        <v>1.2114734400216535E-4</v>
      </c>
      <c r="J16" s="3">
        <v>1.7466018319122646E-7</v>
      </c>
      <c r="K16" s="3">
        <v>0.99372489864384794</v>
      </c>
      <c r="L16" s="3">
        <v>0.96467753514876009</v>
      </c>
      <c r="M16" s="3">
        <v>0.91329113989406796</v>
      </c>
      <c r="N16" s="3">
        <v>7.8818464477497449E-2</v>
      </c>
      <c r="O16" s="3">
        <v>0.18700064225217924</v>
      </c>
      <c r="P16" s="3">
        <v>0.29298766442441349</v>
      </c>
      <c r="Q16" s="3">
        <v>2.1276009206649304E-2</v>
      </c>
      <c r="R16" s="3">
        <v>2.7041107086627207E-2</v>
      </c>
    </row>
    <row r="17" spans="1:31" x14ac:dyDescent="0.3">
      <c r="A17" s="3">
        <v>8.6066060331552955E-3</v>
      </c>
      <c r="B17" s="3">
        <v>0.16008235012557337</v>
      </c>
      <c r="C17" s="3">
        <v>9.9339087276265128E-2</v>
      </c>
      <c r="D17" s="3">
        <v>57131236.229517505</v>
      </c>
      <c r="E17" s="3">
        <v>32.736381824141198</v>
      </c>
      <c r="F17" s="3">
        <v>55.183442677006219</v>
      </c>
      <c r="G17" s="3">
        <v>9.3204360810517093E-8</v>
      </c>
      <c r="H17" s="3">
        <v>4.6292385710475975E-2</v>
      </c>
      <c r="I17" s="3">
        <v>5.5963149063981782E-13</v>
      </c>
      <c r="J17" s="3">
        <v>9.9042611482077596E-3</v>
      </c>
      <c r="K17" s="3">
        <v>0.99616058103576866</v>
      </c>
      <c r="L17" s="3">
        <v>0.98170981704693761</v>
      </c>
      <c r="M17" s="3">
        <v>0.9951918161648281</v>
      </c>
      <c r="N17" s="3">
        <v>6.1652451488882459E-2</v>
      </c>
      <c r="O17" s="3">
        <v>0.13456329783240231</v>
      </c>
      <c r="P17" s="3">
        <v>6.8993492423707725E-2</v>
      </c>
      <c r="Q17" s="3">
        <v>1.9607851016459839E-2</v>
      </c>
      <c r="R17" s="3">
        <v>2.6583396901367802E-2</v>
      </c>
    </row>
    <row r="18" spans="1:31" x14ac:dyDescent="0.3">
      <c r="A18" s="3">
        <v>2.3825085307432405E-2</v>
      </c>
      <c r="B18" s="3">
        <v>0.4868769103206117</v>
      </c>
      <c r="C18" s="3">
        <v>9.9999899886540525E-2</v>
      </c>
      <c r="D18" s="3">
        <v>1719077230.4604545</v>
      </c>
      <c r="E18" s="3">
        <v>13.702998564284247</v>
      </c>
      <c r="F18" s="3">
        <v>72.555247982805568</v>
      </c>
      <c r="G18" s="3">
        <v>0.51501016025399993</v>
      </c>
      <c r="H18" s="3">
        <v>0.31446067020291762</v>
      </c>
      <c r="I18" s="3">
        <v>2.6497694029687907E-5</v>
      </c>
      <c r="J18" s="3">
        <v>1.8250572295691101E-4</v>
      </c>
      <c r="K18" s="3">
        <v>0.99526522827522435</v>
      </c>
      <c r="L18" s="3">
        <v>0.96728956190212578</v>
      </c>
      <c r="M18" s="3">
        <v>0.99004082044259878</v>
      </c>
      <c r="N18" s="3">
        <v>6.8464764715347251E-2</v>
      </c>
      <c r="O18" s="3">
        <v>0.17995369881415477</v>
      </c>
      <c r="P18" s="3">
        <v>9.9295456904267068E-2</v>
      </c>
      <c r="Q18" s="3">
        <v>2.1120254939138508E-2</v>
      </c>
      <c r="R18" s="3">
        <v>2.677546499569956E-2</v>
      </c>
    </row>
    <row r="19" spans="1:31" x14ac:dyDescent="0.3">
      <c r="A19" s="3">
        <v>7.9999999999977797E-2</v>
      </c>
      <c r="B19" s="3">
        <v>8.9660203498313579E-2</v>
      </c>
      <c r="C19" s="3">
        <v>2.6315789473706417E-2</v>
      </c>
      <c r="D19" s="3">
        <v>50540648.358700573</v>
      </c>
      <c r="E19" s="3">
        <v>25.91398305976729</v>
      </c>
      <c r="F19" s="3">
        <v>62.398234066853576</v>
      </c>
      <c r="G19" s="3">
        <v>0.60832421319523755</v>
      </c>
      <c r="H19" s="3">
        <v>2.7316030758319766E-2</v>
      </c>
      <c r="I19" s="3">
        <v>3.2229931290132734E-14</v>
      </c>
      <c r="J19" s="3">
        <v>3.220511957324058E-14</v>
      </c>
      <c r="K19" s="3">
        <v>0.98245588834946462</v>
      </c>
      <c r="L19" s="3">
        <v>0.93131688102757759</v>
      </c>
      <c r="M19" s="3">
        <v>0.93501999229245869</v>
      </c>
      <c r="N19" s="3">
        <v>0.13179025204479272</v>
      </c>
      <c r="O19" s="3">
        <v>0.26076097825920619</v>
      </c>
      <c r="P19" s="3">
        <v>0.25363400330094915</v>
      </c>
      <c r="Q19" s="3">
        <v>2.1222426286284703E-2</v>
      </c>
      <c r="R19" s="3">
        <v>2.6568225637508797E-2</v>
      </c>
    </row>
    <row r="20" spans="1:31" x14ac:dyDescent="0.3">
      <c r="A20" s="3">
        <v>1.0760566128758033E-2</v>
      </c>
      <c r="B20" s="3">
        <v>0.10810136923207164</v>
      </c>
      <c r="C20" s="3">
        <v>9.9999999990512817E-2</v>
      </c>
      <c r="D20" s="3">
        <v>1442195496.1246281</v>
      </c>
      <c r="E20" s="3">
        <v>21.071901191010653</v>
      </c>
      <c r="F20" s="3">
        <v>66.224947910183658</v>
      </c>
      <c r="G20" s="3">
        <v>0.64179913127875132</v>
      </c>
      <c r="H20" s="3">
        <v>0.1195542193137312</v>
      </c>
      <c r="I20" s="3">
        <v>1.001442476453742E-9</v>
      </c>
      <c r="J20" s="3">
        <v>9.9992167257435018E-3</v>
      </c>
      <c r="K20" s="3">
        <v>0.99428979846547727</v>
      </c>
      <c r="L20" s="3">
        <v>0.99141974525984633</v>
      </c>
      <c r="M20" s="3">
        <v>0.99018690753118732</v>
      </c>
      <c r="N20" s="3">
        <v>7.5187096759866429E-2</v>
      </c>
      <c r="O20" s="3">
        <v>9.2165352452817859E-2</v>
      </c>
      <c r="P20" s="3">
        <v>9.8564504483736548E-2</v>
      </c>
      <c r="Q20" s="3">
        <v>2.0784713283118691E-2</v>
      </c>
      <c r="R20" s="3">
        <v>2.6593421852223683E-2</v>
      </c>
    </row>
    <row r="21" spans="1:31" x14ac:dyDescent="0.3">
      <c r="A21" s="3">
        <v>7.6944322146647853E-3</v>
      </c>
      <c r="B21" s="3">
        <v>0.18642571809378297</v>
      </c>
      <c r="C21" s="3">
        <v>9.9999999999977593E-2</v>
      </c>
      <c r="D21" s="3">
        <v>2066749147.1669409</v>
      </c>
      <c r="E21" s="3">
        <v>15.152081001230075</v>
      </c>
      <c r="F21" s="3">
        <v>69.229555840732246</v>
      </c>
      <c r="G21" s="3">
        <v>0.62044499916990414</v>
      </c>
      <c r="H21" s="3">
        <v>0.1447969226843194</v>
      </c>
      <c r="I21" s="3">
        <v>3.2204898710353411E-14</v>
      </c>
      <c r="J21" s="3">
        <v>9.9999993926586754E-3</v>
      </c>
      <c r="K21" s="3">
        <v>0.9894380131515057</v>
      </c>
      <c r="L21" s="3">
        <v>0.98056065158178418</v>
      </c>
      <c r="M21" s="3">
        <v>0.98156151094688882</v>
      </c>
      <c r="N21" s="3">
        <v>0.10225637867639044</v>
      </c>
      <c r="O21" s="3">
        <v>0.13872618690800109</v>
      </c>
      <c r="P21" s="3">
        <v>0.1351077501943542</v>
      </c>
      <c r="Q21" s="3">
        <v>2.0934129971447942E-2</v>
      </c>
      <c r="R21" s="3">
        <v>2.6807441557686947E-2</v>
      </c>
    </row>
    <row r="22" spans="1:31" x14ac:dyDescent="0.3">
      <c r="A22" s="3">
        <v>6.7424239870017616E-3</v>
      </c>
      <c r="B22" s="3">
        <v>0.22304305297682125</v>
      </c>
      <c r="C22" s="3">
        <v>9.9998601617137084E-2</v>
      </c>
      <c r="D22" s="3">
        <v>1070399379.5138259</v>
      </c>
      <c r="E22" s="3">
        <v>15.623216818777985</v>
      </c>
      <c r="F22" s="3">
        <v>75.124014324750945</v>
      </c>
      <c r="G22" s="3">
        <v>0.54387845927072231</v>
      </c>
      <c r="H22" s="3">
        <v>0.18267324308497107</v>
      </c>
      <c r="I22" s="3">
        <v>7.888151888538791E-7</v>
      </c>
      <c r="J22" s="3">
        <v>4.182288630781361E-7</v>
      </c>
      <c r="K22" s="3">
        <v>0.99162805449586033</v>
      </c>
      <c r="L22" s="3">
        <v>0.93842985926322897</v>
      </c>
      <c r="M22" s="3">
        <v>0.99211803884111582</v>
      </c>
      <c r="N22" s="3">
        <v>9.1039694908859492E-2</v>
      </c>
      <c r="O22" s="3">
        <v>0.24688952859407243</v>
      </c>
      <c r="P22" s="3">
        <v>8.8335392382076133E-2</v>
      </c>
      <c r="Q22" s="3">
        <v>2.0575461872008087E-2</v>
      </c>
      <c r="R22" s="3">
        <v>2.6748083524552567E-2</v>
      </c>
    </row>
    <row r="23" spans="1:31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3">
      <c r="A24" t="s">
        <v>6</v>
      </c>
      <c r="B24" s="2">
        <f>AVERAGE(A$1:A$3)</f>
        <v>2.3173268963984188E-3</v>
      </c>
      <c r="C24" s="2">
        <f>AVERAGE(A$4:A$6)</f>
        <v>6.5132119631182801E-3</v>
      </c>
      <c r="D24" s="2">
        <f>AVERAGE(A$7:A$12,A$17:A$19)</f>
        <v>2.7535106283079838E-2</v>
      </c>
      <c r="E24" s="2">
        <f>AVERAGE(A$13:A$16)</f>
        <v>5.0273961825241173E-3</v>
      </c>
      <c r="F24" s="2">
        <f>A$20</f>
        <v>1.0760566128758033E-2</v>
      </c>
      <c r="G24" s="2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3">
      <c r="B25" s="2">
        <f>STDEV(A$1:A$3)/SQRT(COUNT(A$1:A$3))</f>
        <v>1.4110540454517E-4</v>
      </c>
      <c r="C25" s="2">
        <f>STDEV(A$4:A$6)/SQRT(COUNT(A$4:A$6))</f>
        <v>1.1938388220454957E-3</v>
      </c>
      <c r="D25" s="2">
        <f>STDEV(A$7:A$12,A$17:A$19)/SQRT(COUNT(A$7:A$12,A$17:A$19))</f>
        <v>1.0219978638120604E-2</v>
      </c>
      <c r="E25" s="2">
        <f>STDEV(A$13:A$16)/SQRT(COUNT(A$13:A$16))</f>
        <v>4.2920729768569356E-4</v>
      </c>
      <c r="F25" s="2"/>
      <c r="G25" s="2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3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Ok</v>
      </c>
    </row>
    <row r="27" spans="1:31" x14ac:dyDescent="0.3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3">
      <c r="B28" t="s">
        <v>7</v>
      </c>
      <c r="C28" s="2">
        <f>AVERAGE(B$1:B$3)</f>
        <v>9.2535545750464687E-2</v>
      </c>
      <c r="D28" s="2">
        <f>AVERAGE(B$4:B$6)</f>
        <v>0.3541415185008206</v>
      </c>
      <c r="E28" s="2">
        <f>AVERAGE(B$7:B$12,B$17:B$19)</f>
        <v>0.75444268232926348</v>
      </c>
      <c r="F28" s="2">
        <f>AVERAGE(B$13:B$16)</f>
        <v>0.16916415025152015</v>
      </c>
      <c r="G28" s="2">
        <f>B$20</f>
        <v>0.10810136923207164</v>
      </c>
      <c r="H28" s="2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3">
      <c r="C29" s="2">
        <f>STDEV(B$1:B$3)/SQRT(COUNT(B$1:B$3))</f>
        <v>1.2057455739979463E-2</v>
      </c>
      <c r="D29" s="2">
        <f>STDEV(B$4:B$6)/SQRT(COUNT(B$4:B$6))</f>
        <v>5.7309495294150879E-2</v>
      </c>
      <c r="E29" s="2">
        <f>STDEV(B$7:B$12,B$17:B$19)/SQRT(COUNT(B$7:B$12,B$17:B$19))</f>
        <v>0.39928208436858398</v>
      </c>
      <c r="F29" s="2">
        <f>STDEV(B$13:B$16)/SQRT(COUNT(B$13:B$16))</f>
        <v>0.13741088889033834</v>
      </c>
      <c r="G29" s="2"/>
      <c r="H29" s="2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3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3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3">
      <c r="C32" t="s">
        <v>24</v>
      </c>
      <c r="D32" s="2">
        <f>AVERAGE(C$1:C$3)</f>
        <v>7.384890314233869E-2</v>
      </c>
      <c r="E32" s="2">
        <f>AVERAGE(C$4:C$6)</f>
        <v>5.0263555960985945E-2</v>
      </c>
      <c r="F32" s="2">
        <f>AVERAGE(C$7:C$12,C$17:C$19)</f>
        <v>6.3109847044927683E-2</v>
      </c>
      <c r="G32" s="2">
        <f>AVERAGE(C$13:C$16)</f>
        <v>8.0357873156810505E-2</v>
      </c>
      <c r="H32" s="2">
        <f>C$20</f>
        <v>9.9999999990512817E-2</v>
      </c>
      <c r="I32" s="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3">
      <c r="D33" s="2">
        <f>STDEV(C$1:C$3)/SQRT(COUNT(C$1:C$3))</f>
        <v>2.3803754511435734E-2</v>
      </c>
      <c r="E33" s="2">
        <f>STDEV(C$4:C$6)/SQRT(COUNT(C$4:C$6))</f>
        <v>2.3947765296666392E-2</v>
      </c>
      <c r="F33" s="2">
        <f>STDEV(C$7:C$12,C$17:C$19)/SQRT(COUNT(C$7:C$12,C$17:C$19))</f>
        <v>1.0466686942143609E-2</v>
      </c>
      <c r="G33" s="2">
        <f>STDEV(C$13:C$16)/SQRT(COUNT(C$13:C$16))</f>
        <v>1.4625933793160245E-2</v>
      </c>
      <c r="H33" s="2"/>
      <c r="I33" s="2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3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3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3">
      <c r="D36" t="s">
        <v>9</v>
      </c>
      <c r="E36" s="2">
        <f>AVERAGE(D$1:D$3)</f>
        <v>632008997.85957575</v>
      </c>
      <c r="F36" s="2">
        <f>AVERAGE(D$4:D$6)</f>
        <v>429383170.13780922</v>
      </c>
      <c r="G36" s="2">
        <f>AVERAGE(D$7:D$12,D$17:D$19)</f>
        <v>657231049.83675289</v>
      </c>
      <c r="H36" s="2">
        <f>AVERAGE(D$13:D$16)</f>
        <v>1115107642.3110452</v>
      </c>
      <c r="I36" s="2">
        <f>D$20</f>
        <v>1442195496.1246281</v>
      </c>
      <c r="J36" s="2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3">
      <c r="E37" s="2">
        <f>STDEV(D$1:D$3)/SQRT(COUNT(D$1:D$3))</f>
        <v>304779407.73467177</v>
      </c>
      <c r="F37" s="2">
        <f>STDEV(D$4:D$6)/SQRT(COUNT(D$4:D$6))</f>
        <v>337009161.21699256</v>
      </c>
      <c r="G37" s="2">
        <f>STDEV(D$7:D$12,D$17:D$19)/SQRT(COUNT(D$7:D$12,D$17:D$19))</f>
        <v>217752834.47134462</v>
      </c>
      <c r="H37" s="2">
        <f>STDEV(D$13:D$16)/SQRT(COUNT(D$13:D$16))</f>
        <v>556079536.85988617</v>
      </c>
      <c r="I37" s="2"/>
      <c r="J37" s="2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3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3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3">
      <c r="E40" t="s">
        <v>10</v>
      </c>
      <c r="F40" s="2">
        <f>AVERAGE(E$1:E$3)</f>
        <v>20.569031590712743</v>
      </c>
      <c r="G40" s="2">
        <f>AVERAGE(E$4:E$6)</f>
        <v>22.076323769486507</v>
      </c>
      <c r="H40" s="2">
        <f>AVERAGE(E$7:E$12,E$17:E$19)</f>
        <v>27.049486754336399</v>
      </c>
      <c r="I40" s="2">
        <f>AVERAGE(E$13:E$16)</f>
        <v>30.414474382495143</v>
      </c>
      <c r="J40" s="2">
        <f>E$20</f>
        <v>21.071901191010653</v>
      </c>
      <c r="K40" s="2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3">
      <c r="F41" s="2">
        <f>STDEV(E$1:E$3)/SQRT(COUNT(E$1:E$3))</f>
        <v>1.6353604324085522</v>
      </c>
      <c r="G41" s="2">
        <f>STDEV(E$4:E$6)/SQRT(COUNT(E$4:E$6))</f>
        <v>5.4277614734308957</v>
      </c>
      <c r="H41" s="2">
        <f>STDEV(E$7:E$12,E$17:E$19)/SQRT(COUNT(E$7:E$12,E$17:E$19))</f>
        <v>3.3683323128668317</v>
      </c>
      <c r="I41" s="2">
        <f>STDEV(E$13:E$16)/SQRT(COUNT(E$13:E$16))</f>
        <v>5.0446973617418731</v>
      </c>
      <c r="J41" s="2"/>
      <c r="K41" s="2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3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3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Upper</v>
      </c>
      <c r="AE43" t="str">
        <f t="shared" si="1"/>
        <v>Ok</v>
      </c>
    </row>
    <row r="44" spans="4:31" x14ac:dyDescent="0.3">
      <c r="F44" t="s">
        <v>11</v>
      </c>
      <c r="G44" s="2">
        <f>AVERAGE(F$1:F$3)</f>
        <v>62.929200798475335</v>
      </c>
      <c r="H44" s="2">
        <f>AVERAGE(F$4:F$6)</f>
        <v>61.049871234843614</v>
      </c>
      <c r="I44" s="2">
        <f>AVERAGE(F$7:F$12,F$17:F$19)</f>
        <v>62.565940988884485</v>
      </c>
      <c r="J44" s="2">
        <f>AVERAGE(F$13:F$16)</f>
        <v>61.88435213689619</v>
      </c>
      <c r="K44" s="2">
        <f>F$20</f>
        <v>66.224947910183658</v>
      </c>
      <c r="L44" s="2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3">
      <c r="G45" s="2">
        <f>STDEV(F$1:F$3)/SQRT(COUNT(F$1:F$3))</f>
        <v>3.0934409159415974</v>
      </c>
      <c r="H45" s="2">
        <f>STDEV(F$4:F$6)/SQRT(COUNT(F$4:F$6))</f>
        <v>4.888968988250177</v>
      </c>
      <c r="I45" s="2">
        <f>STDEV(F$7:F$12,F$17:F$19)/SQRT(COUNT(F$7:F$12,F$17:F$19))</f>
        <v>3.824336547084958</v>
      </c>
      <c r="J45" s="2">
        <f>STDEV(F$13:F$16)/SQRT(COUNT(F$13:F$16))</f>
        <v>2.8813852312930881</v>
      </c>
      <c r="K45" s="2"/>
      <c r="L45" s="2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3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3">
      <c r="G48" t="s">
        <v>12</v>
      </c>
      <c r="H48" s="2">
        <f>AVERAGE(G$1:G$3)</f>
        <v>0.43030529517923882</v>
      </c>
      <c r="I48" s="2">
        <f>AVERAGE(G$4:G$6)</f>
        <v>0.19506446675691699</v>
      </c>
      <c r="J48" s="2">
        <f>AVERAGE(G$7:G$12,G$17:G$19)</f>
        <v>0.41603336191621143</v>
      </c>
      <c r="K48" s="2">
        <f>AVERAGE(G$13:G$16)</f>
        <v>0.34656142030851494</v>
      </c>
      <c r="L48" s="2">
        <f>G$20</f>
        <v>0.64179913127875132</v>
      </c>
      <c r="M48" s="2">
        <f>AVERAGE(G$21:G$22)</f>
        <v>0.58216172922031317</v>
      </c>
    </row>
    <row r="49" spans="8:26" x14ac:dyDescent="0.3">
      <c r="H49" s="2">
        <f>STDEV(G$1:G$3)/SQRT(COUNT(G$1:G$3))</f>
        <v>0.21660481975386786</v>
      </c>
      <c r="I49" s="2">
        <f>STDEV(G$4:G$6)/SQRT(COUNT(G$4:G$6))</f>
        <v>0.19506444923262076</v>
      </c>
      <c r="J49" s="2">
        <f>STDEV(G$7:G$12,G$17:G$19)/SQRT(COUNT(G$7:G$12,G$17:G$19))</f>
        <v>0.10216020479600753</v>
      </c>
      <c r="K49" s="2">
        <f>STDEV(G$13:G$16)/SQRT(COUNT(G$13:G$16))</f>
        <v>0.20068232101892192</v>
      </c>
      <c r="L49" s="2"/>
      <c r="M49" s="2">
        <f>STDEV(G$21:G$22)/SQRT(COUNT(G$21:G$22))</f>
        <v>3.8283269949590908E-2</v>
      </c>
    </row>
    <row r="51" spans="8:26" x14ac:dyDescent="0.3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3">
      <c r="H52" t="s">
        <v>13</v>
      </c>
      <c r="I52" s="2">
        <f>AVERAGE(H$1:H$3)</f>
        <v>3.6340015217690251E-2</v>
      </c>
      <c r="J52" s="2">
        <f>AVERAGE(H$4:H$6)</f>
        <v>0.20403788869996353</v>
      </c>
      <c r="K52" s="2">
        <f>AVERAGE(H$7:H$12,H$17:H$19)</f>
        <v>1.6742312906554444</v>
      </c>
      <c r="L52" s="2">
        <f>AVERAGE(H$13:H$16)</f>
        <v>0.7445921275636318</v>
      </c>
      <c r="M52" s="2">
        <f>H$20</f>
        <v>0.1195542193137312</v>
      </c>
      <c r="N52" s="2">
        <f>AVERAGE(H$21:H$22)</f>
        <v>0.16373508288464522</v>
      </c>
    </row>
    <row r="53" spans="8:26" x14ac:dyDescent="0.3">
      <c r="I53" s="2">
        <f>STDEV(H$1:H$3)/SQRT(COUNT(H$1:H$3))</f>
        <v>1.6672231507992838E-2</v>
      </c>
      <c r="J53" s="2">
        <f>STDEV(H$4:H$6)/SQRT(COUNT(H$4:H$6))</f>
        <v>4.6989865419873371E-2</v>
      </c>
      <c r="K53" s="2">
        <f>STDEV(H$7:H$12,H$17:H$19)/SQRT(COUNT(H$7:H$12,H$17:H$19))</f>
        <v>1.1308765015832429</v>
      </c>
      <c r="L53" s="2">
        <f>STDEV(H$13:H$16)/SQRT(COUNT(H$13:H$16))</f>
        <v>0.7333214675380374</v>
      </c>
      <c r="M53" s="2"/>
      <c r="N53" s="2">
        <f>STDEV(H$21:H$22)/SQRT(COUNT(H$21:H$22))</f>
        <v>1.8938160200325939E-2</v>
      </c>
    </row>
    <row r="55" spans="8:26" x14ac:dyDescent="0.3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3">
      <c r="I56" t="s">
        <v>14</v>
      </c>
      <c r="J56" s="2">
        <f>AVERAGE(I$1:I$3)</f>
        <v>3.3334323368655015E-3</v>
      </c>
      <c r="K56" s="2">
        <f>AVERAGE(I$4:I$6)</f>
        <v>3.547600000994643E-4</v>
      </c>
      <c r="L56" s="2">
        <f>AVERAGE(I$7:I$12,I$17:I$19)</f>
        <v>2.3075847901287152E-3</v>
      </c>
      <c r="M56" s="2">
        <f>AVERAGE(I$13:I$16)</f>
        <v>2.5302835043647456E-3</v>
      </c>
      <c r="N56" s="2">
        <f>I$20</f>
        <v>1.001442476453742E-9</v>
      </c>
      <c r="O56" s="2">
        <f>AVERAGE(I$21:I$22)</f>
        <v>3.9440761052938893E-7</v>
      </c>
    </row>
    <row r="57" spans="8:26" x14ac:dyDescent="0.3">
      <c r="J57" s="2">
        <f>STDEV(I$1:I$3)/SQRT(COUNT(I$1:I$3))</f>
        <v>3.3332838326588514E-3</v>
      </c>
      <c r="K57" s="2">
        <f>STDEV(I$4:I$6)/SQRT(COUNT(I$4:I$6))</f>
        <v>3.5468109480131071E-4</v>
      </c>
      <c r="L57" s="2">
        <f>STDEV(I$7:I$12,I$17:I$19)/SQRT(COUNT(I$7:I$12,I$17:I$19))</f>
        <v>1.1718468534149583E-3</v>
      </c>
      <c r="M57" s="2">
        <f>STDEV(I$13:I$16)/SQRT(COUNT(I$13:I$16))</f>
        <v>2.4900647751280795E-3</v>
      </c>
      <c r="N57" s="2"/>
      <c r="O57" s="2">
        <f>STDEV(I$21:I$22)/SQRT(COUNT(I$21:I$22))</f>
        <v>3.9440757832449011E-7</v>
      </c>
    </row>
    <row r="59" spans="8:26" x14ac:dyDescent="0.3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3">
      <c r="J60" t="s">
        <v>15</v>
      </c>
      <c r="K60" s="2">
        <f>AVERAGE(J$1:J$3)</f>
        <v>3.2650559954686166E-3</v>
      </c>
      <c r="L60" s="2">
        <f>AVERAGE(J$4:J$6)</f>
        <v>6.7002828792823597E-3</v>
      </c>
      <c r="M60" s="2">
        <f>AVERAGE(J$7:J$12,J$17:J$19)</f>
        <v>2.3435920833815606E-3</v>
      </c>
      <c r="N60" s="2">
        <f>AVERAGE(J$13:J$16)</f>
        <v>5.0000426325554747E-3</v>
      </c>
      <c r="O60" s="2">
        <f>J$20</f>
        <v>9.9992167257435018E-3</v>
      </c>
      <c r="P60" s="2">
        <f>AVERAGE(J$21:J$22)</f>
        <v>5.0002088107608767E-3</v>
      </c>
    </row>
    <row r="61" spans="8:26" x14ac:dyDescent="0.3">
      <c r="K61" s="2">
        <f>STDEV(J$1:J$3)/SQRT(COUNT(J$1:J$3))</f>
        <v>3.2650525106723968E-3</v>
      </c>
      <c r="L61" s="2">
        <f>STDEV(J$4:J$6)/SQRT(COUNT(J$4:J$6))</f>
        <v>3.299717120689041E-3</v>
      </c>
      <c r="M61" s="2">
        <f>STDEV(J$7:J$12,J$17:J$19)/SQRT(COUNT(J$7:J$12,J$17:J$19))</f>
        <v>1.4092513298116012E-3</v>
      </c>
      <c r="N61" s="2">
        <f>STDEV(J$13:J$16)/SQRT(COUNT(J$13:J$16))</f>
        <v>2.8867255386663773E-3</v>
      </c>
      <c r="O61" s="2"/>
      <c r="P61" s="2">
        <f>STDEV(J$21:J$22)/SQRT(COUNT(J$21:J$22))</f>
        <v>4.9997905818977978E-3</v>
      </c>
    </row>
    <row r="63" spans="8:26" x14ac:dyDescent="0.3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3">
      <c r="K64" t="s">
        <v>16</v>
      </c>
      <c r="L64" s="3">
        <f>AVERAGE(K$1:K$3)</f>
        <v>0.9932352089703107</v>
      </c>
      <c r="M64" s="3">
        <f>AVERAGE(K$4:K$6)</f>
        <v>0.99460154687993896</v>
      </c>
      <c r="N64" s="3">
        <f>AVERAGE(K$7:K$12,K$17:K$19)</f>
        <v>0.98980700276706002</v>
      </c>
      <c r="O64" s="3">
        <f>AVERAGE(K$13:K$16)</f>
        <v>0.99704870081823149</v>
      </c>
      <c r="P64" s="3">
        <f>K$20</f>
        <v>0.99428979846547727</v>
      </c>
      <c r="Q64" s="3">
        <f>AVERAGE(K$21:K$22)</f>
        <v>0.99053303382368307</v>
      </c>
      <c r="U64" t="str">
        <f>_xlfn.CONCAT(ROUND(L64,2), " ± ", L65)</f>
        <v>0.99 ± 0.00165457610704591</v>
      </c>
      <c r="V64" t="str">
        <f t="shared" ref="V64:Z64" si="12">_xlfn.CONCAT(ROUND(M64,2), " ± ", M65)</f>
        <v>0.99 ± 0.000599318453359338</v>
      </c>
      <c r="W64" t="str">
        <f t="shared" si="12"/>
        <v>0.99 ± 0.00354946861181287</v>
      </c>
      <c r="X64" t="str">
        <f t="shared" si="12"/>
        <v>1 ± 0.00116236526635396</v>
      </c>
      <c r="Y64" t="str">
        <f t="shared" si="12"/>
        <v xml:space="preserve">0.99 ± </v>
      </c>
      <c r="Z64" t="str">
        <f t="shared" si="12"/>
        <v>0.99 ± 0.00109502067217732</v>
      </c>
    </row>
    <row r="65" spans="12:30" x14ac:dyDescent="0.3">
      <c r="L65" s="2">
        <f>STDEV(K$1:K$3)/SQRT(COUNT(K$1:K$3))</f>
        <v>1.6545761070459102E-3</v>
      </c>
      <c r="M65" s="2">
        <f>STDEV(K$4:K$6)/SQRT(COUNT(K$4:K$6))</f>
        <v>5.9931845335933754E-4</v>
      </c>
      <c r="N65" s="2">
        <f>STDEV(K$7:K$12,K$17:K$19)/SQRT(COUNT(K$7:K$12,K$17:K$19))</f>
        <v>3.5494686118128726E-3</v>
      </c>
      <c r="O65" s="2">
        <f>STDEV(K$13:K$16)/SQRT(COUNT(K$13:K$16))</f>
        <v>1.1623652663539574E-3</v>
      </c>
      <c r="P65" s="2"/>
      <c r="Q65" s="2">
        <f>STDEV(K$21:K$22)/SQRT(COUNT(K$21:K$22))</f>
        <v>1.0950206721773159E-3</v>
      </c>
    </row>
    <row r="67" spans="12:30" x14ac:dyDescent="0.3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3">
      <c r="L68" t="s">
        <v>17</v>
      </c>
      <c r="M68" s="3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0.99141974525984633</v>
      </c>
      <c r="R68">
        <f>AVERAGE(L$21:L$22)</f>
        <v>0.95949525542250658</v>
      </c>
      <c r="V68" t="str">
        <f>_xlfn.CONCAT(ROUND(M68,2), " ± ", M69)</f>
        <v>0.98 ± 0.00111350970747063</v>
      </c>
      <c r="W68" t="str">
        <f t="shared" ref="W68" si="13">_xlfn.CONCAT(ROUND(N68,2), " ± ", N69)</f>
        <v>0.96 ± 0.0149257042646119</v>
      </c>
      <c r="X68" t="str">
        <f t="shared" ref="X68" si="14">_xlfn.CONCAT(ROUND(O68,2), " ± ", O69)</f>
        <v>0.97 ± 0.00900261594816281</v>
      </c>
      <c r="Y68" t="str">
        <f t="shared" ref="Y68" si="15">_xlfn.CONCAT(ROUND(P68,2), " ± ", P69)</f>
        <v>0.99 ± 0.00698760793669287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0.0210653961592776</v>
      </c>
    </row>
    <row r="69" spans="12:30" x14ac:dyDescent="0.3">
      <c r="M69" s="2">
        <f>STDEV(L$1:L$3)/SQRT(COUNT(L$1:L$3))</f>
        <v>1.1135097074706298E-3</v>
      </c>
      <c r="N69" s="2">
        <f>STDEV(L$4:L$6)/SQRT(COUNT(L$4:L$6))</f>
        <v>1.4925704264611933E-2</v>
      </c>
      <c r="O69" s="2">
        <f>STDEV(L$7:L$12,L$17:L$19)/SQRT(COUNT(L$7:L$12,L$17:L$19))</f>
        <v>9.002615948162809E-3</v>
      </c>
      <c r="P69" s="2">
        <f>STDEV(L$13:L$16)/SQRT(COUNT(L$13:L$16))</f>
        <v>6.9876079366928689E-3</v>
      </c>
      <c r="Q69" s="2"/>
      <c r="R69" s="2">
        <f>STDEV(L$21:L$22)/SQRT(COUNT(L$21:L$22))</f>
        <v>2.1065396159277605E-2</v>
      </c>
    </row>
    <row r="71" spans="12:30" x14ac:dyDescent="0.3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3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0.99018690753118732</v>
      </c>
      <c r="S72">
        <f>AVERAGE(M$21:M$22)</f>
        <v>0.98683977489400232</v>
      </c>
      <c r="W72" t="str">
        <f>_xlfn.CONCAT(ROUND(N72,2), " ± ", N73)</f>
        <v>0.99 ± 0.00828496906221606</v>
      </c>
      <c r="X72" t="str">
        <f t="shared" ref="X72" si="18">_xlfn.CONCAT(ROUND(O72,2), " ± ", O73)</f>
        <v>0.97 ± 0.01643264077447</v>
      </c>
      <c r="Y72" t="str">
        <f t="shared" ref="Y72" si="19">_xlfn.CONCAT(ROUND(P72,2), " ± ", P73)</f>
        <v>0.98 ± 0.00638525356772389</v>
      </c>
      <c r="Z72" t="str">
        <f t="shared" ref="Z72" si="20">_xlfn.CONCAT(ROUND(Q72,2), " ± ", Q73)</f>
        <v>0.97 ± 0.0195751335904411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0.0052782639471135</v>
      </c>
    </row>
    <row r="73" spans="12:30" x14ac:dyDescent="0.3">
      <c r="N73" s="2">
        <f>STDEV(M$1:M$3)/SQRT(COUNT(M$1:M$3))</f>
        <v>8.2849690622160601E-3</v>
      </c>
      <c r="O73" s="2">
        <f>STDEV(M$4:M$6)/SQRT(COUNT(M$4:M$6))</f>
        <v>1.6432640774470039E-2</v>
      </c>
      <c r="P73" s="2">
        <f>STDEV(M$7:M$12,M$17:M$19)/SQRT(COUNT(M$7:M$12,M$17:M$19))</f>
        <v>6.3852535677238918E-3</v>
      </c>
      <c r="Q73" s="2">
        <f>STDEV(M$13:M$16)/SQRT(COUNT(M$13:M$16))</f>
        <v>1.9575133590441086E-2</v>
      </c>
      <c r="R73" s="2"/>
      <c r="S73" s="2">
        <f>STDEV(M$21:M$22)/SQRT(COUNT(M$21:M$22))</f>
        <v>5.278263947113504E-3</v>
      </c>
    </row>
    <row r="75" spans="12:30" x14ac:dyDescent="0.3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3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7.5187096759866429E-2</v>
      </c>
      <c r="T76">
        <f>AVERAGE(N$21:N$22)</f>
        <v>9.6648036792624958E-2</v>
      </c>
      <c r="X76" t="str">
        <f>_xlfn.CONCAT(ROUND(O76,2), " ± ", O77)</f>
        <v>0.08 ± 0.0109335570168626</v>
      </c>
      <c r="Y76" t="str">
        <f t="shared" ref="Y76" si="23">_xlfn.CONCAT(ROUND(P76,2), " ± ", P77)</f>
        <v>0.07 ± 0.00407466496262481</v>
      </c>
      <c r="Z76" t="str">
        <f t="shared" ref="Z76" si="24">_xlfn.CONCAT(ROUND(Q76,2), " ± ", Q77)</f>
        <v>0.09 ± 0.0153740961551191</v>
      </c>
      <c r="AA76" t="str">
        <f t="shared" ref="AA76" si="25">_xlfn.CONCAT(ROUND(R76,2), " ± ", R77)</f>
        <v>0.05 ± 0.00999332484068297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0.00560834188376547</v>
      </c>
    </row>
    <row r="77" spans="12:30" x14ac:dyDescent="0.3">
      <c r="O77" s="2">
        <f>STDEV(N$1:N$3)/SQRT(COUNT(N$1:N$3))</f>
        <v>1.0933557016862603E-2</v>
      </c>
      <c r="P77" s="2">
        <f>STDEV(N$4:N$6)/SQRT(COUNT(N$4:N$6))</f>
        <v>4.0746649626248136E-3</v>
      </c>
      <c r="Q77" s="2">
        <f>STDEV(N$7:N$12,N$17:N$19)/SQRT(COUNT(N$7:N$12,N$17:N$19))</f>
        <v>1.5374096155119097E-2</v>
      </c>
      <c r="R77" s="2">
        <f>STDEV(N$13:N$16)/SQRT(COUNT(N$13:N$16))</f>
        <v>9.9933248406829725E-3</v>
      </c>
      <c r="S77" s="2"/>
      <c r="T77" s="2">
        <f>STDEV(N$21:N$22)/SQRT(COUNT(N$21:N$22))</f>
        <v>5.6083418837654725E-3</v>
      </c>
    </row>
    <row r="79" spans="12:30" x14ac:dyDescent="0.3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3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9.2165352452817859E-2</v>
      </c>
      <c r="U80">
        <f>AVERAGE(O$21:O$22)</f>
        <v>0.19280785775103676</v>
      </c>
      <c r="Y80" t="str">
        <f>_xlfn.CONCAT(ROUND(P80,2), " ± ", P81)</f>
        <v>0.13 ± 0.00421851436034375</v>
      </c>
      <c r="Z80" t="str">
        <f t="shared" ref="Z80" si="28">_xlfn.CONCAT(ROUND(Q80,2), " ± ", Q81)</f>
        <v>0.18 ± 0.0397927601468986</v>
      </c>
      <c r="AA80" t="str">
        <f t="shared" ref="AA80" si="29">_xlfn.CONCAT(ROUND(R80,2), " ± ", R81)</f>
        <v>0.16 ± 0.0260848327064038</v>
      </c>
      <c r="AB80" t="str">
        <f t="shared" ref="AB80" si="30">_xlfn.CONCAT(ROUND(S80,2), " ± ", S81)</f>
        <v>0.11 ± 0.0261353247070423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0.0540816708430357</v>
      </c>
    </row>
    <row r="81" spans="16:31" x14ac:dyDescent="0.3">
      <c r="P81" s="2">
        <f>STDEV(O$1:O$3)/SQRT(COUNT(O$1:O$3))</f>
        <v>4.2185143603437458E-3</v>
      </c>
      <c r="Q81" s="2">
        <f>STDEV(O$4:O$6)/SQRT(COUNT(O$4:O$6))</f>
        <v>3.9792760146898629E-2</v>
      </c>
      <c r="R81" s="2">
        <f>STDEV(O$7:O$12,O$17:O$19)/SQRT(COUNT(O$7:O$12,O$17:O$19))</f>
        <v>2.6084832706403823E-2</v>
      </c>
      <c r="S81" s="2">
        <f>STDEV(O$13:O$16)/SQRT(COUNT(O$13:O$16))</f>
        <v>2.6135324707042343E-2</v>
      </c>
      <c r="T81" s="2"/>
      <c r="U81" s="2">
        <f>STDEV(O$21:O$22)/SQRT(COUNT(O$21:O$22))</f>
        <v>5.4081670843035695E-2</v>
      </c>
    </row>
    <row r="83" spans="16:31" x14ac:dyDescent="0.3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3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9.8564504483736548E-2</v>
      </c>
      <c r="V84">
        <f>AVERAGE(P$21:P$22)</f>
        <v>0.11172157128821517</v>
      </c>
      <c r="Z84" t="str">
        <f>_xlfn.CONCAT(ROUND(Q84,2), " ± ", Q85)</f>
        <v>0.11 ± 0.0324524267906773</v>
      </c>
      <c r="AA84" t="str">
        <f t="shared" ref="AA84" si="33">_xlfn.CONCAT(ROUND(R84,2), " ± ", R85)</f>
        <v>0.16 ± 0.0451577606649513</v>
      </c>
      <c r="AB84" t="str">
        <f t="shared" ref="AB84" si="34">_xlfn.CONCAT(ROUND(S84,2), " ± ", S85)</f>
        <v>0.12 ± 0.0197684030985273</v>
      </c>
      <c r="AC84" t="str">
        <f t="shared" ref="AC84" si="35">_xlfn.CONCAT(ROUND(T84,2), " ± ", T85)</f>
        <v>0.14 ± 0.0505972216374194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0.023386178906139</v>
      </c>
    </row>
    <row r="85" spans="16:31" x14ac:dyDescent="0.3">
      <c r="Q85" s="2">
        <f>STDEV(P$1:P$3)/SQRT(COUNT(P$1:P$3))</f>
        <v>3.2452426790677315E-2</v>
      </c>
      <c r="R85" s="2">
        <f>STDEV(P$4:P$6)/SQRT(COUNT(P$4:P$6))</f>
        <v>4.5157760664951335E-2</v>
      </c>
      <c r="S85" s="2">
        <f>STDEV(P$7:P$12,P$17:P$19)/SQRT(COUNT(P$7:P$12,P$17:P$19))</f>
        <v>1.9768403098527287E-2</v>
      </c>
      <c r="T85" s="2">
        <f>STDEV(P$13:P$16)/SQRT(COUNT(P$13:P$16))</f>
        <v>5.0597221637419386E-2</v>
      </c>
      <c r="U85" s="2"/>
      <c r="V85" s="2">
        <f>STDEV(P$21:P$22)/SQRT(COUNT(P$21:P$22))</f>
        <v>2.3386178906139012E-2</v>
      </c>
    </row>
    <row r="87" spans="16:31" x14ac:dyDescent="0.3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3">
      <c r="Q88" t="s">
        <v>22</v>
      </c>
      <c r="R88" s="2">
        <f>AVERAGE(Q$1:Q$3)</f>
        <v>2.0365681512952261E-2</v>
      </c>
      <c r="S88" s="2">
        <f>AVERAGE(Q$4:Q$6)</f>
        <v>1.9902792231451975E-2</v>
      </c>
      <c r="T88" s="2">
        <f>AVERAGE(Q$7:Q$12,Q$17:Q$19)</f>
        <v>2.0561912508965351E-2</v>
      </c>
      <c r="U88" s="2">
        <f>AVERAGE(Q$13:Q$16)</f>
        <v>2.0431830067845134E-2</v>
      </c>
      <c r="V88" s="2">
        <f>Q$20</f>
        <v>2.0784713283118691E-2</v>
      </c>
      <c r="W88" s="2">
        <f>AVERAGE(Q$21:Q$22)</f>
        <v>2.0754795921728013E-2</v>
      </c>
    </row>
    <row r="89" spans="16:31" x14ac:dyDescent="0.3">
      <c r="R89" s="2">
        <f>STDEV(Q$1:Q$3)/SQRT(COUNT(Q$1:Q$3))</f>
        <v>3.8194997275177109E-4</v>
      </c>
      <c r="S89" s="2">
        <f>STDEV(Q$4:Q$6)/SQRT(COUNT(Q$4:Q$6))</f>
        <v>2.9494907968756836E-4</v>
      </c>
      <c r="T89" s="2">
        <f>STDEV(Q$7:Q$12,Q$17:Q$19)/SQRT(COUNT(Q$7:Q$12,Q$17:Q$19))</f>
        <v>2.310682053692697E-4</v>
      </c>
      <c r="U89" s="2">
        <f>STDEV(Q$13:Q$16)/SQRT(COUNT(Q$13:Q$16))</f>
        <v>4.7544596282562859E-4</v>
      </c>
      <c r="V89" s="2"/>
      <c r="W89" s="2">
        <f>STDEV(Q$21:Q$22)/SQRT(COUNT(Q$21:Q$22))</f>
        <v>1.7933404971992757E-4</v>
      </c>
    </row>
    <row r="91" spans="16:31" x14ac:dyDescent="0.3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3">
      <c r="R92" t="s">
        <v>23</v>
      </c>
      <c r="S92" s="2">
        <f>AVERAGE(R$1:R$3)</f>
        <v>2.6578997644427605E-2</v>
      </c>
      <c r="T92" s="2">
        <f>AVERAGE(R$4:R$6)</f>
        <v>2.6835872828472173E-2</v>
      </c>
      <c r="U92" s="2">
        <f>AVERAGE(R$7:R$12,R$17:R$19)</f>
        <v>2.6886662268571313E-2</v>
      </c>
      <c r="V92" s="2">
        <f>AVERAGE(R$13:R$16)</f>
        <v>2.6657237171290454E-2</v>
      </c>
      <c r="W92" s="2">
        <f>R$20</f>
        <v>2.6593421852223683E-2</v>
      </c>
      <c r="X92" s="2">
        <f>AVERAGE(R$21:R$22)</f>
        <v>2.6777762541119757E-2</v>
      </c>
    </row>
    <row r="93" spans="16:31" x14ac:dyDescent="0.3">
      <c r="S93" s="2">
        <f>STDEV(R$1:R$3)/SQRT(COUNT(R$1:R$3))</f>
        <v>2.1625069528551808E-5</v>
      </c>
      <c r="T93" s="2">
        <f>STDEV(R$4:R$6)/SQRT(COUNT(R$4:R$6))</f>
        <v>4.8710360305349656E-5</v>
      </c>
      <c r="U93" s="2">
        <f>STDEV(R$7:R$12,R$17:R$19)/SQRT(COUNT(R$7:R$12,R$17:R$19))</f>
        <v>1.614486351023254E-4</v>
      </c>
      <c r="V93" s="2">
        <f>STDEV(R$13:R$16)/SQRT(COUNT(R$13:R$16))</f>
        <v>1.279616788292203E-4</v>
      </c>
      <c r="W93" s="2"/>
      <c r="X93" s="2">
        <f>STDEV(R$21:R$22)/SQRT(COUNT(R$21:R$22))</f>
        <v>2.9679016567189798E-5</v>
      </c>
    </row>
    <row r="99" spans="19:24" x14ac:dyDescent="0.3">
      <c r="S99" s="3">
        <f>1/S92</f>
        <v>37.623691208297089</v>
      </c>
      <c r="T99" s="3">
        <f t="shared" ref="T99:X99" si="38">1/T92</f>
        <v>37.263554138586677</v>
      </c>
      <c r="U99" s="3">
        <f t="shared" si="38"/>
        <v>37.193162543233647</v>
      </c>
      <c r="V99" s="3">
        <f t="shared" si="38"/>
        <v>37.513264918428561</v>
      </c>
      <c r="W99" s="3">
        <f t="shared" si="38"/>
        <v>37.603284209037668</v>
      </c>
      <c r="X99" s="3">
        <f t="shared" si="38"/>
        <v>37.344419589366609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AAC-6A3E-4E58-9981-CF1298A0FB5A}">
  <sheetPr codeName="Sheet4"/>
  <dimension ref="A1:R15"/>
  <sheetViews>
    <sheetView workbookViewId="0">
      <selection activeCell="A10" sqref="A10"/>
    </sheetView>
  </sheetViews>
  <sheetFormatPr defaultRowHeight="14.4" x14ac:dyDescent="0.3"/>
  <sheetData>
    <row r="1" spans="1:1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3">
      <c r="A2">
        <v>2.1001291329547363E-3</v>
      </c>
      <c r="B2">
        <v>9.2818145298093388E-2</v>
      </c>
      <c r="C2">
        <v>5.0868748663837837E-2</v>
      </c>
      <c r="D2">
        <v>633622671.09765995</v>
      </c>
      <c r="E2">
        <v>20.597155249553094</v>
      </c>
      <c r="F2">
        <v>63.472995846278707</v>
      </c>
      <c r="G2">
        <v>0.43346035797148019</v>
      </c>
      <c r="H2">
        <v>3.6286411899082473E-2</v>
      </c>
      <c r="I2">
        <v>3.3953097177711229E-3</v>
      </c>
      <c r="J2">
        <v>3.3333430095271155E-3</v>
      </c>
      <c r="K2">
        <v>0.99322700086671922</v>
      </c>
      <c r="L2">
        <v>0.98035097498913748</v>
      </c>
      <c r="M2">
        <v>0.98523464208513778</v>
      </c>
      <c r="N2">
        <v>8.043137062544925E-2</v>
      </c>
      <c r="O2">
        <v>0.13830068343075549</v>
      </c>
      <c r="P2">
        <v>0.1125103027172797</v>
      </c>
      <c r="Q2">
        <v>2.0542256242548931E-2</v>
      </c>
      <c r="R2">
        <v>2.6564180849319923E-2</v>
      </c>
    </row>
    <row r="3" spans="1:18" x14ac:dyDescent="0.3">
      <c r="A3">
        <v>6.6344325228484607E-3</v>
      </c>
      <c r="B3">
        <v>0.43188845352491184</v>
      </c>
      <c r="C3">
        <v>5.0864252470759146E-2</v>
      </c>
      <c r="D3">
        <v>429431962.72254306</v>
      </c>
      <c r="E3">
        <v>22.151515922238428</v>
      </c>
      <c r="F3">
        <v>61.889515079945674</v>
      </c>
      <c r="G3">
        <v>0.196532097703467</v>
      </c>
      <c r="H3">
        <v>0.26385942952199509</v>
      </c>
      <c r="I3">
        <v>8.8282120593786674E-7</v>
      </c>
      <c r="J3">
        <v>8.929136820414128E-3</v>
      </c>
      <c r="K3">
        <v>0.9945440842781158</v>
      </c>
      <c r="L3">
        <v>0.9579250882516176</v>
      </c>
      <c r="M3">
        <v>0.94752711607979234</v>
      </c>
      <c r="N3">
        <v>7.3259182217835686E-2</v>
      </c>
      <c r="O3">
        <v>0.1922649980506077</v>
      </c>
      <c r="P3">
        <v>0.20816192609403875</v>
      </c>
      <c r="Q3">
        <v>1.9975193205712585E-2</v>
      </c>
      <c r="R3">
        <v>2.6892349117898989E-2</v>
      </c>
    </row>
    <row r="4" spans="1:18" x14ac:dyDescent="0.3">
      <c r="A4">
        <v>1.8632184488774763E-2</v>
      </c>
      <c r="B4">
        <v>0.2344887167481633</v>
      </c>
      <c r="C4">
        <v>6.9876411281357811E-2</v>
      </c>
      <c r="D4">
        <v>670372763.92028725</v>
      </c>
      <c r="E4">
        <v>27.065332195618783</v>
      </c>
      <c r="F4">
        <v>62.701474248091728</v>
      </c>
      <c r="G4">
        <v>0.43023011394463978</v>
      </c>
      <c r="H4">
        <v>0.31383707412990214</v>
      </c>
      <c r="I4">
        <v>1.1209793148765927E-3</v>
      </c>
      <c r="J4">
        <v>2.8879858594523015E-3</v>
      </c>
      <c r="K4">
        <v>0.98980424274963696</v>
      </c>
      <c r="L4">
        <v>0.96410488144668505</v>
      </c>
      <c r="M4">
        <v>0.98013828000277081</v>
      </c>
      <c r="N4">
        <v>9.057807874384223E-2</v>
      </c>
      <c r="O4">
        <v>0.17097358363780107</v>
      </c>
      <c r="P4">
        <v>0.12651233838552542</v>
      </c>
      <c r="Q4">
        <v>2.0633748084395762E-2</v>
      </c>
      <c r="R4">
        <v>2.6960438882680453E-2</v>
      </c>
    </row>
    <row r="5" spans="1:18" x14ac:dyDescent="0.3">
      <c r="A5">
        <v>4.217832001894262E-3</v>
      </c>
      <c r="B5">
        <v>7.9975010194079946E-2</v>
      </c>
      <c r="C5">
        <v>7.455669266619476E-2</v>
      </c>
      <c r="D5">
        <v>1129232402.7311361</v>
      </c>
      <c r="E5">
        <v>30.483055442493249</v>
      </c>
      <c r="F5">
        <v>62.632868531488306</v>
      </c>
      <c r="G5">
        <v>0.35208886709488357</v>
      </c>
      <c r="H5">
        <v>0.26062308636909265</v>
      </c>
      <c r="I5">
        <v>2.4831981979508257E-3</v>
      </c>
      <c r="J5">
        <v>5.0330206765200215E-3</v>
      </c>
      <c r="K5">
        <v>0.99703384835239794</v>
      </c>
      <c r="L5">
        <v>0.9834694816438827</v>
      </c>
      <c r="M5">
        <v>0.97698140406207412</v>
      </c>
      <c r="N5">
        <v>5.1410154662592682E-2</v>
      </c>
      <c r="O5">
        <v>0.11829186140327759</v>
      </c>
      <c r="P5">
        <v>0.1316634351710842</v>
      </c>
      <c r="Q5">
        <v>2.0435630269480996E-2</v>
      </c>
      <c r="R5">
        <v>2.690102607904258E-2</v>
      </c>
    </row>
    <row r="6" spans="1:18" x14ac:dyDescent="0.3">
      <c r="A6">
        <v>1.0759029324079272E-2</v>
      </c>
      <c r="B6">
        <v>0.10806440153231296</v>
      </c>
      <c r="C6">
        <v>9.9999999999865849E-2</v>
      </c>
      <c r="D6">
        <v>1442195507.9818859</v>
      </c>
      <c r="E6">
        <v>21.071899069677666</v>
      </c>
      <c r="F6">
        <v>66.224948294347939</v>
      </c>
      <c r="G6">
        <v>0.64161205898035911</v>
      </c>
      <c r="H6">
        <v>0.11940514825193088</v>
      </c>
      <c r="I6">
        <v>2.843330400548159E-12</v>
      </c>
      <c r="J6">
        <v>9.9999988405638767E-3</v>
      </c>
      <c r="K6">
        <v>0.99428979830560293</v>
      </c>
      <c r="L6">
        <v>0.99141732978265473</v>
      </c>
      <c r="M6">
        <v>0.99019570580954175</v>
      </c>
      <c r="N6">
        <v>7.5187097812411327E-2</v>
      </c>
      <c r="O6">
        <v>9.2178324540923715E-2</v>
      </c>
      <c r="P6">
        <v>9.8520308812719781E-2</v>
      </c>
      <c r="Q6">
        <v>2.0973295676043606E-2</v>
      </c>
      <c r="R6">
        <v>2.6672789715633204E-2</v>
      </c>
    </row>
    <row r="7" spans="1:18" x14ac:dyDescent="0.3">
      <c r="A7">
        <v>7.2171323769520141E-3</v>
      </c>
      <c r="B7">
        <v>0.20466432483092473</v>
      </c>
      <c r="C7">
        <v>9.9999999895768271E-2</v>
      </c>
      <c r="D7">
        <v>1568575537.3039272</v>
      </c>
      <c r="E7">
        <v>15.38768594860198</v>
      </c>
      <c r="F7">
        <v>72.176744142345981</v>
      </c>
      <c r="G7">
        <v>0.58196438937078854</v>
      </c>
      <c r="H7">
        <v>0.1637306187508428</v>
      </c>
      <c r="I7">
        <v>4.1279696453638215E-8</v>
      </c>
      <c r="J7">
        <v>5.0001376712519316E-3</v>
      </c>
      <c r="K7">
        <v>0.99053303381537483</v>
      </c>
      <c r="L7">
        <v>0.95949131454551995</v>
      </c>
      <c r="M7">
        <v>0.98684624397295173</v>
      </c>
      <c r="N7">
        <v>9.664803685865847E-2</v>
      </c>
      <c r="O7">
        <v>0.19281575445191423</v>
      </c>
      <c r="P7">
        <v>0.11168530097962748</v>
      </c>
      <c r="Q7">
        <v>2.095401530746497E-2</v>
      </c>
      <c r="R7">
        <v>2.6699257390410285E-2</v>
      </c>
    </row>
    <row r="9" spans="1:18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 x14ac:dyDescent="0.3">
      <c r="A10">
        <v>2.2725967521505301E-4</v>
      </c>
      <c r="B10">
        <v>1.1993739194087553E-2</v>
      </c>
      <c r="C10">
        <v>2.4552918518606016E-2</v>
      </c>
      <c r="D10">
        <v>303200885.06844538</v>
      </c>
      <c r="E10">
        <v>1.6192973300627467</v>
      </c>
      <c r="F10">
        <v>2.7002248058917107</v>
      </c>
      <c r="G10">
        <v>0.21319663172543957</v>
      </c>
      <c r="H10">
        <v>1.663669593057689E-2</v>
      </c>
      <c r="I10">
        <v>3.3027812666634468E-3</v>
      </c>
      <c r="J10">
        <v>3.3333284952352165E-3</v>
      </c>
      <c r="K10">
        <v>1.6463714510734249E-3</v>
      </c>
      <c r="L10">
        <v>3.7194841128570279E-3</v>
      </c>
      <c r="M10">
        <v>8.1010346831268017E-3</v>
      </c>
      <c r="N10">
        <v>1.0864247817027092E-2</v>
      </c>
      <c r="O10">
        <v>1.2756483123100756E-2</v>
      </c>
      <c r="P10">
        <v>3.1298052001519007E-2</v>
      </c>
      <c r="Q10">
        <v>4.8852209083045353E-4</v>
      </c>
      <c r="R10">
        <v>2.5179500739234562E-5</v>
      </c>
    </row>
    <row r="11" spans="1:18" x14ac:dyDescent="0.3">
      <c r="A11">
        <v>1.4738599434207719E-3</v>
      </c>
      <c r="B11">
        <v>0.21677497345924515</v>
      </c>
      <c r="C11">
        <v>2.4547279159958829E-2</v>
      </c>
      <c r="D11">
        <v>326583444.34512126</v>
      </c>
      <c r="E11">
        <v>5.4509860762583191</v>
      </c>
      <c r="F11">
        <v>4.455262769280341</v>
      </c>
      <c r="G11">
        <v>0.18653208822210188</v>
      </c>
      <c r="H11">
        <v>0.17166136754163663</v>
      </c>
      <c r="I11">
        <v>6.6602333795786044E-7</v>
      </c>
      <c r="J11">
        <v>1.0708631790687299E-3</v>
      </c>
      <c r="K11">
        <v>6.1587292917880557E-4</v>
      </c>
      <c r="L11">
        <v>2.0829649505932534E-2</v>
      </c>
      <c r="M11">
        <v>3.1689735417869021E-2</v>
      </c>
      <c r="N11">
        <v>4.1502280322512136E-3</v>
      </c>
      <c r="O11">
        <v>4.8416594032926287E-2</v>
      </c>
      <c r="P11">
        <v>6.563828001184048E-2</v>
      </c>
      <c r="Q11">
        <v>3.6735004728254622E-4</v>
      </c>
      <c r="R11">
        <v>2.5671577619167341E-4</v>
      </c>
    </row>
    <row r="12" spans="1:18" x14ac:dyDescent="0.3">
      <c r="A12">
        <v>8.0834831872766671E-3</v>
      </c>
      <c r="B12">
        <v>6.2168745082076066E-2</v>
      </c>
      <c r="C12">
        <v>1.1994584780844628E-2</v>
      </c>
      <c r="D12">
        <v>225362239.38108262</v>
      </c>
      <c r="E12">
        <v>3.3671168297151262</v>
      </c>
      <c r="F12">
        <v>3.7935178192878136</v>
      </c>
      <c r="G12">
        <v>0.10157683756220913</v>
      </c>
      <c r="H12">
        <v>0.13287076105558546</v>
      </c>
      <c r="I12">
        <v>1.1099206839491158E-3</v>
      </c>
      <c r="J12">
        <v>1.491155448940396E-3</v>
      </c>
      <c r="K12">
        <v>3.5487978199732939E-3</v>
      </c>
      <c r="L12">
        <v>1.0159758260436006E-2</v>
      </c>
      <c r="M12">
        <v>6.8300721229363993E-3</v>
      </c>
      <c r="N12">
        <v>1.536814470265868E-2</v>
      </c>
      <c r="O12">
        <v>2.8071907467135549E-2</v>
      </c>
      <c r="P12">
        <v>2.1382863455327823E-2</v>
      </c>
      <c r="Q12">
        <v>2.2890018555720107E-4</v>
      </c>
      <c r="R12">
        <v>2.0299274734285723E-4</v>
      </c>
    </row>
    <row r="13" spans="1:18" x14ac:dyDescent="0.3">
      <c r="A13">
        <v>6.3360122857742784E-4</v>
      </c>
      <c r="B13">
        <v>4.7271848244390062E-2</v>
      </c>
      <c r="C13">
        <v>1.573185351950963E-2</v>
      </c>
      <c r="D13">
        <v>548322859.71993709</v>
      </c>
      <c r="E13">
        <v>4.9986682715416162</v>
      </c>
      <c r="F13">
        <v>2.7618128074817472</v>
      </c>
      <c r="G13">
        <v>0.19815659125126756</v>
      </c>
      <c r="H13">
        <v>0.24646265996534966</v>
      </c>
      <c r="I13">
        <v>2.4831981979158832E-3</v>
      </c>
      <c r="J13">
        <v>2.8678135874797761E-3</v>
      </c>
      <c r="K13">
        <v>1.1553948049722602E-3</v>
      </c>
      <c r="L13">
        <v>7.6670951128889392E-3</v>
      </c>
      <c r="M13">
        <v>1.4938257257636881E-2</v>
      </c>
      <c r="N13">
        <v>9.8908396794604517E-3</v>
      </c>
      <c r="O13">
        <v>2.8120269666226067E-2</v>
      </c>
      <c r="P13">
        <v>4.263468782379095E-2</v>
      </c>
      <c r="Q13">
        <v>4.7794254676021981E-4</v>
      </c>
      <c r="R13">
        <v>3.7006385887008617E-4</v>
      </c>
    </row>
    <row r="15" spans="1:18" x14ac:dyDescent="0.3">
      <c r="A15">
        <v>4.7730132747802112E-4</v>
      </c>
      <c r="B15">
        <v>1.8238538900267456E-2</v>
      </c>
      <c r="C15">
        <v>1.0420953683309997E-10</v>
      </c>
      <c r="D15">
        <v>498176157.30909073</v>
      </c>
      <c r="E15">
        <v>0.23560379063189529</v>
      </c>
      <c r="F15">
        <v>2.9471882559705587</v>
      </c>
      <c r="G15">
        <v>3.8190291770548557E-2</v>
      </c>
      <c r="H15">
        <v>1.8804735994617402E-2</v>
      </c>
      <c r="I15">
        <v>4.1279664249079192E-8</v>
      </c>
      <c r="J15">
        <v>4.9998623285380465E-3</v>
      </c>
      <c r="K15">
        <v>1.095020593918139E-3</v>
      </c>
      <c r="L15">
        <v>2.106934252323794E-2</v>
      </c>
      <c r="M15">
        <v>5.2847381805418703E-3</v>
      </c>
      <c r="N15">
        <v>5.6083414791154107E-3</v>
      </c>
      <c r="O15">
        <v>5.4089587122424169E-2</v>
      </c>
      <c r="P15">
        <v>2.3422468099408952E-2</v>
      </c>
      <c r="Q15">
        <v>2.7126963587196205E-4</v>
      </c>
      <c r="R15">
        <v>2.0695011051561837E-5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35"/>
  <sheetViews>
    <sheetView topLeftCell="Z1" workbookViewId="0">
      <selection activeCell="AQ23" sqref="AQ23"/>
    </sheetView>
  </sheetViews>
  <sheetFormatPr defaultRowHeight="14.4" x14ac:dyDescent="0.3"/>
  <cols>
    <col min="2" max="8" width="17.6640625" bestFit="1" customWidth="1"/>
    <col min="9" max="9" width="18.33203125" bestFit="1" customWidth="1"/>
    <col min="10" max="10" width="17.6640625" bestFit="1" customWidth="1"/>
  </cols>
  <sheetData>
    <row r="1" spans="1:26" x14ac:dyDescent="0.3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3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3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3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3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3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3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3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3">
      <c r="A9" t="s">
        <v>0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3">
      <c r="A10" t="s">
        <v>1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s="4" t="s">
        <v>61</v>
      </c>
      <c r="I10" s="4" t="s">
        <v>62</v>
      </c>
      <c r="J10" s="4" t="s">
        <v>63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3">
      <c r="A11" t="s">
        <v>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</row>
    <row r="12" spans="1:26" x14ac:dyDescent="0.3">
      <c r="A12" t="s">
        <v>3</v>
      </c>
      <c r="B12" s="4" t="s">
        <v>46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 t="s">
        <v>79</v>
      </c>
      <c r="J12" s="4" t="s">
        <v>80</v>
      </c>
    </row>
    <row r="13" spans="1:26" x14ac:dyDescent="0.3">
      <c r="A13" t="s">
        <v>4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52</v>
      </c>
      <c r="I13" s="4" t="s">
        <v>87</v>
      </c>
      <c r="J13" s="4" t="s">
        <v>88</v>
      </c>
    </row>
    <row r="14" spans="1:26" x14ac:dyDescent="0.3">
      <c r="A14" t="s">
        <v>5</v>
      </c>
      <c r="B14" s="4" t="s">
        <v>89</v>
      </c>
      <c r="C14" s="4" t="s">
        <v>90</v>
      </c>
      <c r="D14" s="4" t="s">
        <v>91</v>
      </c>
      <c r="E14" s="4" t="s">
        <v>84</v>
      </c>
      <c r="F14" s="4" t="s">
        <v>76</v>
      </c>
      <c r="G14" s="4" t="s">
        <v>92</v>
      </c>
      <c r="H14" s="4" t="s">
        <v>61</v>
      </c>
      <c r="I14" s="4" t="s">
        <v>93</v>
      </c>
      <c r="J14" s="4" t="s">
        <v>94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3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134</v>
      </c>
      <c r="V15" t="s">
        <v>143</v>
      </c>
      <c r="W15" t="s">
        <v>152</v>
      </c>
      <c r="X15" t="s">
        <v>161</v>
      </c>
      <c r="Y15" t="s">
        <v>81</v>
      </c>
      <c r="Z15" t="s">
        <v>170</v>
      </c>
    </row>
    <row r="16" spans="1:26" x14ac:dyDescent="0.3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135</v>
      </c>
      <c r="V16" t="s">
        <v>144</v>
      </c>
      <c r="W16" t="s">
        <v>153</v>
      </c>
      <c r="X16" t="s">
        <v>162</v>
      </c>
      <c r="Y16" t="s">
        <v>82</v>
      </c>
      <c r="Z16" t="s">
        <v>171</v>
      </c>
    </row>
    <row r="17" spans="1:26" x14ac:dyDescent="0.3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136</v>
      </c>
      <c r="V17" t="s">
        <v>145</v>
      </c>
      <c r="W17" t="s">
        <v>154</v>
      </c>
      <c r="X17" t="s">
        <v>163</v>
      </c>
      <c r="Y17" t="s">
        <v>83</v>
      </c>
      <c r="Z17" t="s">
        <v>172</v>
      </c>
    </row>
    <row r="18" spans="1:26" x14ac:dyDescent="0.3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137</v>
      </c>
      <c r="V18" t="s">
        <v>146</v>
      </c>
      <c r="W18" t="s">
        <v>155</v>
      </c>
      <c r="X18" t="s">
        <v>164</v>
      </c>
      <c r="Y18" t="s">
        <v>84</v>
      </c>
      <c r="Z18" t="s">
        <v>173</v>
      </c>
    </row>
    <row r="19" spans="1:26" x14ac:dyDescent="0.3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138</v>
      </c>
      <c r="V19" t="s">
        <v>147</v>
      </c>
      <c r="W19" t="s">
        <v>156</v>
      </c>
      <c r="X19" t="s">
        <v>165</v>
      </c>
      <c r="Y19" t="s">
        <v>85</v>
      </c>
      <c r="Z19" t="s">
        <v>174</v>
      </c>
    </row>
    <row r="20" spans="1:26" x14ac:dyDescent="0.3">
      <c r="A20" t="s">
        <v>4</v>
      </c>
      <c r="T20" t="s">
        <v>7</v>
      </c>
      <c r="U20" t="s">
        <v>139</v>
      </c>
      <c r="V20" t="s">
        <v>148</v>
      </c>
      <c r="W20" t="s">
        <v>157</v>
      </c>
      <c r="X20" t="s">
        <v>166</v>
      </c>
      <c r="Y20" t="s">
        <v>86</v>
      </c>
      <c r="Z20" t="s">
        <v>175</v>
      </c>
    </row>
    <row r="21" spans="1:26" x14ac:dyDescent="0.3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140</v>
      </c>
      <c r="V21" t="s">
        <v>149</v>
      </c>
      <c r="W21" t="s">
        <v>158</v>
      </c>
      <c r="X21" t="s">
        <v>167</v>
      </c>
      <c r="Y21" t="s">
        <v>52</v>
      </c>
      <c r="Z21" t="s">
        <v>176</v>
      </c>
    </row>
    <row r="22" spans="1:26" x14ac:dyDescent="0.3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T22" t="s">
        <v>13</v>
      </c>
      <c r="U22" t="s">
        <v>141</v>
      </c>
      <c r="V22" t="s">
        <v>150</v>
      </c>
      <c r="W22" t="s">
        <v>159</v>
      </c>
      <c r="X22" t="s">
        <v>168</v>
      </c>
      <c r="Y22" t="s">
        <v>87</v>
      </c>
      <c r="Z22" t="s">
        <v>177</v>
      </c>
    </row>
    <row r="23" spans="1:26" x14ac:dyDescent="0.3">
      <c r="A23" t="s">
        <v>0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50</v>
      </c>
      <c r="G23" s="4" t="s">
        <v>99</v>
      </c>
      <c r="H23" s="4" t="s">
        <v>100</v>
      </c>
      <c r="I23" s="4" t="s">
        <v>101</v>
      </c>
      <c r="J23" s="4" t="s">
        <v>54</v>
      </c>
      <c r="T23" t="s">
        <v>14</v>
      </c>
      <c r="U23" t="s">
        <v>142</v>
      </c>
      <c r="V23" t="s">
        <v>151</v>
      </c>
      <c r="W23" t="s">
        <v>160</v>
      </c>
      <c r="X23" t="s">
        <v>169</v>
      </c>
    </row>
    <row r="24" spans="1:26" x14ac:dyDescent="0.3">
      <c r="A24" t="s">
        <v>1</v>
      </c>
      <c r="B24" s="4" t="s">
        <v>102</v>
      </c>
      <c r="C24" s="4" t="s">
        <v>103</v>
      </c>
      <c r="D24" s="4" t="s">
        <v>57</v>
      </c>
      <c r="E24" s="4" t="s">
        <v>104</v>
      </c>
      <c r="F24" s="4" t="s">
        <v>105</v>
      </c>
      <c r="G24" s="4" t="s">
        <v>106</v>
      </c>
      <c r="H24" s="4" t="s">
        <v>107</v>
      </c>
      <c r="I24" s="4" t="s">
        <v>108</v>
      </c>
      <c r="J24" s="4" t="s">
        <v>63</v>
      </c>
    </row>
    <row r="25" spans="1:26" x14ac:dyDescent="0.3">
      <c r="A25" t="s">
        <v>2</v>
      </c>
      <c r="B25" s="4" t="s">
        <v>109</v>
      </c>
      <c r="C25" s="4" t="s">
        <v>110</v>
      </c>
      <c r="D25" s="4" t="s">
        <v>111</v>
      </c>
      <c r="E25" s="4" t="s">
        <v>112</v>
      </c>
      <c r="F25" s="4" t="s">
        <v>113</v>
      </c>
      <c r="G25" s="4" t="s">
        <v>114</v>
      </c>
      <c r="H25" s="4" t="s">
        <v>115</v>
      </c>
      <c r="I25" s="4" t="s">
        <v>116</v>
      </c>
      <c r="J25" s="4" t="s">
        <v>117</v>
      </c>
    </row>
    <row r="26" spans="1:26" x14ac:dyDescent="0.3">
      <c r="A26" t="s">
        <v>3</v>
      </c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122</v>
      </c>
      <c r="G26" s="4" t="s">
        <v>123</v>
      </c>
      <c r="H26" s="4" t="s">
        <v>124</v>
      </c>
      <c r="I26" s="4" t="s">
        <v>125</v>
      </c>
      <c r="J26" s="4" t="s">
        <v>126</v>
      </c>
    </row>
    <row r="27" spans="1:26" x14ac:dyDescent="0.3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26" x14ac:dyDescent="0.3">
      <c r="A28" t="s">
        <v>5</v>
      </c>
      <c r="B28" s="4" t="s">
        <v>127</v>
      </c>
      <c r="C28" s="4" t="s">
        <v>128</v>
      </c>
      <c r="D28" s="4" t="s">
        <v>129</v>
      </c>
      <c r="E28" s="4" t="s">
        <v>130</v>
      </c>
      <c r="F28" s="4" t="s">
        <v>76</v>
      </c>
      <c r="G28" s="4" t="s">
        <v>131</v>
      </c>
      <c r="H28" s="4" t="s">
        <v>132</v>
      </c>
      <c r="I28" s="4" t="s">
        <v>133</v>
      </c>
      <c r="J28" s="4" t="s">
        <v>94</v>
      </c>
    </row>
    <row r="29" spans="1:26" x14ac:dyDescent="0.3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26" x14ac:dyDescent="0.3">
      <c r="A30" t="s">
        <v>0</v>
      </c>
      <c r="B30" t="str">
        <f>IF(NOT(ISNUMBER(FIND("E",B9))),_xlfn.CONCAT(ROUND(B9,2), " ± ", ROUND(B23,2)),_xlfn.CONCAT(LEFT(B9,4),RIGHT(B9,4), " ± ",LEFT(B23,4),RIGHT(B23,4)))</f>
        <v>2.04E-02 ± 3.82E-04</v>
      </c>
      <c r="C30" t="str">
        <f t="shared" ref="C30:J30" si="0">IF(NOT(ISNUMBER(FIND("E",C9))),_xlfn.CONCAT(ROUND(C9,2), " ± ", ROUND(C23,2)),_xlfn.CONCAT(LEFT(C9,4),RIGHT(C9,4), " ± ",LEFT(C23,4),RIGHT(C23,4)))</f>
        <v>2.32E-03 ± 1.41E-04</v>
      </c>
      <c r="D30" t="str">
        <f t="shared" si="0"/>
        <v>4.30E-01 ± 2.17E-01</v>
      </c>
      <c r="E30" t="str">
        <f t="shared" si="0"/>
        <v>7.38E-02 ± 2.38E-02</v>
      </c>
      <c r="F30" t="str">
        <f t="shared" si="0"/>
        <v>3.27E-03 ± 3.27E-03</v>
      </c>
      <c r="G30" t="str">
        <f t="shared" si="0"/>
        <v>9.25E-02 ± 1.21E-02</v>
      </c>
      <c r="H30" t="str">
        <f t="shared" si="0"/>
        <v>2.66E-02 ± 2.16E-05</v>
      </c>
      <c r="I30" t="str">
        <f t="shared" si="0"/>
        <v>3.63E-02 ± 1.67E-02</v>
      </c>
      <c r="J30" t="str">
        <f t="shared" si="0"/>
        <v>3.33E-03 ± 3.33E-03</v>
      </c>
    </row>
    <row r="31" spans="1:26" x14ac:dyDescent="0.3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1.99E-02 ± 2.95E-04</v>
      </c>
      <c r="C31" t="str">
        <f t="shared" si="1"/>
        <v>6.51E-03 ± 1.19E-03</v>
      </c>
      <c r="D31" t="str">
        <f t="shared" si="1"/>
        <v>1.95E-01 ± 1.95E-01</v>
      </c>
      <c r="E31" t="str">
        <f t="shared" si="1"/>
        <v>5.03E-02 ± 2.39E-02</v>
      </c>
      <c r="F31" t="str">
        <f t="shared" si="1"/>
        <v>6.70E-03 ± 3.30E-03</v>
      </c>
      <c r="G31" t="str">
        <f t="shared" si="1"/>
        <v>3.54E-01 ± 5.73E-02</v>
      </c>
      <c r="H31" t="str">
        <f t="shared" si="1"/>
        <v>2.68E-02 ± 4.87E-05</v>
      </c>
      <c r="I31" t="str">
        <f t="shared" si="1"/>
        <v>2.04E-01 ± 4.70E-02</v>
      </c>
      <c r="J31" t="str">
        <f t="shared" si="1"/>
        <v>3.55E-04 ± 3.55E-04</v>
      </c>
    </row>
    <row r="32" spans="1:26" x14ac:dyDescent="0.3">
      <c r="A32" t="s">
        <v>2</v>
      </c>
      <c r="B32" t="str">
        <f t="shared" si="1"/>
        <v>2.06E-02 ± 2.31E-04</v>
      </c>
      <c r="C32" t="str">
        <f t="shared" si="1"/>
        <v>2.75E-02 ± 1.02E-02</v>
      </c>
      <c r="D32" t="str">
        <f t="shared" si="1"/>
        <v>4.16E-01 ± 1.02E-01</v>
      </c>
      <c r="E32" t="str">
        <f t="shared" si="1"/>
        <v>6.31E-02 ± 1.05E-02</v>
      </c>
      <c r="F32" t="str">
        <f t="shared" si="1"/>
        <v>2.34E-03 ± 1.41E-03</v>
      </c>
      <c r="G32" t="str">
        <f t="shared" si="1"/>
        <v>7.54E-01 ± 3.99E-01</v>
      </c>
      <c r="H32" t="str">
        <f t="shared" si="1"/>
        <v>2.69E-02 ± 1.61E-04</v>
      </c>
      <c r="I32" t="str">
        <f t="shared" si="1"/>
        <v>1.67E+00 ± 1.13E+00</v>
      </c>
      <c r="J32" t="str">
        <f t="shared" si="1"/>
        <v>2.31E-03 ± 1.17E-03</v>
      </c>
    </row>
    <row r="33" spans="1:10" x14ac:dyDescent="0.3">
      <c r="A33" t="s">
        <v>3</v>
      </c>
      <c r="B33" t="str">
        <f t="shared" si="1"/>
        <v>2.04E-02 ± 4.75E-04</v>
      </c>
      <c r="C33" t="str">
        <f t="shared" si="1"/>
        <v>5.03E-03 ± 4.29E-04</v>
      </c>
      <c r="D33" t="str">
        <f t="shared" si="1"/>
        <v>3.47E-01 ± 2.01E-01</v>
      </c>
      <c r="E33" t="str">
        <f t="shared" si="1"/>
        <v>8.04E-02 ± 1.46E-02</v>
      </c>
      <c r="F33" t="str">
        <f t="shared" si="1"/>
        <v>5.00E-03 ± 2.89E-03</v>
      </c>
      <c r="G33" t="str">
        <f t="shared" si="1"/>
        <v>1.69E-01 ± 1.37E-01</v>
      </c>
      <c r="H33" t="str">
        <f t="shared" si="1"/>
        <v>2.67E-02 ± 1.28E-04</v>
      </c>
      <c r="I33" t="str">
        <f t="shared" si="1"/>
        <v>7.45E-01 ± 7.33E-01</v>
      </c>
      <c r="J33" t="str">
        <f t="shared" si="1"/>
        <v>2.53E-03 ± 2.49E-03</v>
      </c>
    </row>
    <row r="34" spans="1:10" x14ac:dyDescent="0.3">
      <c r="A34" t="s">
        <v>4</v>
      </c>
      <c r="B34" s="4" t="str">
        <f>B13</f>
        <v>2.07E-02</v>
      </c>
      <c r="C34" s="4" t="str">
        <f t="shared" ref="C34:J34" si="2">C13</f>
        <v>1.08E-02</v>
      </c>
      <c r="D34" s="4" t="str">
        <f t="shared" si="2"/>
        <v>6.55E-01</v>
      </c>
      <c r="E34" s="4" t="str">
        <f t="shared" si="2"/>
        <v>1.00E-01</v>
      </c>
      <c r="F34" s="4" t="str">
        <f t="shared" si="2"/>
        <v>1.00E-02</v>
      </c>
      <c r="G34" s="4" t="str">
        <f t="shared" si="2"/>
        <v>1.09E-01</v>
      </c>
      <c r="H34" s="4" t="str">
        <f t="shared" si="2"/>
        <v>2.66E-02</v>
      </c>
      <c r="I34" s="4" t="str">
        <f t="shared" si="2"/>
        <v>1.21E-01</v>
      </c>
      <c r="J34" s="4" t="str">
        <f t="shared" si="2"/>
        <v>1.94E-07</v>
      </c>
    </row>
    <row r="35" spans="1:10" x14ac:dyDescent="0.3">
      <c r="A35" t="s">
        <v>5</v>
      </c>
      <c r="B35" t="str">
        <f t="shared" si="1"/>
        <v>2.08E-02 ± 1.79E-04</v>
      </c>
      <c r="C35" t="str">
        <f t="shared" si="1"/>
        <v>7.22E-03 ± 4.76E-04</v>
      </c>
      <c r="D35" t="str">
        <f t="shared" si="1"/>
        <v>5.82E-01 ± 3.83E-02</v>
      </c>
      <c r="E35" t="str">
        <f t="shared" si="1"/>
        <v>1.00E-01 ± 6.99E-07</v>
      </c>
      <c r="F35" t="str">
        <f t="shared" si="1"/>
        <v>5.00E-03 ± 5.00E-03</v>
      </c>
      <c r="G35" t="str">
        <f t="shared" si="1"/>
        <v>2.05E-01 ± 1.83E-02</v>
      </c>
      <c r="H35" t="str">
        <f t="shared" si="1"/>
        <v>2.68E-02 ± 2.97E-05</v>
      </c>
      <c r="I35" t="str">
        <f t="shared" si="1"/>
        <v>1.64E-01 ± 1.89E-02</v>
      </c>
      <c r="J35" t="str">
        <f t="shared" si="1"/>
        <v>3.94E-07 ± 3.94E-07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Old Tableized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2020-05-20T06:57:31Z</dcterms:modified>
</cp:coreProperties>
</file>