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842655C7-977C-45A9-9FDD-6F204A6A6105}" xr6:coauthVersionLast="44" xr6:coauthVersionMax="44" xr10:uidLastSave="{00000000-0000-0000-0000-000000000000}"/>
  <bookViews>
    <workbookView xWindow="-108" yWindow="-108" windowWidth="23256" windowHeight="12576" xr2:uid="{88A7B227-0A15-4F9E-B73B-B94AD54DBDD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8" i="1" l="1"/>
  <c r="U88" i="1"/>
  <c r="T88" i="1"/>
  <c r="S88" i="1"/>
  <c r="V87" i="1"/>
  <c r="U87" i="1"/>
  <c r="T87" i="1"/>
  <c r="S87" i="1"/>
  <c r="U84" i="1"/>
  <c r="T84" i="1"/>
  <c r="S84" i="1"/>
  <c r="R84" i="1"/>
  <c r="U83" i="1"/>
  <c r="T83" i="1"/>
  <c r="S83" i="1"/>
  <c r="R83" i="1"/>
  <c r="T80" i="1"/>
  <c r="S80" i="1"/>
  <c r="R80" i="1"/>
  <c r="Q80" i="1"/>
  <c r="T79" i="1"/>
  <c r="S79" i="1"/>
  <c r="R79" i="1"/>
  <c r="Q79" i="1"/>
  <c r="S76" i="1"/>
  <c r="R76" i="1"/>
  <c r="Q76" i="1"/>
  <c r="P76" i="1"/>
  <c r="S75" i="1"/>
  <c r="R75" i="1"/>
  <c r="Q75" i="1"/>
  <c r="P75" i="1"/>
  <c r="R72" i="1"/>
  <c r="Q72" i="1"/>
  <c r="P72" i="1"/>
  <c r="O72" i="1"/>
  <c r="R71" i="1"/>
  <c r="Q71" i="1"/>
  <c r="P71" i="1"/>
  <c r="O71" i="1"/>
  <c r="Q68" i="1"/>
  <c r="P68" i="1"/>
  <c r="O68" i="1"/>
  <c r="N68" i="1"/>
  <c r="Q67" i="1"/>
  <c r="P67" i="1"/>
  <c r="O67" i="1"/>
  <c r="N67" i="1"/>
  <c r="P64" i="1"/>
  <c r="O64" i="1"/>
  <c r="N64" i="1"/>
  <c r="M64" i="1"/>
  <c r="P63" i="1"/>
  <c r="O63" i="1"/>
  <c r="N63" i="1"/>
  <c r="M63" i="1"/>
  <c r="O60" i="1"/>
  <c r="N60" i="1"/>
  <c r="M60" i="1"/>
  <c r="L60" i="1"/>
  <c r="O59" i="1"/>
  <c r="N59" i="1"/>
  <c r="M59" i="1"/>
  <c r="L59" i="1"/>
  <c r="N56" i="1"/>
  <c r="M56" i="1"/>
  <c r="L56" i="1"/>
  <c r="K56" i="1"/>
  <c r="N55" i="1"/>
  <c r="M55" i="1"/>
  <c r="L55" i="1"/>
  <c r="K55" i="1"/>
  <c r="M52" i="1"/>
  <c r="L52" i="1"/>
  <c r="K52" i="1"/>
  <c r="J52" i="1"/>
  <c r="M51" i="1"/>
  <c r="L51" i="1"/>
  <c r="K51" i="1"/>
  <c r="J51" i="1"/>
  <c r="L48" i="1"/>
  <c r="K48" i="1"/>
  <c r="J48" i="1"/>
  <c r="I48" i="1"/>
  <c r="L47" i="1"/>
  <c r="K47" i="1"/>
  <c r="J47" i="1"/>
  <c r="I47" i="1"/>
  <c r="K44" i="1"/>
  <c r="J44" i="1"/>
  <c r="I44" i="1"/>
  <c r="H44" i="1"/>
  <c r="K43" i="1"/>
  <c r="J43" i="1"/>
  <c r="I43" i="1"/>
  <c r="H43" i="1"/>
  <c r="J40" i="1"/>
  <c r="I40" i="1"/>
  <c r="H40" i="1"/>
  <c r="G40" i="1"/>
  <c r="J39" i="1"/>
  <c r="I39" i="1"/>
  <c r="H39" i="1"/>
  <c r="G39" i="1"/>
  <c r="E39" i="1"/>
  <c r="I36" i="1"/>
  <c r="H36" i="1"/>
  <c r="G36" i="1"/>
  <c r="F36" i="1"/>
  <c r="I35" i="1"/>
  <c r="H35" i="1"/>
  <c r="G35" i="1"/>
  <c r="F35" i="1"/>
  <c r="A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A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Q30" i="1"/>
  <c r="P30" i="1"/>
  <c r="O30" i="1"/>
  <c r="N30" i="1"/>
  <c r="M30" i="1"/>
  <c r="L30" i="1"/>
  <c r="K30" i="1"/>
  <c r="J30" i="1"/>
  <c r="I30" i="1"/>
  <c r="Q29" i="1"/>
  <c r="P29" i="1"/>
  <c r="O29" i="1"/>
  <c r="N29" i="1"/>
  <c r="M29" i="1"/>
  <c r="L29" i="1"/>
  <c r="K29" i="1"/>
  <c r="J29" i="1"/>
  <c r="I29" i="1"/>
  <c r="Q28" i="1"/>
  <c r="P28" i="1"/>
  <c r="O28" i="1"/>
  <c r="N28" i="1"/>
  <c r="M28" i="1"/>
  <c r="L28" i="1"/>
  <c r="K28" i="1"/>
  <c r="J28" i="1"/>
  <c r="I28" i="1"/>
  <c r="G28" i="1"/>
  <c r="F28" i="1"/>
  <c r="E28" i="1"/>
  <c r="D28" i="1"/>
  <c r="Q27" i="1"/>
  <c r="P27" i="1"/>
  <c r="O27" i="1"/>
  <c r="N27" i="1"/>
  <c r="M27" i="1"/>
  <c r="L27" i="1"/>
  <c r="K27" i="1"/>
  <c r="J27" i="1"/>
  <c r="I27" i="1"/>
  <c r="G27" i="1"/>
  <c r="F27" i="1"/>
  <c r="E27" i="1"/>
  <c r="D27" i="1"/>
  <c r="Q26" i="1"/>
  <c r="P26" i="1"/>
  <c r="O26" i="1"/>
  <c r="N26" i="1"/>
  <c r="M26" i="1"/>
  <c r="L26" i="1"/>
  <c r="K26" i="1"/>
  <c r="J26" i="1"/>
  <c r="I26" i="1"/>
  <c r="Q25" i="1"/>
  <c r="P25" i="1"/>
  <c r="O25" i="1"/>
  <c r="N25" i="1"/>
  <c r="M25" i="1"/>
  <c r="L25" i="1"/>
  <c r="K25" i="1"/>
  <c r="J25" i="1"/>
  <c r="I25" i="1"/>
  <c r="Q24" i="1"/>
  <c r="P24" i="1"/>
  <c r="O24" i="1"/>
  <c r="N24" i="1"/>
  <c r="M24" i="1"/>
  <c r="L24" i="1"/>
  <c r="K24" i="1"/>
  <c r="J24" i="1"/>
  <c r="I24" i="1"/>
  <c r="F24" i="1"/>
  <c r="E24" i="1"/>
  <c r="D24" i="1"/>
  <c r="C24" i="1"/>
  <c r="Q23" i="1"/>
  <c r="P23" i="1"/>
  <c r="O23" i="1"/>
  <c r="N23" i="1"/>
  <c r="M23" i="1"/>
  <c r="L23" i="1"/>
  <c r="K23" i="1"/>
  <c r="J23" i="1"/>
  <c r="I23" i="1"/>
  <c r="F23" i="1"/>
  <c r="E23" i="1"/>
  <c r="D23" i="1"/>
  <c r="C23" i="1"/>
  <c r="A23" i="1"/>
  <c r="S22" i="1"/>
  <c r="T22" i="1" s="1"/>
  <c r="Q22" i="1"/>
  <c r="P22" i="1"/>
  <c r="O22" i="1"/>
  <c r="N22" i="1"/>
  <c r="M22" i="1"/>
  <c r="L22" i="1"/>
  <c r="K22" i="1"/>
  <c r="J22" i="1"/>
  <c r="I22" i="1"/>
  <c r="V21" i="1"/>
  <c r="Q21" i="1"/>
  <c r="P21" i="1"/>
  <c r="O21" i="1"/>
  <c r="N21" i="1"/>
  <c r="M21" i="1"/>
  <c r="L21" i="1"/>
  <c r="K21" i="1"/>
  <c r="J21" i="1"/>
  <c r="I21" i="1"/>
  <c r="V20" i="1"/>
  <c r="Q20" i="1"/>
  <c r="P20" i="1"/>
  <c r="O20" i="1"/>
  <c r="N20" i="1"/>
  <c r="M20" i="1"/>
  <c r="L20" i="1"/>
  <c r="K20" i="1"/>
  <c r="J20" i="1"/>
  <c r="I20" i="1"/>
  <c r="E20" i="1"/>
  <c r="D20" i="1"/>
  <c r="C20" i="1"/>
  <c r="B20" i="1"/>
  <c r="Q19" i="1"/>
  <c r="P19" i="1"/>
  <c r="O19" i="1"/>
  <c r="N19" i="1"/>
  <c r="M19" i="1"/>
  <c r="L19" i="1"/>
  <c r="K19" i="1"/>
  <c r="J19" i="1"/>
  <c r="I19" i="1"/>
  <c r="E19" i="1"/>
  <c r="D19" i="1"/>
  <c r="C19" i="1"/>
  <c r="B19" i="1"/>
  <c r="Q18" i="1"/>
  <c r="P18" i="1"/>
  <c r="O18" i="1"/>
  <c r="N18" i="1"/>
  <c r="M18" i="1"/>
  <c r="L18" i="1"/>
  <c r="K18" i="1"/>
  <c r="J18" i="1"/>
  <c r="I18" i="1"/>
</calcChain>
</file>

<file path=xl/sharedStrings.xml><?xml version="1.0" encoding="utf-8"?>
<sst xmlns="http://schemas.openxmlformats.org/spreadsheetml/2006/main" count="90" uniqueCount="23">
  <si>
    <t>HK-2</t>
  </si>
  <si>
    <t>UMRC6</t>
  </si>
  <si>
    <t>UOK262</t>
  </si>
  <si>
    <t>UOK + DIDS</t>
  </si>
  <si>
    <t>T1P</t>
  </si>
  <si>
    <t>Kpl</t>
  </si>
  <si>
    <t>UOK262 with DIDS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</si>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</sst>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Sheet1!$C$22:$F$22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Sheet1!$C$23:$F$23</c:f>
              <c:numCache>
                <c:formatCode>General</c:formatCode>
                <c:ptCount val="4"/>
                <c:pt idx="0">
                  <c:v>4.5451654032533182E-3</c:v>
                </c:pt>
                <c:pt idx="1">
                  <c:v>1.2828592309085634E-2</c:v>
                </c:pt>
                <c:pt idx="2">
                  <c:v>9.0206404974033649E-3</c:v>
                </c:pt>
                <c:pt idx="3">
                  <c:v>7.655820988089786E-3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1-4900-9F93-91907B557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958080"/>
        <c:axId val="708958736"/>
      </c:barChart>
      <c:catAx>
        <c:axId val="70895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58736"/>
        <c:crosses val="autoZero"/>
        <c:auto val="1"/>
        <c:lblAlgn val="ctr"/>
        <c:lblOffset val="100"/>
        <c:noMultiLvlLbl val="0"/>
      </c:catAx>
      <c:valAx>
        <c:axId val="70895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5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426720</xdr:colOff>
      <xdr:row>9</xdr:row>
      <xdr:rowOff>80010</xdr:rowOff>
    </xdr:from>
    <xdr:to>
      <xdr:col>19</xdr:col>
      <xdr:colOff>121920</xdr:colOff>
      <xdr:row>24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771616-102D-4793-9BC6-DC95ADCD4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cex_summary_FinalConfirm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30">
          <cell r="E30" t="str">
            <v>HK-2</v>
          </cell>
          <cell r="F30" t="str">
            <v>UMRC6</v>
          </cell>
          <cell r="G30" t="str">
            <v>UOK262</v>
          </cell>
          <cell r="H30" t="str">
            <v>UOK262 with DIDS</v>
          </cell>
        </row>
        <row r="31">
          <cell r="D31" t="str">
            <v>T1Lin</v>
          </cell>
          <cell r="E31">
            <v>20.57031599064171</v>
          </cell>
          <cell r="F31">
            <v>19.737612962038288</v>
          </cell>
          <cell r="G31">
            <v>17.201260815093182</v>
          </cell>
          <cell r="H31">
            <v>17.508245546550516</v>
          </cell>
        </row>
        <row r="32">
          <cell r="E32">
            <v>5.508953379907469</v>
          </cell>
          <cell r="F32">
            <v>4.47375542154324</v>
          </cell>
          <cell r="G32">
            <v>2.5517362183417642</v>
          </cell>
          <cell r="H32">
            <v>3.9855119780421515</v>
          </cell>
        </row>
        <row r="38">
          <cell r="G38" t="str">
            <v>HK-2</v>
          </cell>
          <cell r="H38" t="str">
            <v>UMRC6</v>
          </cell>
          <cell r="I38" t="str">
            <v>UOK262</v>
          </cell>
          <cell r="J38" t="str">
            <v>UOK + DIDS</v>
          </cell>
        </row>
        <row r="39">
          <cell r="F39" t="str">
            <v>KMCT4</v>
          </cell>
          <cell r="G39">
            <v>0.14700895503484715</v>
          </cell>
          <cell r="H39">
            <v>0.51874426073426694</v>
          </cell>
          <cell r="I39">
            <v>1.5324904910997927</v>
          </cell>
          <cell r="J39">
            <v>0.55341627633490109</v>
          </cell>
        </row>
        <row r="40">
          <cell r="G40">
            <v>3.7887236211488991E-2</v>
          </cell>
          <cell r="H40">
            <v>0.12579716058654763</v>
          </cell>
          <cell r="I40">
            <v>0.9089597995648262</v>
          </cell>
          <cell r="J40">
            <v>0.44401386483779698</v>
          </cell>
        </row>
        <row r="42">
          <cell r="H42" t="str">
            <v>HK-2</v>
          </cell>
          <cell r="I42" t="str">
            <v>UMRC6</v>
          </cell>
          <cell r="J42" t="str">
            <v>UOK262</v>
          </cell>
          <cell r="K42" t="str">
            <v>UOK + DIDS</v>
          </cell>
        </row>
        <row r="43">
          <cell r="G43" t="str">
            <v>T1Lex</v>
          </cell>
          <cell r="H43">
            <v>37.577113588733688</v>
          </cell>
          <cell r="I43">
            <v>36.412781368255118</v>
          </cell>
          <cell r="J43">
            <v>36.560668842267027</v>
          </cell>
          <cell r="K43">
            <v>36.549704624895277</v>
          </cell>
        </row>
        <row r="44">
          <cell r="H44">
            <v>6.3561831960480958E-2</v>
          </cell>
          <cell r="I44">
            <v>0.49828508918370279</v>
          </cell>
          <cell r="J44">
            <v>0.49031258025953905</v>
          </cell>
          <cell r="K44">
            <v>0.39863100653210481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359DF-5643-4E4E-9E46-B68000DB509D}">
  <dimension ref="A1:V88"/>
  <sheetViews>
    <sheetView tabSelected="1" workbookViewId="0">
      <selection activeCell="H4" sqref="H4:H16"/>
    </sheetView>
  </sheetViews>
  <sheetFormatPr defaultRowHeight="14.4" x14ac:dyDescent="0.3"/>
  <sheetData>
    <row r="1" spans="1:18" x14ac:dyDescent="0.3">
      <c r="A1">
        <v>48.120613911731617</v>
      </c>
      <c r="B1">
        <v>3.4298391900583155E-3</v>
      </c>
      <c r="C1">
        <v>0.12120535941440737</v>
      </c>
      <c r="D1">
        <v>28.286127063436673</v>
      </c>
      <c r="E1">
        <v>4.0003550632873138E-14</v>
      </c>
      <c r="F1">
        <v>0.17808812197321472</v>
      </c>
      <c r="G1">
        <v>36.949232952445335</v>
      </c>
      <c r="H1">
        <v>0.11451502865819668</v>
      </c>
      <c r="I1">
        <v>7.9800378609621372E-2</v>
      </c>
      <c r="J1">
        <v>2.356211808499348</v>
      </c>
      <c r="K1">
        <v>21.803071789133948</v>
      </c>
      <c r="L1">
        <v>254686091.39268142</v>
      </c>
      <c r="M1">
        <v>0.99715195405680501</v>
      </c>
      <c r="N1">
        <v>0.99782386482091301</v>
      </c>
      <c r="O1">
        <v>0.99466825440313822</v>
      </c>
      <c r="P1">
        <v>7.6353436482070158E-2</v>
      </c>
      <c r="Q1">
        <v>6.5664753756180763E-2</v>
      </c>
      <c r="R1">
        <v>0.13235043864203894</v>
      </c>
    </row>
    <row r="2" spans="1:18" x14ac:dyDescent="0.3">
      <c r="A2">
        <v>50.680396451715154</v>
      </c>
      <c r="B2">
        <v>5.0098361969882635E-3</v>
      </c>
      <c r="C2">
        <v>0.2169733914818798</v>
      </c>
      <c r="D2">
        <v>10.101013981663487</v>
      </c>
      <c r="E2">
        <v>7.0532164573578054E-3</v>
      </c>
      <c r="F2">
        <v>0.1868110552573872</v>
      </c>
      <c r="G2">
        <v>37.23077931275872</v>
      </c>
      <c r="H2">
        <v>0.12023241567870691</v>
      </c>
      <c r="I2">
        <v>3.545210201487839E-8</v>
      </c>
      <c r="J2">
        <v>5.6114128380547523</v>
      </c>
      <c r="K2">
        <v>13.325806205528517</v>
      </c>
      <c r="L2">
        <v>161047158.1115168</v>
      </c>
      <c r="M2">
        <v>0.99709417524855981</v>
      </c>
      <c r="N2">
        <v>0.98869605770917279</v>
      </c>
      <c r="O2">
        <v>0.9879746225669459</v>
      </c>
      <c r="P2">
        <v>7.6844497341787471E-2</v>
      </c>
      <c r="Q2">
        <v>0.1539813203104157</v>
      </c>
      <c r="R2">
        <v>0.15481554276422677</v>
      </c>
    </row>
    <row r="3" spans="1:18" x14ac:dyDescent="0.3">
      <c r="A3">
        <v>49.102731389712162</v>
      </c>
      <c r="B3">
        <v>5.1958208227133752E-3</v>
      </c>
      <c r="C3">
        <v>0.2299806048536911</v>
      </c>
      <c r="D3">
        <v>24.09083019360606</v>
      </c>
      <c r="E3">
        <v>1.3103231105275758E-5</v>
      </c>
      <c r="F3">
        <v>0.18303142069155609</v>
      </c>
      <c r="G3">
        <v>36.473666232395395</v>
      </c>
      <c r="H3">
        <v>0.18275211265577457</v>
      </c>
      <c r="I3">
        <v>3.4636612084447792E-8</v>
      </c>
      <c r="J3">
        <v>2.8545008818278075</v>
      </c>
      <c r="K3">
        <v>21.325821593945335</v>
      </c>
      <c r="L3">
        <v>491427690.54543257</v>
      </c>
      <c r="M3">
        <v>0.99564380006233244</v>
      </c>
      <c r="N3">
        <v>0.99557651007854864</v>
      </c>
      <c r="O3">
        <v>0.9768721105732231</v>
      </c>
      <c r="P3">
        <v>9.5112353643627176E-2</v>
      </c>
      <c r="Q3">
        <v>9.4284522488918804E-2</v>
      </c>
      <c r="R3">
        <v>0.22797221691197067</v>
      </c>
    </row>
    <row r="4" spans="1:18" x14ac:dyDescent="0.3">
      <c r="A4">
        <v>50.012571778454578</v>
      </c>
      <c r="B4">
        <v>1.158562624599872E-2</v>
      </c>
      <c r="C4">
        <v>4.4638281270381695E-3</v>
      </c>
      <c r="D4">
        <v>23.876686651101526</v>
      </c>
      <c r="E4">
        <v>5.038759075234795E-7</v>
      </c>
      <c r="F4">
        <v>0.57281530542955128</v>
      </c>
      <c r="G4">
        <v>35.700000009657273</v>
      </c>
      <c r="H4">
        <v>0.49999989767599679</v>
      </c>
      <c r="I4">
        <v>3.6163260397033417E-14</v>
      </c>
      <c r="J4">
        <v>5.740537779224173</v>
      </c>
      <c r="K4">
        <v>11.932971008367586</v>
      </c>
      <c r="L4">
        <v>142097848.58194768</v>
      </c>
      <c r="M4">
        <v>0.99706209248812416</v>
      </c>
      <c r="N4">
        <v>0.95887161119673425</v>
      </c>
      <c r="O4">
        <v>0.97782789793363367</v>
      </c>
      <c r="P4">
        <v>7.8465801419331238E-2</v>
      </c>
      <c r="Q4">
        <v>0.28408561542961419</v>
      </c>
      <c r="R4">
        <v>0.21139558302841041</v>
      </c>
    </row>
    <row r="5" spans="1:18" x14ac:dyDescent="0.3">
      <c r="A5">
        <v>49.41571153061205</v>
      </c>
      <c r="B5">
        <v>1.417482159552228E-2</v>
      </c>
      <c r="C5">
        <v>0.32891672551507639</v>
      </c>
      <c r="D5">
        <v>10.79063574021519</v>
      </c>
      <c r="E5">
        <v>2.2206008890808824E-14</v>
      </c>
      <c r="F5">
        <v>0.61008138346417706</v>
      </c>
      <c r="G5">
        <v>35.700000000028318</v>
      </c>
      <c r="H5">
        <v>0.4999999999999778</v>
      </c>
      <c r="I5">
        <v>2.2204460492503131E-14</v>
      </c>
      <c r="J5">
        <v>3.2019451544874276</v>
      </c>
      <c r="K5">
        <v>20.291269270471243</v>
      </c>
      <c r="L5">
        <v>629017289.17440271</v>
      </c>
      <c r="M5">
        <v>0.99609224840342037</v>
      </c>
      <c r="N5">
        <v>0.98154063814856651</v>
      </c>
      <c r="O5">
        <v>0.99372486470445365</v>
      </c>
      <c r="P5">
        <v>9.1131006256037289E-2</v>
      </c>
      <c r="Q5">
        <v>0.19179026307236846</v>
      </c>
      <c r="R5">
        <v>0.11317773536156268</v>
      </c>
    </row>
    <row r="6" spans="1:18" x14ac:dyDescent="0.3">
      <c r="A6">
        <v>49.428561200603092</v>
      </c>
      <c r="B6">
        <v>1.2725329085735905E-2</v>
      </c>
      <c r="C6">
        <v>2.2442857786134921E-6</v>
      </c>
      <c r="D6">
        <v>23.594032446654051</v>
      </c>
      <c r="E6">
        <v>3.0126823773290291E-14</v>
      </c>
      <c r="F6">
        <v>0.38639965909836682</v>
      </c>
      <c r="G6">
        <v>36.40325450676621</v>
      </c>
      <c r="H6">
        <v>0.19302424974107293</v>
      </c>
      <c r="I6">
        <v>3.9549188280648229E-14</v>
      </c>
      <c r="J6">
        <v>4.8009905427717481</v>
      </c>
      <c r="K6">
        <v>12.427855211851746</v>
      </c>
      <c r="L6">
        <v>149956135.49829885</v>
      </c>
      <c r="M6">
        <v>0.99720078689112279</v>
      </c>
      <c r="N6">
        <v>0.98923967751472852</v>
      </c>
      <c r="O6">
        <v>0.99603399760112943</v>
      </c>
      <c r="P6">
        <v>7.5644703751475736E-2</v>
      </c>
      <c r="Q6">
        <v>0.15780802413835712</v>
      </c>
      <c r="R6">
        <v>0.10952888957700799</v>
      </c>
    </row>
    <row r="7" spans="1:18" x14ac:dyDescent="0.3">
      <c r="A7">
        <v>49.134693742595658</v>
      </c>
      <c r="B7">
        <v>1.2269764477645556E-2</v>
      </c>
      <c r="C7">
        <v>1.565991232154712E-2</v>
      </c>
      <c r="D7">
        <v>22.327800992884345</v>
      </c>
      <c r="E7">
        <v>4.1627027937171917E-4</v>
      </c>
      <c r="F7">
        <v>9.0935999204291962E-2</v>
      </c>
      <c r="G7">
        <v>36.80639913486413</v>
      </c>
      <c r="H7">
        <v>0.13474247285763599</v>
      </c>
      <c r="I7">
        <v>3.0438305200684269E-9</v>
      </c>
      <c r="J7">
        <v>1.952898836424503</v>
      </c>
      <c r="K7">
        <v>19.644723056687244</v>
      </c>
      <c r="L7">
        <v>132744891.08503906</v>
      </c>
      <c r="M7">
        <v>0.99900214153302447</v>
      </c>
      <c r="N7">
        <v>0.99840498308479497</v>
      </c>
      <c r="O7">
        <v>0.99372830055659034</v>
      </c>
      <c r="P7">
        <v>4.4449473298549605E-2</v>
      </c>
      <c r="Q7">
        <v>6.0124396452309686E-2</v>
      </c>
      <c r="R7">
        <v>0.12121544959467415</v>
      </c>
    </row>
    <row r="8" spans="1:18" x14ac:dyDescent="0.3">
      <c r="A8">
        <v>48.970224341450667</v>
      </c>
      <c r="B8">
        <v>2.7345871319267297E-2</v>
      </c>
      <c r="C8">
        <v>0.19676640969150308</v>
      </c>
      <c r="D8">
        <v>15.573902232746986</v>
      </c>
      <c r="E8">
        <v>1.4577187069238219E-2</v>
      </c>
      <c r="F8">
        <v>0.21555927618181442</v>
      </c>
      <c r="G8">
        <v>35.70030074824848</v>
      </c>
      <c r="H8">
        <v>0.49992218941865568</v>
      </c>
      <c r="I8">
        <v>4.200838185795915E-8</v>
      </c>
      <c r="J8">
        <v>2.4430206679346318</v>
      </c>
      <c r="K8">
        <v>21.436078918089322</v>
      </c>
      <c r="L8">
        <v>457955160.74923623</v>
      </c>
      <c r="M8">
        <v>0.99837963550171782</v>
      </c>
      <c r="N8">
        <v>0.99831608267736005</v>
      </c>
      <c r="O8">
        <v>0.98025226020713563</v>
      </c>
      <c r="P8">
        <v>5.7513807897727386E-2</v>
      </c>
      <c r="Q8">
        <v>5.7700502094170998E-2</v>
      </c>
      <c r="R8">
        <v>0.20091523831769356</v>
      </c>
    </row>
    <row r="9" spans="1:18" x14ac:dyDescent="0.3">
      <c r="A9">
        <v>50.361069671134324</v>
      </c>
      <c r="B9">
        <v>5.5954517594333196E-3</v>
      </c>
      <c r="C9">
        <v>0.32298223263662779</v>
      </c>
      <c r="D9">
        <v>13.350160601214489</v>
      </c>
      <c r="E9">
        <v>9.9999999999977801E-2</v>
      </c>
      <c r="F9">
        <v>0.18965559043913635</v>
      </c>
      <c r="G9">
        <v>35.700000000028304</v>
      </c>
      <c r="H9">
        <v>0.4999999999999778</v>
      </c>
      <c r="I9">
        <v>2.2204826648243005E-14</v>
      </c>
      <c r="J9">
        <v>4.3363113643580764</v>
      </c>
      <c r="K9">
        <v>16.1052860544001</v>
      </c>
      <c r="L9">
        <v>1205583684.8478703</v>
      </c>
      <c r="M9">
        <v>0.99455790128187027</v>
      </c>
      <c r="N9">
        <v>0.94817760367186465</v>
      </c>
      <c r="O9">
        <v>0.96634777844641706</v>
      </c>
      <c r="P9">
        <v>0.10398825524887789</v>
      </c>
      <c r="Q9">
        <v>0.3285627693803953</v>
      </c>
      <c r="R9">
        <v>0.27231147879496936</v>
      </c>
    </row>
    <row r="10" spans="1:18" x14ac:dyDescent="0.3">
      <c r="A10">
        <v>50.999999997994593</v>
      </c>
      <c r="B10">
        <v>5.4475807762381662E-3</v>
      </c>
      <c r="C10">
        <v>2.2464410885325761E-2</v>
      </c>
      <c r="D10">
        <v>16.078750685431338</v>
      </c>
      <c r="E10">
        <v>4.1285501942008685E-14</v>
      </c>
      <c r="F10">
        <v>0.55371266383452922</v>
      </c>
      <c r="G10">
        <v>35.7000000000561</v>
      </c>
      <c r="H10">
        <v>0.49999999999995565</v>
      </c>
      <c r="I10">
        <v>5.3036185150300073E-9</v>
      </c>
      <c r="J10">
        <v>3.6193816110419976</v>
      </c>
      <c r="K10">
        <v>10.497888967303272</v>
      </c>
      <c r="L10">
        <v>83209857.156356871</v>
      </c>
      <c r="M10">
        <v>0.99668268103767044</v>
      </c>
      <c r="N10">
        <v>0.98708887046369853</v>
      </c>
      <c r="O10">
        <v>0.99477031370450275</v>
      </c>
      <c r="P10">
        <v>8.1022431747804602E-2</v>
      </c>
      <c r="Q10">
        <v>0.17368780701231232</v>
      </c>
      <c r="R10">
        <v>0.14744146487842213</v>
      </c>
    </row>
    <row r="11" spans="1:18" x14ac:dyDescent="0.3">
      <c r="A11">
        <v>50.99993380168803</v>
      </c>
      <c r="B11">
        <v>1.6018888956538611E-2</v>
      </c>
      <c r="C11">
        <v>0.16415849083132794</v>
      </c>
      <c r="D11">
        <v>22.08294010390086</v>
      </c>
      <c r="E11">
        <v>2.2204460492503131E-14</v>
      </c>
      <c r="F11">
        <v>0.11219421410932544</v>
      </c>
      <c r="G11">
        <v>36.41212864486662</v>
      </c>
      <c r="H11">
        <v>0.1917274427611004</v>
      </c>
      <c r="I11">
        <v>2.22068021721503E-14</v>
      </c>
      <c r="J11">
        <v>2.8612100103634148</v>
      </c>
      <c r="K11">
        <v>21.999999999999766</v>
      </c>
      <c r="L11">
        <v>44059879.020455331</v>
      </c>
      <c r="M11">
        <v>0.99213822043396516</v>
      </c>
      <c r="N11">
        <v>0.99410838192683615</v>
      </c>
      <c r="O11">
        <v>0.99319548321331386</v>
      </c>
      <c r="P11">
        <v>0.12446931357457512</v>
      </c>
      <c r="Q11">
        <v>0.11716632866339599</v>
      </c>
      <c r="R11">
        <v>0.14608669316657472</v>
      </c>
    </row>
    <row r="12" spans="1:18" x14ac:dyDescent="0.3">
      <c r="A12">
        <v>50.112410423624041</v>
      </c>
      <c r="B12">
        <v>7.999999999934447E-2</v>
      </c>
      <c r="C12">
        <v>2.0255494273790386</v>
      </c>
      <c r="D12">
        <v>26.715960833055757</v>
      </c>
      <c r="E12">
        <v>4.3814058069798356E-14</v>
      </c>
      <c r="F12">
        <v>0.17801941028950116</v>
      </c>
      <c r="G12">
        <v>35.706961694224717</v>
      </c>
      <c r="H12">
        <v>0.37222401314162562</v>
      </c>
      <c r="I12">
        <v>4.3838146750342997E-14</v>
      </c>
      <c r="J12">
        <v>5.3408895358905601</v>
      </c>
      <c r="K12">
        <v>16.528286829967154</v>
      </c>
      <c r="L12">
        <v>1300249383.1199305</v>
      </c>
      <c r="M12">
        <v>0.97974716427719288</v>
      </c>
      <c r="N12">
        <v>0.9211108940710675</v>
      </c>
      <c r="O12">
        <v>0.96654759506175791</v>
      </c>
      <c r="P12">
        <v>0.20055742086504469</v>
      </c>
      <c r="Q12">
        <v>0.38893161430501794</v>
      </c>
      <c r="R12">
        <v>0.25542277355226162</v>
      </c>
    </row>
    <row r="13" spans="1:18" x14ac:dyDescent="0.3">
      <c r="A13">
        <v>50.170242659167336</v>
      </c>
      <c r="B13">
        <v>8.8663064334277807E-3</v>
      </c>
      <c r="C13">
        <v>6.9789983022367483E-2</v>
      </c>
      <c r="D13">
        <v>23.866913434530211</v>
      </c>
      <c r="E13">
        <v>5.3288630665191859E-4</v>
      </c>
      <c r="F13">
        <v>0.15196901105437174</v>
      </c>
      <c r="G13">
        <v>35.700000000028304</v>
      </c>
      <c r="H13">
        <v>0.4999999999999778</v>
      </c>
      <c r="I13">
        <v>2.2210583894739222E-14</v>
      </c>
      <c r="J13">
        <v>4.079138265678818</v>
      </c>
      <c r="K13">
        <v>14.773602809897632</v>
      </c>
      <c r="L13">
        <v>566450101.24093688</v>
      </c>
      <c r="M13">
        <v>0.99898531956201664</v>
      </c>
      <c r="N13">
        <v>0.99719326457874735</v>
      </c>
      <c r="O13">
        <v>0.94788870633514255</v>
      </c>
      <c r="P13">
        <v>4.4816025571362134E-2</v>
      </c>
      <c r="Q13">
        <v>8.0275858404145417E-2</v>
      </c>
      <c r="R13">
        <v>0.33032428278272946</v>
      </c>
    </row>
    <row r="14" spans="1:18" x14ac:dyDescent="0.3">
      <c r="A14">
        <v>50.757253125081057</v>
      </c>
      <c r="B14">
        <v>5.2035000466478711E-3</v>
      </c>
      <c r="C14">
        <v>5.0842370273555745E-3</v>
      </c>
      <c r="D14">
        <v>24.502054118170467</v>
      </c>
      <c r="E14">
        <v>3.9931047076782521E-14</v>
      </c>
      <c r="F14">
        <v>4.070471679798867E-2</v>
      </c>
      <c r="G14">
        <v>37.131023183502954</v>
      </c>
      <c r="H14">
        <v>8.8732085262350421E-2</v>
      </c>
      <c r="I14">
        <v>3.5140427082553329E-14</v>
      </c>
      <c r="J14">
        <v>4.5658015908569123</v>
      </c>
      <c r="K14">
        <v>13.024147455245862</v>
      </c>
      <c r="L14">
        <v>350999697.1980691</v>
      </c>
      <c r="M14">
        <v>0.99208184290133139</v>
      </c>
      <c r="N14">
        <v>0.99531599576954766</v>
      </c>
      <c r="O14">
        <v>0.98566967646315962</v>
      </c>
      <c r="P14">
        <v>0.12573147806600196</v>
      </c>
      <c r="Q14">
        <v>0.10082013217061382</v>
      </c>
      <c r="R14">
        <v>0.17314922037591943</v>
      </c>
    </row>
    <row r="15" spans="1:18" x14ac:dyDescent="0.3">
      <c r="A15">
        <v>50.897187024056102</v>
      </c>
      <c r="B15">
        <v>1.2680341549093695E-2</v>
      </c>
      <c r="C15">
        <v>8.428425822930391E-2</v>
      </c>
      <c r="D15">
        <v>11.26907093684548</v>
      </c>
      <c r="E15">
        <v>1.3653326361769238E-2</v>
      </c>
      <c r="F15">
        <v>0.16565519637727072</v>
      </c>
      <c r="G15">
        <v>36.672807284385279</v>
      </c>
      <c r="H15">
        <v>0.25498645597865199</v>
      </c>
      <c r="I15">
        <v>3.2076302072692779E-14</v>
      </c>
      <c r="J15">
        <v>6.1031742274447058</v>
      </c>
      <c r="K15">
        <v>13.766984672850123</v>
      </c>
      <c r="L15">
        <v>621934179.43162954</v>
      </c>
      <c r="M15">
        <v>0.99882133350566105</v>
      </c>
      <c r="N15">
        <v>0.99340844739120993</v>
      </c>
      <c r="O15">
        <v>0.9557898483370395</v>
      </c>
      <c r="P15">
        <v>4.8292854676284025E-2</v>
      </c>
      <c r="Q15">
        <v>0.11495449530182532</v>
      </c>
      <c r="R15">
        <v>0.29852204863192361</v>
      </c>
    </row>
    <row r="16" spans="1:18" x14ac:dyDescent="0.3">
      <c r="A16">
        <v>49.372704065629407</v>
      </c>
      <c r="B16">
        <v>3.8731359231897939E-3</v>
      </c>
      <c r="C16">
        <v>0.37949424574659674</v>
      </c>
      <c r="D16">
        <v>9.9724964072849609</v>
      </c>
      <c r="E16">
        <v>2.2207190430285618E-14</v>
      </c>
      <c r="F16">
        <v>0.12127430510534709</v>
      </c>
      <c r="G16">
        <v>35.700000000028304</v>
      </c>
      <c r="H16">
        <v>0.4999999999999778</v>
      </c>
      <c r="I16">
        <v>2.2207431821040406E-14</v>
      </c>
      <c r="J16">
        <v>2.8975994027540488</v>
      </c>
      <c r="K16">
        <v>20.4810419967835</v>
      </c>
      <c r="L16">
        <v>818269300.73777747</v>
      </c>
      <c r="M16">
        <v>0.99463967391501673</v>
      </c>
      <c r="N16">
        <v>0.97424383145281235</v>
      </c>
      <c r="O16">
        <v>0.98436713143836085</v>
      </c>
      <c r="P16">
        <v>0.10311916124274582</v>
      </c>
      <c r="Q16">
        <v>0.24610384837146276</v>
      </c>
      <c r="R16">
        <v>0.25587458364031002</v>
      </c>
    </row>
    <row r="18" spans="1:22" x14ac:dyDescent="0.3">
      <c r="B18" t="s">
        <v>0</v>
      </c>
      <c r="C18" t="s">
        <v>1</v>
      </c>
      <c r="D18" t="s">
        <v>2</v>
      </c>
      <c r="E18" t="s">
        <v>3</v>
      </c>
      <c r="I18">
        <f t="shared" ref="I18:Q32" si="0">_xlfn.IFS(ABS(1/A2-T$5)&lt;=0.001*(1/A2),"Lower",ABS(1/A2-T$6)&lt;=0.001*(1/A2),"Upper",TRUE,1)</f>
        <v>1</v>
      </c>
      <c r="J18">
        <f t="shared" si="0"/>
        <v>1</v>
      </c>
      <c r="K18">
        <f t="shared" si="0"/>
        <v>1</v>
      </c>
      <c r="L18">
        <f t="shared" si="0"/>
        <v>1</v>
      </c>
      <c r="M18">
        <f t="shared" si="0"/>
        <v>1</v>
      </c>
      <c r="N18">
        <f t="shared" si="0"/>
        <v>1</v>
      </c>
      <c r="O18">
        <f t="shared" si="0"/>
        <v>1</v>
      </c>
      <c r="P18">
        <f t="shared" si="0"/>
        <v>1</v>
      </c>
      <c r="Q18">
        <f t="shared" si="0"/>
        <v>1</v>
      </c>
    </row>
    <row r="19" spans="1:22" x14ac:dyDescent="0.3">
      <c r="A19" t="s">
        <v>4</v>
      </c>
      <c r="B19">
        <f>AVERAGE(A$1:A$3)</f>
        <v>49.301247251052985</v>
      </c>
      <c r="C19">
        <f>AVERAGE(A$4:A$6)</f>
        <v>49.618948169889904</v>
      </c>
      <c r="D19">
        <f>AVERAGE(A$9:A$11)</f>
        <v>50.787001156938977</v>
      </c>
      <c r="E19">
        <f>AVERAGE(A$13:A$16)</f>
        <v>50.299346718483477</v>
      </c>
      <c r="I19">
        <f t="shared" si="0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</row>
    <row r="20" spans="1:22" x14ac:dyDescent="0.3">
      <c r="B20">
        <f>STDEV(A$1:A$3)/SQRT(COUNT(A$1:A$3))</f>
        <v>0.7455821156215362</v>
      </c>
      <c r="C20">
        <f>STDEV(A$4:A$6)/SQRT(COUNT(A$4:A$6))</f>
        <v>0.19684675716516564</v>
      </c>
      <c r="D20">
        <f>STDEV(A$9:A$11)/SQRT(COUNT(A$9:A$11))</f>
        <v>0.21296574375965627</v>
      </c>
      <c r="E20">
        <f>STDEV(A$13:A$16)/SQRT(COUNT(A$13:A$16))</f>
        <v>0.34670181381010645</v>
      </c>
      <c r="I20">
        <f t="shared" si="0"/>
        <v>1</v>
      </c>
      <c r="J20">
        <f t="shared" si="0"/>
        <v>1</v>
      </c>
      <c r="K20">
        <f t="shared" si="0"/>
        <v>1</v>
      </c>
      <c r="L20">
        <f t="shared" si="0"/>
        <v>1</v>
      </c>
      <c r="M20">
        <f t="shared" si="0"/>
        <v>1</v>
      </c>
      <c r="N20">
        <f t="shared" si="0"/>
        <v>1</v>
      </c>
      <c r="O20">
        <f t="shared" si="0"/>
        <v>1</v>
      </c>
      <c r="P20">
        <f t="shared" si="0"/>
        <v>1</v>
      </c>
      <c r="Q20">
        <f t="shared" si="0"/>
        <v>1</v>
      </c>
      <c r="V20" t="e">
        <f>1/W9</f>
        <v>#DIV/0!</v>
      </c>
    </row>
    <row r="21" spans="1:22" x14ac:dyDescent="0.3">
      <c r="I21">
        <f t="shared" si="0"/>
        <v>1</v>
      </c>
      <c r="J21">
        <f t="shared" si="0"/>
        <v>1</v>
      </c>
      <c r="K21">
        <f t="shared" si="0"/>
        <v>1</v>
      </c>
      <c r="L21">
        <f t="shared" si="0"/>
        <v>1</v>
      </c>
      <c r="M21">
        <f t="shared" si="0"/>
        <v>1</v>
      </c>
      <c r="N21">
        <f t="shared" si="0"/>
        <v>1</v>
      </c>
      <c r="O21">
        <f t="shared" si="0"/>
        <v>1</v>
      </c>
      <c r="P21">
        <f t="shared" si="0"/>
        <v>1</v>
      </c>
      <c r="Q21">
        <f t="shared" si="0"/>
        <v>1</v>
      </c>
      <c r="V21" t="e">
        <f>1/W10</f>
        <v>#DIV/0!</v>
      </c>
    </row>
    <row r="22" spans="1:22" x14ac:dyDescent="0.3">
      <c r="C22" t="s">
        <v>0</v>
      </c>
      <c r="D22" t="s">
        <v>1</v>
      </c>
      <c r="E22" t="s">
        <v>2</v>
      </c>
      <c r="F22" t="s">
        <v>3</v>
      </c>
      <c r="I22">
        <f t="shared" si="0"/>
        <v>1</v>
      </c>
      <c r="J22">
        <f t="shared" si="0"/>
        <v>1</v>
      </c>
      <c r="K22">
        <f t="shared" si="0"/>
        <v>1</v>
      </c>
      <c r="L22">
        <f t="shared" si="0"/>
        <v>1</v>
      </c>
      <c r="M22">
        <f t="shared" si="0"/>
        <v>1</v>
      </c>
      <c r="N22">
        <f t="shared" si="0"/>
        <v>1</v>
      </c>
      <c r="O22">
        <f t="shared" si="0"/>
        <v>1</v>
      </c>
      <c r="P22">
        <f t="shared" si="0"/>
        <v>1</v>
      </c>
      <c r="Q22">
        <f t="shared" si="0"/>
        <v>1</v>
      </c>
      <c r="S22">
        <f>MAX(L5:L16)</f>
        <v>1300249383.1199305</v>
      </c>
      <c r="T22">
        <f>S22/10^8</f>
        <v>13.002493831199304</v>
      </c>
    </row>
    <row r="23" spans="1:22" x14ac:dyDescent="0.3">
      <c r="A23">
        <f>STDEV(B5:B16)/SQRT(12)</f>
        <v>6.0210717991022117E-3</v>
      </c>
      <c r="B23" t="s">
        <v>5</v>
      </c>
      <c r="C23">
        <f>AVERAGE(B$1:B$3)</f>
        <v>4.5451654032533182E-3</v>
      </c>
      <c r="D23">
        <f>AVERAGE(B$4:B$6)</f>
        <v>1.2828592309085634E-2</v>
      </c>
      <c r="E23">
        <f>AVERAGE(B$9:B$11)</f>
        <v>9.0206404974033649E-3</v>
      </c>
      <c r="F23">
        <f>AVERAGE(B$13:B$16)</f>
        <v>7.655820988089786E-3</v>
      </c>
      <c r="I23">
        <f t="shared" si="0"/>
        <v>1</v>
      </c>
      <c r="J23">
        <f t="shared" si="0"/>
        <v>1</v>
      </c>
      <c r="K23">
        <f t="shared" si="0"/>
        <v>1</v>
      </c>
      <c r="L23">
        <f t="shared" si="0"/>
        <v>1</v>
      </c>
      <c r="M23">
        <f t="shared" si="0"/>
        <v>1</v>
      </c>
      <c r="N23">
        <f t="shared" si="0"/>
        <v>1</v>
      </c>
      <c r="O23">
        <f t="shared" si="0"/>
        <v>1</v>
      </c>
      <c r="P23">
        <f t="shared" si="0"/>
        <v>1</v>
      </c>
      <c r="Q23">
        <f t="shared" si="0"/>
        <v>1</v>
      </c>
    </row>
    <row r="24" spans="1:22" x14ac:dyDescent="0.3">
      <c r="C24">
        <f>STDEV(B$1:B$3)/SQRT(COUNT(B$1:B$3))</f>
        <v>5.602416120542564E-4</v>
      </c>
      <c r="D24">
        <f>STDEV(B$4:B$6)/SQRT(COUNT(B$4:B$6))</f>
        <v>7.4921750501685412E-4</v>
      </c>
      <c r="E24">
        <f>STDEV(B$9:B$11)/SQRT(COUNT(B$9:B$11))</f>
        <v>3.4993845925038215E-3</v>
      </c>
      <c r="F24">
        <f>STDEV(B$13:B$16)/SQRT(COUNT(B$13:B$16))</f>
        <v>1.9797656886059805E-3</v>
      </c>
      <c r="I24">
        <f t="shared" si="0"/>
        <v>1</v>
      </c>
      <c r="J24">
        <f t="shared" si="0"/>
        <v>1</v>
      </c>
      <c r="K24">
        <f t="shared" si="0"/>
        <v>1</v>
      </c>
      <c r="L24">
        <f t="shared" si="0"/>
        <v>1</v>
      </c>
      <c r="M24">
        <f t="shared" si="0"/>
        <v>1</v>
      </c>
      <c r="N24">
        <f t="shared" si="0"/>
        <v>1</v>
      </c>
      <c r="O24">
        <f t="shared" si="0"/>
        <v>1</v>
      </c>
      <c r="P24">
        <f t="shared" si="0"/>
        <v>1</v>
      </c>
      <c r="Q24">
        <f t="shared" si="0"/>
        <v>1</v>
      </c>
    </row>
    <row r="25" spans="1:22" x14ac:dyDescent="0.3">
      <c r="I25">
        <f t="shared" si="0"/>
        <v>1</v>
      </c>
      <c r="J25">
        <f t="shared" si="0"/>
        <v>1</v>
      </c>
      <c r="K25">
        <f t="shared" si="0"/>
        <v>1</v>
      </c>
      <c r="L25">
        <f t="shared" si="0"/>
        <v>1</v>
      </c>
      <c r="M25">
        <f t="shared" si="0"/>
        <v>1</v>
      </c>
      <c r="N25">
        <f t="shared" si="0"/>
        <v>1</v>
      </c>
      <c r="O25">
        <f t="shared" si="0"/>
        <v>1</v>
      </c>
      <c r="P25">
        <f t="shared" si="0"/>
        <v>1</v>
      </c>
      <c r="Q25">
        <f t="shared" si="0"/>
        <v>1</v>
      </c>
    </row>
    <row r="26" spans="1:22" x14ac:dyDescent="0.3">
      <c r="D26" t="s">
        <v>0</v>
      </c>
      <c r="E26" t="s">
        <v>1</v>
      </c>
      <c r="F26" t="s">
        <v>2</v>
      </c>
      <c r="G26" t="s">
        <v>6</v>
      </c>
      <c r="I26">
        <f t="shared" si="0"/>
        <v>1</v>
      </c>
      <c r="J26">
        <f t="shared" si="0"/>
        <v>1</v>
      </c>
      <c r="K26">
        <f t="shared" si="0"/>
        <v>1</v>
      </c>
      <c r="L26">
        <f t="shared" si="0"/>
        <v>1</v>
      </c>
      <c r="M26">
        <f t="shared" si="0"/>
        <v>1</v>
      </c>
      <c r="N26">
        <f t="shared" si="0"/>
        <v>1</v>
      </c>
      <c r="O26">
        <f t="shared" si="0"/>
        <v>1</v>
      </c>
      <c r="P26">
        <f t="shared" si="0"/>
        <v>1</v>
      </c>
      <c r="Q26">
        <f t="shared" si="0"/>
        <v>1</v>
      </c>
    </row>
    <row r="27" spans="1:22" x14ac:dyDescent="0.3">
      <c r="C27" t="s">
        <v>7</v>
      </c>
      <c r="D27">
        <f>AVERAGE(C$1:C$3)</f>
        <v>0.1893864519166594</v>
      </c>
      <c r="E27">
        <f>AVERAGE(C$4:C$6)</f>
        <v>0.11112759930929772</v>
      </c>
      <c r="F27">
        <f>AVERAGE(C$9:C$11)</f>
        <v>0.16986837811776048</v>
      </c>
      <c r="G27">
        <f>AVERAGE(C$13:C$16)</f>
        <v>0.13466318100640592</v>
      </c>
      <c r="I27">
        <f t="shared" si="0"/>
        <v>1</v>
      </c>
      <c r="J27">
        <f t="shared" si="0"/>
        <v>1</v>
      </c>
      <c r="K27">
        <f t="shared" si="0"/>
        <v>1</v>
      </c>
      <c r="L27">
        <f t="shared" si="0"/>
        <v>1</v>
      </c>
      <c r="M27">
        <f t="shared" si="0"/>
        <v>1</v>
      </c>
      <c r="N27">
        <f t="shared" si="0"/>
        <v>1</v>
      </c>
      <c r="O27">
        <f t="shared" si="0"/>
        <v>1</v>
      </c>
      <c r="P27">
        <f t="shared" si="0"/>
        <v>1</v>
      </c>
      <c r="Q27">
        <f t="shared" si="0"/>
        <v>1</v>
      </c>
    </row>
    <row r="28" spans="1:22" x14ac:dyDescent="0.3">
      <c r="D28">
        <f>STDEV(C$1:C$3)/SQRT(COUNT(C$1:C$3))</f>
        <v>3.4296709905497061E-2</v>
      </c>
      <c r="E28">
        <f>STDEV(C$4:C$6)/SQRT(COUNT(C$4:C$6))</f>
        <v>0.10890217942829945</v>
      </c>
      <c r="F28">
        <f>STDEV(C$9:C$11)/SQRT(COUNT(C$9:C$11))</f>
        <v>8.6798986950990503E-2</v>
      </c>
      <c r="G28">
        <f>STDEV(C$13:C$16)/SQRT(COUNT(C$13:C$16))</f>
        <v>8.3406394969350137E-2</v>
      </c>
      <c r="I28">
        <f t="shared" si="0"/>
        <v>1</v>
      </c>
      <c r="J28">
        <f t="shared" si="0"/>
        <v>1</v>
      </c>
      <c r="K28">
        <f t="shared" si="0"/>
        <v>1</v>
      </c>
      <c r="L28">
        <f t="shared" si="0"/>
        <v>1</v>
      </c>
      <c r="M28">
        <f t="shared" si="0"/>
        <v>1</v>
      </c>
      <c r="N28">
        <f t="shared" si="0"/>
        <v>1</v>
      </c>
      <c r="O28">
        <f t="shared" si="0"/>
        <v>1</v>
      </c>
      <c r="P28">
        <f t="shared" si="0"/>
        <v>1</v>
      </c>
      <c r="Q28">
        <f t="shared" si="0"/>
        <v>1</v>
      </c>
    </row>
    <row r="29" spans="1:22" x14ac:dyDescent="0.3">
      <c r="I29">
        <f t="shared" si="0"/>
        <v>1</v>
      </c>
      <c r="J29">
        <f t="shared" si="0"/>
        <v>1</v>
      </c>
      <c r="K29">
        <f t="shared" si="0"/>
        <v>1</v>
      </c>
      <c r="L29">
        <f t="shared" si="0"/>
        <v>1</v>
      </c>
      <c r="M29">
        <f t="shared" si="0"/>
        <v>1</v>
      </c>
      <c r="N29">
        <f t="shared" si="0"/>
        <v>1</v>
      </c>
      <c r="O29">
        <f t="shared" si="0"/>
        <v>1</v>
      </c>
      <c r="P29">
        <f t="shared" si="0"/>
        <v>1</v>
      </c>
      <c r="Q29">
        <f t="shared" si="0"/>
        <v>1</v>
      </c>
    </row>
    <row r="30" spans="1:22" x14ac:dyDescent="0.3">
      <c r="E30" t="s">
        <v>0</v>
      </c>
      <c r="F30" t="s">
        <v>1</v>
      </c>
      <c r="G30" t="s">
        <v>2</v>
      </c>
      <c r="H30" t="s">
        <v>6</v>
      </c>
      <c r="I30">
        <f t="shared" si="0"/>
        <v>1</v>
      </c>
      <c r="J30">
        <f t="shared" si="0"/>
        <v>1</v>
      </c>
      <c r="K30">
        <f t="shared" si="0"/>
        <v>1</v>
      </c>
      <c r="L30">
        <f t="shared" si="0"/>
        <v>1</v>
      </c>
      <c r="M30">
        <f t="shared" si="0"/>
        <v>1</v>
      </c>
      <c r="N30">
        <f t="shared" si="0"/>
        <v>1</v>
      </c>
      <c r="O30">
        <f t="shared" si="0"/>
        <v>1</v>
      </c>
      <c r="P30">
        <f t="shared" si="0"/>
        <v>1</v>
      </c>
      <c r="Q30">
        <f t="shared" si="0"/>
        <v>1</v>
      </c>
    </row>
    <row r="31" spans="1:22" x14ac:dyDescent="0.3">
      <c r="C31">
        <f>STDEV(D5:D16)/SQRT(12)</f>
        <v>1.7642500941329657</v>
      </c>
      <c r="D31" t="s">
        <v>8</v>
      </c>
      <c r="E31">
        <f>AVERAGE(D$1:D$3)</f>
        <v>20.825990412902073</v>
      </c>
      <c r="F31">
        <f>AVERAGE(D$4:D$6)</f>
        <v>19.420451612656922</v>
      </c>
      <c r="G31">
        <f>AVERAGE(D$9:D$11)</f>
        <v>17.170617130182229</v>
      </c>
      <c r="H31">
        <f>AVERAGE(D$13:D$16)</f>
        <v>17.402633724207782</v>
      </c>
      <c r="I31">
        <f t="shared" si="0"/>
        <v>1</v>
      </c>
      <c r="J31">
        <f t="shared" si="0"/>
        <v>1</v>
      </c>
      <c r="K31">
        <f t="shared" si="0"/>
        <v>1</v>
      </c>
      <c r="L31">
        <f t="shared" si="0"/>
        <v>1</v>
      </c>
      <c r="M31">
        <f t="shared" si="0"/>
        <v>1</v>
      </c>
      <c r="N31">
        <f t="shared" si="0"/>
        <v>1</v>
      </c>
      <c r="O31">
        <f t="shared" si="0"/>
        <v>1</v>
      </c>
      <c r="P31">
        <f t="shared" si="0"/>
        <v>1</v>
      </c>
      <c r="Q31">
        <f t="shared" si="0"/>
        <v>1</v>
      </c>
    </row>
    <row r="32" spans="1:22" x14ac:dyDescent="0.3">
      <c r="A32">
        <f>MIN(D5:D14)</f>
        <v>10.79063574021519</v>
      </c>
      <c r="E32">
        <f>STDEV(D$1:D$3)/SQRT(COUNT(D$1:D$3))</f>
        <v>5.4975439529687593</v>
      </c>
      <c r="F32">
        <f>STDEV(D$4:D$6)/SQRT(COUNT(D$4:D$6))</f>
        <v>4.3156793533968818</v>
      </c>
      <c r="G32">
        <f>STDEV(D$9:D$11)/SQRT(COUNT(D$9:D$11))</f>
        <v>2.5793725794279578</v>
      </c>
      <c r="H32">
        <f>STDEV(D$13:D$16)/SQRT(COUNT(D$13:D$16))</f>
        <v>3.9265783993865</v>
      </c>
      <c r="I32">
        <f t="shared" si="0"/>
        <v>1</v>
      </c>
      <c r="J32">
        <f t="shared" si="0"/>
        <v>1</v>
      </c>
      <c r="K32">
        <f t="shared" si="0"/>
        <v>1</v>
      </c>
      <c r="L32">
        <f t="shared" si="0"/>
        <v>1</v>
      </c>
      <c r="M32">
        <f t="shared" si="0"/>
        <v>1</v>
      </c>
      <c r="N32">
        <f t="shared" si="0"/>
        <v>1</v>
      </c>
      <c r="O32">
        <f t="shared" si="0"/>
        <v>1</v>
      </c>
      <c r="P32">
        <f t="shared" si="0"/>
        <v>1</v>
      </c>
      <c r="Q32">
        <f t="shared" si="0"/>
        <v>1</v>
      </c>
    </row>
    <row r="33" spans="1:12" x14ac:dyDescent="0.3">
      <c r="A33">
        <f>MAX(G5:G14)</f>
        <v>37.131023183502954</v>
      </c>
    </row>
    <row r="34" spans="1:12" x14ac:dyDescent="0.3">
      <c r="F34" t="s">
        <v>0</v>
      </c>
      <c r="G34" t="s">
        <v>1</v>
      </c>
      <c r="H34" t="s">
        <v>2</v>
      </c>
      <c r="I34" t="s">
        <v>6</v>
      </c>
    </row>
    <row r="35" spans="1:12" x14ac:dyDescent="0.3">
      <c r="E35" t="s">
        <v>9</v>
      </c>
      <c r="F35">
        <f>AVERAGE(E$1:E$3)</f>
        <v>2.3554398961676951E-3</v>
      </c>
      <c r="G35">
        <f>AVERAGE(E$4:E$6)</f>
        <v>1.6795865328543739E-7</v>
      </c>
      <c r="H35">
        <f>AVERAGE(E$9:E$11)</f>
        <v>3.33333333333471E-2</v>
      </c>
      <c r="I35">
        <f>AVERAGE(E$13:E$16)</f>
        <v>3.5465531671208242E-3</v>
      </c>
    </row>
    <row r="36" spans="1:12" x14ac:dyDescent="0.3">
      <c r="F36">
        <f>STDEV(E$1:E$3)/SQRT(COUNT(E$1:E$3))</f>
        <v>2.3488913262655407E-3</v>
      </c>
      <c r="G36">
        <f>STDEV(E$4:E$6)/SQRT(COUNT(E$4:E$6))</f>
        <v>1.679586271190211E-7</v>
      </c>
      <c r="H36">
        <f>STDEV(E$9:E$11)/SQRT(COUNT(E$9:E$11))</f>
        <v>3.3333333333315354E-2</v>
      </c>
      <c r="I36">
        <f>STDEV(E$13:E$16)/SQRT(COUNT(E$13:E$16))</f>
        <v>3.3712649837504241E-3</v>
      </c>
    </row>
    <row r="38" spans="1:12" x14ac:dyDescent="0.3">
      <c r="G38" t="s">
        <v>0</v>
      </c>
      <c r="H38" t="s">
        <v>1</v>
      </c>
      <c r="I38" t="s">
        <v>2</v>
      </c>
      <c r="J38" t="s">
        <v>3</v>
      </c>
    </row>
    <row r="39" spans="1:12" x14ac:dyDescent="0.3">
      <c r="E39">
        <f>STDEV(F5:F16)/SQRT(12)</f>
        <v>5.2878363498169413E-2</v>
      </c>
      <c r="F39" t="s">
        <v>10</v>
      </c>
      <c r="G39">
        <f>AVERAGE(F$1:F$3)</f>
        <v>0.18264353264071934</v>
      </c>
      <c r="H39">
        <f>AVERAGE(F$4:F$6)</f>
        <v>0.52309878266403176</v>
      </c>
      <c r="I39">
        <f>AVERAGE(F$9:F$11)</f>
        <v>0.28518748946099698</v>
      </c>
      <c r="J39">
        <f>AVERAGE(F$13:F$16)</f>
        <v>0.11990080733374456</v>
      </c>
    </row>
    <row r="40" spans="1:12" x14ac:dyDescent="0.3">
      <c r="G40">
        <f>STDEV(F$1:F$3)/SQRT(COUNT(F$1:F$3))</f>
        <v>2.5255516971556583E-3</v>
      </c>
      <c r="H40">
        <f>STDEV(F$4:F$6)/SQRT(COUNT(F$4:F$6))</f>
        <v>6.919098672210712E-2</v>
      </c>
      <c r="I40">
        <f>STDEV(F$9:F$11)/SQRT(COUNT(F$9:F$11))</f>
        <v>0.13611195534066683</v>
      </c>
      <c r="J40">
        <f>STDEV(F$13:F$16)/SQRT(COUNT(F$13:F$16))</f>
        <v>2.7981751581596638E-2</v>
      </c>
    </row>
    <row r="42" spans="1:12" x14ac:dyDescent="0.3">
      <c r="H42" t="s">
        <v>0</v>
      </c>
      <c r="I42" t="s">
        <v>1</v>
      </c>
      <c r="J42" t="s">
        <v>2</v>
      </c>
      <c r="K42" t="s">
        <v>3</v>
      </c>
    </row>
    <row r="43" spans="1:12" x14ac:dyDescent="0.3">
      <c r="G43" t="s">
        <v>11</v>
      </c>
      <c r="H43">
        <f>AVERAGE(G$1:G$3)</f>
        <v>36.884559499199817</v>
      </c>
      <c r="I43">
        <f>AVERAGE(G$4:G$6)</f>
        <v>35.9344181721506</v>
      </c>
      <c r="J43">
        <f>AVERAGE(G$9:G$11)</f>
        <v>35.937376214983679</v>
      </c>
      <c r="K43">
        <f>AVERAGE(G$13:G$16)</f>
        <v>36.30095761698621</v>
      </c>
    </row>
    <row r="44" spans="1:12" x14ac:dyDescent="0.3">
      <c r="H44">
        <f>STDEV(G$1:G$3)/SQRT(COUNT(G$1:G$3))</f>
        <v>0.22093894011720067</v>
      </c>
      <c r="I44">
        <f>STDEV(G$4:G$6)/SQRT(COUNT(G$4:G$6))</f>
        <v>0.23441816730780476</v>
      </c>
      <c r="J44">
        <f>STDEV(G$9:G$11)/SQRT(COUNT(G$9:G$11))</f>
        <v>0.23737621494147262</v>
      </c>
      <c r="K44">
        <f>STDEV(G$13:G$16)/SQRT(COUNT(G$13:G$16))</f>
        <v>0.35934907989087395</v>
      </c>
    </row>
    <row r="46" spans="1:12" x14ac:dyDescent="0.3">
      <c r="I46" t="s">
        <v>0</v>
      </c>
      <c r="J46" t="s">
        <v>1</v>
      </c>
      <c r="K46" t="s">
        <v>2</v>
      </c>
      <c r="L46" t="s">
        <v>6</v>
      </c>
    </row>
    <row r="47" spans="1:12" x14ac:dyDescent="0.3">
      <c r="H47" t="s">
        <v>12</v>
      </c>
      <c r="I47">
        <f>AVERAGE(H$1:H$3)</f>
        <v>0.13916651899755939</v>
      </c>
      <c r="J47">
        <f>AVERAGE(H$4:H$6)</f>
        <v>0.39767471580568253</v>
      </c>
      <c r="K47">
        <f>AVERAGE(H$9:H$11)</f>
        <v>0.39724248092034459</v>
      </c>
      <c r="L47">
        <f>AVERAGE(H$13:H$16)</f>
        <v>0.3359296353102395</v>
      </c>
    </row>
    <row r="48" spans="1:12" x14ac:dyDescent="0.3">
      <c r="I48">
        <f>STDEV(H$1:H$3)/SQRT(COUNT(H$1:H$3))</f>
        <v>2.1855206164587426E-2</v>
      </c>
      <c r="J48">
        <f>STDEV(H$4:H$6)/SQRT(COUNT(H$4:H$6))</f>
        <v>0.10232523303230909</v>
      </c>
      <c r="K48">
        <f>STDEV(H$9:H$11)/SQRT(COUNT(H$9:H$11))</f>
        <v>0.10275751907962212</v>
      </c>
      <c r="L48">
        <f>STDEV(H$13:H$16)/SQRT(COUNT(H$13:H$16))</f>
        <v>0.10062164949653048</v>
      </c>
    </row>
    <row r="50" spans="9:16" x14ac:dyDescent="0.3">
      <c r="J50" t="s">
        <v>0</v>
      </c>
      <c r="K50" t="s">
        <v>1</v>
      </c>
      <c r="L50" t="s">
        <v>2</v>
      </c>
      <c r="M50" t="s">
        <v>6</v>
      </c>
    </row>
    <row r="51" spans="9:16" x14ac:dyDescent="0.3">
      <c r="I51" t="s">
        <v>13</v>
      </c>
      <c r="J51">
        <f>AVERAGE(I$1:I$3)</f>
        <v>2.6600149566111824E-2</v>
      </c>
      <c r="K51">
        <f>AVERAGE(I$4:I$6)</f>
        <v>3.2638969723394926E-14</v>
      </c>
      <c r="L51">
        <f>AVERAGE(I$9:I$11)</f>
        <v>1.7678876422196091E-9</v>
      </c>
      <c r="M51">
        <f>AVERAGE(I$13:I$16)</f>
        <v>2.7908686217756433E-14</v>
      </c>
    </row>
    <row r="52" spans="9:16" x14ac:dyDescent="0.3">
      <c r="J52">
        <f>STDEV(I$1:I$3)/SQRT(COUNT(I$1:I$3))</f>
        <v>2.6600114521754779E-2</v>
      </c>
      <c r="K52">
        <f>STDEV(I$4:I$6)/SQRT(COUNT(I$4:I$6))</f>
        <v>5.3080242424538913E-15</v>
      </c>
      <c r="L52">
        <f>STDEV(I$9:I$11)/SQRT(COUNT(I$9:I$11))</f>
        <v>1.7678654364051992E-9</v>
      </c>
      <c r="M52">
        <f>STDEV(I$13:I$16)/SQRT(COUNT(I$13:I$16))</f>
        <v>3.349623979264167E-15</v>
      </c>
    </row>
    <row r="54" spans="9:16" x14ac:dyDescent="0.3">
      <c r="K54" t="s">
        <v>0</v>
      </c>
      <c r="L54" t="s">
        <v>1</v>
      </c>
      <c r="M54" t="s">
        <v>2</v>
      </c>
      <c r="N54" t="s">
        <v>6</v>
      </c>
    </row>
    <row r="55" spans="9:16" x14ac:dyDescent="0.3">
      <c r="J55" t="s">
        <v>14</v>
      </c>
      <c r="K55">
        <f>AVERAGE(J$1:J$3)</f>
        <v>3.6073751761273023</v>
      </c>
      <c r="L55">
        <f>AVERAGE(J$4:J$6)</f>
        <v>4.5811578254944498</v>
      </c>
      <c r="M55">
        <f>AVERAGE(J$9:J$11)</f>
        <v>3.6056343285878296</v>
      </c>
      <c r="N55">
        <f>AVERAGE(J$13:J$16)</f>
        <v>4.4114283716836216</v>
      </c>
    </row>
    <row r="56" spans="9:16" x14ac:dyDescent="0.3">
      <c r="K56">
        <f>STDEV(J$1:J$3)/SQRT(COUNT(J$1:J$3))</f>
        <v>1.0122908364969967</v>
      </c>
      <c r="L56">
        <f>STDEV(J$4:J$6)/SQRT(COUNT(J$4:J$6))</f>
        <v>0.74102585341338212</v>
      </c>
      <c r="M56">
        <f>STDEV(J$9:J$11)/SQRT(COUNT(J$9:J$11))</f>
        <v>0.42588055523052337</v>
      </c>
      <c r="N56">
        <f>STDEV(J$13:J$16)/SQRT(COUNT(J$13:J$16))</f>
        <v>0.66382289260777116</v>
      </c>
    </row>
    <row r="58" spans="9:16" x14ac:dyDescent="0.3">
      <c r="L58" t="s">
        <v>0</v>
      </c>
      <c r="M58" t="s">
        <v>1</v>
      </c>
      <c r="N58" t="s">
        <v>2</v>
      </c>
      <c r="O58" t="s">
        <v>6</v>
      </c>
    </row>
    <row r="59" spans="9:16" x14ac:dyDescent="0.3">
      <c r="K59" t="s">
        <v>15</v>
      </c>
      <c r="L59">
        <f>AVERAGE(K$1:K$3)</f>
        <v>18.818233196202602</v>
      </c>
      <c r="M59">
        <f>AVERAGE(K$4:K$6)</f>
        <v>14.884031830230191</v>
      </c>
      <c r="N59">
        <f>AVERAGE(K$9:K$11)</f>
        <v>16.201058340567712</v>
      </c>
      <c r="O59">
        <f>AVERAGE(K$13:K$16)</f>
        <v>15.511444233694277</v>
      </c>
    </row>
    <row r="60" spans="9:16" x14ac:dyDescent="0.3">
      <c r="L60">
        <f>STDEV(K$1:K$3)/SQRT(COUNT(K$1:K$3))</f>
        <v>2.749667108525184</v>
      </c>
      <c r="M60">
        <f>STDEV(K$4:K$6)/SQRT(COUNT(K$4:K$6))</f>
        <v>2.7073905114872208</v>
      </c>
      <c r="N60">
        <f>STDEV(K$9:K$11)/SQRT(COUNT(K$9:K$11))</f>
        <v>3.3207187374732552</v>
      </c>
      <c r="O60">
        <f>STDEV(K$13:K$16)/SQRT(COUNT(K$13:K$16))</f>
        <v>1.694872077696727</v>
      </c>
    </row>
    <row r="62" spans="9:16" x14ac:dyDescent="0.3">
      <c r="M62" t="s">
        <v>0</v>
      </c>
      <c r="N62" t="s">
        <v>1</v>
      </c>
      <c r="O62" t="s">
        <v>2</v>
      </c>
      <c r="P62" t="s">
        <v>6</v>
      </c>
    </row>
    <row r="63" spans="9:16" x14ac:dyDescent="0.3">
      <c r="L63" t="s">
        <v>16</v>
      </c>
      <c r="M63">
        <f>AVERAGE(L$1:L$3)</f>
        <v>302386980.01654357</v>
      </c>
      <c r="N63">
        <f>AVERAGE(L$4:L$6)</f>
        <v>307023757.75154978</v>
      </c>
      <c r="O63">
        <f>AVERAGE(L$9:L$11)</f>
        <v>444284473.67489415</v>
      </c>
      <c r="P63">
        <f>AVERAGE(L$13:L$16)</f>
        <v>589413319.65210319</v>
      </c>
    </row>
    <row r="64" spans="9:16" x14ac:dyDescent="0.3">
      <c r="M64">
        <f>STDEV(L$1:L$3)/SQRT(COUNT(L$1:L$3))</f>
        <v>98309638.616056696</v>
      </c>
      <c r="N64">
        <f>STDEV(L$4:L$6)/SQRT(COUNT(L$4:L$6))</f>
        <v>161012746.78001404</v>
      </c>
      <c r="O64">
        <f>STDEV(L$9:L$11)/SQRT(COUNT(L$9:L$11))</f>
        <v>380817343.30973661</v>
      </c>
      <c r="P64">
        <f>STDEV(L$13:L$16)/SQRT(COUNT(L$13:L$16))</f>
        <v>96090682.504834935</v>
      </c>
    </row>
    <row r="66" spans="13:20" x14ac:dyDescent="0.3">
      <c r="N66" t="s">
        <v>0</v>
      </c>
      <c r="O66" t="s">
        <v>1</v>
      </c>
      <c r="P66" t="s">
        <v>2</v>
      </c>
      <c r="Q66" t="s">
        <v>6</v>
      </c>
    </row>
    <row r="67" spans="13:20" x14ac:dyDescent="0.3">
      <c r="M67" t="s">
        <v>17</v>
      </c>
      <c r="N67">
        <f>AVERAGE(M$1:M$3)</f>
        <v>0.99662997645589912</v>
      </c>
      <c r="O67">
        <f>AVERAGE(M$4:M$6)</f>
        <v>0.9967850425942224</v>
      </c>
      <c r="P67">
        <f>AVERAGE(M$9:M$11)</f>
        <v>0.99445960091783536</v>
      </c>
      <c r="Q67">
        <f>AVERAGE(M$13:M$16)</f>
        <v>0.99613204247100651</v>
      </c>
    </row>
    <row r="68" spans="13:20" x14ac:dyDescent="0.3">
      <c r="N68">
        <f>STDEV(M$1:M$3)/SQRT(COUNT(M$1:M$3))</f>
        <v>4.9337021498115335E-4</v>
      </c>
      <c r="O68">
        <f>STDEV(M$4:M$6)/SQRT(COUNT(M$4:M$6))</f>
        <v>3.4870325371898111E-4</v>
      </c>
      <c r="P68">
        <f>STDEV(M$9:M$11)/SQRT(COUNT(M$9:M$11))</f>
        <v>1.3127931756163266E-3</v>
      </c>
      <c r="Q68">
        <f>STDEV(M$13:M$16)/SQRT(COUNT(M$13:M$16))</f>
        <v>1.683368569472632E-3</v>
      </c>
    </row>
    <row r="70" spans="13:20" x14ac:dyDescent="0.3">
      <c r="O70" t="s">
        <v>0</v>
      </c>
      <c r="P70" t="s">
        <v>1</v>
      </c>
      <c r="Q70" t="s">
        <v>2</v>
      </c>
      <c r="R70" t="s">
        <v>6</v>
      </c>
    </row>
    <row r="71" spans="13:20" x14ac:dyDescent="0.3">
      <c r="N71" t="s">
        <v>18</v>
      </c>
      <c r="O71">
        <f>AVERAGE(N$1:N$3)</f>
        <v>0.99403214420287822</v>
      </c>
      <c r="P71">
        <f>AVERAGE(N$4:N$6)</f>
        <v>0.97655064228667643</v>
      </c>
      <c r="Q71">
        <f>AVERAGE(N$7:N$12)</f>
        <v>0.97453446931593701</v>
      </c>
      <c r="R71">
        <f>AVERAGE(N$13:N$16)</f>
        <v>0.99004038479807932</v>
      </c>
    </row>
    <row r="72" spans="13:20" x14ac:dyDescent="0.3">
      <c r="O72">
        <f>STDEV(N$1:N$3)/SQRT(COUNT(N$1:N$3))</f>
        <v>2.7457855667510664E-3</v>
      </c>
      <c r="P72">
        <f>STDEV(N$4:N$6)/SQRT(COUNT(N$4:N$6))</f>
        <v>9.1146385373526949E-3</v>
      </c>
      <c r="Q72">
        <f>STDEV(N$9:N$11)/SQRT(COUNT(N$9:N$11))</f>
        <v>1.428479497700995E-2</v>
      </c>
      <c r="R72">
        <f>STDEV(N$13:N$16)/SQRT(COUNT(N$13:N$16))</f>
        <v>5.3218942703708852E-3</v>
      </c>
    </row>
    <row r="74" spans="13:20" x14ac:dyDescent="0.3">
      <c r="P74" t="s">
        <v>0</v>
      </c>
      <c r="Q74" t="s">
        <v>1</v>
      </c>
      <c r="R74" t="s">
        <v>2</v>
      </c>
      <c r="S74" t="s">
        <v>6</v>
      </c>
    </row>
    <row r="75" spans="13:20" x14ac:dyDescent="0.3">
      <c r="O75" t="s">
        <v>19</v>
      </c>
      <c r="P75">
        <f>AVERAGE(O$1:O$3)</f>
        <v>0.98650499584776907</v>
      </c>
      <c r="Q75">
        <f>AVERAGE(O$4:O$6)</f>
        <v>0.98919558674640562</v>
      </c>
      <c r="R75">
        <f>AVERAGE(O$7:O$12)</f>
        <v>0.98247362186495302</v>
      </c>
      <c r="S75">
        <f>AVERAGE(O$13:O$16)</f>
        <v>0.9684288406434256</v>
      </c>
    </row>
    <row r="76" spans="13:20" x14ac:dyDescent="0.3">
      <c r="P76">
        <f>STDEV(O$1:O$3)/SQRT(COUNT(O$1:O$3))</f>
        <v>5.189590087346185E-3</v>
      </c>
      <c r="Q76">
        <f>STDEV(O$4:O$6)/SQRT(COUNT(O$4:O$6))</f>
        <v>5.7227990060704365E-3</v>
      </c>
      <c r="R76">
        <f>STDEV(O$9:O$11)/SQRT(COUNT(O$9:O$11))</f>
        <v>9.2229178704872506E-3</v>
      </c>
      <c r="S76">
        <f>STDEV(O$13:O$16)/SQRT(COUNT(O$13:O$16))</f>
        <v>9.7164670240359428E-3</v>
      </c>
    </row>
    <row r="78" spans="13:20" x14ac:dyDescent="0.3">
      <c r="Q78" t="s">
        <v>0</v>
      </c>
      <c r="R78" t="s">
        <v>1</v>
      </c>
      <c r="S78" t="s">
        <v>2</v>
      </c>
      <c r="T78" t="s">
        <v>6</v>
      </c>
    </row>
    <row r="79" spans="13:20" x14ac:dyDescent="0.3">
      <c r="P79" t="s">
        <v>20</v>
      </c>
      <c r="Q79">
        <f>AVERAGE(P$1:P$3)</f>
        <v>8.2770095822494935E-2</v>
      </c>
      <c r="R79">
        <f>AVERAGE(P$4:P$6)</f>
        <v>8.174717047561475E-2</v>
      </c>
      <c r="S79">
        <f>AVERAGE(P$7:P$12)</f>
        <v>0.10200011710542989</v>
      </c>
      <c r="T79">
        <f>AVERAGE(P$13:P$16)</f>
        <v>8.048987988909849E-2</v>
      </c>
    </row>
    <row r="80" spans="13:20" x14ac:dyDescent="0.3">
      <c r="Q80">
        <f>STDEV(P$1:P$3)/SQRT(COUNT(P$1:P$3))</f>
        <v>6.1727568472135334E-3</v>
      </c>
      <c r="R80">
        <f>STDEV(P$4:P$6)/SQRT(COUNT(P$4:P$6))</f>
        <v>4.7620698748320426E-3</v>
      </c>
      <c r="S80">
        <f>STDEV(P$7:P$12)/SQRT(COUNT(P$7:P$12))</f>
        <v>2.306045041485871E-2</v>
      </c>
      <c r="T80">
        <f>STDEV(P$13:P$16)/SQRT(COUNT(P$13:P$16))</f>
        <v>2.0141497160962262E-2</v>
      </c>
    </row>
    <row r="82" spans="17:22" x14ac:dyDescent="0.3">
      <c r="R82" t="s">
        <v>0</v>
      </c>
      <c r="S82" t="s">
        <v>1</v>
      </c>
      <c r="T82" t="s">
        <v>2</v>
      </c>
      <c r="U82" t="s">
        <v>6</v>
      </c>
    </row>
    <row r="83" spans="17:22" x14ac:dyDescent="0.3">
      <c r="Q83" t="s">
        <v>21</v>
      </c>
      <c r="R83">
        <f>AVERAGE(Q$1:Q$3)</f>
        <v>0.10464353218517175</v>
      </c>
      <c r="S83">
        <f>AVERAGE(Q$4:Q$6)</f>
        <v>0.21122796754677994</v>
      </c>
      <c r="T83">
        <f>AVERAGE(Q$7:Q$12)</f>
        <v>0.18769556965126702</v>
      </c>
      <c r="U83">
        <f>AVERAGE(Q$13:Q$16)</f>
        <v>0.13553858356201182</v>
      </c>
    </row>
    <row r="84" spans="17:22" x14ac:dyDescent="0.3">
      <c r="R84">
        <f>STDEV(Q$1:Q$3)/SQRT(COUNT(Q$1:Q$3))</f>
        <v>2.6015609374613603E-2</v>
      </c>
      <c r="S84">
        <f>STDEV(Q$4:Q$6)/SQRT(COUNT(Q$4:Q$6))</f>
        <v>3.7726541417620663E-2</v>
      </c>
      <c r="T84">
        <f>STDEV(Q$7:Q$12)/SQRT(COUNT(Q$7:Q$12))</f>
        <v>5.7353647572588144E-2</v>
      </c>
      <c r="U84">
        <f>STDEV(Q$13:Q$16)/SQRT(COUNT(Q$13:Q$16))</f>
        <v>3.7536340314840155E-2</v>
      </c>
    </row>
    <row r="86" spans="17:22" x14ac:dyDescent="0.3">
      <c r="S86" t="s">
        <v>0</v>
      </c>
      <c r="T86" t="s">
        <v>1</v>
      </c>
      <c r="U86" t="s">
        <v>2</v>
      </c>
      <c r="V86" t="s">
        <v>6</v>
      </c>
    </row>
    <row r="87" spans="17:22" x14ac:dyDescent="0.3">
      <c r="R87" t="s">
        <v>22</v>
      </c>
      <c r="S87">
        <f>AVERAGE(R$1:R$3)</f>
        <v>0.17171273277274546</v>
      </c>
      <c r="T87">
        <f>AVERAGE(R$4:R$6)</f>
        <v>0.14470073598899369</v>
      </c>
      <c r="U87">
        <f>AVERAGE(R$7:R$12)</f>
        <v>0.19056551638409927</v>
      </c>
      <c r="V87">
        <f>AVERAGE(R$13:R$16)</f>
        <v>0.26446753385772065</v>
      </c>
    </row>
    <row r="88" spans="17:22" x14ac:dyDescent="0.3">
      <c r="S88">
        <f>STDEV(R$1:R$3)/SQRT(COUNT(R$1:R$3))</f>
        <v>2.8867613875032963E-2</v>
      </c>
      <c r="T88">
        <f>STDEV(R$4:R$6)/SQRT(COUNT(R$4:R$6))</f>
        <v>3.3364054934905914E-2</v>
      </c>
      <c r="U88">
        <f>STDEV(R$7:R$12)/SQRT(COUNT(R$7:R$12))</f>
        <v>2.5588711195067382E-2</v>
      </c>
      <c r="V88">
        <f>STDEV(R$13:R$16)/SQRT(COUNT(R$13:R$16))</f>
        <v>3.4046162933676509E-2</v>
      </c>
    </row>
  </sheetData>
  <conditionalFormatting sqref="I18:Q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2020-02-12T19:25:54Z</dcterms:created>
  <dcterms:modified xsi:type="dcterms:W3CDTF">2020-02-12T19:32:19Z</dcterms:modified>
</cp:coreProperties>
</file>