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8_{73F30E40-3FA0-49A3-B461-A91712DF5EF2}" xr6:coauthVersionLast="44" xr6:coauthVersionMax="44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Cyclophilin" sheetId="1" r:id="rId1"/>
    <sheet name="Sheet1" sheetId="2" r:id="rId2"/>
  </sheets>
  <calcPr calcId="191029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2" l="1"/>
  <c r="F21" i="2"/>
  <c r="E22" i="2"/>
  <c r="F22" i="2"/>
  <c r="D22" i="2"/>
  <c r="D21" i="2"/>
  <c r="P53" i="1" l="1"/>
  <c r="U53" i="1" s="1"/>
  <c r="H66" i="1"/>
  <c r="I66" i="1"/>
  <c r="Q66" i="1" s="1"/>
  <c r="H59" i="1"/>
  <c r="Q59" i="1" s="1"/>
  <c r="I59" i="1"/>
  <c r="Q51" i="1"/>
  <c r="H31" i="1"/>
  <c r="I31" i="1"/>
  <c r="H12" i="1"/>
  <c r="I12" i="1"/>
  <c r="R51" i="1"/>
  <c r="P67" i="1"/>
  <c r="O67" i="1"/>
  <c r="N67" i="1"/>
  <c r="M67" i="1"/>
  <c r="I67" i="1"/>
  <c r="H67" i="1"/>
  <c r="G67" i="1"/>
  <c r="F67" i="1"/>
  <c r="P66" i="1"/>
  <c r="O66" i="1"/>
  <c r="N66" i="1"/>
  <c r="M66" i="1"/>
  <c r="S66" i="1" s="1"/>
  <c r="G66" i="1"/>
  <c r="R66" i="1" s="1"/>
  <c r="F66" i="1"/>
  <c r="P60" i="1"/>
  <c r="O60" i="1"/>
  <c r="N60" i="1"/>
  <c r="M60" i="1"/>
  <c r="P59" i="1"/>
  <c r="O59" i="1"/>
  <c r="N59" i="1"/>
  <c r="M59" i="1"/>
  <c r="G59" i="1"/>
  <c r="G60" i="1"/>
  <c r="H60" i="1"/>
  <c r="I60" i="1"/>
  <c r="F60" i="1"/>
  <c r="F59" i="1"/>
  <c r="R59" i="1" s="1"/>
  <c r="S59" i="1"/>
  <c r="R62" i="1"/>
  <c r="R55" i="1"/>
  <c r="F12" i="1"/>
  <c r="R12" i="1" s="1"/>
  <c r="G12" i="1"/>
  <c r="F31" i="1"/>
  <c r="G31" i="1"/>
  <c r="R31" i="1"/>
  <c r="F52" i="1"/>
  <c r="G52" i="1"/>
  <c r="R52" i="1" s="1"/>
  <c r="S62" i="1"/>
  <c r="S55" i="1"/>
  <c r="P13" i="1"/>
  <c r="O13" i="1"/>
  <c r="N13" i="1"/>
  <c r="M13" i="1"/>
  <c r="L13" i="1"/>
  <c r="K13" i="1"/>
  <c r="I13" i="1"/>
  <c r="H13" i="1"/>
  <c r="G13" i="1"/>
  <c r="F13" i="1"/>
  <c r="E13" i="1"/>
  <c r="D13" i="1"/>
  <c r="M12" i="1"/>
  <c r="N12" i="1"/>
  <c r="S12" i="1"/>
  <c r="P12" i="1"/>
  <c r="O12" i="1"/>
  <c r="L12" i="1"/>
  <c r="K12" i="1"/>
  <c r="E12" i="1"/>
  <c r="D12" i="1"/>
  <c r="P32" i="1"/>
  <c r="O32" i="1"/>
  <c r="N32" i="1"/>
  <c r="M32" i="1"/>
  <c r="L32" i="1"/>
  <c r="K32" i="1"/>
  <c r="I32" i="1"/>
  <c r="H32" i="1"/>
  <c r="G32" i="1"/>
  <c r="F32" i="1"/>
  <c r="E32" i="1"/>
  <c r="D32" i="1"/>
  <c r="M31" i="1"/>
  <c r="N31" i="1"/>
  <c r="P31" i="1"/>
  <c r="O31" i="1"/>
  <c r="L31" i="1"/>
  <c r="K31" i="1"/>
  <c r="E31" i="1"/>
  <c r="D31" i="1"/>
  <c r="O53" i="1"/>
  <c r="N53" i="1"/>
  <c r="M53" i="1"/>
  <c r="L53" i="1"/>
  <c r="K53" i="1"/>
  <c r="I53" i="1"/>
  <c r="H53" i="1"/>
  <c r="G53" i="1"/>
  <c r="F53" i="1"/>
  <c r="E53" i="1"/>
  <c r="D53" i="1"/>
  <c r="M52" i="1"/>
  <c r="N52" i="1"/>
  <c r="P52" i="1"/>
  <c r="Q52" i="1" s="1"/>
  <c r="O52" i="1"/>
  <c r="L52" i="1"/>
  <c r="K52" i="1"/>
  <c r="I52" i="1"/>
  <c r="H52" i="1"/>
  <c r="E52" i="1"/>
  <c r="D52" i="1"/>
  <c r="S31" i="1" l="1"/>
  <c r="Q31" i="1"/>
  <c r="S52" i="1"/>
  <c r="Q12" i="1"/>
</calcChain>
</file>

<file path=xl/sharedStrings.xml><?xml version="1.0" encoding="utf-8"?>
<sst xmlns="http://schemas.openxmlformats.org/spreadsheetml/2006/main" count="88" uniqueCount="38">
  <si>
    <t xml:space="preserve"> % to bActin</t>
  </si>
  <si>
    <t xml:space="preserve"> % to cyclophilin</t>
  </si>
  <si>
    <t>Cell line</t>
  </si>
  <si>
    <t>Date of exp</t>
  </si>
  <si>
    <t>GLUT1</t>
  </si>
  <si>
    <t>GLUT5</t>
  </si>
  <si>
    <t>LDH-A</t>
  </si>
  <si>
    <t>LDH-B</t>
  </si>
  <si>
    <t>MCT1</t>
  </si>
  <si>
    <t>MCT4</t>
  </si>
  <si>
    <t>UOK262</t>
  </si>
  <si>
    <t>JK5</t>
  </si>
  <si>
    <t>JK6</t>
  </si>
  <si>
    <t>JK7</t>
  </si>
  <si>
    <t>Avg</t>
  </si>
  <si>
    <t>S.E</t>
  </si>
  <si>
    <t>UMRC6</t>
  </si>
  <si>
    <t>JK11</t>
  </si>
  <si>
    <t>JK12</t>
  </si>
  <si>
    <t>JK13</t>
  </si>
  <si>
    <t>t.test</t>
  </si>
  <si>
    <t>HK-2</t>
  </si>
  <si>
    <t>JK17</t>
  </si>
  <si>
    <t>JK18</t>
  </si>
  <si>
    <t>JK19</t>
  </si>
  <si>
    <t>UMRC3</t>
  </si>
  <si>
    <t>786-O</t>
  </si>
  <si>
    <t>bActin</t>
  </si>
  <si>
    <t>cyclophilin</t>
  </si>
  <si>
    <t>UMRC3-A 6.30.15</t>
  </si>
  <si>
    <t>UMRC3-B 6.30.15</t>
  </si>
  <si>
    <t>UMRC3-C 6.30.15</t>
  </si>
  <si>
    <t>786-0-A 6.30.15</t>
  </si>
  <si>
    <t>786-0-B 6.30.15</t>
  </si>
  <si>
    <t>786-0-C 6.30.15</t>
  </si>
  <si>
    <t>JK5 UOK262 3/23/11</t>
  </si>
  <si>
    <t>LDH-A / LDH-B</t>
  </si>
  <si>
    <t>MCT1/MCT4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</si>
</sst>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0"/>
      <name val="Arial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2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0" xfId="0" applyNumberFormat="1" applyFont="1"/>
    <xf numFmtId="1" fontId="0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3" fillId="0" borderId="0" xfId="0" applyFont="1" applyFill="1"/>
    <xf numFmtId="0" fontId="0" fillId="0" borderId="0" xfId="0" applyAlignment="1"/>
    <xf numFmtId="0" fontId="6" fillId="0" borderId="2" xfId="0" applyFont="1" applyBorder="1"/>
    <xf numFmtId="0" fontId="6" fillId="0" borderId="3" xfId="0" applyFont="1" applyBorder="1"/>
    <xf numFmtId="2" fontId="0" fillId="2" borderId="0" xfId="0" applyNumberFormat="1" applyFill="1"/>
    <xf numFmtId="1" fontId="0" fillId="2" borderId="0" xfId="0" applyNumberFormat="1" applyFill="1"/>
    <xf numFmtId="0" fontId="0" fillId="0" borderId="0" xfId="0" applyAlignment="1">
      <alignment horizontal="center" wrapText="1" shrinkToFit="1"/>
    </xf>
    <xf numFmtId="0" fontId="0" fillId="0" borderId="0" xfId="0" applyAlignment="1">
      <alignment horizontal="center"/>
    </xf>
  </cellXfs>
  <cellStyles count="5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  <cellStyle name="Normal 2" xfId="1" xr:uid="{00000000-0005-0000-0000-000033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mRNA expression</a:t>
            </a:r>
          </a:p>
        </c:rich>
      </c:tx>
      <c:layout>
        <c:manualLayout>
          <c:xMode val="edge"/>
          <c:yMode val="edge"/>
          <c:x val="0.384330708661417"/>
          <c:y val="9.25925925925926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949321959754999"/>
          <c:y val="0.11851851851851899"/>
          <c:w val="0.78439566929133897"/>
          <c:h val="0.7641360454943130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Cyclophilin!$A$3</c:f>
              <c:strCache>
                <c:ptCount val="1"/>
                <c:pt idx="0">
                  <c:v>HK-2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Cyclophilin!$D$13:$I$13</c:f>
                <c:numCache>
                  <c:formatCode>General</c:formatCode>
                  <c:ptCount val="6"/>
                  <c:pt idx="0">
                    <c:v>0.17453489741884753</c:v>
                  </c:pt>
                  <c:pt idx="1">
                    <c:v>2.7117845446155598E-3</c:v>
                  </c:pt>
                  <c:pt idx="2">
                    <c:v>1.0250616144550821</c:v>
                  </c:pt>
                  <c:pt idx="3">
                    <c:v>0</c:v>
                  </c:pt>
                  <c:pt idx="4">
                    <c:v>6.1349584833109136E-2</c:v>
                  </c:pt>
                  <c:pt idx="5">
                    <c:v>9.7920337707207386E-2</c:v>
                  </c:pt>
                </c:numCache>
              </c:numRef>
            </c:plus>
          </c:errBars>
          <c:cat>
            <c:strRef>
              <c:f>Cyclophilin!$D$2:$I$2</c:f>
              <c:strCache>
                <c:ptCount val="6"/>
                <c:pt idx="0">
                  <c:v>GLUT1</c:v>
                </c:pt>
                <c:pt idx="1">
                  <c:v>GLUT5</c:v>
                </c:pt>
                <c:pt idx="2">
                  <c:v>LDH-A</c:v>
                </c:pt>
                <c:pt idx="3">
                  <c:v>LDH-B</c:v>
                </c:pt>
                <c:pt idx="4">
                  <c:v>MCT1</c:v>
                </c:pt>
                <c:pt idx="5">
                  <c:v>MCT4</c:v>
                </c:pt>
              </c:strCache>
            </c:strRef>
          </c:cat>
          <c:val>
            <c:numRef>
              <c:f>Cyclophilin!$D$12:$I$12</c:f>
              <c:numCache>
                <c:formatCode>0.00</c:formatCode>
                <c:ptCount val="6"/>
                <c:pt idx="0">
                  <c:v>1.9892834035643794</c:v>
                </c:pt>
                <c:pt idx="1">
                  <c:v>2.8581412704806044E-2</c:v>
                </c:pt>
                <c:pt idx="2">
                  <c:v>11.849502613455295</c:v>
                </c:pt>
                <c:pt idx="3" formatCode="0">
                  <c:v>0</c:v>
                </c:pt>
                <c:pt idx="4">
                  <c:v>2.4179540585195891</c:v>
                </c:pt>
                <c:pt idx="5">
                  <c:v>1.067374760581673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D-45E6-BEF1-6469E360A635}"/>
            </c:ext>
          </c:extLst>
        </c:ser>
        <c:ser>
          <c:idx val="1"/>
          <c:order val="1"/>
          <c:tx>
            <c:strRef>
              <c:f>Cyclophilin!$A$15</c:f>
              <c:strCache>
                <c:ptCount val="1"/>
                <c:pt idx="0">
                  <c:v>UMRC6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Cyclophilin!$D$32:$I$32</c:f>
                <c:numCache>
                  <c:formatCode>General</c:formatCode>
                  <c:ptCount val="6"/>
                  <c:pt idx="0">
                    <c:v>0.20120874853746232</c:v>
                  </c:pt>
                  <c:pt idx="1">
                    <c:v>8.0462011230504442E-4</c:v>
                  </c:pt>
                  <c:pt idx="2">
                    <c:v>0.85886838701531676</c:v>
                  </c:pt>
                  <c:pt idx="3">
                    <c:v>3.1730683242419579</c:v>
                  </c:pt>
                  <c:pt idx="4">
                    <c:v>0.27474620322920296</c:v>
                  </c:pt>
                  <c:pt idx="5">
                    <c:v>0.37624603793241712</c:v>
                  </c:pt>
                </c:numCache>
              </c:numRef>
            </c:plus>
          </c:errBars>
          <c:cat>
            <c:strRef>
              <c:f>Cyclophilin!$D$2:$I$2</c:f>
              <c:strCache>
                <c:ptCount val="6"/>
                <c:pt idx="0">
                  <c:v>GLUT1</c:v>
                </c:pt>
                <c:pt idx="1">
                  <c:v>GLUT5</c:v>
                </c:pt>
                <c:pt idx="2">
                  <c:v>LDH-A</c:v>
                </c:pt>
                <c:pt idx="3">
                  <c:v>LDH-B</c:v>
                </c:pt>
                <c:pt idx="4">
                  <c:v>MCT1</c:v>
                </c:pt>
                <c:pt idx="5">
                  <c:v>MCT4</c:v>
                </c:pt>
              </c:strCache>
            </c:strRef>
          </c:cat>
          <c:val>
            <c:numRef>
              <c:f>Cyclophilin!$D$31:$I$31</c:f>
              <c:numCache>
                <c:formatCode>0.00</c:formatCode>
                <c:ptCount val="6"/>
                <c:pt idx="0">
                  <c:v>4.1205270391697804</c:v>
                </c:pt>
                <c:pt idx="1">
                  <c:v>7.4264270288894527E-3</c:v>
                </c:pt>
                <c:pt idx="2">
                  <c:v>10.667574092256194</c:v>
                </c:pt>
                <c:pt idx="3">
                  <c:v>52.125143631258467</c:v>
                </c:pt>
                <c:pt idx="4">
                  <c:v>5.2162149964889357</c:v>
                </c:pt>
                <c:pt idx="5">
                  <c:v>3.1376905090246736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D-45E6-BEF1-6469E360A635}"/>
            </c:ext>
          </c:extLst>
        </c:ser>
        <c:ser>
          <c:idx val="0"/>
          <c:order val="2"/>
          <c:tx>
            <c:v>UOK262</c:v>
          </c:tx>
          <c:invertIfNegative val="0"/>
          <c:errBars>
            <c:errBarType val="plus"/>
            <c:errValType val="cust"/>
            <c:noEndCap val="0"/>
            <c:plus>
              <c:numRef>
                <c:f>Cyclophilin!$D$53:$I$53</c:f>
                <c:numCache>
                  <c:formatCode>General</c:formatCode>
                  <c:ptCount val="6"/>
                  <c:pt idx="0">
                    <c:v>0.26877362785280301</c:v>
                  </c:pt>
                  <c:pt idx="1">
                    <c:v>1.9507588443796206E-3</c:v>
                  </c:pt>
                  <c:pt idx="2">
                    <c:v>1.2787790111200077</c:v>
                  </c:pt>
                  <c:pt idx="3">
                    <c:v>1.7663531015101992</c:v>
                  </c:pt>
                  <c:pt idx="4">
                    <c:v>0.13313001463301133</c:v>
                  </c:pt>
                  <c:pt idx="5">
                    <c:v>0.44828343276640426</c:v>
                  </c:pt>
                </c:numCache>
              </c:numRef>
            </c:plus>
          </c:errBars>
          <c:cat>
            <c:strRef>
              <c:f>Cyclophilin!$D$2:$I$2</c:f>
              <c:strCache>
                <c:ptCount val="6"/>
                <c:pt idx="0">
                  <c:v>GLUT1</c:v>
                </c:pt>
                <c:pt idx="1">
                  <c:v>GLUT5</c:v>
                </c:pt>
                <c:pt idx="2">
                  <c:v>LDH-A</c:v>
                </c:pt>
                <c:pt idx="3">
                  <c:v>LDH-B</c:v>
                </c:pt>
                <c:pt idx="4">
                  <c:v>MCT1</c:v>
                </c:pt>
                <c:pt idx="5">
                  <c:v>MCT4</c:v>
                </c:pt>
              </c:strCache>
            </c:strRef>
          </c:cat>
          <c:val>
            <c:numRef>
              <c:f>Cyclophilin!$D$52:$I$52</c:f>
              <c:numCache>
                <c:formatCode>0.00</c:formatCode>
                <c:ptCount val="6"/>
                <c:pt idx="0">
                  <c:v>5.645189370001817</c:v>
                </c:pt>
                <c:pt idx="1">
                  <c:v>3.1235096166680312E-2</c:v>
                </c:pt>
                <c:pt idx="2">
                  <c:v>14.549906954324273</c:v>
                </c:pt>
                <c:pt idx="3">
                  <c:v>19.93324566311852</c:v>
                </c:pt>
                <c:pt idx="4">
                  <c:v>2.4239981530183461</c:v>
                </c:pt>
                <c:pt idx="5">
                  <c:v>4.6940592247071828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D-45E6-BEF1-6469E360A635}"/>
            </c:ext>
          </c:extLst>
        </c:ser>
        <c:ser>
          <c:idx val="3"/>
          <c:order val="3"/>
          <c:tx>
            <c:strRef>
              <c:f>Cyclophilin!$A$55</c:f>
              <c:strCache>
                <c:ptCount val="1"/>
                <c:pt idx="0">
                  <c:v>UMRC3</c:v>
                </c:pt>
              </c:strCache>
            </c:strRef>
          </c:tx>
          <c:invertIfNegative val="0"/>
          <c:val>
            <c:numRef>
              <c:f>Cyclophilin!$D$55:$I$55</c:f>
              <c:numCache>
                <c:formatCode>General</c:formatCode>
                <c:ptCount val="6"/>
                <c:pt idx="2">
                  <c:v>64.391195170929748</c:v>
                </c:pt>
                <c:pt idx="3">
                  <c:v>83.550324306523649</c:v>
                </c:pt>
                <c:pt idx="4">
                  <c:v>5.8778770822774415</c:v>
                </c:pt>
                <c:pt idx="5">
                  <c:v>0.98994173706224764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D-45E6-BEF1-6469E360A635}"/>
            </c:ext>
          </c:extLst>
        </c:ser>
        <c:ser>
          <c:idx val="4"/>
          <c:order val="4"/>
          <c:tx>
            <c:strRef>
              <c:f>Cyclophilin!$A$62</c:f>
              <c:strCache>
                <c:ptCount val="1"/>
                <c:pt idx="0">
                  <c:v>786-O</c:v>
                </c:pt>
              </c:strCache>
            </c:strRef>
          </c:tx>
          <c:invertIfNegative val="0"/>
          <c:val>
            <c:numRef>
              <c:f>Cyclophilin!$D$62:$I$62</c:f>
              <c:numCache>
                <c:formatCode>General</c:formatCode>
                <c:ptCount val="6"/>
                <c:pt idx="2">
                  <c:v>22.219095600466034</c:v>
                </c:pt>
                <c:pt idx="3">
                  <c:v>57.574651027431344</c:v>
                </c:pt>
                <c:pt idx="4">
                  <c:v>5.7894723051992933</c:v>
                </c:pt>
                <c:pt idx="5">
                  <c:v>3.3540298372951227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D-45E6-BEF1-6469E360A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41933264"/>
        <c:axId val="-1134847312"/>
      </c:barChart>
      <c:catAx>
        <c:axId val="-114193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2700" cmpd="sng">
            <a:solidFill>
              <a:srgbClr val="000000"/>
            </a:solidFill>
          </a:ln>
        </c:spPr>
        <c:crossAx val="-1134847312"/>
        <c:crosses val="autoZero"/>
        <c:auto val="1"/>
        <c:lblAlgn val="ctr"/>
        <c:lblOffset val="100"/>
        <c:noMultiLvlLbl val="0"/>
      </c:catAx>
      <c:valAx>
        <c:axId val="-1134847312"/>
        <c:scaling>
          <c:orientation val="minMax"/>
          <c:max val="8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expression to bActin</a:t>
                </a:r>
              </a:p>
            </c:rich>
          </c:tx>
          <c:layout>
            <c:manualLayout>
              <c:xMode val="edge"/>
              <c:yMode val="edge"/>
              <c:x val="0.05"/>
              <c:y val="0.2296296296296299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 cmpd="sng">
            <a:solidFill>
              <a:schemeClr val="tx1"/>
            </a:solidFill>
          </a:ln>
        </c:spPr>
        <c:crossAx val="-1141933264"/>
        <c:crosses val="autoZero"/>
        <c:crossBetween val="between"/>
        <c:majorUnit val="25"/>
      </c:valAx>
      <c:spPr>
        <a:noFill/>
      </c:spPr>
    </c:plotArea>
    <c:legend>
      <c:legendPos val="r"/>
      <c:layout>
        <c:manualLayout>
          <c:xMode val="edge"/>
          <c:yMode val="edge"/>
          <c:x val="0.773827865266842"/>
          <c:y val="0.17172535724701099"/>
          <c:w val="0.14561657917760301"/>
          <c:h val="0.2743567402435350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MCT4</a:t>
            </a:r>
            <a:r>
              <a:rPr lang="en-US" baseline="0"/>
              <a:t> Expression (% to cyclophilin)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Sheet1!$F$6:$H$6</c:f>
              <c:strCache>
                <c:ptCount val="3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</c:strCache>
            </c:strRef>
          </c:cat>
          <c:val>
            <c:numRef>
              <c:f>Sheet1!$F$7:$H$7</c:f>
              <c:numCache>
                <c:formatCode>General</c:formatCode>
                <c:ptCount val="3"/>
                <c:pt idx="0">
                  <c:v>243.34225918450997</c:v>
                </c:pt>
                <c:pt idx="1">
                  <c:v>641.23222528033341</c:v>
                </c:pt>
                <c:pt idx="2">
                  <c:v>1539.3433771728876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1-4295-8191-0C763BAD0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177960"/>
        <c:axId val="511171400"/>
      </c:barChart>
      <c:catAx>
        <c:axId val="51117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71400"/>
        <c:crosses val="autoZero"/>
        <c:auto val="1"/>
        <c:lblAlgn val="ctr"/>
        <c:lblOffset val="100"/>
        <c:noMultiLvlLbl val="0"/>
      </c:catAx>
      <c:valAx>
        <c:axId val="51117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7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60-42BF-B050-07D443E0BCA5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60-42BF-B050-07D443E0BCA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60-42BF-B050-07D443E0BCA5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Sheet1!$D$22:$F$22</c:f>
                <c:numCache>
                  <c:formatCode>General</c:formatCode>
                  <c:ptCount val="3"/>
                  <c:pt idx="0">
                    <c:v>0.39331241568011899</c:v>
                  </c:pt>
                  <c:pt idx="1">
                    <c:v>1.4035387138935624</c:v>
                  </c:pt>
                  <c:pt idx="2">
                    <c:v>2.8333439388288002</c:v>
                  </c:pt>
                </c:numCache>
              </c:numRef>
            </c:plus>
            <c:minus>
              <c:numRef>
                <c:f>Sheet1!$D$22:$F$22</c:f>
                <c:numCache>
                  <c:formatCode>General</c:formatCode>
                  <c:ptCount val="3"/>
                  <c:pt idx="0">
                    <c:v>0.39331241568011899</c:v>
                  </c:pt>
                  <c:pt idx="1">
                    <c:v>1.4035387138935624</c:v>
                  </c:pt>
                  <c:pt idx="2">
                    <c:v>2.8333439388288002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Sheet1!$D$20:$F$20</c:f>
              <c:strCache>
                <c:ptCount val="3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</c:strCache>
            </c:strRef>
          </c:cat>
          <c:val>
            <c:numRef>
              <c:f>Sheet1!$D$21:$F$21</c:f>
              <c:numCache>
                <c:formatCode>General</c:formatCode>
                <c:ptCount val="3"/>
                <c:pt idx="0">
                  <c:v>2.4334225918450998</c:v>
                </c:pt>
                <c:pt idx="1">
                  <c:v>6.4123222528033343</c:v>
                </c:pt>
                <c:pt idx="2">
                  <c:v>15.393433771728876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60-42BF-B050-07D443E0B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177960"/>
        <c:axId val="511171400"/>
      </c:barChart>
      <c:catAx>
        <c:axId val="51117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1171400"/>
        <c:crosses val="autoZero"/>
        <c:auto val="1"/>
        <c:lblAlgn val="ctr"/>
        <c:lblOffset val="100"/>
        <c:noMultiLvlLbl val="0"/>
      </c:catAx>
      <c:valAx>
        <c:axId val="511171400"/>
        <c:scaling>
          <c:orientation val="minMax"/>
          <c:max val="19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1177960"/>
        <c:crosses val="autoZero"/>
        <c:crossBetween val="between"/>
        <c:majorUnit val="8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mRNA expression</a:t>
            </a:r>
          </a:p>
        </c:rich>
      </c:tx>
      <c:layout>
        <c:manualLayout>
          <c:xMode val="edge"/>
          <c:yMode val="edge"/>
          <c:x val="0.384330708661417"/>
          <c:y val="9.25925925925926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949321959754999"/>
          <c:y val="0.11851851851851899"/>
          <c:w val="0.78439566929133897"/>
          <c:h val="0.7641360454943130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Cyclophilin!$A$3</c:f>
              <c:strCache>
                <c:ptCount val="1"/>
                <c:pt idx="0">
                  <c:v>HK-2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Cyclophilin!$K$13:$P$13</c:f>
                <c:numCache>
                  <c:formatCode>General</c:formatCode>
                  <c:ptCount val="6"/>
                  <c:pt idx="0">
                    <c:v>82.467393713952234</c:v>
                  </c:pt>
                  <c:pt idx="1">
                    <c:v>1.380585010659896</c:v>
                  </c:pt>
                  <c:pt idx="2">
                    <c:v>307.34658717704303</c:v>
                  </c:pt>
                  <c:pt idx="3">
                    <c:v>0</c:v>
                  </c:pt>
                  <c:pt idx="4">
                    <c:v>68.158555114010781</c:v>
                  </c:pt>
                  <c:pt idx="5">
                    <c:v>39.331241568011897</c:v>
                  </c:pt>
                </c:numCache>
              </c:numRef>
            </c:plus>
          </c:errBars>
          <c:cat>
            <c:strRef>
              <c:f>Cyclophilin!$D$2:$I$2</c:f>
              <c:strCache>
                <c:ptCount val="6"/>
                <c:pt idx="0">
                  <c:v>GLUT1</c:v>
                </c:pt>
                <c:pt idx="1">
                  <c:v>GLUT5</c:v>
                </c:pt>
                <c:pt idx="2">
                  <c:v>LDH-A</c:v>
                </c:pt>
                <c:pt idx="3">
                  <c:v>LDH-B</c:v>
                </c:pt>
                <c:pt idx="4">
                  <c:v>MCT1</c:v>
                </c:pt>
                <c:pt idx="5">
                  <c:v>MCT4</c:v>
                </c:pt>
              </c:strCache>
            </c:strRef>
          </c:cat>
          <c:val>
            <c:numRef>
              <c:f>Cyclophilin!$K$12:$P$12</c:f>
              <c:numCache>
                <c:formatCode>0</c:formatCode>
                <c:ptCount val="6"/>
                <c:pt idx="0">
                  <c:v>498.28518430143782</c:v>
                </c:pt>
                <c:pt idx="1">
                  <c:v>7.2951043404122373</c:v>
                </c:pt>
                <c:pt idx="2">
                  <c:v>2645.5165936436401</c:v>
                </c:pt>
                <c:pt idx="3">
                  <c:v>0</c:v>
                </c:pt>
                <c:pt idx="4">
                  <c:v>550.12555016263059</c:v>
                </c:pt>
                <c:pt idx="5">
                  <c:v>243.34225918450997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C-43D4-AD06-D087BD73A989}"/>
            </c:ext>
          </c:extLst>
        </c:ser>
        <c:ser>
          <c:idx val="1"/>
          <c:order val="1"/>
          <c:tx>
            <c:strRef>
              <c:f>Cyclophilin!$A$15</c:f>
              <c:strCache>
                <c:ptCount val="1"/>
                <c:pt idx="0">
                  <c:v>UMRC6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Cyclophilin!$K$32:$P$32</c:f>
                <c:numCache>
                  <c:formatCode>General</c:formatCode>
                  <c:ptCount val="6"/>
                  <c:pt idx="0">
                    <c:v>53.07905922687565</c:v>
                  </c:pt>
                  <c:pt idx="1">
                    <c:v>0.16122519001275015</c:v>
                  </c:pt>
                  <c:pt idx="2">
                    <c:v>74.121898507723131</c:v>
                  </c:pt>
                  <c:pt idx="3">
                    <c:v>1926.8877086455116</c:v>
                  </c:pt>
                  <c:pt idx="4">
                    <c:v>157.84396787456538</c:v>
                  </c:pt>
                  <c:pt idx="5">
                    <c:v>140.35387138935624</c:v>
                  </c:pt>
                </c:numCache>
              </c:numRef>
            </c:plus>
          </c:errBars>
          <c:cat>
            <c:strRef>
              <c:f>Cyclophilin!$D$2:$I$2</c:f>
              <c:strCache>
                <c:ptCount val="6"/>
                <c:pt idx="0">
                  <c:v>GLUT1</c:v>
                </c:pt>
                <c:pt idx="1">
                  <c:v>GLUT5</c:v>
                </c:pt>
                <c:pt idx="2">
                  <c:v>LDH-A</c:v>
                </c:pt>
                <c:pt idx="3">
                  <c:v>LDH-B</c:v>
                </c:pt>
                <c:pt idx="4">
                  <c:v>MCT1</c:v>
                </c:pt>
                <c:pt idx="5">
                  <c:v>MCT4</c:v>
                </c:pt>
              </c:strCache>
            </c:strRef>
          </c:cat>
          <c:val>
            <c:numRef>
              <c:f>Cyclophilin!$K$31:$P$31</c:f>
              <c:numCache>
                <c:formatCode>0.00</c:formatCode>
                <c:ptCount val="6"/>
                <c:pt idx="0" formatCode="0">
                  <c:v>668.28036037109666</c:v>
                </c:pt>
                <c:pt idx="1">
                  <c:v>1.2144523759437089</c:v>
                </c:pt>
                <c:pt idx="2" formatCode="0">
                  <c:v>1846.0190868585742</c:v>
                </c:pt>
                <c:pt idx="3" formatCode="0">
                  <c:v>14113.051939088171</c:v>
                </c:pt>
                <c:pt idx="4" formatCode="0">
                  <c:v>1017.9296003251851</c:v>
                </c:pt>
                <c:pt idx="5" formatCode="0">
                  <c:v>641.23222528033341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C-43D4-AD06-D087BD73A989}"/>
            </c:ext>
          </c:extLst>
        </c:ser>
        <c:ser>
          <c:idx val="0"/>
          <c:order val="2"/>
          <c:tx>
            <c:strRef>
              <c:f>Cyclophilin!$A$35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Cyclophilin!$K$53:$P$53</c:f>
                <c:numCache>
                  <c:formatCode>General</c:formatCode>
                  <c:ptCount val="6"/>
                  <c:pt idx="0">
                    <c:v>100.16417016962369</c:v>
                  </c:pt>
                  <c:pt idx="1">
                    <c:v>0.70984232076096498</c:v>
                  </c:pt>
                  <c:pt idx="2">
                    <c:v>204.19414407114502</c:v>
                  </c:pt>
                  <c:pt idx="3">
                    <c:v>667.96246611436459</c:v>
                  </c:pt>
                  <c:pt idx="4">
                    <c:v>116.76609995633031</c:v>
                  </c:pt>
                  <c:pt idx="5">
                    <c:v>283.33439388288002</c:v>
                  </c:pt>
                </c:numCache>
              </c:numRef>
            </c:plus>
          </c:errBars>
          <c:cat>
            <c:strRef>
              <c:f>Cyclophilin!$D$2:$I$2</c:f>
              <c:strCache>
                <c:ptCount val="6"/>
                <c:pt idx="0">
                  <c:v>GLUT1</c:v>
                </c:pt>
                <c:pt idx="1">
                  <c:v>GLUT5</c:v>
                </c:pt>
                <c:pt idx="2">
                  <c:v>LDH-A</c:v>
                </c:pt>
                <c:pt idx="3">
                  <c:v>LDH-B</c:v>
                </c:pt>
                <c:pt idx="4">
                  <c:v>MCT1</c:v>
                </c:pt>
                <c:pt idx="5">
                  <c:v>MCT4</c:v>
                </c:pt>
              </c:strCache>
            </c:strRef>
          </c:cat>
          <c:val>
            <c:numRef>
              <c:f>Cyclophilin!$K$52:$P$52</c:f>
              <c:numCache>
                <c:formatCode>0.00</c:formatCode>
                <c:ptCount val="6"/>
                <c:pt idx="0" formatCode="0">
                  <c:v>1584.0329642687745</c:v>
                </c:pt>
                <c:pt idx="1">
                  <c:v>8.7879815420912024</c:v>
                </c:pt>
                <c:pt idx="2" formatCode="0">
                  <c:v>4165.4417534478061</c:v>
                </c:pt>
                <c:pt idx="3" formatCode="0">
                  <c:v>9166.6521536888904</c:v>
                </c:pt>
                <c:pt idx="4" formatCode="0">
                  <c:v>779.05223861692923</c:v>
                </c:pt>
                <c:pt idx="5" formatCode="0">
                  <c:v>1539.3433771728876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C-43D4-AD06-D087BD73A989}"/>
            </c:ext>
          </c:extLst>
        </c:ser>
        <c:ser>
          <c:idx val="3"/>
          <c:order val="3"/>
          <c:tx>
            <c:strRef>
              <c:f>Cyclophilin!$A$55</c:f>
              <c:strCache>
                <c:ptCount val="1"/>
                <c:pt idx="0">
                  <c:v>UMRC3</c:v>
                </c:pt>
              </c:strCache>
            </c:strRef>
          </c:tx>
          <c:invertIfNegative val="0"/>
          <c:val>
            <c:numRef>
              <c:f>Cyclophilin!$K$55:$P$55</c:f>
              <c:numCache>
                <c:formatCode>General</c:formatCode>
                <c:ptCount val="6"/>
                <c:pt idx="2" formatCode="0.00">
                  <c:v>7599.9850034257906</c:v>
                </c:pt>
                <c:pt idx="3" formatCode="0.00">
                  <c:v>9861.3049513268179</c:v>
                </c:pt>
                <c:pt idx="4" formatCode="0.00">
                  <c:v>693.75599503480498</c:v>
                </c:pt>
                <c:pt idx="5" formatCode="0.00">
                  <c:v>116.84116649748037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0C-43D4-AD06-D087BD73A989}"/>
            </c:ext>
          </c:extLst>
        </c:ser>
        <c:ser>
          <c:idx val="4"/>
          <c:order val="4"/>
          <c:tx>
            <c:strRef>
              <c:f>Cyclophilin!$A$62</c:f>
              <c:strCache>
                <c:ptCount val="1"/>
                <c:pt idx="0">
                  <c:v>786-O</c:v>
                </c:pt>
              </c:strCache>
            </c:strRef>
          </c:tx>
          <c:invertIfNegative val="0"/>
          <c:val>
            <c:numRef>
              <c:f>Cyclophilin!$K$62:$P$62</c:f>
              <c:numCache>
                <c:formatCode>General</c:formatCode>
                <c:ptCount val="6"/>
                <c:pt idx="2">
                  <c:v>4555.3426344008831</c:v>
                </c:pt>
                <c:pt idx="3">
                  <c:v>11803.912598517722</c:v>
                </c:pt>
                <c:pt idx="4">
                  <c:v>1186.9533529530493</c:v>
                </c:pt>
                <c:pt idx="5">
                  <c:v>687.64072983072606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0C-43D4-AD06-D087BD73A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4544976"/>
        <c:axId val="-1147116848"/>
      </c:barChart>
      <c:catAx>
        <c:axId val="-110454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2700" cmpd="sng">
            <a:solidFill>
              <a:srgbClr val="000000"/>
            </a:solidFill>
          </a:ln>
        </c:spPr>
        <c:crossAx val="-1147116848"/>
        <c:crosses val="autoZero"/>
        <c:auto val="1"/>
        <c:lblAlgn val="ctr"/>
        <c:lblOffset val="100"/>
        <c:noMultiLvlLbl val="0"/>
      </c:catAx>
      <c:valAx>
        <c:axId val="-1147116848"/>
        <c:scaling>
          <c:orientation val="minMax"/>
          <c:max val="163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expression to cyclophilin</a:t>
                </a:r>
              </a:p>
            </c:rich>
          </c:tx>
          <c:layout>
            <c:manualLayout>
              <c:xMode val="edge"/>
              <c:yMode val="edge"/>
              <c:x val="0.05"/>
              <c:y val="0.2296296296296299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 cmpd="sng">
            <a:solidFill>
              <a:schemeClr val="tx1"/>
            </a:solidFill>
          </a:ln>
        </c:spPr>
        <c:crossAx val="-1104544976"/>
        <c:crosses val="autoZero"/>
        <c:crossBetween val="between"/>
        <c:majorUnit val="5000"/>
      </c:valAx>
      <c:spPr>
        <a:noFill/>
      </c:spPr>
    </c:plotArea>
    <c:legend>
      <c:legendPos val="r"/>
      <c:layout>
        <c:manualLayout>
          <c:xMode val="edge"/>
          <c:yMode val="edge"/>
          <c:x val="0.773827865266842"/>
          <c:y val="0.17172535724701099"/>
          <c:w val="0.14561657917760301"/>
          <c:h val="0.4648822543015460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mRNA expression</a:t>
            </a:r>
          </a:p>
        </c:rich>
      </c:tx>
      <c:layout>
        <c:manualLayout>
          <c:xMode val="edge"/>
          <c:yMode val="edge"/>
          <c:x val="0.384330708661417"/>
          <c:y val="9.25925925925926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949321959754999"/>
          <c:y val="0.11851851851851899"/>
          <c:w val="0.78439566929133897"/>
          <c:h val="0.76413604549431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Cyclophilin!$R$2</c:f>
              <c:strCache>
                <c:ptCount val="1"/>
                <c:pt idx="0">
                  <c:v>bActin</c:v>
                </c:pt>
              </c:strCache>
            </c:strRef>
          </c:tx>
          <c:invertIfNegative val="0"/>
          <c:cat>
            <c:strRef>
              <c:f>(Cyclophilin!$A$35,Cyclophilin!$A$15,Cyclophilin!$A$3,Cyclophilin!$A$55,Cyclophilin!$A$62)</c:f>
              <c:strCache>
                <c:ptCount val="5"/>
                <c:pt idx="0">
                  <c:v>UOK262</c:v>
                </c:pt>
                <c:pt idx="1">
                  <c:v>UMRC6</c:v>
                </c:pt>
                <c:pt idx="2">
                  <c:v>HK-2</c:v>
                </c:pt>
                <c:pt idx="3">
                  <c:v>UMRC3</c:v>
                </c:pt>
                <c:pt idx="4">
                  <c:v>786-O</c:v>
                </c:pt>
              </c:strCache>
            </c:strRef>
          </c:cat>
          <c:val>
            <c:numRef>
              <c:f>(Cyclophilin!$R$52,Cyclophilin!$R$31,Cyclophilin!$R$12,Cyclophilin!$R$55,Cyclophilin!$R$62)</c:f>
              <c:numCache>
                <c:formatCode>0.00</c:formatCode>
                <c:ptCount val="5"/>
                <c:pt idx="0">
                  <c:v>0.72993165288908435</c:v>
                </c:pt>
                <c:pt idx="1">
                  <c:v>0.20465313568669094</c:v>
                </c:pt>
                <c:pt idx="2">
                  <c:v>0</c:v>
                </c:pt>
                <c:pt idx="3">
                  <c:v>0.77068755513977161</c:v>
                </c:pt>
                <c:pt idx="4">
                  <c:v>0.38591802475502257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3-4E6B-9C36-9301EDE00B95}"/>
            </c:ext>
          </c:extLst>
        </c:ser>
        <c:ser>
          <c:idx val="1"/>
          <c:order val="1"/>
          <c:tx>
            <c:strRef>
              <c:f>Cyclophilin!$S$2</c:f>
              <c:strCache>
                <c:ptCount val="1"/>
                <c:pt idx="0">
                  <c:v>cyclophilin</c:v>
                </c:pt>
              </c:strCache>
            </c:strRef>
          </c:tx>
          <c:invertIfNegative val="0"/>
          <c:cat>
            <c:strRef>
              <c:f>(Cyclophilin!$A$35,Cyclophilin!$A$15,Cyclophilin!$A$3,Cyclophilin!$A$55,Cyclophilin!$A$62)</c:f>
              <c:strCache>
                <c:ptCount val="5"/>
                <c:pt idx="0">
                  <c:v>UOK262</c:v>
                </c:pt>
                <c:pt idx="1">
                  <c:v>UMRC6</c:v>
                </c:pt>
                <c:pt idx="2">
                  <c:v>HK-2</c:v>
                </c:pt>
                <c:pt idx="3">
                  <c:v>UMRC3</c:v>
                </c:pt>
                <c:pt idx="4">
                  <c:v>786-O</c:v>
                </c:pt>
              </c:strCache>
            </c:strRef>
          </c:cat>
          <c:val>
            <c:numRef>
              <c:f>(Cyclophilin!$S$52,Cyclophilin!$S$31,Cyclophilin!$S$13,Cyclophilin!$S$55,Cyclophilin!$S$62)</c:f>
              <c:numCache>
                <c:formatCode>0.000</c:formatCode>
                <c:ptCount val="5"/>
                <c:pt idx="0">
                  <c:v>0.45441254709021855</c:v>
                </c:pt>
                <c:pt idx="1">
                  <c:v>0.13080225983904681</c:v>
                </c:pt>
                <c:pt idx="3">
                  <c:v>0.77068755513977172</c:v>
                </c:pt>
                <c:pt idx="4">
                  <c:v>0.3859180247550224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3-4E6B-9C36-9301EDE00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22242448"/>
        <c:axId val="-1157778448"/>
      </c:barChart>
      <c:catAx>
        <c:axId val="-112224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2700" cmpd="sng">
            <a:solidFill>
              <a:srgbClr val="000000"/>
            </a:solidFill>
          </a:ln>
        </c:spPr>
        <c:crossAx val="-1157778448"/>
        <c:crosses val="autoZero"/>
        <c:auto val="1"/>
        <c:lblAlgn val="ctr"/>
        <c:lblOffset val="100"/>
        <c:noMultiLvlLbl val="0"/>
      </c:catAx>
      <c:valAx>
        <c:axId val="-11577784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LDH-A / LDH-B</a:t>
                </a:r>
              </a:p>
            </c:rich>
          </c:tx>
          <c:layout>
            <c:manualLayout>
              <c:xMode val="edge"/>
              <c:yMode val="edge"/>
              <c:x val="3.8888888888888903E-2"/>
              <c:y val="0.35925925925925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 w="12700" cmpd="sng">
            <a:solidFill>
              <a:schemeClr val="tx1"/>
            </a:solidFill>
          </a:ln>
        </c:spPr>
        <c:crossAx val="-112224244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73827865266842"/>
          <c:y val="0.17172535724701099"/>
          <c:w val="0.15468327653073199"/>
          <c:h val="0.21251760196642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mRNA expression reltive t o bACtin</a:t>
            </a:r>
          </a:p>
        </c:rich>
      </c:tx>
      <c:layout>
        <c:manualLayout>
          <c:xMode val="edge"/>
          <c:yMode val="edge"/>
          <c:x val="0.384330708661417"/>
          <c:y val="9.25925925925926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949321959754999"/>
          <c:y val="0.11851851851851899"/>
          <c:w val="0.78439566929133897"/>
          <c:h val="0.76413604549431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Cyclophilin!$A$55</c:f>
              <c:strCache>
                <c:ptCount val="1"/>
                <c:pt idx="0">
                  <c:v>UMRC3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Cyclophilin!$F$60:$I$60</c:f>
                <c:numCache>
                  <c:formatCode>General</c:formatCode>
                  <c:ptCount val="4"/>
                  <c:pt idx="0">
                    <c:v>1.8972662638005144</c:v>
                  </c:pt>
                  <c:pt idx="1">
                    <c:v>3.284357159795793</c:v>
                  </c:pt>
                  <c:pt idx="2">
                    <c:v>0.15522561890339798</c:v>
                  </c:pt>
                  <c:pt idx="3">
                    <c:v>0.22465455567168235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Cyclophilin!$F$2:$I$2</c:f>
              <c:strCache>
                <c:ptCount val="4"/>
                <c:pt idx="0">
                  <c:v>LDH-A</c:v>
                </c:pt>
                <c:pt idx="1">
                  <c:v>LDH-B</c:v>
                </c:pt>
                <c:pt idx="2">
                  <c:v>MCT1</c:v>
                </c:pt>
                <c:pt idx="3">
                  <c:v>MCT4</c:v>
                </c:pt>
              </c:strCache>
            </c:strRef>
          </c:cat>
          <c:val>
            <c:numRef>
              <c:f>Cyclophilin!$F$59:$I$59</c:f>
              <c:numCache>
                <c:formatCode>0.00</c:formatCode>
                <c:ptCount val="4"/>
                <c:pt idx="0">
                  <c:v>116.99398129011438</c:v>
                </c:pt>
                <c:pt idx="1">
                  <c:v>54.619475895088186</c:v>
                </c:pt>
                <c:pt idx="2">
                  <c:v>4.8502765728782338</c:v>
                </c:pt>
                <c:pt idx="3">
                  <c:v>5.486574429272701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6-496C-BE5B-E7A664B65CF0}"/>
            </c:ext>
          </c:extLst>
        </c:ser>
        <c:ser>
          <c:idx val="1"/>
          <c:order val="1"/>
          <c:tx>
            <c:strRef>
              <c:f>Cyclophilin!$A$62</c:f>
              <c:strCache>
                <c:ptCount val="1"/>
                <c:pt idx="0">
                  <c:v>786-O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Cyclophilin!$F$67:$I$67</c:f>
                <c:numCache>
                  <c:formatCode>General</c:formatCode>
                  <c:ptCount val="4"/>
                  <c:pt idx="0">
                    <c:v>3.590480578394911</c:v>
                  </c:pt>
                  <c:pt idx="1">
                    <c:v>2.0335583556991459</c:v>
                  </c:pt>
                  <c:pt idx="2">
                    <c:v>0.15191755089680226</c:v>
                  </c:pt>
                  <c:pt idx="3">
                    <c:v>0.30005790809300792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Cyclophilin!$F$2:$I$2</c:f>
              <c:strCache>
                <c:ptCount val="4"/>
                <c:pt idx="0">
                  <c:v>LDH-A</c:v>
                </c:pt>
                <c:pt idx="1">
                  <c:v>LDH-B</c:v>
                </c:pt>
                <c:pt idx="2">
                  <c:v>MCT1</c:v>
                </c:pt>
                <c:pt idx="3">
                  <c:v>MCT4</c:v>
                </c:pt>
              </c:strCache>
            </c:strRef>
          </c:cat>
          <c:val>
            <c:numRef>
              <c:f>Cyclophilin!$F$66:$I$66</c:f>
              <c:numCache>
                <c:formatCode>0.00</c:formatCode>
                <c:ptCount val="4"/>
                <c:pt idx="0">
                  <c:v>75.962420405929919</c:v>
                </c:pt>
                <c:pt idx="1">
                  <c:v>19.495303219099451</c:v>
                </c:pt>
                <c:pt idx="2">
                  <c:v>2.241795078620481</c:v>
                </c:pt>
                <c:pt idx="3">
                  <c:v>3.0248850067069104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6-496C-BE5B-E7A664B6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33102192"/>
        <c:axId val="-1148871728"/>
      </c:barChart>
      <c:catAx>
        <c:axId val="-113310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2700" cmpd="sng">
            <a:solidFill>
              <a:srgbClr val="000000"/>
            </a:solidFill>
          </a:ln>
        </c:spPr>
        <c:crossAx val="-1148871728"/>
        <c:crosses val="autoZero"/>
        <c:auto val="1"/>
        <c:lblAlgn val="ctr"/>
        <c:lblOffset val="100"/>
        <c:noMultiLvlLbl val="0"/>
      </c:catAx>
      <c:valAx>
        <c:axId val="-1148871728"/>
        <c:scaling>
          <c:orientation val="minMax"/>
          <c:max val="1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LDH-A / LDH-B</a:t>
                </a:r>
              </a:p>
            </c:rich>
          </c:tx>
          <c:layout>
            <c:manualLayout>
              <c:xMode val="edge"/>
              <c:yMode val="edge"/>
              <c:x val="3.8888888888888903E-2"/>
              <c:y val="0.35925925925925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 cmpd="sng">
            <a:solidFill>
              <a:schemeClr val="tx1"/>
            </a:solidFill>
          </a:ln>
        </c:spPr>
        <c:crossAx val="-1133102192"/>
        <c:crosses val="autoZero"/>
        <c:crossBetween val="between"/>
        <c:majorUnit val="40"/>
      </c:valAx>
      <c:spPr>
        <a:noFill/>
      </c:spPr>
    </c:plotArea>
    <c:legend>
      <c:legendPos val="r"/>
      <c:layout>
        <c:manualLayout>
          <c:xMode val="edge"/>
          <c:yMode val="edge"/>
          <c:x val="0.773827865266842"/>
          <c:y val="0.17172535724701099"/>
          <c:w val="0.15468327653073199"/>
          <c:h val="0.21251760196642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mRNA expression reltive t Cyclophilin</a:t>
            </a:r>
          </a:p>
        </c:rich>
      </c:tx>
      <c:layout>
        <c:manualLayout>
          <c:xMode val="edge"/>
          <c:yMode val="edge"/>
          <c:x val="0.384330708661417"/>
          <c:y val="9.25925925925926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949321959754999"/>
          <c:y val="0.11851851851851899"/>
          <c:w val="0.78439566929133897"/>
          <c:h val="0.76413604549431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Cyclophilin!$A$55</c:f>
              <c:strCache>
                <c:ptCount val="1"/>
                <c:pt idx="0">
                  <c:v>UMRC3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Cyclophilin!$M$60:$P$60</c:f>
                <c:numCache>
                  <c:formatCode>General</c:formatCode>
                  <c:ptCount val="4"/>
                  <c:pt idx="0">
                    <c:v>1113.8339757243939</c:v>
                  </c:pt>
                  <c:pt idx="1">
                    <c:v>183.11064390623443</c:v>
                  </c:pt>
                  <c:pt idx="2">
                    <c:v>28.105080818563266</c:v>
                  </c:pt>
                  <c:pt idx="3">
                    <c:v>15.027485297640693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Cyclophilin!$F$2:$I$2</c:f>
              <c:strCache>
                <c:ptCount val="4"/>
                <c:pt idx="0">
                  <c:v>LDH-A</c:v>
                </c:pt>
                <c:pt idx="1">
                  <c:v>LDH-B</c:v>
                </c:pt>
                <c:pt idx="2">
                  <c:v>MCT1</c:v>
                </c:pt>
                <c:pt idx="3">
                  <c:v>MCT4</c:v>
                </c:pt>
              </c:strCache>
            </c:strRef>
          </c:cat>
          <c:val>
            <c:numRef>
              <c:f>Cyclophilin!$M$59:$P$59</c:f>
              <c:numCache>
                <c:formatCode>0</c:formatCode>
                <c:ptCount val="4"/>
                <c:pt idx="0">
                  <c:v>35075.077302268</c:v>
                </c:pt>
                <c:pt idx="1">
                  <c:v>16306.753127665614</c:v>
                </c:pt>
                <c:pt idx="2">
                  <c:v>1452.0739355995145</c:v>
                </c:pt>
                <c:pt idx="3">
                  <c:v>1641.0757452127207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D-4FD7-AFEC-56F7967F83B4}"/>
            </c:ext>
          </c:extLst>
        </c:ser>
        <c:ser>
          <c:idx val="1"/>
          <c:order val="1"/>
          <c:tx>
            <c:strRef>
              <c:f>Cyclophilin!$A$62</c:f>
              <c:strCache>
                <c:ptCount val="1"/>
                <c:pt idx="0">
                  <c:v>786-O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Cyclophilin!$M$67:$P$67</c:f>
                <c:numCache>
                  <c:formatCode>General</c:formatCode>
                  <c:ptCount val="4"/>
                  <c:pt idx="0">
                    <c:v>1544.7738266530575</c:v>
                  </c:pt>
                  <c:pt idx="1">
                    <c:v>964.72968483279408</c:v>
                  </c:pt>
                  <c:pt idx="2">
                    <c:v>58.301553903367989</c:v>
                  </c:pt>
                  <c:pt idx="3">
                    <c:v>150.69465475523333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Cyclophilin!$F$2:$I$2</c:f>
              <c:strCache>
                <c:ptCount val="4"/>
                <c:pt idx="0">
                  <c:v>LDH-A</c:v>
                </c:pt>
                <c:pt idx="1">
                  <c:v>LDH-B</c:v>
                </c:pt>
                <c:pt idx="2">
                  <c:v>MCT1</c:v>
                </c:pt>
                <c:pt idx="3">
                  <c:v>MCT4</c:v>
                </c:pt>
              </c:strCache>
            </c:strRef>
          </c:cat>
          <c:val>
            <c:numRef>
              <c:f>Cyclophilin!$M$66:$P$66</c:f>
              <c:numCache>
                <c:formatCode>0</c:formatCode>
                <c:ptCount val="4"/>
                <c:pt idx="0">
                  <c:v>37427.231349524307</c:v>
                </c:pt>
                <c:pt idx="1">
                  <c:v>9601.7170965760561</c:v>
                </c:pt>
                <c:pt idx="2">
                  <c:v>1103.0778794222635</c:v>
                </c:pt>
                <c:pt idx="3">
                  <c:v>1491.9861892454894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D-4FD7-AFEC-56F7967F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48873600"/>
        <c:axId val="-1193098656"/>
      </c:barChart>
      <c:catAx>
        <c:axId val="-11488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2700" cmpd="sng">
            <a:solidFill>
              <a:srgbClr val="000000"/>
            </a:solidFill>
          </a:ln>
        </c:spPr>
        <c:crossAx val="-1193098656"/>
        <c:crosses val="autoZero"/>
        <c:auto val="1"/>
        <c:lblAlgn val="ctr"/>
        <c:lblOffset val="100"/>
        <c:noMultiLvlLbl val="0"/>
      </c:catAx>
      <c:valAx>
        <c:axId val="-11930986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LDH-A / LDH-B</a:t>
                </a:r>
              </a:p>
            </c:rich>
          </c:tx>
          <c:layout>
            <c:manualLayout>
              <c:xMode val="edge"/>
              <c:yMode val="edge"/>
              <c:x val="3.8888888888888903E-2"/>
              <c:y val="0.35925925925925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 cmpd="sng">
            <a:solidFill>
              <a:schemeClr val="tx1"/>
            </a:solidFill>
          </a:ln>
        </c:spPr>
        <c:crossAx val="-114887360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73827865266842"/>
          <c:y val="0.17172535724701099"/>
          <c:w val="0.15468327653073199"/>
          <c:h val="0.21251760196642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949321959754999"/>
          <c:y val="0.11851851851851899"/>
          <c:w val="0.78439566929133897"/>
          <c:h val="0.764136045494313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Cyclophilin!$A$62</c:f>
              <c:strCache>
                <c:ptCount val="1"/>
                <c:pt idx="0">
                  <c:v>786-O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(Cyclophilin!$H$67:$I$67,Cyclophilin!$R$67)</c:f>
                <c:numCache>
                  <c:formatCode>General</c:formatCode>
                  <c:ptCount val="3"/>
                  <c:pt idx="0">
                    <c:v>0.15191755089680226</c:v>
                  </c:pt>
                  <c:pt idx="1">
                    <c:v>0.30005790809300792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(Cyclophilin!$H$2:$I$2,Cyclophilin!$R$1,Cyclophilin!$Q$2)</c:f>
              <c:strCache>
                <c:ptCount val="4"/>
                <c:pt idx="0">
                  <c:v>MCT1</c:v>
                </c:pt>
                <c:pt idx="1">
                  <c:v>MCT4</c:v>
                </c:pt>
                <c:pt idx="2">
                  <c:v>LDH-A / LDH-B</c:v>
                </c:pt>
                <c:pt idx="3">
                  <c:v>MCT1/MCT4</c:v>
                </c:pt>
              </c:strCache>
            </c:strRef>
          </c:cat>
          <c:val>
            <c:numRef>
              <c:f>(Cyclophilin!$H$66:$I$66,Cyclophilin!$R$66,Cyclophilin!$Q$66)</c:f>
              <c:numCache>
                <c:formatCode>0.00</c:formatCode>
                <c:ptCount val="4"/>
                <c:pt idx="0">
                  <c:v>2.241795078620481</c:v>
                </c:pt>
                <c:pt idx="1">
                  <c:v>3.0248850067069104</c:v>
                </c:pt>
                <c:pt idx="2">
                  <c:v>3.8964472392258007</c:v>
                </c:pt>
                <c:pt idx="3" formatCode="0.0">
                  <c:v>0.74111745525858752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4-4840-B556-EB4C11530048}"/>
            </c:ext>
          </c:extLst>
        </c:ser>
        <c:ser>
          <c:idx val="0"/>
          <c:order val="1"/>
          <c:tx>
            <c:strRef>
              <c:f>Cyclophilin!$A$55</c:f>
              <c:strCache>
                <c:ptCount val="1"/>
                <c:pt idx="0">
                  <c:v>UMRC3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(Cyclophilin!$H$60:$I$60,Cyclophilin!$R$60)</c:f>
                <c:numCache>
                  <c:formatCode>General</c:formatCode>
                  <c:ptCount val="3"/>
                  <c:pt idx="0">
                    <c:v>0.15522561890339798</c:v>
                  </c:pt>
                  <c:pt idx="1">
                    <c:v>0.22465455567168235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(Cyclophilin!$H$2:$I$2,Cyclophilin!$R$1,Cyclophilin!$Q$2)</c:f>
              <c:strCache>
                <c:ptCount val="4"/>
                <c:pt idx="0">
                  <c:v>MCT1</c:v>
                </c:pt>
                <c:pt idx="1">
                  <c:v>MCT4</c:v>
                </c:pt>
                <c:pt idx="2">
                  <c:v>LDH-A / LDH-B</c:v>
                </c:pt>
                <c:pt idx="3">
                  <c:v>MCT1/MCT4</c:v>
                </c:pt>
              </c:strCache>
            </c:strRef>
          </c:cat>
          <c:val>
            <c:numRef>
              <c:f>(Cyclophilin!$H$59:$I$59,Cyclophilin!$R$59,Cyclophilin!$Q$59)</c:f>
              <c:numCache>
                <c:formatCode>0.00</c:formatCode>
                <c:ptCount val="4"/>
                <c:pt idx="0">
                  <c:v>4.8502765728782338</c:v>
                </c:pt>
                <c:pt idx="1">
                  <c:v>5.486574429272701</c:v>
                </c:pt>
                <c:pt idx="2">
                  <c:v>2.1419828618427919</c:v>
                </c:pt>
                <c:pt idx="3" formatCode="0.0">
                  <c:v>0.8840263875762614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4-4840-B556-EB4C11530048}"/>
            </c:ext>
          </c:extLst>
        </c:ser>
        <c:ser>
          <c:idx val="2"/>
          <c:order val="2"/>
          <c:tx>
            <c:v>UOK262</c:v>
          </c:tx>
          <c:invertIfNegative val="0"/>
          <c:cat>
            <c:strRef>
              <c:f>(Cyclophilin!$H$2:$I$2,Cyclophilin!$R$1,Cyclophilin!$Q$2)</c:f>
              <c:strCache>
                <c:ptCount val="4"/>
                <c:pt idx="0">
                  <c:v>MCT1</c:v>
                </c:pt>
                <c:pt idx="1">
                  <c:v>MCT4</c:v>
                </c:pt>
                <c:pt idx="2">
                  <c:v>LDH-A / LDH-B</c:v>
                </c:pt>
                <c:pt idx="3">
                  <c:v>MCT1/MCT4</c:v>
                </c:pt>
              </c:strCache>
            </c:strRef>
          </c:cat>
          <c:val>
            <c:numRef>
              <c:f>(Cyclophilin!$H$51:$I$51,Cyclophilin!$R$51,Cyclophilin!$Q$51)</c:f>
              <c:numCache>
                <c:formatCode>0.00</c:formatCode>
                <c:ptCount val="4"/>
                <c:pt idx="0">
                  <c:v>2.5599669590284631</c:v>
                </c:pt>
                <c:pt idx="1">
                  <c:v>4.0511303974155801</c:v>
                </c:pt>
                <c:pt idx="2" formatCode="General">
                  <c:v>4.7011856921276065</c:v>
                </c:pt>
                <c:pt idx="3" formatCode="0.0">
                  <c:v>0.63191423328698448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4-4840-B556-EB4C11530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24052144"/>
        <c:axId val="-1156871280"/>
      </c:barChart>
      <c:catAx>
        <c:axId val="-11240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2700" cmpd="sng">
            <a:solidFill>
              <a:srgbClr val="000000"/>
            </a:solidFill>
          </a:ln>
        </c:spPr>
        <c:crossAx val="-1156871280"/>
        <c:crosses val="autoZero"/>
        <c:auto val="1"/>
        <c:lblAlgn val="ctr"/>
        <c:lblOffset val="100"/>
        <c:noMultiLvlLbl val="0"/>
      </c:catAx>
      <c:valAx>
        <c:axId val="-1156871280"/>
        <c:scaling>
          <c:orientation val="minMax"/>
          <c:max val="5.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expression to bActin (%)</a:t>
                </a:r>
              </a:p>
            </c:rich>
          </c:tx>
          <c:layout>
            <c:manualLayout>
              <c:xMode val="edge"/>
              <c:yMode val="edge"/>
              <c:x val="5.3814196732871099E-2"/>
              <c:y val="0.1945533425968810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 cmpd="sng">
            <a:solidFill>
              <a:schemeClr val="tx1"/>
            </a:solidFill>
          </a:ln>
        </c:spPr>
        <c:crossAx val="-1124052144"/>
        <c:crosses val="autoZero"/>
        <c:crossBetween val="between"/>
        <c:majorUnit val="2"/>
      </c:valAx>
      <c:spPr>
        <a:noFill/>
      </c:spPr>
    </c:plotArea>
    <c:legend>
      <c:legendPos val="r"/>
      <c:layout>
        <c:manualLayout>
          <c:xMode val="edge"/>
          <c:yMode val="edge"/>
          <c:x val="0.766365221138402"/>
          <c:y val="7.7607843137254898E-2"/>
          <c:w val="0.13040290672621099"/>
          <c:h val="0.2362695692450209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3307622541946602"/>
          <c:y val="0.11851851851851899"/>
          <c:w val="0.64303458795399304"/>
          <c:h val="0.764136045494313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Cyclophilin!$A$62</c:f>
              <c:strCache>
                <c:ptCount val="1"/>
                <c:pt idx="0">
                  <c:v>786-O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Cyclophilin!$M$67</c:f>
                <c:numCache>
                  <c:formatCode>General</c:formatCode>
                  <c:ptCount val="1"/>
                  <c:pt idx="0">
                    <c:v>1544.7738266530575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Cyclophilin!$M$2</c:f>
              <c:strCache>
                <c:ptCount val="1"/>
                <c:pt idx="0">
                  <c:v>LDH-A</c:v>
                </c:pt>
              </c:strCache>
            </c:strRef>
          </c:cat>
          <c:val>
            <c:numRef>
              <c:f>Cyclophilin!$M$66</c:f>
              <c:numCache>
                <c:formatCode>0</c:formatCode>
                <c:ptCount val="1"/>
                <c:pt idx="0">
                  <c:v>37427.231349524307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5-45FA-8D92-3B468CD2C666}"/>
            </c:ext>
          </c:extLst>
        </c:ser>
        <c:ser>
          <c:idx val="2"/>
          <c:order val="1"/>
          <c:tx>
            <c:v>UOK262</c:v>
          </c:tx>
          <c:invertIfNegative val="0"/>
          <c:errBars>
            <c:errBarType val="plus"/>
            <c:errValType val="cust"/>
            <c:noEndCap val="0"/>
            <c:plus>
              <c:numRef>
                <c:f>Cyclophilin!$U$53</c:f>
                <c:numCache>
                  <c:formatCode>General</c:formatCode>
                  <c:ptCount val="1"/>
                  <c:pt idx="0">
                    <c:v>2833.3439388288002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Cyclophilin!$M$2</c:f>
              <c:strCache>
                <c:ptCount val="1"/>
                <c:pt idx="0">
                  <c:v>LDH-A</c:v>
                </c:pt>
              </c:strCache>
            </c:strRef>
          </c:cat>
          <c:val>
            <c:numRef>
              <c:f>Cyclophilin!$M$51</c:f>
              <c:numCache>
                <c:formatCode>0</c:formatCode>
                <c:ptCount val="1"/>
                <c:pt idx="0">
                  <c:v>50969.886602891456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5-45FA-8D92-3B468CD2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9367232"/>
        <c:axId val="-1087050720"/>
      </c:barChart>
      <c:catAx>
        <c:axId val="-109936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2700" cmpd="sng">
            <a:solidFill>
              <a:srgbClr val="000000"/>
            </a:solidFill>
          </a:ln>
        </c:spPr>
        <c:crossAx val="-1087050720"/>
        <c:crosses val="autoZero"/>
        <c:auto val="1"/>
        <c:lblAlgn val="ctr"/>
        <c:lblOffset val="100"/>
        <c:noMultiLvlLbl val="0"/>
      </c:catAx>
      <c:valAx>
        <c:axId val="-1087050720"/>
        <c:scaling>
          <c:orientation val="minMax"/>
          <c:max val="54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expression to cyclophilin(%)</a:t>
                </a:r>
              </a:p>
            </c:rich>
          </c:tx>
          <c:layout>
            <c:manualLayout>
              <c:xMode val="edge"/>
              <c:yMode val="edge"/>
              <c:x val="5.3814196732871099E-2"/>
              <c:y val="0.1945533425968810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 cmpd="sng">
            <a:solidFill>
              <a:schemeClr val="tx1"/>
            </a:solidFill>
          </a:ln>
        </c:spPr>
        <c:crossAx val="-1099367232"/>
        <c:crosses val="autoZero"/>
        <c:crossBetween val="between"/>
        <c:majorUnit val="20000"/>
      </c:valAx>
      <c:spPr>
        <a:noFill/>
      </c:spPr>
    </c:plotArea>
    <c:legend>
      <c:legendPos val="r"/>
      <c:layout>
        <c:manualLayout>
          <c:xMode val="edge"/>
          <c:yMode val="edge"/>
          <c:x val="0.31610339283505801"/>
          <c:y val="3.44705882352941E-2"/>
          <c:w val="0.35029805829245197"/>
          <c:h val="0.2362695692450209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949321959754999"/>
          <c:y val="0.11851851851851899"/>
          <c:w val="0.78439566929133897"/>
          <c:h val="0.764136045494313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Cyclophilin!$A$62</c:f>
              <c:strCache>
                <c:ptCount val="1"/>
                <c:pt idx="0">
                  <c:v>786-O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(Cyclophilin!$H$67:$I$67,Cyclophilin!$R$67)</c:f>
                <c:numCache>
                  <c:formatCode>General</c:formatCode>
                  <c:ptCount val="3"/>
                  <c:pt idx="0">
                    <c:v>0.15191755089680226</c:v>
                  </c:pt>
                  <c:pt idx="1">
                    <c:v>0.30005790809300792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(Cyclophilin!$M$2,Cyclophilin!$P$2)</c:f>
              <c:strCache>
                <c:ptCount val="2"/>
                <c:pt idx="0">
                  <c:v>LDH-A</c:v>
                </c:pt>
                <c:pt idx="1">
                  <c:v>MCT4</c:v>
                </c:pt>
              </c:strCache>
            </c:strRef>
          </c:cat>
          <c:val>
            <c:numRef>
              <c:f>(Cyclophilin!$M$66,Cyclophilin!$P$66)</c:f>
              <c:numCache>
                <c:formatCode>0</c:formatCode>
                <c:ptCount val="2"/>
                <c:pt idx="0">
                  <c:v>37427.231349524307</c:v>
                </c:pt>
                <c:pt idx="1">
                  <c:v>1491.9861892454894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7-437D-B3FC-A52E2CFB91C7}"/>
            </c:ext>
          </c:extLst>
        </c:ser>
        <c:ser>
          <c:idx val="2"/>
          <c:order val="1"/>
          <c:tx>
            <c:v>UOK262</c:v>
          </c:tx>
          <c:invertIfNegative val="0"/>
          <c:cat>
            <c:strRef>
              <c:f>(Cyclophilin!$M$2,Cyclophilin!$P$2)</c:f>
              <c:strCache>
                <c:ptCount val="2"/>
                <c:pt idx="0">
                  <c:v>LDH-A</c:v>
                </c:pt>
                <c:pt idx="1">
                  <c:v>MCT4</c:v>
                </c:pt>
              </c:strCache>
            </c:strRef>
          </c:cat>
          <c:val>
            <c:numRef>
              <c:f>(Cyclophilin!$M$51,Cyclophilin!$O$51)</c:f>
              <c:numCache>
                <c:formatCode>0</c:formatCode>
                <c:ptCount val="2"/>
                <c:pt idx="0">
                  <c:v>50969.886602891456</c:v>
                </c:pt>
                <c:pt idx="1">
                  <c:v>1322.0357942138203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7-437D-B3FC-A52E2CFB9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70829712"/>
        <c:axId val="-1159256672"/>
      </c:barChart>
      <c:catAx>
        <c:axId val="-117082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2700" cmpd="sng">
            <a:solidFill>
              <a:srgbClr val="000000"/>
            </a:solidFill>
          </a:ln>
        </c:spPr>
        <c:crossAx val="-1159256672"/>
        <c:crosses val="autoZero"/>
        <c:auto val="1"/>
        <c:lblAlgn val="ctr"/>
        <c:lblOffset val="100"/>
        <c:noMultiLvlLbl val="0"/>
      </c:catAx>
      <c:valAx>
        <c:axId val="-1159256672"/>
        <c:scaling>
          <c:orientation val="minMax"/>
          <c:max val="51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expression to bActin (%)</a:t>
                </a:r>
              </a:p>
            </c:rich>
          </c:tx>
          <c:layout>
            <c:manualLayout>
              <c:xMode val="edge"/>
              <c:yMode val="edge"/>
              <c:x val="5.3814196732871099E-2"/>
              <c:y val="0.1945533425968810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 cmpd="sng">
            <a:solidFill>
              <a:schemeClr val="tx1"/>
            </a:solidFill>
          </a:ln>
        </c:spPr>
        <c:crossAx val="-1170829712"/>
        <c:crosses val="autoZero"/>
        <c:crossBetween val="between"/>
        <c:majorUnit val="20000"/>
      </c:valAx>
      <c:spPr>
        <a:noFill/>
      </c:spPr>
    </c:plotArea>
    <c:legend>
      <c:legendPos val="r"/>
      <c:layout>
        <c:manualLayout>
          <c:xMode val="edge"/>
          <c:yMode val="edge"/>
          <c:x val="0.766365221138402"/>
          <c:y val="7.7607843137254898E-2"/>
          <c:w val="0.13040290672621099"/>
          <c:h val="0.2362695692450209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3307622541946602"/>
          <c:y val="0.11851851851851899"/>
          <c:w val="0.64303458795399304"/>
          <c:h val="0.764136045494313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Cyclophilin!$A$62</c:f>
              <c:strCache>
                <c:ptCount val="1"/>
                <c:pt idx="0">
                  <c:v>786-O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Cyclophilin!$P$67</c:f>
                <c:numCache>
                  <c:formatCode>General</c:formatCode>
                  <c:ptCount val="1"/>
                  <c:pt idx="0">
                    <c:v>150.69465475523333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Cyclophilin!$P$2</c:f>
              <c:strCache>
                <c:ptCount val="1"/>
                <c:pt idx="0">
                  <c:v>MCT4</c:v>
                </c:pt>
              </c:strCache>
            </c:strRef>
          </c:cat>
          <c:val>
            <c:numRef>
              <c:f>Cyclophilin!$P$66</c:f>
              <c:numCache>
                <c:formatCode>0</c:formatCode>
                <c:ptCount val="1"/>
                <c:pt idx="0">
                  <c:v>1491.9861892454894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D-469D-8A6B-22498B94DD65}"/>
            </c:ext>
          </c:extLst>
        </c:ser>
        <c:ser>
          <c:idx val="2"/>
          <c:order val="1"/>
          <c:tx>
            <c:v>UOK262</c:v>
          </c:tx>
          <c:invertIfNegative val="0"/>
          <c:errBars>
            <c:errBarType val="plus"/>
            <c:errValType val="cust"/>
            <c:noEndCap val="0"/>
            <c:plus>
              <c:numRef>
                <c:f>Cyclophilin!$P$53</c:f>
                <c:numCache>
                  <c:formatCode>General</c:formatCode>
                  <c:ptCount val="1"/>
                  <c:pt idx="0">
                    <c:v>283.33439388288002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Cyclophilin!$P$2</c:f>
              <c:strCache>
                <c:ptCount val="1"/>
                <c:pt idx="0">
                  <c:v>MCT4</c:v>
                </c:pt>
              </c:strCache>
            </c:strRef>
          </c:cat>
          <c:val>
            <c:numRef>
              <c:f>Cyclophilin!$P$51</c:f>
              <c:numCache>
                <c:formatCode>0</c:formatCode>
                <c:ptCount val="1"/>
                <c:pt idx="0">
                  <c:v>2092.1127022841042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D-469D-8A6B-22498B94D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41659056"/>
        <c:axId val="-1097059456"/>
      </c:barChart>
      <c:catAx>
        <c:axId val="-114165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2700" cmpd="sng">
            <a:solidFill>
              <a:srgbClr val="000000"/>
            </a:solidFill>
          </a:ln>
        </c:spPr>
        <c:crossAx val="-1097059456"/>
        <c:crosses val="autoZero"/>
        <c:auto val="1"/>
        <c:lblAlgn val="ctr"/>
        <c:lblOffset val="100"/>
        <c:noMultiLvlLbl val="0"/>
      </c:catAx>
      <c:valAx>
        <c:axId val="-1097059456"/>
        <c:scaling>
          <c:orientation val="minMax"/>
          <c:max val="24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expression to cyclophilin(%)</a:t>
                </a:r>
              </a:p>
            </c:rich>
          </c:tx>
          <c:layout>
            <c:manualLayout>
              <c:xMode val="edge"/>
              <c:yMode val="edge"/>
              <c:x val="5.3814196732871099E-2"/>
              <c:y val="0.1945533425968810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 cmpd="sng">
            <a:solidFill>
              <a:schemeClr val="tx1"/>
            </a:solidFill>
          </a:ln>
        </c:spPr>
        <c:crossAx val="-1141659056"/>
        <c:crosses val="autoZero"/>
        <c:crossBetween val="between"/>
        <c:majorUnit val="1000"/>
      </c:valAx>
      <c:spPr>
        <a:noFill/>
      </c:spPr>
    </c:plotArea>
    <c:legend>
      <c:legendPos val="r"/>
      <c:layout>
        <c:manualLayout>
          <c:xMode val="edge"/>
          <c:yMode val="edge"/>
          <c:x val="0.33181019911777998"/>
          <c:y val="2.2705882352941201E-2"/>
          <c:w val="0.35029805829245197"/>
          <c:h val="0.2362695692450209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293600" y="711200"/>
    <xdr:ext cx="4572000" cy="4648200"/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852400" y="5765800"/>
    <xdr:ext cx="4572000" cy="2692400"/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20</xdr:col>
      <xdr:colOff>292100</xdr:colOff>
      <xdr:row>54</xdr:row>
      <xdr:rowOff>0</xdr:rowOff>
    </xdr:from>
    <xdr:to>
      <xdr:col>26</xdr:col>
      <xdr:colOff>444500</xdr:colOff>
      <xdr:row>74</xdr:row>
      <xdr:rowOff>88900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406400</xdr:colOff>
      <xdr:row>68</xdr:row>
      <xdr:rowOff>88900</xdr:rowOff>
    </xdr:from>
    <xdr:to>
      <xdr:col>9</xdr:col>
      <xdr:colOff>50800</xdr:colOff>
      <xdr:row>89</xdr:row>
      <xdr:rowOff>127000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469900</xdr:colOff>
      <xdr:row>90</xdr:row>
      <xdr:rowOff>0</xdr:rowOff>
    </xdr:from>
    <xdr:to>
      <xdr:col>9</xdr:col>
      <xdr:colOff>114300</xdr:colOff>
      <xdr:row>111</xdr:row>
      <xdr:rowOff>38100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19</xdr:col>
      <xdr:colOff>812800</xdr:colOff>
      <xdr:row>95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711200</xdr:colOff>
      <xdr:row>78</xdr:row>
      <xdr:rowOff>63500</xdr:rowOff>
    </xdr:from>
    <xdr:to>
      <xdr:col>22</xdr:col>
      <xdr:colOff>660400</xdr:colOff>
      <xdr:row>99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79</xdr:row>
      <xdr:rowOff>0</xdr:rowOff>
    </xdr:from>
    <xdr:to>
      <xdr:col>32</xdr:col>
      <xdr:colOff>152400</xdr:colOff>
      <xdr:row>100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647700</xdr:colOff>
      <xdr:row>78</xdr:row>
      <xdr:rowOff>0</xdr:rowOff>
    </xdr:from>
    <xdr:to>
      <xdr:col>25</xdr:col>
      <xdr:colOff>596900</xdr:colOff>
      <xdr:row>99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137160</xdr:rowOff>
    </xdr:from>
    <xdr:to>
      <xdr:col>15</xdr:col>
      <xdr:colOff>228600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D9E8C-0730-4C70-9C7D-DBF579AF6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25</xdr:row>
      <xdr:rowOff>76200</xdr:rowOff>
    </xdr:from>
    <xdr:to>
      <xdr:col>16</xdr:col>
      <xdr:colOff>133350</xdr:colOff>
      <xdr:row>42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6C9AD6-903A-4A9E-8F17-D40B544EA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7"/>
  <sheetViews>
    <sheetView workbookViewId="0">
      <pane xSplit="2" ySplit="2" topLeftCell="C9" activePane="bottomRight" state="frozenSplit"/>
      <selection pane="topRight" activeCell="AG1" sqref="AG1"/>
      <selection pane="bottomLeft" activeCell="A4" sqref="A4"/>
      <selection pane="bottomRight" activeCell="P31" sqref="P31"/>
    </sheetView>
  </sheetViews>
  <sheetFormatPr defaultColWidth="11.5703125" defaultRowHeight="12.75" x14ac:dyDescent="0.2"/>
  <cols>
    <col min="3" max="3" width="13.28515625" bestFit="1" customWidth="1"/>
    <col min="4" max="5" width="5.7109375" customWidth="1"/>
    <col min="6" max="9" width="6.28515625" customWidth="1"/>
    <col min="10" max="10" width="3.140625" customWidth="1"/>
    <col min="11" max="12" width="5.7109375" customWidth="1"/>
    <col min="13" max="13" width="8" customWidth="1"/>
    <col min="14" max="14" width="7.28515625" bestFit="1" customWidth="1"/>
    <col min="15" max="15" width="7.140625" customWidth="1"/>
    <col min="16" max="16" width="6" customWidth="1"/>
    <col min="17" max="17" width="6.140625" customWidth="1"/>
  </cols>
  <sheetData>
    <row r="1" spans="1:20" x14ac:dyDescent="0.2">
      <c r="C1" s="18"/>
      <c r="D1" s="19" t="s">
        <v>0</v>
      </c>
      <c r="E1" s="19"/>
      <c r="F1" s="19"/>
      <c r="G1" s="19"/>
      <c r="H1" s="19"/>
      <c r="I1" s="19"/>
      <c r="K1" s="19" t="s">
        <v>1</v>
      </c>
      <c r="L1" s="19"/>
      <c r="M1" s="19"/>
      <c r="N1" s="19"/>
      <c r="O1" s="19"/>
      <c r="P1" s="19"/>
      <c r="R1" s="19" t="s">
        <v>36</v>
      </c>
      <c r="S1" s="19"/>
      <c r="T1" s="13"/>
    </row>
    <row r="2" spans="1:20" ht="15" x14ac:dyDescent="0.25">
      <c r="A2" t="s">
        <v>2</v>
      </c>
      <c r="B2" t="s">
        <v>3</v>
      </c>
      <c r="C2" s="18"/>
      <c r="D2" s="1" t="s">
        <v>4</v>
      </c>
      <c r="E2" s="1" t="s">
        <v>5</v>
      </c>
      <c r="F2" t="s">
        <v>6</v>
      </c>
      <c r="G2" t="s">
        <v>7</v>
      </c>
      <c r="H2" t="s">
        <v>8</v>
      </c>
      <c r="I2" t="s">
        <v>9</v>
      </c>
      <c r="K2" s="1" t="s">
        <v>4</v>
      </c>
      <c r="L2" s="1" t="s">
        <v>5</v>
      </c>
      <c r="M2" t="s">
        <v>6</v>
      </c>
      <c r="N2" t="s">
        <v>7</v>
      </c>
      <c r="O2" t="s">
        <v>8</v>
      </c>
      <c r="P2" t="s">
        <v>9</v>
      </c>
      <c r="Q2" t="s">
        <v>37</v>
      </c>
      <c r="R2" t="s">
        <v>27</v>
      </c>
      <c r="S2" t="s">
        <v>28</v>
      </c>
    </row>
    <row r="3" spans="1:20" x14ac:dyDescent="0.2">
      <c r="A3" s="12" t="s">
        <v>21</v>
      </c>
      <c r="B3" s="2">
        <v>40667</v>
      </c>
      <c r="C3" t="s">
        <v>22</v>
      </c>
      <c r="D3" s="3"/>
      <c r="E3" s="3"/>
      <c r="F3" s="3">
        <v>15.010958438350338</v>
      </c>
      <c r="G3" s="3"/>
      <c r="H3" s="3">
        <v>2.6320183057894964</v>
      </c>
      <c r="I3" s="3">
        <v>0.84688805712318294</v>
      </c>
      <c r="J3" s="3"/>
      <c r="K3" s="3"/>
      <c r="L3" s="3"/>
      <c r="M3" s="4">
        <v>2527.9686489340284</v>
      </c>
      <c r="N3" s="3"/>
      <c r="O3" s="4">
        <v>443.25349295867619</v>
      </c>
      <c r="P3" s="4">
        <v>142.62290221884967</v>
      </c>
    </row>
    <row r="4" spans="1:20" x14ac:dyDescent="0.2">
      <c r="B4" s="2">
        <v>40667</v>
      </c>
      <c r="C4" t="s">
        <v>23</v>
      </c>
      <c r="D4" s="3"/>
      <c r="E4" s="3"/>
      <c r="F4" s="3">
        <v>13.812183711091579</v>
      </c>
      <c r="G4" s="3"/>
      <c r="H4" s="3">
        <v>2.5378342656527484</v>
      </c>
      <c r="I4" s="3">
        <v>1.31314223260686</v>
      </c>
      <c r="J4" s="3"/>
      <c r="K4" s="3"/>
      <c r="L4" s="3"/>
      <c r="M4" s="4">
        <v>2289.2334169026617</v>
      </c>
      <c r="N4" s="3"/>
      <c r="O4" s="4">
        <v>420.62103495101553</v>
      </c>
      <c r="P4" s="4">
        <v>217.64039220067829</v>
      </c>
    </row>
    <row r="5" spans="1:20" x14ac:dyDescent="0.2">
      <c r="B5" s="2">
        <v>40667</v>
      </c>
      <c r="C5" t="s">
        <v>24</v>
      </c>
      <c r="D5" s="3"/>
      <c r="E5" s="3"/>
      <c r="F5" s="3">
        <v>12.429794357860217</v>
      </c>
      <c r="G5" s="3"/>
      <c r="H5" s="3">
        <v>2.2516155598067424</v>
      </c>
      <c r="I5" s="3">
        <v>1.0955984953162703</v>
      </c>
      <c r="J5" s="3"/>
      <c r="K5" s="3"/>
      <c r="L5" s="3"/>
      <c r="M5" s="4">
        <v>2370.6092888244425</v>
      </c>
      <c r="N5" s="3"/>
      <c r="O5" s="4">
        <v>429.42792191603007</v>
      </c>
      <c r="P5" s="4">
        <v>208.95244885338101</v>
      </c>
    </row>
    <row r="6" spans="1:20" x14ac:dyDescent="0.2">
      <c r="B6" s="2">
        <v>40766</v>
      </c>
      <c r="C6" t="s">
        <v>22</v>
      </c>
      <c r="D6" s="5">
        <v>1.5318207889578541</v>
      </c>
      <c r="E6" s="5">
        <v>2.046303372612045E-2</v>
      </c>
      <c r="K6" s="6">
        <v>301.54653688979687</v>
      </c>
      <c r="L6" s="5">
        <v>4.0282499094223398</v>
      </c>
    </row>
    <row r="7" spans="1:20" x14ac:dyDescent="0.2">
      <c r="B7" s="2">
        <v>40766</v>
      </c>
      <c r="C7" t="s">
        <v>23</v>
      </c>
      <c r="D7" s="5">
        <v>1.9414921263229166</v>
      </c>
      <c r="E7" s="5">
        <v>2.6931850837054839E-2</v>
      </c>
      <c r="K7" s="6">
        <v>379.43453643959344</v>
      </c>
      <c r="L7" s="5">
        <v>5.2634127119393428</v>
      </c>
    </row>
    <row r="8" spans="1:20" x14ac:dyDescent="0.2">
      <c r="B8" s="2">
        <v>40766</v>
      </c>
      <c r="C8" t="s">
        <v>24</v>
      </c>
      <c r="D8" s="5">
        <v>1.7945940376644547</v>
      </c>
      <c r="E8" s="5">
        <v>2.5510745266795008E-2</v>
      </c>
      <c r="K8" s="6">
        <v>417.65585608444474</v>
      </c>
      <c r="L8" s="5">
        <v>5.937115542644877</v>
      </c>
    </row>
    <row r="9" spans="1:20" ht="15" x14ac:dyDescent="0.25">
      <c r="B9" s="2">
        <v>40836</v>
      </c>
      <c r="C9" t="s">
        <v>22</v>
      </c>
      <c r="D9" s="3">
        <v>1.7798601111676045</v>
      </c>
      <c r="E9" s="3">
        <v>3.0829248295610723E-2</v>
      </c>
      <c r="F9" s="3">
        <v>9.987247955765433</v>
      </c>
      <c r="G9" s="3"/>
      <c r="H9" s="3">
        <v>2.2610985235219623</v>
      </c>
      <c r="I9" s="3">
        <v>0.77898629753620396</v>
      </c>
      <c r="K9" s="7">
        <v>612.95096551081997</v>
      </c>
      <c r="L9" s="8">
        <v>10.617023995425633</v>
      </c>
      <c r="M9" s="7">
        <v>3439.4238282392289</v>
      </c>
      <c r="N9" s="3"/>
      <c r="O9" s="7">
        <v>778.68059091379075</v>
      </c>
      <c r="P9" s="7">
        <v>268.2685005403506</v>
      </c>
    </row>
    <row r="10" spans="1:20" ht="15" x14ac:dyDescent="0.25">
      <c r="B10" s="2">
        <v>40836</v>
      </c>
      <c r="C10" t="s">
        <v>23</v>
      </c>
      <c r="D10" s="3">
        <v>2.7657438039217332</v>
      </c>
      <c r="E10" s="3">
        <v>4.0257243174610546E-2</v>
      </c>
      <c r="F10" s="3">
        <v>11.72976758744703</v>
      </c>
      <c r="G10" s="3"/>
      <c r="H10" s="3">
        <v>2.4265151311848272</v>
      </c>
      <c r="I10" s="3">
        <v>1.3679642456244785</v>
      </c>
      <c r="K10" s="7">
        <v>853.4318779254329</v>
      </c>
      <c r="L10" s="8">
        <v>12.422269406837998</v>
      </c>
      <c r="M10" s="7">
        <v>3619.4811556982104</v>
      </c>
      <c r="N10" s="3"/>
      <c r="O10" s="7">
        <v>748.75531214609498</v>
      </c>
      <c r="P10" s="7">
        <v>422.1158494227563</v>
      </c>
    </row>
    <row r="11" spans="1:20" ht="15" x14ac:dyDescent="0.25">
      <c r="B11" s="2">
        <v>40836</v>
      </c>
      <c r="C11" t="s">
        <v>24</v>
      </c>
      <c r="D11" s="3">
        <v>2.1221895533517139</v>
      </c>
      <c r="E11" s="3">
        <v>2.7496354928644683E-2</v>
      </c>
      <c r="F11" s="3">
        <v>8.1270636302171706</v>
      </c>
      <c r="G11" s="3"/>
      <c r="H11" s="3">
        <v>2.3986425651617589</v>
      </c>
      <c r="I11" s="3">
        <v>1.0016692352830412</v>
      </c>
      <c r="K11" s="7">
        <v>424.69133295853896</v>
      </c>
      <c r="L11" s="8">
        <v>5.5025544762032306</v>
      </c>
      <c r="M11" s="7">
        <v>1626.3832232632667</v>
      </c>
      <c r="N11" s="3"/>
      <c r="O11" s="7">
        <v>480.01494809017595</v>
      </c>
      <c r="P11" s="7">
        <v>200.45346187104371</v>
      </c>
    </row>
    <row r="12" spans="1:20" x14ac:dyDescent="0.2">
      <c r="A12" t="s">
        <v>14</v>
      </c>
      <c r="D12" s="3">
        <f t="shared" ref="D12:I12" si="0">AVERAGE(D3:D11)</f>
        <v>1.9892834035643794</v>
      </c>
      <c r="E12" s="3">
        <f t="shared" si="0"/>
        <v>2.8581412704806044E-2</v>
      </c>
      <c r="F12" s="3">
        <f t="shared" si="0"/>
        <v>11.849502613455295</v>
      </c>
      <c r="G12" s="4" t="e">
        <f t="shared" si="0"/>
        <v>#DIV/0!</v>
      </c>
      <c r="H12" s="3">
        <f t="shared" si="0"/>
        <v>2.4179540585195891</v>
      </c>
      <c r="I12" s="3">
        <f t="shared" si="0"/>
        <v>1.067374760581673</v>
      </c>
      <c r="J12" s="3"/>
      <c r="K12" s="4">
        <f t="shared" ref="K12:P12" si="1">AVERAGE(K3:K11)</f>
        <v>498.28518430143782</v>
      </c>
      <c r="L12" s="4">
        <f t="shared" si="1"/>
        <v>7.2951043404122373</v>
      </c>
      <c r="M12" s="4">
        <f t="shared" si="1"/>
        <v>2645.5165936436401</v>
      </c>
      <c r="N12" s="4" t="e">
        <f t="shared" si="1"/>
        <v>#DIV/0!</v>
      </c>
      <c r="O12" s="4">
        <f t="shared" si="1"/>
        <v>550.12555016263059</v>
      </c>
      <c r="P12" s="4">
        <f t="shared" si="1"/>
        <v>243.34225918450997</v>
      </c>
      <c r="Q12" s="9">
        <f>H12/I12</f>
        <v>2.2653281188716781</v>
      </c>
      <c r="R12" s="3" t="e">
        <f>F12/G12</f>
        <v>#DIV/0!</v>
      </c>
      <c r="S12" s="10" t="e">
        <f>M12/N12</f>
        <v>#DIV/0!</v>
      </c>
    </row>
    <row r="13" spans="1:20" x14ac:dyDescent="0.2">
      <c r="A13" t="s">
        <v>15</v>
      </c>
      <c r="D13" s="3">
        <f t="shared" ref="D13:I13" si="2">STDEV(D3:D11)/SQRT(COUNT(D3:D11))</f>
        <v>0.17453489741884753</v>
      </c>
      <c r="E13" s="3">
        <f t="shared" si="2"/>
        <v>2.7117845446155598E-3</v>
      </c>
      <c r="F13" s="3">
        <f t="shared" si="2"/>
        <v>1.0250616144550821</v>
      </c>
      <c r="G13" s="4" t="e">
        <f t="shared" si="2"/>
        <v>#DIV/0!</v>
      </c>
      <c r="H13" s="3">
        <f t="shared" si="2"/>
        <v>6.1349584833109136E-2</v>
      </c>
      <c r="I13" s="3">
        <f t="shared" si="2"/>
        <v>9.7920337707207386E-2</v>
      </c>
      <c r="J13" s="3"/>
      <c r="K13" s="4">
        <f t="shared" ref="K13:P13" si="3">STDEV(K3:K11)/SQRT(COUNT(K3:K11))</f>
        <v>82.467393713952234</v>
      </c>
      <c r="L13" s="4">
        <f t="shared" si="3"/>
        <v>1.380585010659896</v>
      </c>
      <c r="M13" s="4">
        <f t="shared" si="3"/>
        <v>307.34658717704303</v>
      </c>
      <c r="N13" s="4" t="e">
        <f t="shared" si="3"/>
        <v>#DIV/0!</v>
      </c>
      <c r="O13" s="4">
        <f t="shared" si="3"/>
        <v>68.158555114010781</v>
      </c>
      <c r="P13" s="4">
        <f t="shared" si="3"/>
        <v>39.331241568011897</v>
      </c>
    </row>
    <row r="15" spans="1:20" x14ac:dyDescent="0.2">
      <c r="A15" s="11" t="s">
        <v>16</v>
      </c>
      <c r="B15" s="2">
        <v>40655</v>
      </c>
      <c r="C15" t="s">
        <v>17</v>
      </c>
      <c r="D15" s="3"/>
      <c r="E15" s="3"/>
      <c r="F15" s="3">
        <v>13.480497697639668</v>
      </c>
      <c r="G15" s="3"/>
      <c r="H15" s="3">
        <v>4.471749965091858</v>
      </c>
      <c r="I15" s="3">
        <v>2.6332804684361992</v>
      </c>
      <c r="K15" s="3"/>
      <c r="L15" s="3"/>
      <c r="M15" s="4">
        <v>1929.2787057567346</v>
      </c>
      <c r="N15" s="3"/>
      <c r="O15" s="4">
        <v>639.98022763141068</v>
      </c>
      <c r="P15" s="4">
        <v>376.865309277758</v>
      </c>
    </row>
    <row r="16" spans="1:20" x14ac:dyDescent="0.2">
      <c r="B16" s="2">
        <v>40655</v>
      </c>
      <c r="C16" t="s">
        <v>18</v>
      </c>
      <c r="D16" s="3"/>
      <c r="E16" s="3"/>
      <c r="F16" s="3">
        <v>14.366617469461643</v>
      </c>
      <c r="G16" s="3"/>
      <c r="H16" s="3">
        <v>5.4828114318098171</v>
      </c>
      <c r="I16" s="3">
        <v>2.4271436945516629</v>
      </c>
      <c r="K16" s="3"/>
      <c r="L16" s="3"/>
      <c r="M16" s="4">
        <v>1943.304402888193</v>
      </c>
      <c r="N16" s="3"/>
      <c r="O16" s="4">
        <v>741.63397322229957</v>
      </c>
      <c r="P16" s="4">
        <v>328.30824918186596</v>
      </c>
    </row>
    <row r="17" spans="1:19" x14ac:dyDescent="0.2">
      <c r="B17" s="2">
        <v>40655</v>
      </c>
      <c r="C17" t="s">
        <v>19</v>
      </c>
      <c r="D17" s="3"/>
      <c r="E17" s="3"/>
      <c r="F17" s="3">
        <v>14.77098902471605</v>
      </c>
      <c r="G17" s="3"/>
      <c r="H17" s="3">
        <v>4.4933689402254995</v>
      </c>
      <c r="I17" s="3">
        <v>3.48060924324523</v>
      </c>
      <c r="K17" s="3"/>
      <c r="L17" s="3"/>
      <c r="M17" s="4">
        <v>2087.9375646002773</v>
      </c>
      <c r="N17" s="3"/>
      <c r="O17" s="4">
        <v>635.15542433931989</v>
      </c>
      <c r="P17" s="4">
        <v>491.99784621777275</v>
      </c>
    </row>
    <row r="18" spans="1:19" x14ac:dyDescent="0.2">
      <c r="B18" s="2">
        <v>40667</v>
      </c>
      <c r="C18" t="s">
        <v>17</v>
      </c>
      <c r="D18" s="3"/>
      <c r="E18" s="3"/>
      <c r="F18" s="3">
        <v>10.861387610117085</v>
      </c>
      <c r="G18" s="3"/>
      <c r="H18" s="3">
        <v>4.3621927623559253</v>
      </c>
      <c r="I18" s="3">
        <v>2.1820883611392521</v>
      </c>
      <c r="J18" s="3"/>
      <c r="K18" s="3"/>
      <c r="L18" s="3"/>
      <c r="M18" s="4">
        <v>1724.6519449620969</v>
      </c>
      <c r="N18" s="3"/>
      <c r="O18" s="4">
        <v>692.66142614126193</v>
      </c>
      <c r="P18" s="4">
        <v>346.48822703026599</v>
      </c>
    </row>
    <row r="19" spans="1:19" x14ac:dyDescent="0.2">
      <c r="B19" s="2">
        <v>40667</v>
      </c>
      <c r="C19" t="s">
        <v>18</v>
      </c>
      <c r="D19" s="3"/>
      <c r="E19" s="3"/>
      <c r="F19" s="3">
        <v>11.323490654957867</v>
      </c>
      <c r="G19" s="3"/>
      <c r="H19" s="3">
        <v>5.3011652850597262</v>
      </c>
      <c r="I19" s="3">
        <v>1.8186654642198208</v>
      </c>
      <c r="J19" s="3"/>
      <c r="K19" s="3"/>
      <c r="L19" s="3"/>
      <c r="M19" s="4">
        <v>1732.6996206554916</v>
      </c>
      <c r="N19" s="3"/>
      <c r="O19" s="4">
        <v>811.17451838345858</v>
      </c>
      <c r="P19" s="4">
        <v>278.28882947620104</v>
      </c>
    </row>
    <row r="20" spans="1:19" x14ac:dyDescent="0.2">
      <c r="B20" s="2">
        <v>40667</v>
      </c>
      <c r="C20" t="s">
        <v>19</v>
      </c>
      <c r="D20" s="3"/>
      <c r="E20" s="3"/>
      <c r="F20" s="3">
        <v>13.85221573631587</v>
      </c>
      <c r="G20" s="3"/>
      <c r="H20" s="3">
        <v>4.3963213872184275</v>
      </c>
      <c r="I20" s="3">
        <v>3.3194161820674384</v>
      </c>
      <c r="J20" s="3"/>
      <c r="K20" s="3"/>
      <c r="L20" s="3"/>
      <c r="M20" s="4">
        <v>1783.4308005644334</v>
      </c>
      <c r="N20" s="3"/>
      <c r="O20" s="4">
        <v>566.01305671194871</v>
      </c>
      <c r="P20" s="4">
        <v>427.36477482594682</v>
      </c>
    </row>
    <row r="21" spans="1:19" x14ac:dyDescent="0.2">
      <c r="B21" s="2">
        <v>40766</v>
      </c>
      <c r="C21" t="s">
        <v>17</v>
      </c>
      <c r="D21" s="5">
        <v>3.3977519251997608</v>
      </c>
      <c r="E21" s="5">
        <v>5.8067642961900255E-3</v>
      </c>
      <c r="K21" s="6">
        <v>498.70004505160449</v>
      </c>
      <c r="L21" s="5">
        <v>0.85227929521186629</v>
      </c>
    </row>
    <row r="22" spans="1:19" x14ac:dyDescent="0.2">
      <c r="B22" s="2">
        <v>40766</v>
      </c>
      <c r="C22" t="s">
        <v>18</v>
      </c>
      <c r="D22" s="5">
        <v>3.8405657708677627</v>
      </c>
      <c r="E22" s="5">
        <v>5.4495589563615656E-3</v>
      </c>
      <c r="K22" s="6">
        <v>543.10017695750855</v>
      </c>
      <c r="L22" s="5">
        <v>0.77063032118614605</v>
      </c>
    </row>
    <row r="23" spans="1:19" x14ac:dyDescent="0.2">
      <c r="B23" s="2">
        <v>40766</v>
      </c>
      <c r="C23" t="s">
        <v>19</v>
      </c>
      <c r="D23" s="5">
        <v>4.2741993276557233</v>
      </c>
      <c r="E23" s="5">
        <v>6.3364866529432209E-3</v>
      </c>
      <c r="K23" s="6">
        <v>649.26690218260387</v>
      </c>
      <c r="L23" s="5">
        <v>0.96253607857224366</v>
      </c>
    </row>
    <row r="24" spans="1:19" ht="15" x14ac:dyDescent="0.25">
      <c r="B24" s="2">
        <v>40836</v>
      </c>
      <c r="C24" t="s">
        <v>17</v>
      </c>
      <c r="D24" s="3">
        <v>3.9245752528486277</v>
      </c>
      <c r="E24" s="3">
        <v>7.6757894645471617E-3</v>
      </c>
      <c r="F24" s="3">
        <v>8.0058293082072289</v>
      </c>
      <c r="G24" s="3"/>
      <c r="H24" s="3">
        <v>4.3786744466873504</v>
      </c>
      <c r="I24" s="3">
        <v>1.8891389993233458</v>
      </c>
      <c r="K24" s="7">
        <v>819.14962665824009</v>
      </c>
      <c r="L24" s="8">
        <v>1.6021147943658938</v>
      </c>
      <c r="M24" s="7">
        <v>1671.0017432198513</v>
      </c>
      <c r="N24" s="3"/>
      <c r="O24" s="7">
        <v>913.93063125964295</v>
      </c>
      <c r="P24" s="7">
        <v>394.30700300064484</v>
      </c>
    </row>
    <row r="25" spans="1:19" ht="15" x14ac:dyDescent="0.25">
      <c r="B25" s="2">
        <v>40836</v>
      </c>
      <c r="C25" t="s">
        <v>18</v>
      </c>
      <c r="D25" s="3">
        <v>4.58953139117743</v>
      </c>
      <c r="E25" s="3">
        <v>1.0592866508792861E-2</v>
      </c>
      <c r="F25" s="3">
        <v>9.9708156210332</v>
      </c>
      <c r="G25" s="3"/>
      <c r="H25" s="3">
        <v>5.5988163433459759</v>
      </c>
      <c r="I25" s="3">
        <v>1.8541091666403731</v>
      </c>
      <c r="K25" s="7">
        <v>706.70935173182102</v>
      </c>
      <c r="L25" s="8">
        <v>1.6311203008223005</v>
      </c>
      <c r="M25" s="7">
        <v>1535.3351013838769</v>
      </c>
      <c r="N25" s="3"/>
      <c r="O25" s="7">
        <v>862.1219752582341</v>
      </c>
      <c r="P25" s="7">
        <v>285.50110578071173</v>
      </c>
    </row>
    <row r="26" spans="1:19" ht="15" x14ac:dyDescent="0.25">
      <c r="B26" s="2">
        <v>40836</v>
      </c>
      <c r="C26" t="s">
        <v>19</v>
      </c>
      <c r="D26" s="3">
        <v>4.6965385672693758</v>
      </c>
      <c r="E26" s="3">
        <v>8.6970962945018843E-3</v>
      </c>
      <c r="F26" s="3">
        <v>10.41281708397184</v>
      </c>
      <c r="G26" s="3"/>
      <c r="H26" s="3">
        <v>4.3281680717877711</v>
      </c>
      <c r="I26" s="3">
        <v>2.7976862713857686</v>
      </c>
      <c r="K26" s="7">
        <v>792.75605964480235</v>
      </c>
      <c r="L26" s="8">
        <v>1.4680334655038034</v>
      </c>
      <c r="M26" s="7">
        <v>1757.6399561200774</v>
      </c>
      <c r="N26" s="3"/>
      <c r="O26" s="7">
        <v>730.57666128479116</v>
      </c>
      <c r="P26" s="7">
        <v>472.23773697564798</v>
      </c>
    </row>
    <row r="27" spans="1:19" ht="15" x14ac:dyDescent="0.25">
      <c r="B27" s="2">
        <v>41789</v>
      </c>
      <c r="C27">
        <v>2</v>
      </c>
      <c r="D27" s="3"/>
      <c r="E27" s="3"/>
      <c r="F27" s="3"/>
      <c r="G27" s="3">
        <v>43</v>
      </c>
      <c r="H27" s="3"/>
      <c r="I27" s="3"/>
      <c r="K27" s="7"/>
      <c r="L27" s="8"/>
      <c r="M27" s="7"/>
      <c r="N27" s="6">
        <v>9479.1185102473792</v>
      </c>
      <c r="O27" s="7"/>
      <c r="P27" s="7"/>
    </row>
    <row r="28" spans="1:19" x14ac:dyDescent="0.2">
      <c r="B28" s="2">
        <v>42002</v>
      </c>
      <c r="C28" t="s">
        <v>17</v>
      </c>
      <c r="D28" s="3"/>
      <c r="E28" s="3"/>
      <c r="F28" s="3">
        <v>7.2319156779405107</v>
      </c>
      <c r="G28" s="3">
        <v>53.906544308013139</v>
      </c>
      <c r="H28" s="3">
        <v>6.5249500449364328</v>
      </c>
      <c r="I28" s="3">
        <v>4.6009077276021983</v>
      </c>
      <c r="J28" s="3"/>
      <c r="K28" s="3"/>
      <c r="L28" s="3"/>
      <c r="M28" s="4">
        <v>2521.9125305921962</v>
      </c>
      <c r="N28" s="4">
        <v>18798.281897282381</v>
      </c>
      <c r="O28" s="4">
        <v>2275.3795830345484</v>
      </c>
      <c r="P28" s="4">
        <v>1604.4278400163473</v>
      </c>
    </row>
    <row r="29" spans="1:19" x14ac:dyDescent="0.2">
      <c r="B29" s="2">
        <v>42002</v>
      </c>
      <c r="C29" t="s">
        <v>18</v>
      </c>
      <c r="D29" s="3"/>
      <c r="E29" s="3"/>
      <c r="F29" s="3">
        <v>6.8364468070928153</v>
      </c>
      <c r="G29" s="3">
        <v>57.722299000634237</v>
      </c>
      <c r="H29" s="3">
        <v>6.8164780764263089</v>
      </c>
      <c r="I29" s="3">
        <v>5.5422707460000726</v>
      </c>
      <c r="J29" s="3"/>
      <c r="K29" s="3"/>
      <c r="L29" s="3"/>
      <c r="M29" s="4">
        <v>1757.4419930024544</v>
      </c>
      <c r="N29" s="4">
        <v>14838.642800688574</v>
      </c>
      <c r="O29" s="4">
        <v>1752.3086413052151</v>
      </c>
      <c r="P29" s="4">
        <v>1424.7487942865425</v>
      </c>
    </row>
    <row r="30" spans="1:19" x14ac:dyDescent="0.2">
      <c r="B30" s="2">
        <v>42002</v>
      </c>
      <c r="C30" t="s">
        <v>19</v>
      </c>
      <c r="D30" s="3"/>
      <c r="E30" s="3"/>
      <c r="F30" s="3">
        <v>6.8978664156205642</v>
      </c>
      <c r="G30" s="3">
        <v>53.871731216386479</v>
      </c>
      <c r="H30" s="3">
        <v>6.4398832029221396</v>
      </c>
      <c r="I30" s="3">
        <v>5.1069697836847174</v>
      </c>
      <c r="J30" s="3"/>
      <c r="K30" s="3"/>
      <c r="L30" s="3"/>
      <c r="M30" s="4">
        <v>1707.5946785572039</v>
      </c>
      <c r="N30" s="4">
        <v>13336.164548134351</v>
      </c>
      <c r="O30" s="4">
        <v>1594.219085330091</v>
      </c>
      <c r="P30" s="4">
        <v>1264.2509872942951</v>
      </c>
    </row>
    <row r="31" spans="1:19" x14ac:dyDescent="0.2">
      <c r="A31" t="s">
        <v>14</v>
      </c>
      <c r="D31" s="3">
        <f t="shared" ref="D31:I31" si="4">AVERAGE(D15:D30)</f>
        <v>4.1205270391697804</v>
      </c>
      <c r="E31" s="3">
        <f t="shared" si="4"/>
        <v>7.4264270288894527E-3</v>
      </c>
      <c r="F31" s="3">
        <f t="shared" si="4"/>
        <v>10.667574092256194</v>
      </c>
      <c r="G31" s="3">
        <f t="shared" si="4"/>
        <v>52.125143631258467</v>
      </c>
      <c r="H31" s="3">
        <f t="shared" si="4"/>
        <v>5.2162149964889357</v>
      </c>
      <c r="I31" s="3">
        <f t="shared" si="4"/>
        <v>3.1376905090246736</v>
      </c>
      <c r="J31" s="3"/>
      <c r="K31" s="4">
        <f t="shared" ref="K31:P31" si="5">AVERAGE(K15:K30)</f>
        <v>668.28036037109666</v>
      </c>
      <c r="L31" s="3">
        <f t="shared" si="5"/>
        <v>1.2144523759437089</v>
      </c>
      <c r="M31" s="4">
        <f t="shared" si="5"/>
        <v>1846.0190868585742</v>
      </c>
      <c r="N31" s="4">
        <f t="shared" si="5"/>
        <v>14113.051939088171</v>
      </c>
      <c r="O31" s="4">
        <f t="shared" si="5"/>
        <v>1017.9296003251851</v>
      </c>
      <c r="P31" s="4">
        <f t="shared" si="5"/>
        <v>641.23222528033341</v>
      </c>
      <c r="Q31" s="9">
        <f>H31/I31</f>
        <v>1.6624377010689799</v>
      </c>
      <c r="R31" s="3">
        <f>F31/G31</f>
        <v>0.20465313568669094</v>
      </c>
      <c r="S31" s="10">
        <f>M31/N31</f>
        <v>0.13080225983904681</v>
      </c>
    </row>
    <row r="32" spans="1:19" x14ac:dyDescent="0.2">
      <c r="A32" t="s">
        <v>15</v>
      </c>
      <c r="D32" s="3">
        <f t="shared" ref="D32:I32" si="6">STDEV(D15:D30)/SQRT(COUNT(D15:D30))</f>
        <v>0.20120874853746232</v>
      </c>
      <c r="E32" s="3">
        <f t="shared" si="6"/>
        <v>8.0462011230504442E-4</v>
      </c>
      <c r="F32" s="3">
        <f t="shared" si="6"/>
        <v>0.85886838701531676</v>
      </c>
      <c r="G32" s="3">
        <f t="shared" si="6"/>
        <v>3.1730683242419579</v>
      </c>
      <c r="H32" s="3">
        <f t="shared" si="6"/>
        <v>0.27474620322920296</v>
      </c>
      <c r="I32" s="3">
        <f t="shared" si="6"/>
        <v>0.37624603793241712</v>
      </c>
      <c r="J32" s="3"/>
      <c r="K32" s="4">
        <f t="shared" ref="K32:P32" si="7">STDEV(K15:K30)/SQRT(COUNT(K15:K30))</f>
        <v>53.07905922687565</v>
      </c>
      <c r="L32" s="3">
        <f t="shared" si="7"/>
        <v>0.16122519001275015</v>
      </c>
      <c r="M32" s="4">
        <f t="shared" si="7"/>
        <v>74.121898507723131</v>
      </c>
      <c r="N32" s="4">
        <f t="shared" si="7"/>
        <v>1926.8877086455116</v>
      </c>
      <c r="O32" s="4">
        <f t="shared" si="7"/>
        <v>157.84396787456538</v>
      </c>
      <c r="P32" s="4">
        <f t="shared" si="7"/>
        <v>140.35387138935624</v>
      </c>
    </row>
    <row r="33" spans="1:16" x14ac:dyDescent="0.2">
      <c r="A33" t="s">
        <v>20</v>
      </c>
      <c r="D33" s="3"/>
      <c r="E33" s="3"/>
      <c r="F33" s="3"/>
      <c r="G33" s="3"/>
      <c r="H33" s="3"/>
      <c r="I33" s="3"/>
      <c r="K33" s="3"/>
      <c r="L33" s="3"/>
      <c r="M33" s="4"/>
      <c r="N33" s="3"/>
      <c r="O33" s="4"/>
      <c r="P33" s="4"/>
    </row>
    <row r="34" spans="1:16" x14ac:dyDescent="0.2">
      <c r="M34" s="4"/>
      <c r="O34" s="4"/>
      <c r="P34" s="4"/>
    </row>
    <row r="35" spans="1:16" x14ac:dyDescent="0.2">
      <c r="A35" s="11" t="s">
        <v>10</v>
      </c>
      <c r="B35" s="2">
        <v>40655</v>
      </c>
      <c r="C35" t="s">
        <v>11</v>
      </c>
      <c r="D35" s="3"/>
      <c r="E35" s="3"/>
      <c r="F35" s="3">
        <v>19.9399219346245</v>
      </c>
      <c r="G35" s="3"/>
      <c r="H35" s="3">
        <v>2.2215924660808937</v>
      </c>
      <c r="I35" s="3">
        <v>3.9802623423331149</v>
      </c>
      <c r="K35" s="3"/>
      <c r="L35" s="3"/>
      <c r="M35" s="4">
        <v>4658.1655230194083</v>
      </c>
      <c r="N35" s="3"/>
      <c r="O35" s="4">
        <v>518.98625609602038</v>
      </c>
      <c r="P35" s="4">
        <v>929.82915762742914</v>
      </c>
    </row>
    <row r="36" spans="1:16" x14ac:dyDescent="0.2">
      <c r="B36" s="2">
        <v>40655</v>
      </c>
      <c r="C36" t="s">
        <v>12</v>
      </c>
      <c r="D36" s="3"/>
      <c r="E36" s="3"/>
      <c r="F36" s="3">
        <v>17.633348081033475</v>
      </c>
      <c r="G36" s="3"/>
      <c r="H36" s="3">
        <v>2.1751368770785531</v>
      </c>
      <c r="I36" s="3">
        <v>4.3211296658774163</v>
      </c>
      <c r="K36" s="3"/>
      <c r="L36" s="3"/>
      <c r="M36" s="4">
        <v>4010.3595056340473</v>
      </c>
      <c r="N36" s="3"/>
      <c r="O36" s="4">
        <v>494.69226212517879</v>
      </c>
      <c r="P36" s="4">
        <v>982.7562724329274</v>
      </c>
    </row>
    <row r="37" spans="1:16" x14ac:dyDescent="0.2">
      <c r="B37" s="2">
        <v>40655</v>
      </c>
      <c r="C37" t="s">
        <v>13</v>
      </c>
      <c r="D37" s="3"/>
      <c r="E37" s="3"/>
      <c r="F37" s="3">
        <v>19.75979201335344</v>
      </c>
      <c r="G37" s="3"/>
      <c r="H37" s="3">
        <v>2.1163142328675795</v>
      </c>
      <c r="I37" s="3">
        <v>5.2917168085814605</v>
      </c>
      <c r="K37" s="3"/>
      <c r="L37" s="3"/>
      <c r="M37" s="4">
        <v>5020.806894283648</v>
      </c>
      <c r="N37" s="3"/>
      <c r="O37" s="4">
        <v>537.73871120057788</v>
      </c>
      <c r="P37" s="4">
        <v>1344.5833952689204</v>
      </c>
    </row>
    <row r="38" spans="1:16" x14ac:dyDescent="0.2">
      <c r="B38" s="2">
        <v>40667</v>
      </c>
      <c r="C38" t="s">
        <v>11</v>
      </c>
      <c r="D38" s="3"/>
      <c r="E38" s="3"/>
      <c r="F38" s="3">
        <v>20.238673875167308</v>
      </c>
      <c r="G38" s="3"/>
      <c r="H38" s="3">
        <v>2.176028607167293</v>
      </c>
      <c r="I38" s="3">
        <v>3.8296065794026655</v>
      </c>
      <c r="J38" s="3"/>
      <c r="K38" s="3"/>
      <c r="L38" s="3"/>
      <c r="M38" s="4">
        <v>4301.2895081458628</v>
      </c>
      <c r="N38" s="3"/>
      <c r="O38" s="4">
        <v>462.46750529036615</v>
      </c>
      <c r="P38" s="4">
        <v>813.89950260142109</v>
      </c>
    </row>
    <row r="39" spans="1:16" x14ac:dyDescent="0.2">
      <c r="B39" s="2">
        <v>40667</v>
      </c>
      <c r="C39" t="s">
        <v>12</v>
      </c>
      <c r="D39" s="3"/>
      <c r="E39" s="3"/>
      <c r="F39" s="3">
        <v>16.722718876675998</v>
      </c>
      <c r="G39" s="3"/>
      <c r="H39" s="3">
        <v>2.1336963175894081</v>
      </c>
      <c r="I39" s="3">
        <v>4.1248534300250217</v>
      </c>
      <c r="J39" s="3"/>
      <c r="K39" s="3"/>
      <c r="L39" s="3"/>
      <c r="M39" s="4">
        <v>4397.0641231588834</v>
      </c>
      <c r="N39" s="3"/>
      <c r="O39" s="4">
        <v>561.03314281472205</v>
      </c>
      <c r="P39" s="4">
        <v>1084.5870916211359</v>
      </c>
    </row>
    <row r="40" spans="1:16" x14ac:dyDescent="0.2">
      <c r="B40" s="2">
        <v>40667</v>
      </c>
      <c r="C40" t="s">
        <v>13</v>
      </c>
      <c r="D40" s="3"/>
      <c r="E40" s="3"/>
      <c r="F40" s="3">
        <v>17.422843455206689</v>
      </c>
      <c r="G40" s="3"/>
      <c r="H40" s="3">
        <v>2.0339457359766575</v>
      </c>
      <c r="I40" s="3">
        <v>4.8699203948213041</v>
      </c>
      <c r="J40" s="3"/>
      <c r="K40" s="3"/>
      <c r="L40" s="3"/>
      <c r="M40" s="4">
        <v>4629.323037510123</v>
      </c>
      <c r="N40" s="3"/>
      <c r="O40" s="4">
        <v>540.42796612446068</v>
      </c>
      <c r="P40" s="4">
        <v>1293.9584019421018</v>
      </c>
    </row>
    <row r="41" spans="1:16" x14ac:dyDescent="0.2">
      <c r="B41" s="2">
        <v>40766</v>
      </c>
      <c r="C41" t="s">
        <v>11</v>
      </c>
      <c r="D41" s="5">
        <v>4.9745689589838413</v>
      </c>
      <c r="E41" s="5">
        <v>3.003685393983957E-2</v>
      </c>
      <c r="K41" s="6">
        <v>1619.8365426850073</v>
      </c>
      <c r="L41" s="5">
        <v>9.7807054320105369</v>
      </c>
    </row>
    <row r="42" spans="1:16" x14ac:dyDescent="0.2">
      <c r="B42" s="2">
        <v>40766</v>
      </c>
      <c r="C42" t="s">
        <v>12</v>
      </c>
      <c r="D42" s="5">
        <v>5.2092181549045709</v>
      </c>
      <c r="E42" s="5">
        <v>2.8315023219239049E-2</v>
      </c>
      <c r="K42" s="6">
        <v>1264.1332748616578</v>
      </c>
      <c r="L42" s="5">
        <v>6.871273570337971</v>
      </c>
    </row>
    <row r="43" spans="1:16" x14ac:dyDescent="0.2">
      <c r="B43" s="2">
        <v>40766</v>
      </c>
      <c r="C43" t="s">
        <v>13</v>
      </c>
      <c r="D43" s="5">
        <v>5.8755538701030217</v>
      </c>
      <c r="E43" s="5">
        <v>3.6091381800511767E-2</v>
      </c>
      <c r="K43" s="6">
        <v>1552.6570878694192</v>
      </c>
      <c r="L43" s="5">
        <v>9.5374054944344167</v>
      </c>
    </row>
    <row r="44" spans="1:16" ht="15" x14ac:dyDescent="0.25">
      <c r="B44" s="2">
        <v>40836</v>
      </c>
      <c r="C44" t="s">
        <v>11</v>
      </c>
      <c r="D44" s="3">
        <v>5.2740424737002929</v>
      </c>
      <c r="E44" s="3">
        <v>2.7982464802898278E-2</v>
      </c>
      <c r="F44" s="3">
        <v>10.575315915944012</v>
      </c>
      <c r="G44" s="3"/>
      <c r="H44" s="3">
        <v>2.190766699982106</v>
      </c>
      <c r="I44" s="3">
        <v>2.5506834333923942</v>
      </c>
      <c r="K44" s="7">
        <v>1509.4959699091351</v>
      </c>
      <c r="L44" s="8">
        <v>8.0089263707548053</v>
      </c>
      <c r="M44" s="7">
        <v>3026.7857786957534</v>
      </c>
      <c r="N44" s="3"/>
      <c r="O44" s="7">
        <v>627.02443545433778</v>
      </c>
      <c r="P44" s="7">
        <v>730.0370413055216</v>
      </c>
    </row>
    <row r="45" spans="1:16" ht="15" x14ac:dyDescent="0.25">
      <c r="B45" s="2">
        <v>40836</v>
      </c>
      <c r="C45" t="s">
        <v>12</v>
      </c>
      <c r="D45" s="3">
        <v>5.7403943769757024</v>
      </c>
      <c r="E45" s="3">
        <v>2.6709853189191831E-2</v>
      </c>
      <c r="F45" s="3">
        <v>11.016722593177962</v>
      </c>
      <c r="G45" s="3"/>
      <c r="H45" s="3">
        <v>2.3326537735582313</v>
      </c>
      <c r="I45" s="3">
        <v>2.8522666402111829</v>
      </c>
      <c r="K45" s="7">
        <v>1539.4811882750378</v>
      </c>
      <c r="L45" s="8">
        <v>7.1631518369670477</v>
      </c>
      <c r="M45" s="7">
        <v>2954.507316895772</v>
      </c>
      <c r="N45" s="3"/>
      <c r="O45" s="7">
        <v>625.5801199923161</v>
      </c>
      <c r="P45" s="7">
        <v>764.93191028156207</v>
      </c>
    </row>
    <row r="46" spans="1:16" ht="15" x14ac:dyDescent="0.25">
      <c r="B46" s="2">
        <v>40836</v>
      </c>
      <c r="C46" t="s">
        <v>13</v>
      </c>
      <c r="D46" s="3">
        <v>6.7973583853434798</v>
      </c>
      <c r="E46" s="3">
        <v>3.8275000048401397E-2</v>
      </c>
      <c r="F46" s="3">
        <v>11.80501952905823</v>
      </c>
      <c r="G46" s="3"/>
      <c r="H46" s="3">
        <v>2.2659769561927554</v>
      </c>
      <c r="I46" s="3">
        <v>3.9320786794761449</v>
      </c>
      <c r="K46" s="7">
        <v>2018.593722012391</v>
      </c>
      <c r="L46" s="8">
        <v>11.366426548042439</v>
      </c>
      <c r="M46" s="7">
        <v>3505.7057401846087</v>
      </c>
      <c r="N46" s="3"/>
      <c r="O46" s="7">
        <v>672.92124361989329</v>
      </c>
      <c r="P46" s="7">
        <v>1167.6991099900993</v>
      </c>
    </row>
    <row r="47" spans="1:16" ht="15" x14ac:dyDescent="0.25">
      <c r="B47" s="2">
        <v>41789</v>
      </c>
      <c r="C47">
        <v>1</v>
      </c>
      <c r="D47" s="3"/>
      <c r="E47" s="3"/>
      <c r="F47" s="3"/>
      <c r="G47" s="5">
        <v>16.18</v>
      </c>
      <c r="H47" s="3"/>
      <c r="I47" s="3"/>
      <c r="K47" s="7"/>
      <c r="L47" s="8"/>
      <c r="M47" s="7"/>
      <c r="N47" s="6">
        <v>7737.4270646800242</v>
      </c>
      <c r="O47" s="7"/>
      <c r="P47" s="7"/>
    </row>
    <row r="48" spans="1:16" ht="15" x14ac:dyDescent="0.25">
      <c r="B48" s="2">
        <v>42002</v>
      </c>
      <c r="C48" t="s">
        <v>11</v>
      </c>
      <c r="D48" s="3"/>
      <c r="E48" s="3"/>
      <c r="F48" s="8">
        <v>8.6752351059975386</v>
      </c>
      <c r="G48" s="8">
        <v>23.476935378776247</v>
      </c>
      <c r="H48" s="8">
        <v>3.4413099945007639</v>
      </c>
      <c r="I48" s="8">
        <v>7.3798433340066421</v>
      </c>
      <c r="J48" s="3"/>
      <c r="K48" s="3"/>
      <c r="L48" s="3"/>
      <c r="M48" s="4">
        <v>4008.9883871799161</v>
      </c>
      <c r="N48" s="4">
        <v>10849.13090539981</v>
      </c>
      <c r="O48" s="4">
        <v>1590.2937080174224</v>
      </c>
      <c r="P48" s="4">
        <v>3410.3636228585842</v>
      </c>
    </row>
    <row r="49" spans="1:21" ht="15" x14ac:dyDescent="0.25">
      <c r="B49" s="2">
        <v>42002</v>
      </c>
      <c r="C49" t="s">
        <v>12</v>
      </c>
      <c r="D49" s="3"/>
      <c r="E49" s="3"/>
      <c r="F49" s="8">
        <v>10.653004888480197</v>
      </c>
      <c r="G49" s="8">
        <v>17.717087113110903</v>
      </c>
      <c r="H49" s="8">
        <v>2.8311493490681752</v>
      </c>
      <c r="I49" s="8">
        <v>5.7654498940845889</v>
      </c>
      <c r="J49" s="3"/>
      <c r="K49" s="3"/>
      <c r="L49" s="3"/>
      <c r="M49" s="4">
        <v>5150.8549189770292</v>
      </c>
      <c r="N49" s="4">
        <v>8566.422925910354</v>
      </c>
      <c r="O49" s="4">
        <v>1368.8944765974734</v>
      </c>
      <c r="P49" s="4">
        <v>2787.6637866912588</v>
      </c>
    </row>
    <row r="50" spans="1:21" ht="15" x14ac:dyDescent="0.25">
      <c r="B50" s="2">
        <v>42002</v>
      </c>
      <c r="C50" t="s">
        <v>13</v>
      </c>
      <c r="D50" s="3"/>
      <c r="E50" s="3"/>
      <c r="F50" s="8">
        <v>10.156287183171932</v>
      </c>
      <c r="G50" s="8">
        <v>22.358960160586925</v>
      </c>
      <c r="H50" s="8">
        <v>3.1694068261577364</v>
      </c>
      <c r="I50" s="8">
        <v>7.4308994942742599</v>
      </c>
      <c r="J50" s="3"/>
      <c r="K50" s="3"/>
      <c r="L50" s="3"/>
      <c r="M50" s="4">
        <v>4321.4503076886258</v>
      </c>
      <c r="N50" s="4">
        <v>9513.6277187653795</v>
      </c>
      <c r="O50" s="4">
        <v>1348.5670360703821</v>
      </c>
      <c r="P50" s="4">
        <v>3161.8112334536904</v>
      </c>
    </row>
    <row r="51" spans="1:21" ht="15" x14ac:dyDescent="0.25">
      <c r="B51" s="2">
        <v>42231</v>
      </c>
      <c r="C51" s="15" t="s">
        <v>35</v>
      </c>
      <c r="D51" s="3"/>
      <c r="E51" s="3"/>
      <c r="F51" s="8">
        <v>98.697195779349755</v>
      </c>
      <c r="G51" s="8">
        <v>20.994107070610639</v>
      </c>
      <c r="H51" s="8">
        <v>2.5599669590284631</v>
      </c>
      <c r="I51" s="8">
        <v>4.0511303974155801</v>
      </c>
      <c r="J51" s="3"/>
      <c r="K51" s="3"/>
      <c r="L51" s="3"/>
      <c r="M51" s="4">
        <v>50969.886602891456</v>
      </c>
      <c r="N51" s="4">
        <v>10841.921579112121</v>
      </c>
      <c r="O51" s="4">
        <v>1322.0357942138203</v>
      </c>
      <c r="P51" s="4">
        <v>2092.1127022841042</v>
      </c>
      <c r="Q51" s="9">
        <f>H51/I51</f>
        <v>0.63191423328698448</v>
      </c>
      <c r="R51">
        <f>F51/G51</f>
        <v>4.7011856921276065</v>
      </c>
    </row>
    <row r="52" spans="1:21" x14ac:dyDescent="0.2">
      <c r="A52" t="s">
        <v>14</v>
      </c>
      <c r="D52" s="3">
        <f>AVERAGE(D35:D50)</f>
        <v>5.645189370001817</v>
      </c>
      <c r="E52" s="3">
        <f t="shared" ref="E52:P52" si="8">AVERAGE(E35:E50)</f>
        <v>3.1235096166680312E-2</v>
      </c>
      <c r="F52" s="3">
        <f t="shared" si="8"/>
        <v>14.549906954324273</v>
      </c>
      <c r="G52" s="3">
        <f t="shared" si="8"/>
        <v>19.93324566311852</v>
      </c>
      <c r="H52" s="3">
        <f t="shared" si="8"/>
        <v>2.4239981530183461</v>
      </c>
      <c r="I52" s="3">
        <f t="shared" si="8"/>
        <v>4.6940592247071828</v>
      </c>
      <c r="J52" s="3"/>
      <c r="K52" s="4">
        <f t="shared" si="8"/>
        <v>1584.0329642687745</v>
      </c>
      <c r="L52" s="3">
        <f t="shared" si="8"/>
        <v>8.7879815420912024</v>
      </c>
      <c r="M52" s="4">
        <f t="shared" si="8"/>
        <v>4165.4417534478061</v>
      </c>
      <c r="N52" s="4">
        <f t="shared" si="8"/>
        <v>9166.6521536888904</v>
      </c>
      <c r="O52" s="4">
        <f t="shared" si="8"/>
        <v>779.05223861692923</v>
      </c>
      <c r="P52" s="4">
        <f t="shared" si="8"/>
        <v>1539.3433771728876</v>
      </c>
      <c r="Q52" s="9">
        <f>P52/O52</f>
        <v>1.9759180461450467</v>
      </c>
      <c r="R52" s="3">
        <f>F52/G52</f>
        <v>0.72993165288908435</v>
      </c>
      <c r="S52" s="10">
        <f>M52/N52</f>
        <v>0.45441254709021855</v>
      </c>
    </row>
    <row r="53" spans="1:21" x14ac:dyDescent="0.2">
      <c r="A53" t="s">
        <v>15</v>
      </c>
      <c r="D53" s="3">
        <f>STDEV(D35:D50)/SQRT(COUNT(D35:D50))</f>
        <v>0.26877362785280301</v>
      </c>
      <c r="E53" s="3">
        <f t="shared" ref="E53:P53" si="9">STDEV(E35:E50)/SQRT(COUNT(E35:E50))</f>
        <v>1.9507588443796206E-3</v>
      </c>
      <c r="F53" s="3">
        <f t="shared" si="9"/>
        <v>1.2787790111200077</v>
      </c>
      <c r="G53" s="3">
        <f t="shared" si="9"/>
        <v>1.7663531015101992</v>
      </c>
      <c r="H53" s="3">
        <f t="shared" si="9"/>
        <v>0.13313001463301133</v>
      </c>
      <c r="I53" s="3">
        <f t="shared" si="9"/>
        <v>0.44828343276640426</v>
      </c>
      <c r="J53" s="3"/>
      <c r="K53" s="4">
        <f t="shared" si="9"/>
        <v>100.16417016962369</v>
      </c>
      <c r="L53" s="3">
        <f t="shared" si="9"/>
        <v>0.70984232076096498</v>
      </c>
      <c r="M53" s="4">
        <f t="shared" si="9"/>
        <v>204.19414407114502</v>
      </c>
      <c r="N53" s="4">
        <f t="shared" si="9"/>
        <v>667.96246611436459</v>
      </c>
      <c r="O53" s="4">
        <f t="shared" si="9"/>
        <v>116.76609995633031</v>
      </c>
      <c r="P53" s="4">
        <f t="shared" si="9"/>
        <v>283.33439388288002</v>
      </c>
      <c r="U53">
        <f>P53*10</f>
        <v>2833.3439388288002</v>
      </c>
    </row>
    <row r="54" spans="1:21" x14ac:dyDescent="0.2">
      <c r="F54" s="3"/>
      <c r="G54" s="3"/>
      <c r="H54" s="3"/>
      <c r="I54" s="3"/>
      <c r="M54" s="4"/>
      <c r="N54" s="3"/>
      <c r="O54" s="4"/>
      <c r="P54" s="4"/>
    </row>
    <row r="55" spans="1:21" ht="15" x14ac:dyDescent="0.25">
      <c r="A55" s="12" t="s">
        <v>25</v>
      </c>
      <c r="B55" s="2">
        <v>42125</v>
      </c>
      <c r="F55">
        <v>64.391195170929748</v>
      </c>
      <c r="G55">
        <v>83.550324306523649</v>
      </c>
      <c r="H55">
        <v>5.8778770822774415</v>
      </c>
      <c r="I55">
        <v>0.98994173706224764</v>
      </c>
      <c r="M55" s="8">
        <v>7599.9850034257906</v>
      </c>
      <c r="N55" s="8">
        <v>9861.3049513268179</v>
      </c>
      <c r="O55" s="8">
        <v>693.75599503480498</v>
      </c>
      <c r="P55" s="8">
        <v>116.84116649748037</v>
      </c>
      <c r="R55" s="3">
        <f>F55/G55</f>
        <v>0.77068755513977161</v>
      </c>
      <c r="S55" s="10">
        <f>M55/N55</f>
        <v>0.77068755513977172</v>
      </c>
    </row>
    <row r="56" spans="1:21" ht="15" x14ac:dyDescent="0.25">
      <c r="B56" s="2">
        <v>42230</v>
      </c>
      <c r="C56" s="14" t="s">
        <v>29</v>
      </c>
      <c r="D56" s="8"/>
      <c r="E56" s="8"/>
      <c r="F56" s="8">
        <v>116.3846935581026</v>
      </c>
      <c r="G56" s="8">
        <v>53.209644382681908</v>
      </c>
      <c r="H56" s="8">
        <v>4.8832044763336757</v>
      </c>
      <c r="I56" s="8">
        <v>5.359795128230072</v>
      </c>
      <c r="M56" s="7">
        <v>35422.183448076386</v>
      </c>
      <c r="N56" s="7">
        <v>16194.584759458237</v>
      </c>
      <c r="O56" s="7">
        <v>1486.2243434855616</v>
      </c>
      <c r="P56" s="7">
        <v>1631.2767639113158</v>
      </c>
    </row>
    <row r="57" spans="1:21" ht="15" x14ac:dyDescent="0.25">
      <c r="B57" s="2">
        <v>42230</v>
      </c>
      <c r="C57" s="15" t="s">
        <v>30</v>
      </c>
      <c r="D57" s="8"/>
      <c r="E57" s="8"/>
      <c r="F57" s="8">
        <v>114.05510327828719</v>
      </c>
      <c r="G57" s="8">
        <v>49.768288053510297</v>
      </c>
      <c r="H57" s="8">
        <v>4.566470530988207</v>
      </c>
      <c r="I57" s="8">
        <v>5.176662238421005</v>
      </c>
      <c r="M57" s="7">
        <v>36807.17801982275</v>
      </c>
      <c r="N57" s="7">
        <v>16060.923058022419</v>
      </c>
      <c r="O57" s="7">
        <v>1473.6639477345932</v>
      </c>
      <c r="P57" s="7">
        <v>1670.5813513066105</v>
      </c>
    </row>
    <row r="58" spans="1:21" ht="15" x14ac:dyDescent="0.25">
      <c r="B58" s="2">
        <v>42230</v>
      </c>
      <c r="C58" s="14" t="s">
        <v>31</v>
      </c>
      <c r="D58" s="8"/>
      <c r="E58" s="8"/>
      <c r="F58" s="8">
        <v>120.5421470339533</v>
      </c>
      <c r="G58" s="8">
        <v>60.880495249072361</v>
      </c>
      <c r="H58" s="8">
        <v>5.1011547113128195</v>
      </c>
      <c r="I58" s="8">
        <v>5.9232659211670251</v>
      </c>
      <c r="M58" s="7">
        <v>32995.870438904851</v>
      </c>
      <c r="N58" s="7">
        <v>16664.751565516188</v>
      </c>
      <c r="O58" s="7">
        <v>1396.333515578388</v>
      </c>
      <c r="P58" s="7">
        <v>1621.369120420236</v>
      </c>
    </row>
    <row r="59" spans="1:21" x14ac:dyDescent="0.2">
      <c r="A59" t="s">
        <v>14</v>
      </c>
      <c r="D59" s="3"/>
      <c r="E59" s="3"/>
      <c r="F59" s="16">
        <f>AVERAGE(F56:F58)</f>
        <v>116.99398129011438</v>
      </c>
      <c r="G59" s="16">
        <f>AVERAGE(G56:G58)</f>
        <v>54.619475895088186</v>
      </c>
      <c r="H59" s="16">
        <f>AVERAGE(H56:H58)</f>
        <v>4.8502765728782338</v>
      </c>
      <c r="I59" s="16">
        <f>AVERAGE(I56:I58)</f>
        <v>5.486574429272701</v>
      </c>
      <c r="J59" s="3"/>
      <c r="K59" s="4"/>
      <c r="L59" s="3"/>
      <c r="M59" s="17">
        <f>AVERAGE(M56:M58)</f>
        <v>35075.077302268</v>
      </c>
      <c r="N59" s="17">
        <f>AVERAGE(N56:N58)</f>
        <v>16306.753127665614</v>
      </c>
      <c r="O59" s="17">
        <f>AVERAGE(O56:O58)</f>
        <v>1452.0739355995145</v>
      </c>
      <c r="P59" s="17">
        <f>AVERAGE(P56:P58)</f>
        <v>1641.0757452127207</v>
      </c>
      <c r="Q59" s="9">
        <f>H59/I59</f>
        <v>0.8840263875762614</v>
      </c>
      <c r="R59" s="3">
        <f>F59/G59</f>
        <v>2.1419828618427919</v>
      </c>
      <c r="S59" s="10">
        <f>M59/N59</f>
        <v>2.1509540880189406</v>
      </c>
    </row>
    <row r="60" spans="1:21" x14ac:dyDescent="0.2">
      <c r="A60" t="s">
        <v>15</v>
      </c>
      <c r="D60" s="3"/>
      <c r="E60" s="3"/>
      <c r="F60" s="3">
        <f>STDEV(F56:F58)/SQRT(COUNT(F56:F58))</f>
        <v>1.8972662638005144</v>
      </c>
      <c r="G60" s="3">
        <f>STDEV(G56:G58)/SQRT(COUNT(G56:G58))</f>
        <v>3.284357159795793</v>
      </c>
      <c r="H60" s="3">
        <f>STDEV(H56:H58)/SQRT(COUNT(H56:H58))</f>
        <v>0.15522561890339798</v>
      </c>
      <c r="I60" s="3">
        <f>STDEV(I56:I58)/SQRT(COUNT(I56:I58))</f>
        <v>0.22465455567168235</v>
      </c>
      <c r="J60" s="3"/>
      <c r="K60" s="4"/>
      <c r="L60" s="3"/>
      <c r="M60" s="4">
        <f>STDEV(M56:M58)/SQRT(COUNT(M56:M58))</f>
        <v>1113.8339757243939</v>
      </c>
      <c r="N60" s="4">
        <f>STDEV(N56:N58)/SQRT(COUNT(N56:N58))</f>
        <v>183.11064390623443</v>
      </c>
      <c r="O60" s="4">
        <f>STDEV(O56:O58)/SQRT(COUNT(O56:O58))</f>
        <v>28.105080818563266</v>
      </c>
      <c r="P60" s="4">
        <f>STDEV(P56:P58)/SQRT(COUNT(P56:P58))</f>
        <v>15.027485297640693</v>
      </c>
    </row>
    <row r="62" spans="1:21" x14ac:dyDescent="0.2">
      <c r="A62" s="12" t="s">
        <v>26</v>
      </c>
      <c r="B62" s="2">
        <v>42125</v>
      </c>
      <c r="F62">
        <v>22.219095600466034</v>
      </c>
      <c r="G62">
        <v>57.574651027431344</v>
      </c>
      <c r="H62">
        <v>5.7894723051992933</v>
      </c>
      <c r="I62">
        <v>3.3540298372951227</v>
      </c>
      <c r="M62">
        <v>4555.3426344008831</v>
      </c>
      <c r="N62">
        <v>11803.912598517722</v>
      </c>
      <c r="O62">
        <v>1186.9533529530493</v>
      </c>
      <c r="P62">
        <v>687.64072983072606</v>
      </c>
      <c r="R62" s="3">
        <f>F62/G62</f>
        <v>0.38591802475502257</v>
      </c>
      <c r="S62" s="10">
        <f>M62/N62</f>
        <v>0.3859180247550224</v>
      </c>
    </row>
    <row r="63" spans="1:21" x14ac:dyDescent="0.2">
      <c r="B63" s="2">
        <v>42230</v>
      </c>
      <c r="C63" t="s">
        <v>32</v>
      </c>
      <c r="F63">
        <v>75.977808252787895</v>
      </c>
      <c r="G63">
        <v>18.67412650507131</v>
      </c>
      <c r="H63">
        <v>2.4336778180091638</v>
      </c>
      <c r="I63">
        <v>2.6736695908424757</v>
      </c>
      <c r="M63">
        <v>36384.394709055407</v>
      </c>
      <c r="N63">
        <v>8942.7005757620918</v>
      </c>
      <c r="O63">
        <v>1165.444178522602</v>
      </c>
      <c r="P63">
        <v>1280.3718868955632</v>
      </c>
    </row>
    <row r="64" spans="1:21" x14ac:dyDescent="0.2">
      <c r="B64" s="2">
        <v>42230</v>
      </c>
      <c r="C64" t="s">
        <v>33</v>
      </c>
      <c r="F64">
        <v>69.735845975358188</v>
      </c>
      <c r="G64">
        <v>16.456206030827566</v>
      </c>
      <c r="H64">
        <v>1.9418375635969807</v>
      </c>
      <c r="I64">
        <v>2.779078377707132</v>
      </c>
      <c r="M64">
        <v>35430.049397284245</v>
      </c>
      <c r="N64">
        <v>8360.7531307518857</v>
      </c>
      <c r="O64">
        <v>986.57153774335779</v>
      </c>
      <c r="P64">
        <v>1411.940771979464</v>
      </c>
    </row>
    <row r="65" spans="1:19" x14ac:dyDescent="0.2">
      <c r="B65" s="2">
        <v>42230</v>
      </c>
      <c r="C65" t="s">
        <v>34</v>
      </c>
      <c r="F65">
        <v>82.173606989643673</v>
      </c>
      <c r="G65">
        <v>23.355577121399477</v>
      </c>
      <c r="H65">
        <v>2.3498698542552998</v>
      </c>
      <c r="I65">
        <v>3.6219070515711245</v>
      </c>
      <c r="M65">
        <v>40467.249942233255</v>
      </c>
      <c r="N65">
        <v>11501.697583214191</v>
      </c>
      <c r="O65">
        <v>1157.2179220008313</v>
      </c>
      <c r="P65">
        <v>1783.6459088614411</v>
      </c>
    </row>
    <row r="66" spans="1:19" x14ac:dyDescent="0.2">
      <c r="A66" t="s">
        <v>14</v>
      </c>
      <c r="D66" s="3"/>
      <c r="E66" s="3"/>
      <c r="F66" s="16">
        <f>AVERAGE(F63:F65)</f>
        <v>75.962420405929919</v>
      </c>
      <c r="G66" s="16">
        <f>AVERAGE(G63:G65)</f>
        <v>19.495303219099451</v>
      </c>
      <c r="H66" s="16">
        <f>AVERAGE(H63:H65)</f>
        <v>2.241795078620481</v>
      </c>
      <c r="I66" s="16">
        <f>AVERAGE(I63:I65)</f>
        <v>3.0248850067069104</v>
      </c>
      <c r="J66" s="16"/>
      <c r="K66" s="17"/>
      <c r="L66" s="16"/>
      <c r="M66" s="17">
        <f>AVERAGE(M63:M65)</f>
        <v>37427.231349524307</v>
      </c>
      <c r="N66" s="17">
        <f>AVERAGE(N63:N65)</f>
        <v>9601.7170965760561</v>
      </c>
      <c r="O66" s="17">
        <f>AVERAGE(O63:O65)</f>
        <v>1103.0778794222635</v>
      </c>
      <c r="P66" s="17">
        <f>AVERAGE(P63:P65)</f>
        <v>1491.9861892454894</v>
      </c>
      <c r="Q66" s="9">
        <f>H66/I66</f>
        <v>0.74111745525858752</v>
      </c>
      <c r="R66" s="3">
        <f>F66/G66</f>
        <v>3.8964472392258007</v>
      </c>
      <c r="S66" s="10">
        <f>M66/N66</f>
        <v>3.8979727243651814</v>
      </c>
    </row>
    <row r="67" spans="1:19" x14ac:dyDescent="0.2">
      <c r="A67" t="s">
        <v>15</v>
      </c>
      <c r="D67" s="3"/>
      <c r="E67" s="3"/>
      <c r="F67" s="3">
        <f>STDEV(F63:F65)/SQRT(COUNT(F63:F65))</f>
        <v>3.590480578394911</v>
      </c>
      <c r="G67" s="3">
        <f>STDEV(G63:G65)/SQRT(COUNT(G63:G65))</f>
        <v>2.0335583556991459</v>
      </c>
      <c r="H67" s="3">
        <f>STDEV(H63:H65)/SQRT(COUNT(H63:H65))</f>
        <v>0.15191755089680226</v>
      </c>
      <c r="I67" s="3">
        <f>STDEV(I63:I65)/SQRT(COUNT(I63:I65))</f>
        <v>0.30005790809300792</v>
      </c>
      <c r="J67" s="3"/>
      <c r="K67" s="4"/>
      <c r="L67" s="3"/>
      <c r="M67" s="4">
        <f>STDEV(M63:M65)/SQRT(COUNT(M63:M65))</f>
        <v>1544.7738266530575</v>
      </c>
      <c r="N67" s="4">
        <f>STDEV(N63:N65)/SQRT(COUNT(N63:N65))</f>
        <v>964.72968483279408</v>
      </c>
      <c r="O67" s="4">
        <f>STDEV(O63:O65)/SQRT(COUNT(O63:O65))</f>
        <v>58.301553903367989</v>
      </c>
      <c r="P67" s="4">
        <f>STDEV(P63:P65)/SQRT(COUNT(P63:P65))</f>
        <v>150.69465475523333</v>
      </c>
    </row>
  </sheetData>
  <mergeCells count="4">
    <mergeCell ref="C1:C2"/>
    <mergeCell ref="D1:I1"/>
    <mergeCell ref="K1:P1"/>
    <mergeCell ref="R1:S1"/>
  </mergeCells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F4D3-ED69-4160-BA33-C6C1F02399CC}">
  <dimension ref="D6:H22"/>
  <sheetViews>
    <sheetView tabSelected="1" topLeftCell="A2" workbookViewId="0">
      <selection activeCell="O35" sqref="O35:P35"/>
    </sheetView>
  </sheetViews>
  <sheetFormatPr defaultRowHeight="12.75" x14ac:dyDescent="0.2"/>
  <cols>
    <col min="4" max="4" width="11" bestFit="1" customWidth="1"/>
  </cols>
  <sheetData>
    <row r="6" spans="6:8" x14ac:dyDescent="0.2">
      <c r="F6" t="s">
        <v>21</v>
      </c>
      <c r="G6" t="s">
        <v>16</v>
      </c>
      <c r="H6" t="s">
        <v>10</v>
      </c>
    </row>
    <row r="7" spans="6:8" x14ac:dyDescent="0.2">
      <c r="F7">
        <v>243.34225918450997</v>
      </c>
      <c r="G7">
        <v>641.23222528033341</v>
      </c>
      <c r="H7">
        <v>1539.3433771728876</v>
      </c>
    </row>
    <row r="8" spans="6:8" x14ac:dyDescent="0.2">
      <c r="F8">
        <v>39.331241568011897</v>
      </c>
      <c r="G8">
        <v>140.35387138935624</v>
      </c>
      <c r="H8">
        <v>283.33439388288002</v>
      </c>
    </row>
    <row r="20" spans="4:6" x14ac:dyDescent="0.2">
      <c r="D20" t="s">
        <v>21</v>
      </c>
      <c r="E20" t="s">
        <v>16</v>
      </c>
      <c r="F20" t="s">
        <v>10</v>
      </c>
    </row>
    <row r="21" spans="4:6" x14ac:dyDescent="0.2">
      <c r="D21">
        <f t="shared" ref="D21:F22" si="0">F7/100</f>
        <v>2.4334225918450998</v>
      </c>
      <c r="E21">
        <f t="shared" si="0"/>
        <v>6.4123222528033343</v>
      </c>
      <c r="F21">
        <f t="shared" si="0"/>
        <v>15.393433771728876</v>
      </c>
    </row>
    <row r="22" spans="4:6" x14ac:dyDescent="0.2">
      <c r="D22">
        <f t="shared" si="0"/>
        <v>0.39331241568011899</v>
      </c>
      <c r="E22">
        <f t="shared" si="0"/>
        <v>1.4035387138935624</v>
      </c>
      <c r="F22">
        <f t="shared" si="0"/>
        <v>2.8333439388288002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Cyclophilin</vt:lpstr>
      <vt:lpstr>Sheet1</vt:lpstr>
    </vt:vector>
  </TitlesOfParts>
  <Company>UCSF Computer Support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Renuka Sriram</dc:creator>
  <cp:lastModifiedBy>Fayyaz Ahamed</cp:lastModifiedBy>
  <dcterms:created xsi:type="dcterms:W3CDTF">2015-06-04T21:36:01Z</dcterms:created>
  <dcterms:modified xsi:type="dcterms:W3CDTF">2020-06-03T00:49:38Z</dcterms:modified>
</cp:coreProperties>
</file>