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DA8889EA-D9A7-4CDE-BFAC-A34C66A9525C}" xr6:coauthVersionLast="44" xr6:coauthVersionMax="44" xr10:uidLastSave="{00000000-0000-0000-0000-000000000000}"/>
  <bookViews>
    <workbookView xWindow="2340" yWindow="2340" windowWidth="21600" windowHeight="11385" xr2:uid="{4027078A-84B0-4F52-96FB-34C97BB03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7" i="1" l="1"/>
  <c r="P67" i="1"/>
  <c r="O67" i="1"/>
  <c r="N67" i="1"/>
  <c r="Q66" i="1"/>
  <c r="P66" i="1"/>
  <c r="O66" i="1"/>
  <c r="N66" i="1"/>
  <c r="P63" i="1"/>
  <c r="O63" i="1"/>
  <c r="N63" i="1"/>
  <c r="M63" i="1"/>
  <c r="P62" i="1"/>
  <c r="O62" i="1"/>
  <c r="N62" i="1"/>
  <c r="M62" i="1"/>
  <c r="O59" i="1"/>
  <c r="N59" i="1"/>
  <c r="M59" i="1"/>
  <c r="L59" i="1"/>
  <c r="O58" i="1"/>
  <c r="N58" i="1"/>
  <c r="M58" i="1"/>
  <c r="L58" i="1"/>
  <c r="N55" i="1"/>
  <c r="M55" i="1"/>
  <c r="L55" i="1"/>
  <c r="K55" i="1"/>
  <c r="N54" i="1"/>
  <c r="M54" i="1"/>
  <c r="L54" i="1"/>
  <c r="K54" i="1"/>
  <c r="M51" i="1"/>
  <c r="L51" i="1"/>
  <c r="K51" i="1"/>
  <c r="J51" i="1"/>
  <c r="M50" i="1"/>
  <c r="L50" i="1"/>
  <c r="K50" i="1"/>
  <c r="J50" i="1"/>
  <c r="L47" i="1"/>
  <c r="K47" i="1"/>
  <c r="J47" i="1"/>
  <c r="I47" i="1"/>
  <c r="L46" i="1"/>
  <c r="K46" i="1"/>
  <c r="J46" i="1"/>
  <c r="I46" i="1"/>
  <c r="K43" i="1"/>
  <c r="J43" i="1"/>
  <c r="I43" i="1"/>
  <c r="H43" i="1"/>
  <c r="K42" i="1"/>
  <c r="J42" i="1"/>
  <c r="I42" i="1"/>
  <c r="H42" i="1"/>
  <c r="J39" i="1"/>
  <c r="I39" i="1"/>
  <c r="H39" i="1"/>
  <c r="G39" i="1"/>
  <c r="J38" i="1"/>
  <c r="I38" i="1"/>
  <c r="H38" i="1"/>
  <c r="G38" i="1"/>
  <c r="I35" i="1"/>
  <c r="H35" i="1"/>
  <c r="G35" i="1"/>
  <c r="F35" i="1"/>
  <c r="I34" i="1"/>
  <c r="H34" i="1"/>
  <c r="G34" i="1"/>
  <c r="F34" i="1"/>
  <c r="H31" i="1"/>
  <c r="G31" i="1"/>
  <c r="F31" i="1"/>
  <c r="E31" i="1"/>
  <c r="H30" i="1"/>
  <c r="G30" i="1"/>
  <c r="F30" i="1"/>
  <c r="E30" i="1"/>
  <c r="G27" i="1"/>
  <c r="F27" i="1"/>
  <c r="E27" i="1"/>
  <c r="D27" i="1"/>
  <c r="G26" i="1"/>
  <c r="F26" i="1"/>
  <c r="E26" i="1"/>
  <c r="D26" i="1"/>
  <c r="F23" i="1"/>
  <c r="E23" i="1"/>
  <c r="D23" i="1"/>
  <c r="C23" i="1"/>
  <c r="F22" i="1"/>
  <c r="E22" i="1"/>
  <c r="D22" i="1"/>
  <c r="C22" i="1"/>
  <c r="E19" i="1"/>
  <c r="D19" i="1"/>
  <c r="C19" i="1"/>
  <c r="B19" i="1"/>
  <c r="E18" i="1"/>
  <c r="D18" i="1"/>
  <c r="C18" i="1"/>
  <c r="B18" i="1"/>
  <c r="O17" i="1" l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7" i="1"/>
  <c r="X5" i="1" l="1"/>
  <c r="W5" i="1"/>
  <c r="V6" i="1"/>
  <c r="T6" i="1"/>
  <c r="T5" i="1"/>
  <c r="S6" i="1"/>
  <c r="S5" i="1"/>
  <c r="Q5" i="1"/>
</calcChain>
</file>

<file path=xl/sharedStrings.xml><?xml version="1.0" encoding="utf-8"?>
<sst xmlns="http://schemas.openxmlformats.org/spreadsheetml/2006/main" count="78" uniqueCount="19">
  <si>
    <t>kPL</t>
  </si>
  <si>
    <t>kMCT4</t>
  </si>
  <si>
    <t>R1L</t>
  </si>
  <si>
    <t>Rinj</t>
  </si>
  <si>
    <t>Tarrival</t>
  </si>
  <si>
    <t>Tbolus</t>
  </si>
  <si>
    <t>RsqP</t>
  </si>
  <si>
    <t>RsqLin</t>
  </si>
  <si>
    <t>RsqLex</t>
  </si>
  <si>
    <t>FP</t>
  </si>
  <si>
    <t>FL</t>
  </si>
  <si>
    <t>kLinflux</t>
  </si>
  <si>
    <t>kLP</t>
  </si>
  <si>
    <t>HK-2</t>
  </si>
  <si>
    <t>UMRC6</t>
  </si>
  <si>
    <t>UOK262</t>
  </si>
  <si>
    <t>UOK + DIDS</t>
  </si>
  <si>
    <t>Kpl</t>
  </si>
  <si>
    <t>KMCT4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</si>
</sst>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Sheet1!$B$19:$E$19</c:f>
                <c:numCache>
                  <c:formatCode>General</c:formatCode>
                  <c:ptCount val="4"/>
                  <c:pt idx="0">
                    <c:v>1.2838111942432915E-4</c:v>
                  </c:pt>
                  <c:pt idx="1">
                    <c:v>1.3290597039919189E-3</c:v>
                  </c:pt>
                  <c:pt idx="2">
                    <c:v>1.0846538483147174E-2</c:v>
                  </c:pt>
                  <c:pt idx="3">
                    <c:v>4.7165855585969851E-4</c:v>
                  </c:pt>
                </c:numCache>
              </c:numRef>
            </c:plus>
            <c:minus>
              <c:numRef>
                <c:f>Sheet1!$B$19:$E$19</c:f>
                <c:numCache>
                  <c:formatCode>General</c:formatCode>
                  <c:ptCount val="4"/>
                  <c:pt idx="0">
                    <c:v>1.2838111942432915E-4</c:v>
                  </c:pt>
                  <c:pt idx="1">
                    <c:v>1.3290597039919189E-3</c:v>
                  </c:pt>
                  <c:pt idx="2">
                    <c:v>1.0846538483147174E-2</c:v>
                  </c:pt>
                  <c:pt idx="3">
                    <c:v>4.7165855585969851E-4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Sheet1!$B$17:$E$17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2.5519104362731592E-3</c:v>
                </c:pt>
                <c:pt idx="1">
                  <c:v>7.9834572402070758E-3</c:v>
                </c:pt>
                <c:pt idx="2">
                  <c:v>2.0309674525471191E-2</c:v>
                </c:pt>
                <c:pt idx="3">
                  <c:v>5.8335689063559694E-3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D-4292-8C4E-2B7EA950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602040"/>
        <c:axId val="536601056"/>
      </c:barChart>
      <c:catAx>
        <c:axId val="53660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01056"/>
        <c:crosses val="autoZero"/>
        <c:auto val="1"/>
        <c:lblAlgn val="ctr"/>
        <c:lblOffset val="100"/>
        <c:noMultiLvlLbl val="0"/>
      </c:catAx>
      <c:valAx>
        <c:axId val="5366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0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Sheet1!$C$23:$F$23</c:f>
                <c:numCache>
                  <c:formatCode>General</c:formatCode>
                  <c:ptCount val="4"/>
                  <c:pt idx="0">
                    <c:v>4.6447130352127719E-2</c:v>
                  </c:pt>
                  <c:pt idx="1">
                    <c:v>0.15025403432410567</c:v>
                  </c:pt>
                  <c:pt idx="2">
                    <c:v>0.45348824505752722</c:v>
                  </c:pt>
                  <c:pt idx="3">
                    <c:v>0.12808954102472717</c:v>
                  </c:pt>
                </c:numCache>
              </c:numRef>
            </c:plus>
            <c:minus>
              <c:numRef>
                <c:f>Sheet1!$C$23:$F$23</c:f>
                <c:numCache>
                  <c:formatCode>General</c:formatCode>
                  <c:ptCount val="4"/>
                  <c:pt idx="0">
                    <c:v>4.6447130352127719E-2</c:v>
                  </c:pt>
                  <c:pt idx="1">
                    <c:v>0.15025403432410567</c:v>
                  </c:pt>
                  <c:pt idx="2">
                    <c:v>0.45348824505752722</c:v>
                  </c:pt>
                  <c:pt idx="3">
                    <c:v>0.12808954102472717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Sheet1!$C$21:$F$21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Sheet1!$C$22:$F$22</c:f>
              <c:numCache>
                <c:formatCode>General</c:formatCode>
                <c:ptCount val="4"/>
                <c:pt idx="0">
                  <c:v>0.13803459407225505</c:v>
                </c:pt>
                <c:pt idx="1">
                  <c:v>0.42136808391779712</c:v>
                </c:pt>
                <c:pt idx="2">
                  <c:v>0.86515401290292993</c:v>
                </c:pt>
                <c:pt idx="3">
                  <c:v>0.22117619949735057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2-4E3D-A669-2EA217E5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17064"/>
        <c:axId val="397073928"/>
      </c:barChart>
      <c:catAx>
        <c:axId val="3039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73928"/>
        <c:crosses val="autoZero"/>
        <c:auto val="1"/>
        <c:lblAlgn val="ctr"/>
        <c:lblOffset val="100"/>
        <c:noMultiLvlLbl val="0"/>
      </c:catAx>
      <c:valAx>
        <c:axId val="39707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0</xdr:row>
      <xdr:rowOff>171450</xdr:rowOff>
    </xdr:from>
    <xdr:to>
      <xdr:col>12</xdr:col>
      <xdr:colOff>15240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F5171-6A3C-46AA-8744-E284A0A3B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21</xdr:row>
      <xdr:rowOff>156210</xdr:rowOff>
    </xdr:from>
    <xdr:to>
      <xdr:col>9</xdr:col>
      <xdr:colOff>487680</xdr:colOff>
      <xdr:row>36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92116-571C-49B0-A789-356F3AB2A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BAD5-59DB-4CD8-989F-B83D7F3C1D42}">
  <dimension ref="A1:Z67"/>
  <sheetViews>
    <sheetView tabSelected="1" workbookViewId="0">
      <selection sqref="A1:P16"/>
    </sheetView>
  </sheetViews>
  <sheetFormatPr defaultRowHeight="15" x14ac:dyDescent="0.25"/>
  <cols>
    <col min="19" max="19" width="10" bestFit="1" customWidth="1"/>
    <col min="22" max="22" width="11" bestFit="1" customWidth="1"/>
  </cols>
  <sheetData>
    <row r="1" spans="1:26" x14ac:dyDescent="0.25">
      <c r="A1">
        <v>2.583590109171508E-3</v>
      </c>
      <c r="B1">
        <v>0.22450516033341442</v>
      </c>
      <c r="C1">
        <v>3.3406571180494206E-2</v>
      </c>
      <c r="D1">
        <v>1702923759.0648959</v>
      </c>
      <c r="E1">
        <v>24.103239925754583</v>
      </c>
      <c r="F1">
        <v>61.906298724315057</v>
      </c>
      <c r="G1">
        <v>1.4815618181521617</v>
      </c>
      <c r="H1">
        <v>0.1339412586800211</v>
      </c>
      <c r="I1">
        <v>0.12971451147337348</v>
      </c>
      <c r="J1">
        <v>2.9227491954527795E-4</v>
      </c>
      <c r="K1">
        <v>0.99157802793400718</v>
      </c>
      <c r="L1">
        <v>0.9804600787103569</v>
      </c>
      <c r="M1">
        <v>0.96409860083051457</v>
      </c>
      <c r="N1">
        <v>9.1311293635195495E-2</v>
      </c>
      <c r="O1">
        <v>0.13908458605016816</v>
      </c>
      <c r="P1">
        <v>0.18852688184391778</v>
      </c>
    </row>
    <row r="2" spans="1:26" x14ac:dyDescent="0.25">
      <c r="A2">
        <v>2.7567342221492832E-3</v>
      </c>
      <c r="B2">
        <v>0.12419554593356635</v>
      </c>
      <c r="C2">
        <v>5.9659632426979928E-2</v>
      </c>
      <c r="D2">
        <v>111276065.80316089</v>
      </c>
      <c r="E2">
        <v>21.555589845471292</v>
      </c>
      <c r="F2">
        <v>65.607868836919152</v>
      </c>
      <c r="G2">
        <v>0.14403898585796754</v>
      </c>
      <c r="H2">
        <v>1.2985964835549101E-2</v>
      </c>
      <c r="I2">
        <v>2.9919470451312647E-2</v>
      </c>
      <c r="J2">
        <v>9.9997380305439393E-2</v>
      </c>
      <c r="K2">
        <v>0.99596590938570562</v>
      </c>
      <c r="L2">
        <v>0.981056423605146</v>
      </c>
      <c r="M2">
        <v>0.99249399061620269</v>
      </c>
      <c r="N2">
        <v>6.3196120989752746E-2</v>
      </c>
      <c r="O2">
        <v>0.13694575798799141</v>
      </c>
      <c r="P2">
        <v>8.6202954067476065E-2</v>
      </c>
    </row>
    <row r="3" spans="1:26" x14ac:dyDescent="0.25">
      <c r="A3">
        <v>2.3154069774986869E-3</v>
      </c>
      <c r="B3">
        <v>6.5403075949784339E-2</v>
      </c>
      <c r="C3">
        <v>9.1808154677587295E-2</v>
      </c>
      <c r="D3">
        <v>5607878499.6337252</v>
      </c>
      <c r="E3">
        <v>20.00000023348478</v>
      </c>
      <c r="F3">
        <v>68.3671492458123</v>
      </c>
      <c r="G3">
        <v>3.4386133971393478</v>
      </c>
      <c r="H3">
        <v>8.8113527046864357E-3</v>
      </c>
      <c r="I3">
        <v>2.1308771954786178E-6</v>
      </c>
      <c r="J3">
        <v>2.3825165736796207E-4</v>
      </c>
      <c r="K3">
        <v>0.99167945642397681</v>
      </c>
      <c r="L3">
        <v>0.98396917368718118</v>
      </c>
      <c r="M3">
        <v>0.99347695496770083</v>
      </c>
      <c r="N3">
        <v>9.0759782614674697E-2</v>
      </c>
      <c r="O3">
        <v>0.12597824435072369</v>
      </c>
      <c r="P3">
        <v>8.0360528756200963E-2</v>
      </c>
    </row>
    <row r="4" spans="1:26" x14ac:dyDescent="0.25">
      <c r="A4">
        <v>6.219993463453798E-3</v>
      </c>
      <c r="B4">
        <v>0.24801043170691783</v>
      </c>
      <c r="C4">
        <v>2.6315800670382895E-2</v>
      </c>
      <c r="D4">
        <v>86484931.937112123</v>
      </c>
      <c r="E4">
        <v>30.918687078151844</v>
      </c>
      <c r="F4">
        <v>57.966886880386461</v>
      </c>
      <c r="G4">
        <v>1.0000302748376918E-8</v>
      </c>
      <c r="H4">
        <v>0.16283343655828802</v>
      </c>
      <c r="I4">
        <v>3.4064915543379019E-4</v>
      </c>
      <c r="J4">
        <v>9.9999984517138554E-2</v>
      </c>
      <c r="K4">
        <v>0.993557602544343</v>
      </c>
      <c r="L4">
        <v>0.94203999241307812</v>
      </c>
      <c r="M4">
        <v>0.93472658027620892</v>
      </c>
      <c r="N4">
        <v>7.9862215603503331E-2</v>
      </c>
      <c r="O4">
        <v>0.23954207879003775</v>
      </c>
      <c r="P4">
        <v>0.25420599034356606</v>
      </c>
    </row>
    <row r="5" spans="1:26" x14ac:dyDescent="0.25">
      <c r="A5">
        <v>7.1427357267801837E-3</v>
      </c>
      <c r="B5">
        <v>0.7206243495763498</v>
      </c>
      <c r="C5">
        <v>7.2173823772331114E-2</v>
      </c>
      <c r="D5">
        <v>8137474713.1687441</v>
      </c>
      <c r="E5">
        <v>20.000000015465741</v>
      </c>
      <c r="F5">
        <v>62.508056205982264</v>
      </c>
      <c r="G5">
        <v>4.9171857106578116</v>
      </c>
      <c r="H5">
        <v>0.50053088843021765</v>
      </c>
      <c r="I5">
        <v>6.3810218861264632E-4</v>
      </c>
      <c r="J5">
        <v>2.1496169506006899E-6</v>
      </c>
      <c r="K5">
        <v>0.97516774176720966</v>
      </c>
      <c r="L5">
        <v>0.9704936575323263</v>
      </c>
      <c r="M5">
        <v>0.99271497094975425</v>
      </c>
      <c r="N5">
        <v>0.15679265177444529</v>
      </c>
      <c r="O5">
        <v>0.17091307452327029</v>
      </c>
      <c r="P5">
        <v>8.4924547450918111E-2</v>
      </c>
      <c r="Q5">
        <f>0.0001</f>
        <v>1E-4</v>
      </c>
      <c r="R5">
        <v>1E-4</v>
      </c>
      <c r="S5">
        <f>1/38</f>
        <v>2.6315789473684209E-2</v>
      </c>
      <c r="T5">
        <f>10^8</f>
        <v>100000000</v>
      </c>
      <c r="U5">
        <v>20</v>
      </c>
      <c r="V5">
        <v>40</v>
      </c>
      <c r="W5">
        <f>0.00000001</f>
        <v>1E-8</v>
      </c>
      <c r="X5">
        <f>0.00000001</f>
        <v>1E-8</v>
      </c>
      <c r="Y5">
        <v>0</v>
      </c>
      <c r="Z5">
        <v>0</v>
      </c>
    </row>
    <row r="6" spans="1:26" x14ac:dyDescent="0.25">
      <c r="A6">
        <v>1.0587642530387248E-2</v>
      </c>
      <c r="B6">
        <v>0.29546947047012367</v>
      </c>
      <c r="C6">
        <v>2.6315789473707319E-2</v>
      </c>
      <c r="D6">
        <v>98250895.172953367</v>
      </c>
      <c r="E6">
        <v>23.123587382408896</v>
      </c>
      <c r="F6">
        <v>54.451608345139121</v>
      </c>
      <c r="G6">
        <v>1.2318508141694512E-8</v>
      </c>
      <c r="H6">
        <v>0.11700918147769053</v>
      </c>
      <c r="I6">
        <v>7.3716978079432841E-10</v>
      </c>
      <c r="J6">
        <v>9.9999999987408703E-2</v>
      </c>
      <c r="K6">
        <v>0.99563205175572012</v>
      </c>
      <c r="L6">
        <v>0.98882192694623805</v>
      </c>
      <c r="M6">
        <v>0.99025614846583454</v>
      </c>
      <c r="N6">
        <v>6.5759172454016634E-2</v>
      </c>
      <c r="O6">
        <v>0.10519644634313621</v>
      </c>
      <c r="P6">
        <v>9.8216154571556358E-2</v>
      </c>
      <c r="Q6">
        <v>0.08</v>
      </c>
      <c r="R6">
        <v>10</v>
      </c>
      <c r="S6">
        <f>1/10</f>
        <v>0.1</v>
      </c>
      <c r="T6">
        <f>10^100</f>
        <v>1E+100</v>
      </c>
      <c r="U6">
        <v>60</v>
      </c>
      <c r="V6">
        <f>10^100</f>
        <v>1E+100</v>
      </c>
      <c r="W6">
        <v>10</v>
      </c>
      <c r="X6">
        <v>10</v>
      </c>
      <c r="Y6">
        <v>0.9</v>
      </c>
      <c r="Z6">
        <v>0.1</v>
      </c>
    </row>
    <row r="7" spans="1:26" x14ac:dyDescent="0.25">
      <c r="A7">
        <v>7.2758926950189798E-3</v>
      </c>
      <c r="B7">
        <v>5.9768927163375972E-2</v>
      </c>
      <c r="C7">
        <v>3.1910254925987015E-2</v>
      </c>
      <c r="D7">
        <v>3003049382.4512954</v>
      </c>
      <c r="E7">
        <v>39.292057938300999</v>
      </c>
      <c r="F7">
        <v>54.602041982835068</v>
      </c>
      <c r="G7">
        <v>2.8805367730142892</v>
      </c>
      <c r="H7">
        <v>3.7616915036789988E-2</v>
      </c>
      <c r="I7">
        <v>2.1953399015254435E-2</v>
      </c>
      <c r="J7">
        <v>1.141148209718008E-3</v>
      </c>
      <c r="K7">
        <v>0.99708060514501162</v>
      </c>
      <c r="L7">
        <v>0.99601709575477226</v>
      </c>
      <c r="M7">
        <v>0.99663691652278619</v>
      </c>
      <c r="N7">
        <v>5.3760588784335844E-2</v>
      </c>
      <c r="O7">
        <v>6.2793910554889379E-2</v>
      </c>
      <c r="P7">
        <v>5.7701409362698013E-2</v>
      </c>
    </row>
    <row r="8" spans="1:26" x14ac:dyDescent="0.25">
      <c r="A8">
        <v>9.3736262847779334E-3</v>
      </c>
      <c r="B8">
        <v>9.73880549041196E-2</v>
      </c>
      <c r="C8">
        <v>4.691787225081228E-2</v>
      </c>
      <c r="D8">
        <v>1610956688.1891892</v>
      </c>
      <c r="E8">
        <v>34.426764956648483</v>
      </c>
      <c r="F8">
        <v>62.634223535252936</v>
      </c>
      <c r="G8">
        <v>0.99948174956480107</v>
      </c>
      <c r="H8">
        <v>0.16208283450012889</v>
      </c>
      <c r="I8">
        <v>3.8010311562705697E-3</v>
      </c>
      <c r="J8">
        <v>2.3012100426870728E-3</v>
      </c>
      <c r="K8">
        <v>0.99751210239115207</v>
      </c>
      <c r="L8">
        <v>0.9946123919503691</v>
      </c>
      <c r="M8">
        <v>0.98586754878487748</v>
      </c>
      <c r="N8">
        <v>4.9631290122818167E-2</v>
      </c>
      <c r="O8">
        <v>7.3036055449854212E-2</v>
      </c>
      <c r="P8">
        <v>0.11829000784329538</v>
      </c>
    </row>
    <row r="9" spans="1:26" x14ac:dyDescent="0.25">
      <c r="A9">
        <v>1.9540493196898229E-2</v>
      </c>
      <c r="B9">
        <v>2.5609266808643398</v>
      </c>
      <c r="C9">
        <v>3.2943066639092605E-2</v>
      </c>
      <c r="D9">
        <v>509126772.29940283</v>
      </c>
      <c r="E9">
        <v>29.565923205216947</v>
      </c>
      <c r="F9">
        <v>66.927356178728161</v>
      </c>
      <c r="G9">
        <v>6.9928692718891808E-2</v>
      </c>
      <c r="H9">
        <v>7.3874514568008021</v>
      </c>
      <c r="I9">
        <v>7.4099507909442031E-2</v>
      </c>
      <c r="J9">
        <v>8.0411998076253405E-2</v>
      </c>
      <c r="K9">
        <v>0.99576744112776483</v>
      </c>
      <c r="L9">
        <v>0.93773446649967385</v>
      </c>
      <c r="M9">
        <v>0.9732604961234389</v>
      </c>
      <c r="N9">
        <v>6.4732011273502352E-2</v>
      </c>
      <c r="O9">
        <v>0.24827983841891571</v>
      </c>
      <c r="P9">
        <v>0.16270251638433725</v>
      </c>
    </row>
    <row r="10" spans="1:26" x14ac:dyDescent="0.25">
      <c r="A10">
        <v>3.8036032387453464E-3</v>
      </c>
      <c r="B10">
        <v>0.37195996491835076</v>
      </c>
      <c r="C10">
        <v>9.9999999637821593E-2</v>
      </c>
      <c r="D10">
        <v>62410803.675238349</v>
      </c>
      <c r="E10">
        <v>37.495106261947257</v>
      </c>
      <c r="F10">
        <v>40.000000236204144</v>
      </c>
      <c r="G10">
        <v>2.9644860022929383E-2</v>
      </c>
      <c r="H10">
        <v>0.35314266690379142</v>
      </c>
      <c r="I10">
        <v>1.294473898507452E-4</v>
      </c>
      <c r="J10">
        <v>7.6211746567622114E-7</v>
      </c>
      <c r="K10">
        <v>0.99451148692993929</v>
      </c>
      <c r="L10">
        <v>0.98768377963571941</v>
      </c>
      <c r="M10">
        <v>0.98919683047713969</v>
      </c>
      <c r="N10">
        <v>7.3713146312988767E-2</v>
      </c>
      <c r="O10">
        <v>0.11042218147020012</v>
      </c>
      <c r="P10">
        <v>0.10341729946015665</v>
      </c>
    </row>
    <row r="11" spans="1:26" x14ac:dyDescent="0.25">
      <c r="A11">
        <v>8.4028073287223896E-3</v>
      </c>
      <c r="B11">
        <v>0.1166600904457168</v>
      </c>
      <c r="C11">
        <v>4.0047967399890354E-2</v>
      </c>
      <c r="D11">
        <v>942731660.24045897</v>
      </c>
      <c r="E11">
        <v>20.002116691183289</v>
      </c>
      <c r="F11">
        <v>71.086458881782406</v>
      </c>
      <c r="G11">
        <v>5.6545471526227615</v>
      </c>
      <c r="H11">
        <v>0.10452863041031761</v>
      </c>
      <c r="I11">
        <v>8.9816331974506308E-2</v>
      </c>
      <c r="J11">
        <v>3.2073332988358358E-4</v>
      </c>
      <c r="K11">
        <v>0.98366154117277504</v>
      </c>
      <c r="L11">
        <v>0.98275326931085361</v>
      </c>
      <c r="M11">
        <v>0.97778999512078257</v>
      </c>
      <c r="N11">
        <v>0.1271812652828738</v>
      </c>
      <c r="O11">
        <v>0.13066852483385177</v>
      </c>
      <c r="P11">
        <v>0.1482831913280305</v>
      </c>
    </row>
    <row r="12" spans="1:26" x14ac:dyDescent="0.25">
      <c r="A12">
        <v>7.3461624408664258E-2</v>
      </c>
      <c r="B12">
        <v>1.9842203591216769</v>
      </c>
      <c r="C12">
        <v>5.4786696261334158E-2</v>
      </c>
      <c r="D12">
        <v>7381794606.4774818</v>
      </c>
      <c r="E12">
        <v>20.000004176841792</v>
      </c>
      <c r="F12">
        <v>69.211374949099664</v>
      </c>
      <c r="G12">
        <v>2.9868444715319749</v>
      </c>
      <c r="H12">
        <v>3.8540059795593451</v>
      </c>
      <c r="I12">
        <v>7.3271566887395695E-2</v>
      </c>
      <c r="J12">
        <v>7.5469696251304029E-3</v>
      </c>
      <c r="K12">
        <v>0.91700456112922901</v>
      </c>
      <c r="L12">
        <v>0.91125658749485106</v>
      </c>
      <c r="M12">
        <v>0.980898715958477</v>
      </c>
      <c r="N12">
        <v>0.28664522406986526</v>
      </c>
      <c r="O12">
        <v>0.29640509169057389</v>
      </c>
      <c r="P12">
        <v>0.13751462177204216</v>
      </c>
    </row>
    <row r="13" spans="1:26" x14ac:dyDescent="0.25">
      <c r="A13">
        <v>6.1472968183924918E-3</v>
      </c>
      <c r="B13">
        <v>2.9488514872599444E-2</v>
      </c>
      <c r="C13">
        <v>9.4116212204346281E-2</v>
      </c>
      <c r="D13">
        <v>233026575.988653</v>
      </c>
      <c r="E13">
        <v>28.472108708206903</v>
      </c>
      <c r="F13">
        <v>55.787599410864452</v>
      </c>
      <c r="G13">
        <v>5.7827721784636712E-3</v>
      </c>
      <c r="H13">
        <v>6.374453567613461E-3</v>
      </c>
      <c r="I13">
        <v>2.377266798841355E-2</v>
      </c>
      <c r="J13">
        <v>4.6312504698191259E-2</v>
      </c>
      <c r="K13">
        <v>0.9986000281703824</v>
      </c>
      <c r="L13">
        <v>0.99555401997336235</v>
      </c>
      <c r="M13">
        <v>0.98442498077786644</v>
      </c>
      <c r="N13">
        <v>3.722864638046184E-2</v>
      </c>
      <c r="O13">
        <v>6.6343953954910398E-2</v>
      </c>
      <c r="P13">
        <v>0.12417434932349035</v>
      </c>
    </row>
    <row r="14" spans="1:26" x14ac:dyDescent="0.25">
      <c r="A14">
        <v>5.7314129873587772E-3</v>
      </c>
      <c r="B14">
        <v>0.23515491740594216</v>
      </c>
      <c r="C14">
        <v>3.5297413573497589E-2</v>
      </c>
      <c r="D14">
        <v>1691250185.8522472</v>
      </c>
      <c r="E14">
        <v>32.658161690555957</v>
      </c>
      <c r="F14">
        <v>59.404061292045135</v>
      </c>
      <c r="G14">
        <v>0.47501963729883889</v>
      </c>
      <c r="H14">
        <v>0.25924582795433365</v>
      </c>
      <c r="I14">
        <v>0.72131539050587989</v>
      </c>
      <c r="J14">
        <v>5.2501441995392618E-3</v>
      </c>
      <c r="K14">
        <v>0.99713502959267497</v>
      </c>
      <c r="L14">
        <v>0.9884092174525777</v>
      </c>
      <c r="M14">
        <v>0.85132338189348156</v>
      </c>
      <c r="N14">
        <v>5.3257118803515163E-2</v>
      </c>
      <c r="O14">
        <v>0.1071208416786764</v>
      </c>
      <c r="P14">
        <v>0.38365329651321028</v>
      </c>
    </row>
    <row r="15" spans="1:26" x14ac:dyDescent="0.25">
      <c r="A15">
        <v>6.8543482943328278E-3</v>
      </c>
      <c r="B15">
        <v>4.1559683656006069E-2</v>
      </c>
      <c r="C15">
        <v>3.2750554425330633E-2</v>
      </c>
      <c r="D15">
        <v>367615451.77347285</v>
      </c>
      <c r="E15">
        <v>20.000000000000021</v>
      </c>
      <c r="F15">
        <v>69.72275718871245</v>
      </c>
      <c r="G15">
        <v>5.1487710985286504E-2</v>
      </c>
      <c r="H15">
        <v>4.2443765622314554E-4</v>
      </c>
      <c r="I15">
        <v>4.1011407543536162E-9</v>
      </c>
      <c r="J15">
        <v>9.9999999999977801E-2</v>
      </c>
      <c r="K15">
        <v>0.99820818161378644</v>
      </c>
      <c r="L15">
        <v>0.99249257185058015</v>
      </c>
      <c r="M15">
        <v>0.99383549225321077</v>
      </c>
      <c r="N15">
        <v>4.2117694646685903E-2</v>
      </c>
      <c r="O15">
        <v>8.6211100607321123E-2</v>
      </c>
      <c r="P15">
        <v>7.8120820971884997E-2</v>
      </c>
    </row>
    <row r="16" spans="1:26" x14ac:dyDescent="0.25">
      <c r="A16">
        <v>4.6012175253397798E-3</v>
      </c>
      <c r="B16">
        <v>0.57850168205485464</v>
      </c>
      <c r="C16">
        <v>4.9767381979135175E-2</v>
      </c>
      <c r="D16">
        <v>1284265025.990176</v>
      </c>
      <c r="E16">
        <v>42.080190814755888</v>
      </c>
      <c r="F16">
        <v>67.21844081828678</v>
      </c>
      <c r="G16">
        <v>0.54350074196304199</v>
      </c>
      <c r="H16">
        <v>2.741307479266712</v>
      </c>
      <c r="I16">
        <v>0.2170884332006974</v>
      </c>
      <c r="J16">
        <v>7.0826550469041297E-4</v>
      </c>
      <c r="K16">
        <v>0.99370833357624733</v>
      </c>
      <c r="L16">
        <v>0.96439010369613221</v>
      </c>
      <c r="M16">
        <v>0.91716758095454043</v>
      </c>
      <c r="N16">
        <v>7.8922428748202836E-2</v>
      </c>
      <c r="O16">
        <v>0.18775994605034665</v>
      </c>
      <c r="P16">
        <v>0.28636357110324806</v>
      </c>
    </row>
    <row r="17" spans="1:26" x14ac:dyDescent="0.25">
      <c r="B17" t="s">
        <v>13</v>
      </c>
      <c r="C17" t="s">
        <v>14</v>
      </c>
      <c r="D17" t="s">
        <v>15</v>
      </c>
      <c r="E17" t="s">
        <v>16</v>
      </c>
      <c r="N17" t="str">
        <f t="shared" ref="N17:N32" si="0">_xlfn.IFS(ABS(A1-Q$5)&lt;=0.01*Q$5,"Lower",ABS(A1-Q$6)&lt;=0.01*Q$6,"Upper",TRUE,"Ok")</f>
        <v>Ok</v>
      </c>
      <c r="O17" t="str">
        <f t="shared" ref="O17:O32" si="1">_xlfn.IFS(ABS(B1-R$5)&lt;=0.01*R$5,"Lower",ABS(B1-R$6)&lt;=0.01*R$6,"Upper",TRUE,"Ok")</f>
        <v>Ok</v>
      </c>
      <c r="P17" t="str">
        <f t="shared" ref="P17:P32" si="2">_xlfn.IFS(ABS(C1-S$5)&lt;=0.01*S$5,"Lower",ABS(C1-S$6)&lt;=0.01*S$6,"Upper",TRUE,"Ok")</f>
        <v>Ok</v>
      </c>
      <c r="Q17" t="str">
        <f t="shared" ref="Q17:Q32" si="3">_xlfn.IFS(ABS(D1-T$5)&lt;=0.01*T$5,"Lower",ABS(D1-T$6)&lt;=0.01*T$6,"Upper",TRUE,"Ok")</f>
        <v>Ok</v>
      </c>
      <c r="R17" t="str">
        <f t="shared" ref="R17:R32" si="4">_xlfn.IFS(ABS(E1-U$5)&lt;=0.01*U$5,"Lower",ABS(E1-U$6)&lt;=0.01*U$6,"Upper",TRUE,"Ok")</f>
        <v>Ok</v>
      </c>
      <c r="S17" t="str">
        <f t="shared" ref="S17:S32" si="5">_xlfn.IFS(ABS(F1-V$5)&lt;=0.01*V$5,"Lower",ABS(F1-V$6)&lt;=0.01*V$6,"Upper",TRUE,"Ok")</f>
        <v>Ok</v>
      </c>
      <c r="T17" t="str">
        <f t="shared" ref="T17:T32" si="6">_xlfn.IFS(ABS(G1-W$5)&lt;=0.01*W$5,"Lower",ABS(G1-W$6)&lt;=0.01*W$6,"Upper",TRUE,"Ok")</f>
        <v>Ok</v>
      </c>
      <c r="U17" t="str">
        <f t="shared" ref="U17:U32" si="7">_xlfn.IFS(ABS(H1-X$5)&lt;=0.01*X$5,"Lower",ABS(H1-X$6)&lt;=0.01*X$6,"Upper",TRUE,"Ok")</f>
        <v>Ok</v>
      </c>
      <c r="V17" t="str">
        <f t="shared" ref="V17:V32" si="8">_xlfn.IFS(ABS(I1-Y$5)&lt;=0.01*Y$5,"Lower",ABS(I1-Y$6)&lt;=0.01*Y$6,"Upper",TRUE,"Ok")</f>
        <v>Ok</v>
      </c>
      <c r="W17" t="str">
        <f t="shared" ref="W17:W32" si="9">_xlfn.IFS(ABS(J1-Z$5)&lt;=0.01*Z$5,"Lower",ABS(J1-Z$6)&lt;=0.01*Z$6,"Upper",TRUE,"Ok")</f>
        <v>Ok</v>
      </c>
      <c r="X17" s="1"/>
      <c r="Y17" s="1"/>
      <c r="Z17" s="1"/>
    </row>
    <row r="18" spans="1:26" x14ac:dyDescent="0.25">
      <c r="A18" t="s">
        <v>17</v>
      </c>
      <c r="B18">
        <f>AVERAGE(A$1:A$3)</f>
        <v>2.5519104362731592E-3</v>
      </c>
      <c r="C18">
        <f>AVERAGE(A$4:A$6)</f>
        <v>7.9834572402070758E-3</v>
      </c>
      <c r="D18">
        <f>AVERAGE(A$7:A$12)</f>
        <v>2.0309674525471191E-2</v>
      </c>
      <c r="E18">
        <f>AVERAGE(A$13:A$16)</f>
        <v>5.8335689063559694E-3</v>
      </c>
      <c r="N18" t="str">
        <f t="shared" si="0"/>
        <v>Ok</v>
      </c>
      <c r="O18" t="str">
        <f t="shared" si="1"/>
        <v>Ok</v>
      </c>
      <c r="P18" t="str">
        <f t="shared" si="2"/>
        <v>Ok</v>
      </c>
      <c r="Q18" t="str">
        <f t="shared" si="3"/>
        <v>Ok</v>
      </c>
      <c r="R18" t="str">
        <f t="shared" si="4"/>
        <v>Ok</v>
      </c>
      <c r="S18" t="str">
        <f t="shared" si="5"/>
        <v>Ok</v>
      </c>
      <c r="T18" t="str">
        <f t="shared" si="6"/>
        <v>Ok</v>
      </c>
      <c r="U18" t="str">
        <f t="shared" si="7"/>
        <v>Ok</v>
      </c>
      <c r="V18" t="str">
        <f t="shared" si="8"/>
        <v>Ok</v>
      </c>
      <c r="W18" t="str">
        <f t="shared" si="9"/>
        <v>Upper</v>
      </c>
      <c r="X18" s="1"/>
      <c r="Y18" s="1"/>
      <c r="Z18" s="1"/>
    </row>
    <row r="19" spans="1:26" x14ac:dyDescent="0.25">
      <c r="B19">
        <f>STDEV(A$1:A$3)/SQRT(COUNT(A$1:A$3))</f>
        <v>1.2838111942432915E-4</v>
      </c>
      <c r="C19">
        <f>STDEV(A$4:A$6)/SQRT(COUNT(A$4:A$6))</f>
        <v>1.3290597039919189E-3</v>
      </c>
      <c r="D19">
        <f>STDEV(A$7:A$12)/SQRT(COUNT(A$7:A$12))</f>
        <v>1.0846538483147174E-2</v>
      </c>
      <c r="E19">
        <f>STDEV(A$13:A$16)/SQRT(COUNT(A$13:A$16))</f>
        <v>4.7165855585969851E-4</v>
      </c>
      <c r="N19" t="str">
        <f t="shared" si="0"/>
        <v>Ok</v>
      </c>
      <c r="O19" t="str">
        <f t="shared" si="1"/>
        <v>Ok</v>
      </c>
      <c r="P19" t="str">
        <f t="shared" si="2"/>
        <v>Ok</v>
      </c>
      <c r="Q19" t="str">
        <f t="shared" si="3"/>
        <v>Ok</v>
      </c>
      <c r="R19" t="str">
        <f t="shared" si="4"/>
        <v>Lower</v>
      </c>
      <c r="S19" t="str">
        <f t="shared" si="5"/>
        <v>Ok</v>
      </c>
      <c r="T19" t="str">
        <f t="shared" si="6"/>
        <v>Ok</v>
      </c>
      <c r="U19" t="str">
        <f t="shared" si="7"/>
        <v>Ok</v>
      </c>
      <c r="V19" t="str">
        <f t="shared" si="8"/>
        <v>Ok</v>
      </c>
      <c r="W19" t="str">
        <f t="shared" si="9"/>
        <v>Ok</v>
      </c>
      <c r="X19" s="1"/>
      <c r="Y19" s="1"/>
      <c r="Z19" s="1"/>
    </row>
    <row r="20" spans="1:26" x14ac:dyDescent="0.25">
      <c r="N20" t="str">
        <f t="shared" si="0"/>
        <v>Ok</v>
      </c>
      <c r="O20" t="str">
        <f t="shared" si="1"/>
        <v>Ok</v>
      </c>
      <c r="P20" t="str">
        <f t="shared" si="2"/>
        <v>Lower</v>
      </c>
      <c r="Q20" t="str">
        <f t="shared" si="3"/>
        <v>Ok</v>
      </c>
      <c r="R20" t="str">
        <f t="shared" si="4"/>
        <v>Ok</v>
      </c>
      <c r="S20" t="str">
        <f t="shared" si="5"/>
        <v>Ok</v>
      </c>
      <c r="T20" t="str">
        <f t="shared" si="6"/>
        <v>Lower</v>
      </c>
      <c r="U20" t="str">
        <f t="shared" si="7"/>
        <v>Ok</v>
      </c>
      <c r="V20" t="str">
        <f t="shared" si="8"/>
        <v>Ok</v>
      </c>
      <c r="W20" t="str">
        <f t="shared" si="9"/>
        <v>Upper</v>
      </c>
      <c r="X20" s="1"/>
      <c r="Y20" s="1"/>
      <c r="Z20" s="1"/>
    </row>
    <row r="21" spans="1:26" x14ac:dyDescent="0.25">
      <c r="C21" t="s">
        <v>13</v>
      </c>
      <c r="D21" t="s">
        <v>14</v>
      </c>
      <c r="E21" t="s">
        <v>15</v>
      </c>
      <c r="F21" t="s">
        <v>16</v>
      </c>
      <c r="N21" t="str">
        <f t="shared" si="0"/>
        <v>Ok</v>
      </c>
      <c r="O21" t="str">
        <f t="shared" si="1"/>
        <v>Ok</v>
      </c>
      <c r="P21" t="str">
        <f t="shared" si="2"/>
        <v>Ok</v>
      </c>
      <c r="Q21" t="str">
        <f t="shared" si="3"/>
        <v>Ok</v>
      </c>
      <c r="R21" t="str">
        <f t="shared" si="4"/>
        <v>Lower</v>
      </c>
      <c r="S21" t="str">
        <f t="shared" si="5"/>
        <v>Ok</v>
      </c>
      <c r="T21" t="str">
        <f t="shared" si="6"/>
        <v>Ok</v>
      </c>
      <c r="U21" t="str">
        <f t="shared" si="7"/>
        <v>Ok</v>
      </c>
      <c r="V21" t="str">
        <f t="shared" si="8"/>
        <v>Ok</v>
      </c>
      <c r="W21" t="str">
        <f t="shared" si="9"/>
        <v>Ok</v>
      </c>
      <c r="X21" s="1"/>
      <c r="Y21" s="1"/>
      <c r="Z21" s="1"/>
    </row>
    <row r="22" spans="1:26" x14ac:dyDescent="0.25">
      <c r="B22" t="s">
        <v>18</v>
      </c>
      <c r="C22">
        <f>AVERAGE(B$1:B$3)</f>
        <v>0.13803459407225505</v>
      </c>
      <c r="D22">
        <f>AVERAGE(B$4:B$6)</f>
        <v>0.42136808391779712</v>
      </c>
      <c r="E22">
        <f>AVERAGE(B$7:B$12)</f>
        <v>0.86515401290292993</v>
      </c>
      <c r="F22">
        <f>AVERAGE(B$13:B$16)</f>
        <v>0.22117619949735057</v>
      </c>
      <c r="N22" t="str">
        <f t="shared" si="0"/>
        <v>Ok</v>
      </c>
      <c r="O22" t="str">
        <f t="shared" si="1"/>
        <v>Ok</v>
      </c>
      <c r="P22" t="str">
        <f t="shared" si="2"/>
        <v>Lower</v>
      </c>
      <c r="Q22" t="str">
        <f t="shared" si="3"/>
        <v>Ok</v>
      </c>
      <c r="R22" t="str">
        <f t="shared" si="4"/>
        <v>Ok</v>
      </c>
      <c r="S22" t="str">
        <f t="shared" si="5"/>
        <v>Ok</v>
      </c>
      <c r="T22" t="str">
        <f t="shared" si="6"/>
        <v>Ok</v>
      </c>
      <c r="U22" t="str">
        <f t="shared" si="7"/>
        <v>Ok</v>
      </c>
      <c r="V22" t="str">
        <f t="shared" si="8"/>
        <v>Ok</v>
      </c>
      <c r="W22" t="str">
        <f t="shared" si="9"/>
        <v>Upper</v>
      </c>
      <c r="X22" s="1"/>
      <c r="Y22" s="1"/>
      <c r="Z22" s="1"/>
    </row>
    <row r="23" spans="1:26" x14ac:dyDescent="0.25">
      <c r="C23">
        <f>STDEV(B$1:B$3)/SQRT(COUNT(B$1:B$3))</f>
        <v>4.6447130352127719E-2</v>
      </c>
      <c r="D23">
        <f>STDEV(B$4:B$6)/SQRT(COUNT(B$4:B$6))</f>
        <v>0.15025403432410567</v>
      </c>
      <c r="E23">
        <f>STDEV(B$7:B$12)/SQRT(COUNT(B$7:B$12))</f>
        <v>0.45348824505752722</v>
      </c>
      <c r="F23">
        <f>STDEV(B$13:B$16)/SQRT(COUNT(B$13:B$16))</f>
        <v>0.12808954102472717</v>
      </c>
      <c r="N23" t="str">
        <f t="shared" si="0"/>
        <v>Ok</v>
      </c>
      <c r="O23" t="str">
        <f t="shared" si="1"/>
        <v>Ok</v>
      </c>
      <c r="P23" t="str">
        <f t="shared" si="2"/>
        <v>Ok</v>
      </c>
      <c r="Q23" t="str">
        <f t="shared" si="3"/>
        <v>Ok</v>
      </c>
      <c r="R23" t="str">
        <f t="shared" si="4"/>
        <v>Ok</v>
      </c>
      <c r="S23" t="str">
        <f t="shared" si="5"/>
        <v>Ok</v>
      </c>
      <c r="T23" t="str">
        <f t="shared" si="6"/>
        <v>Ok</v>
      </c>
      <c r="U23" t="str">
        <f t="shared" si="7"/>
        <v>Ok</v>
      </c>
      <c r="V23" t="str">
        <f t="shared" si="8"/>
        <v>Ok</v>
      </c>
      <c r="W23" t="str">
        <f t="shared" si="9"/>
        <v>Ok</v>
      </c>
      <c r="X23" s="1"/>
      <c r="Y23" s="1"/>
      <c r="Z23" s="1"/>
    </row>
    <row r="24" spans="1:26" x14ac:dyDescent="0.25">
      <c r="N24" t="str">
        <f t="shared" si="0"/>
        <v>Ok</v>
      </c>
      <c r="O24" t="str">
        <f t="shared" si="1"/>
        <v>Ok</v>
      </c>
      <c r="P24" t="str">
        <f t="shared" si="2"/>
        <v>Ok</v>
      </c>
      <c r="Q24" t="str">
        <f t="shared" si="3"/>
        <v>Ok</v>
      </c>
      <c r="R24" t="str">
        <f t="shared" si="4"/>
        <v>Ok</v>
      </c>
      <c r="S24" t="str">
        <f t="shared" si="5"/>
        <v>Ok</v>
      </c>
      <c r="T24" t="str">
        <f t="shared" si="6"/>
        <v>Ok</v>
      </c>
      <c r="U24" t="str">
        <f t="shared" si="7"/>
        <v>Ok</v>
      </c>
      <c r="V24" t="str">
        <f t="shared" si="8"/>
        <v>Ok</v>
      </c>
      <c r="W24" t="str">
        <f t="shared" si="9"/>
        <v>Ok</v>
      </c>
      <c r="X24" s="1"/>
      <c r="Y24" s="1"/>
      <c r="Z24" s="1"/>
    </row>
    <row r="25" spans="1:26" x14ac:dyDescent="0.25">
      <c r="D25" t="s">
        <v>13</v>
      </c>
      <c r="E25" t="s">
        <v>14</v>
      </c>
      <c r="F25" t="s">
        <v>15</v>
      </c>
      <c r="G25" t="s">
        <v>16</v>
      </c>
      <c r="N25" t="str">
        <f t="shared" si="0"/>
        <v>Ok</v>
      </c>
      <c r="O25" t="str">
        <f t="shared" si="1"/>
        <v>Ok</v>
      </c>
      <c r="P25" t="str">
        <f t="shared" si="2"/>
        <v>Ok</v>
      </c>
      <c r="Q25" t="str">
        <f t="shared" si="3"/>
        <v>Ok</v>
      </c>
      <c r="R25" t="str">
        <f t="shared" si="4"/>
        <v>Ok</v>
      </c>
      <c r="S25" t="str">
        <f t="shared" si="5"/>
        <v>Ok</v>
      </c>
      <c r="T25" t="str">
        <f t="shared" si="6"/>
        <v>Ok</v>
      </c>
      <c r="U25" t="str">
        <f t="shared" si="7"/>
        <v>Ok</v>
      </c>
      <c r="V25" t="str">
        <f t="shared" si="8"/>
        <v>Ok</v>
      </c>
      <c r="W25" t="str">
        <f t="shared" si="9"/>
        <v>Ok</v>
      </c>
      <c r="X25" s="1"/>
      <c r="Y25" s="1"/>
      <c r="Z25" s="1"/>
    </row>
    <row r="26" spans="1:26" x14ac:dyDescent="0.25">
      <c r="C26" t="s">
        <v>2</v>
      </c>
      <c r="D26">
        <f>AVERAGE(C$1:C$3)</f>
        <v>6.1624786095020478E-2</v>
      </c>
      <c r="E26">
        <f>AVERAGE(C$4:C$6)</f>
        <v>4.1601804638807104E-2</v>
      </c>
      <c r="F26">
        <f>AVERAGE(C$7:C$12)</f>
        <v>5.1100976185822995E-2</v>
      </c>
      <c r="G26">
        <f>AVERAGE(C$13:C$16)</f>
        <v>5.2982890545577421E-2</v>
      </c>
      <c r="N26" t="str">
        <f t="shared" si="0"/>
        <v>Ok</v>
      </c>
      <c r="O26" t="str">
        <f t="shared" si="1"/>
        <v>Ok</v>
      </c>
      <c r="P26" t="str">
        <f t="shared" si="2"/>
        <v>Upper</v>
      </c>
      <c r="Q26" t="str">
        <f t="shared" si="3"/>
        <v>Ok</v>
      </c>
      <c r="R26" t="str">
        <f t="shared" si="4"/>
        <v>Ok</v>
      </c>
      <c r="S26" t="str">
        <f t="shared" si="5"/>
        <v>Lower</v>
      </c>
      <c r="T26" t="str">
        <f t="shared" si="6"/>
        <v>Ok</v>
      </c>
      <c r="U26" t="str">
        <f t="shared" si="7"/>
        <v>Ok</v>
      </c>
      <c r="V26" t="str">
        <f t="shared" si="8"/>
        <v>Ok</v>
      </c>
      <c r="W26" t="str">
        <f t="shared" si="9"/>
        <v>Ok</v>
      </c>
      <c r="X26" s="1"/>
      <c r="Y26" s="1"/>
      <c r="Z26" s="1"/>
    </row>
    <row r="27" spans="1:26" x14ac:dyDescent="0.25">
      <c r="D27">
        <f>STDEV(C$1:C$3)/SQRT(COUNT(C$1:C$3))</f>
        <v>1.6887693847357634E-2</v>
      </c>
      <c r="E27">
        <f>STDEV(C$4:C$6)/SQRT(COUNT(C$4:C$6))</f>
        <v>1.528600956676235E-2</v>
      </c>
      <c r="F27">
        <f>STDEV(C$7:C$12)/SQRT(COUNT(C$7:C$12))</f>
        <v>1.0396088768325498E-2</v>
      </c>
      <c r="G27">
        <f>STDEV(C$13:C$16)/SQRT(COUNT(C$13:C$16))</f>
        <v>1.4213881614573176E-2</v>
      </c>
      <c r="N27" t="str">
        <f t="shared" si="0"/>
        <v>Ok</v>
      </c>
      <c r="O27" t="str">
        <f t="shared" si="1"/>
        <v>Ok</v>
      </c>
      <c r="P27" t="str">
        <f t="shared" si="2"/>
        <v>Ok</v>
      </c>
      <c r="Q27" t="str">
        <f t="shared" si="3"/>
        <v>Ok</v>
      </c>
      <c r="R27" t="str">
        <f t="shared" si="4"/>
        <v>Lower</v>
      </c>
      <c r="S27" t="str">
        <f t="shared" si="5"/>
        <v>Ok</v>
      </c>
      <c r="T27" t="str">
        <f t="shared" si="6"/>
        <v>Ok</v>
      </c>
      <c r="U27" t="str">
        <f t="shared" si="7"/>
        <v>Ok</v>
      </c>
      <c r="V27" t="str">
        <f t="shared" si="8"/>
        <v>Ok</v>
      </c>
      <c r="W27" t="str">
        <f t="shared" si="9"/>
        <v>Ok</v>
      </c>
      <c r="X27" s="1"/>
      <c r="Y27" s="1"/>
      <c r="Z27" s="1"/>
    </row>
    <row r="28" spans="1:26" x14ac:dyDescent="0.25">
      <c r="N28" t="str">
        <f t="shared" si="0"/>
        <v>Ok</v>
      </c>
      <c r="O28" t="str">
        <f t="shared" si="1"/>
        <v>Ok</v>
      </c>
      <c r="P28" t="str">
        <f t="shared" si="2"/>
        <v>Ok</v>
      </c>
      <c r="Q28" t="str">
        <f t="shared" si="3"/>
        <v>Ok</v>
      </c>
      <c r="R28" t="str">
        <f t="shared" si="4"/>
        <v>Lower</v>
      </c>
      <c r="S28" t="str">
        <f t="shared" si="5"/>
        <v>Ok</v>
      </c>
      <c r="T28" t="str">
        <f t="shared" si="6"/>
        <v>Ok</v>
      </c>
      <c r="U28" t="str">
        <f t="shared" si="7"/>
        <v>Ok</v>
      </c>
      <c r="V28" t="str">
        <f t="shared" si="8"/>
        <v>Ok</v>
      </c>
      <c r="W28" t="str">
        <f t="shared" si="9"/>
        <v>Ok</v>
      </c>
      <c r="X28" s="1"/>
      <c r="Y28" s="1"/>
      <c r="Z28" s="1"/>
    </row>
    <row r="29" spans="1:26" x14ac:dyDescent="0.25">
      <c r="E29" t="s">
        <v>13</v>
      </c>
      <c r="F29" t="s">
        <v>14</v>
      </c>
      <c r="G29" t="s">
        <v>15</v>
      </c>
      <c r="H29" t="s">
        <v>16</v>
      </c>
      <c r="N29" t="str">
        <f t="shared" si="0"/>
        <v>Ok</v>
      </c>
      <c r="O29" t="str">
        <f t="shared" si="1"/>
        <v>Ok</v>
      </c>
      <c r="P29" t="str">
        <f t="shared" si="2"/>
        <v>Ok</v>
      </c>
      <c r="Q29" t="str">
        <f t="shared" si="3"/>
        <v>Ok</v>
      </c>
      <c r="R29" t="str">
        <f t="shared" si="4"/>
        <v>Ok</v>
      </c>
      <c r="S29" t="str">
        <f t="shared" si="5"/>
        <v>Ok</v>
      </c>
      <c r="T29" t="str">
        <f t="shared" si="6"/>
        <v>Ok</v>
      </c>
      <c r="U29" t="str">
        <f t="shared" si="7"/>
        <v>Ok</v>
      </c>
      <c r="V29" t="str">
        <f t="shared" si="8"/>
        <v>Ok</v>
      </c>
      <c r="W29" t="str">
        <f t="shared" si="9"/>
        <v>Ok</v>
      </c>
      <c r="X29" s="1"/>
      <c r="Y29" s="1"/>
      <c r="Z29" s="1"/>
    </row>
    <row r="30" spans="1:26" x14ac:dyDescent="0.25">
      <c r="D30" t="s">
        <v>3</v>
      </c>
      <c r="E30">
        <f>AVERAGE(D$1:D$3)</f>
        <v>2474026108.1672606</v>
      </c>
      <c r="F30">
        <f>AVERAGE(D$4:D$6)</f>
        <v>2774070180.0929365</v>
      </c>
      <c r="G30">
        <f>AVERAGE(D$7:D$12)</f>
        <v>2251678318.8888445</v>
      </c>
      <c r="H30">
        <f>AVERAGE(D$13:D$16)</f>
        <v>894039309.90113735</v>
      </c>
      <c r="N30" t="str">
        <f t="shared" si="0"/>
        <v>Ok</v>
      </c>
      <c r="O30" t="str">
        <f t="shared" si="1"/>
        <v>Ok</v>
      </c>
      <c r="P30" t="str">
        <f t="shared" si="2"/>
        <v>Ok</v>
      </c>
      <c r="Q30" t="str">
        <f t="shared" si="3"/>
        <v>Ok</v>
      </c>
      <c r="R30" t="str">
        <f t="shared" si="4"/>
        <v>Ok</v>
      </c>
      <c r="S30" t="str">
        <f t="shared" si="5"/>
        <v>Ok</v>
      </c>
      <c r="T30" t="str">
        <f t="shared" si="6"/>
        <v>Ok</v>
      </c>
      <c r="U30" t="str">
        <f t="shared" si="7"/>
        <v>Ok</v>
      </c>
      <c r="V30" t="str">
        <f t="shared" si="8"/>
        <v>Ok</v>
      </c>
      <c r="W30" t="str">
        <f t="shared" si="9"/>
        <v>Ok</v>
      </c>
      <c r="X30" s="1"/>
      <c r="Y30" s="1"/>
      <c r="Z30" s="1"/>
    </row>
    <row r="31" spans="1:26" x14ac:dyDescent="0.25">
      <c r="E31">
        <f>STDEV(D$1:D$3)/SQRT(COUNT(D$1:D$3))</f>
        <v>1632902191.7526078</v>
      </c>
      <c r="F31">
        <f>STDEV(D$4:D$6)/SQRT(COUNT(D$4:D$6))</f>
        <v>2681704417.5011978</v>
      </c>
      <c r="G31">
        <f>STDEV(D$7:D$12)/SQRT(COUNT(D$7:D$12))</f>
        <v>1108089877.6462915</v>
      </c>
      <c r="H31">
        <f>STDEV(D$13:D$16)/SQRT(COUNT(D$13:D$16))</f>
        <v>353775023.02927995</v>
      </c>
      <c r="N31" t="str">
        <f t="shared" si="0"/>
        <v>Ok</v>
      </c>
      <c r="O31" t="str">
        <f t="shared" si="1"/>
        <v>Ok</v>
      </c>
      <c r="P31" t="str">
        <f t="shared" si="2"/>
        <v>Ok</v>
      </c>
      <c r="Q31" t="str">
        <f t="shared" si="3"/>
        <v>Ok</v>
      </c>
      <c r="R31" t="str">
        <f t="shared" si="4"/>
        <v>Lower</v>
      </c>
      <c r="S31" t="str">
        <f t="shared" si="5"/>
        <v>Ok</v>
      </c>
      <c r="T31" t="str">
        <f t="shared" si="6"/>
        <v>Ok</v>
      </c>
      <c r="U31" t="str">
        <f t="shared" si="7"/>
        <v>Ok</v>
      </c>
      <c r="V31" t="str">
        <f t="shared" si="8"/>
        <v>Ok</v>
      </c>
      <c r="W31" t="str">
        <f t="shared" si="9"/>
        <v>Upper</v>
      </c>
      <c r="X31" s="1"/>
      <c r="Y31" s="1"/>
      <c r="Z31" s="1"/>
    </row>
    <row r="32" spans="1:26" x14ac:dyDescent="0.25">
      <c r="N32" t="str">
        <f t="shared" si="0"/>
        <v>Ok</v>
      </c>
      <c r="O32" t="str">
        <f t="shared" si="1"/>
        <v>Ok</v>
      </c>
      <c r="P32" t="str">
        <f t="shared" si="2"/>
        <v>Ok</v>
      </c>
      <c r="Q32" t="str">
        <f t="shared" si="3"/>
        <v>Ok</v>
      </c>
      <c r="R32" t="str">
        <f t="shared" si="4"/>
        <v>Ok</v>
      </c>
      <c r="S32" t="str">
        <f t="shared" si="5"/>
        <v>Ok</v>
      </c>
      <c r="T32" t="str">
        <f t="shared" si="6"/>
        <v>Ok</v>
      </c>
      <c r="U32" t="str">
        <f t="shared" si="7"/>
        <v>Ok</v>
      </c>
      <c r="V32" t="str">
        <f t="shared" si="8"/>
        <v>Ok</v>
      </c>
      <c r="W32" t="str">
        <f t="shared" si="9"/>
        <v>Ok</v>
      </c>
      <c r="X32" s="1"/>
      <c r="Y32" s="1"/>
      <c r="Z32" s="1"/>
    </row>
    <row r="33" spans="5:26" x14ac:dyDescent="0.25">
      <c r="F33" t="s">
        <v>13</v>
      </c>
      <c r="G33" t="s">
        <v>14</v>
      </c>
      <c r="H33" t="s">
        <v>15</v>
      </c>
      <c r="I33" t="s">
        <v>16</v>
      </c>
      <c r="N33" t="s">
        <v>0</v>
      </c>
      <c r="O33" t="s">
        <v>1</v>
      </c>
      <c r="P33" t="s">
        <v>2</v>
      </c>
      <c r="Q33" t="s">
        <v>3</v>
      </c>
      <c r="R33" t="s">
        <v>4</v>
      </c>
      <c r="S33" t="s">
        <v>5</v>
      </c>
      <c r="T33" t="s">
        <v>9</v>
      </c>
      <c r="U33" t="s">
        <v>10</v>
      </c>
      <c r="V33" t="s">
        <v>11</v>
      </c>
      <c r="W33" t="s">
        <v>12</v>
      </c>
      <c r="X33" t="s">
        <v>6</v>
      </c>
      <c r="Y33" t="s">
        <v>7</v>
      </c>
      <c r="Z33" t="s">
        <v>8</v>
      </c>
    </row>
    <row r="34" spans="5:26" x14ac:dyDescent="0.25">
      <c r="E34" t="s">
        <v>4</v>
      </c>
      <c r="F34">
        <f>AVERAGE(E$1:E$3)</f>
        <v>21.886276668236885</v>
      </c>
      <c r="G34">
        <f>AVERAGE(E$4:E$6)</f>
        <v>24.680758158675491</v>
      </c>
      <c r="H34">
        <f>AVERAGE(E$7:E$12)</f>
        <v>30.130328871689795</v>
      </c>
      <c r="I34">
        <f>AVERAGE(E$13:E$16)</f>
        <v>30.802615303379696</v>
      </c>
    </row>
    <row r="35" spans="5:26" x14ac:dyDescent="0.25">
      <c r="F35">
        <f>STDEV(E$1:E$3)/SQRT(COUNT(E$1:E$3))</f>
        <v>1.1959876426504441</v>
      </c>
      <c r="G35">
        <f>STDEV(E$4:E$6)/SQRT(COUNT(E$4:E$6))</f>
        <v>3.246691516660273</v>
      </c>
      <c r="H35">
        <f>STDEV(E$7:E$12)/SQRT(COUNT(E$7:E$12))</f>
        <v>3.474475033166526</v>
      </c>
      <c r="I35">
        <f>STDEV(E$13:E$16)/SQRT(COUNT(E$13:E$16))</f>
        <v>4.5894309759191145</v>
      </c>
    </row>
    <row r="37" spans="5:26" x14ac:dyDescent="0.25">
      <c r="G37" t="s">
        <v>13</v>
      </c>
      <c r="H37" t="s">
        <v>14</v>
      </c>
      <c r="I37" t="s">
        <v>15</v>
      </c>
      <c r="J37" t="s">
        <v>16</v>
      </c>
    </row>
    <row r="38" spans="5:26" x14ac:dyDescent="0.25">
      <c r="F38" t="s">
        <v>5</v>
      </c>
      <c r="G38">
        <f>AVERAGE(F$1:F$3)</f>
        <v>65.293772269015506</v>
      </c>
      <c r="H38">
        <f>AVERAGE(F$4:F$6)</f>
        <v>58.30885047716928</v>
      </c>
      <c r="I38">
        <f>AVERAGE(F$7:F$12)</f>
        <v>60.743575960650389</v>
      </c>
      <c r="J38">
        <f>AVERAGE(F$13:F$16)</f>
        <v>63.033214677477204</v>
      </c>
    </row>
    <row r="39" spans="5:26" x14ac:dyDescent="0.25">
      <c r="G39">
        <f>STDEV(F$1:F$3)/SQRT(COUNT(F$1:F$3))</f>
        <v>1.87168728297575</v>
      </c>
      <c r="H39">
        <f>STDEV(F$4:F$6)/SQRT(COUNT(F$4:F$6))</f>
        <v>2.3319728671780968</v>
      </c>
      <c r="I39">
        <f>STDEV(F$7:F$12)/SQRT(COUNT(F$7:F$12))</f>
        <v>4.790639853931725</v>
      </c>
      <c r="J39">
        <f>STDEV(F$13:F$16)/SQRT(COUNT(F$13:F$16))</f>
        <v>3.2651670675238069</v>
      </c>
    </row>
    <row r="41" spans="5:26" x14ac:dyDescent="0.25">
      <c r="H41" t="s">
        <v>13</v>
      </c>
      <c r="I41" t="s">
        <v>14</v>
      </c>
      <c r="J41" t="s">
        <v>15</v>
      </c>
      <c r="K41" t="s">
        <v>16</v>
      </c>
    </row>
    <row r="42" spans="5:26" x14ac:dyDescent="0.25">
      <c r="G42" t="s">
        <v>9</v>
      </c>
      <c r="H42">
        <f>AVERAGE(G$1:G$3)</f>
        <v>1.6880714003831592</v>
      </c>
      <c r="I42">
        <f>AVERAGE(G$4:G$6)</f>
        <v>1.6390619109922075</v>
      </c>
      <c r="J42">
        <f>AVERAGE(G$7:G$12)</f>
        <v>2.1034972832459413</v>
      </c>
      <c r="K42">
        <f>AVERAGE(G$13:G$16)</f>
        <v>0.26894771560640773</v>
      </c>
    </row>
    <row r="43" spans="5:26" x14ac:dyDescent="0.25">
      <c r="H43">
        <f>STDEV(G$1:G$3)/SQRT(COUNT(G$1:G$3))</f>
        <v>0.95665037039530587</v>
      </c>
      <c r="I43">
        <f>STDEV(G$4:G$6)/SQRT(COUNT(G$4:G$6))</f>
        <v>1.6390618998328021</v>
      </c>
      <c r="J43">
        <f>STDEV(G$7:G$12)/SQRT(COUNT(G$7:G$12))</f>
        <v>0.88786566519207188</v>
      </c>
      <c r="K43">
        <f>STDEV(G$13:G$16)/SQRT(COUNT(G$13:G$16))</f>
        <v>0.13975861400132292</v>
      </c>
    </row>
    <row r="45" spans="5:26" x14ac:dyDescent="0.25">
      <c r="I45" t="s">
        <v>13</v>
      </c>
      <c r="J45" t="s">
        <v>14</v>
      </c>
      <c r="K45" t="s">
        <v>15</v>
      </c>
      <c r="L45" t="s">
        <v>16</v>
      </c>
    </row>
    <row r="46" spans="5:26" x14ac:dyDescent="0.25">
      <c r="H46" t="s">
        <v>10</v>
      </c>
      <c r="I46">
        <f>AVERAGE(H$1:H$3)</f>
        <v>5.1912858740085548E-2</v>
      </c>
      <c r="J46">
        <f>AVERAGE(H$4:H$6)</f>
        <v>0.26012450215539878</v>
      </c>
      <c r="K46">
        <f>AVERAGE(H$7:H$12)</f>
        <v>1.9831380805351957</v>
      </c>
      <c r="L46">
        <f>AVERAGE(H$13:H$16)</f>
        <v>0.75183804961122058</v>
      </c>
    </row>
    <row r="47" spans="5:26" x14ac:dyDescent="0.25">
      <c r="I47">
        <f>STDEV(H$1:H$3)/SQRT(COUNT(H$1:H$3))</f>
        <v>4.1031900777079543E-2</v>
      </c>
      <c r="J47">
        <f>STDEV(H$4:H$6)/SQRT(COUNT(H$4:H$6))</f>
        <v>0.12092888889716823</v>
      </c>
      <c r="K47">
        <f>STDEV(H$7:H$12)/SQRT(COUNT(H$7:H$12))</f>
        <v>1.2381990024972351</v>
      </c>
      <c r="L47">
        <f>STDEV(H$13:H$16)/SQRT(COUNT(H$13:H$16))</f>
        <v>0.66589376640397979</v>
      </c>
    </row>
    <row r="49" spans="9:16" x14ac:dyDescent="0.25">
      <c r="J49" t="s">
        <v>13</v>
      </c>
      <c r="K49" t="s">
        <v>14</v>
      </c>
      <c r="L49" t="s">
        <v>15</v>
      </c>
      <c r="M49" t="s">
        <v>16</v>
      </c>
    </row>
    <row r="50" spans="9:16" x14ac:dyDescent="0.25">
      <c r="I50" t="s">
        <v>11</v>
      </c>
      <c r="J50">
        <f>AVERAGE(I$1:I$3)</f>
        <v>5.3212037600627204E-2</v>
      </c>
      <c r="K50">
        <f>AVERAGE(I$4:I$6)</f>
        <v>3.2625069373873908E-4</v>
      </c>
      <c r="L50">
        <f>AVERAGE(I$7:I$12)</f>
        <v>4.3845214055453295E-2</v>
      </c>
      <c r="M50">
        <f>AVERAGE(I$13:I$16)</f>
        <v>0.24054412394903291</v>
      </c>
    </row>
    <row r="51" spans="9:16" x14ac:dyDescent="0.25">
      <c r="J51">
        <f>STDEV(I$1:I$3)/SQRT(COUNT(I$1:I$3))</f>
        <v>3.9214084133492699E-2</v>
      </c>
      <c r="K51">
        <f>STDEV(I$4:I$6)/SQRT(COUNT(I$4:I$6))</f>
        <v>1.8434465217608098E-4</v>
      </c>
      <c r="L51">
        <f>STDEV(I$7:I$12)/SQRT(COUNT(I$7:I$12))</f>
        <v>1.621566385248106E-2</v>
      </c>
      <c r="M51">
        <f>STDEV(I$13:I$16)/SQRT(COUNT(I$13:I$16))</f>
        <v>0.16746704100803439</v>
      </c>
    </row>
    <row r="53" spans="9:16" x14ac:dyDescent="0.25">
      <c r="K53" t="s">
        <v>13</v>
      </c>
      <c r="L53" t="s">
        <v>14</v>
      </c>
      <c r="M53" t="s">
        <v>15</v>
      </c>
      <c r="N53" t="s">
        <v>16</v>
      </c>
    </row>
    <row r="54" spans="9:16" x14ac:dyDescent="0.25">
      <c r="J54" t="s">
        <v>12</v>
      </c>
      <c r="K54">
        <f>AVERAGE(J$1:J$3)</f>
        <v>3.3509302294117548E-2</v>
      </c>
      <c r="L54">
        <f>AVERAGE(J$4:J$6)</f>
        <v>6.6667378040499284E-2</v>
      </c>
      <c r="M54">
        <f>AVERAGE(J$7:J$12)</f>
        <v>1.5287136900189692E-2</v>
      </c>
      <c r="N54">
        <f>AVERAGE(J$13:J$16)</f>
        <v>3.8067728600599683E-2</v>
      </c>
    </row>
    <row r="55" spans="9:16" x14ac:dyDescent="0.25">
      <c r="K55">
        <f>STDEV(J$1:J$3)/SQRT(COUNT(J$1:J$3))</f>
        <v>3.3244042663600794E-2</v>
      </c>
      <c r="L55">
        <f>STDEV(J$4:J$6)/SQRT(COUNT(J$4:J$6))</f>
        <v>3.333261421177465E-2</v>
      </c>
      <c r="M55">
        <f>STDEV(J$7:J$12)/SQRT(COUNT(J$7:J$12))</f>
        <v>1.3073596183216005E-2</v>
      </c>
      <c r="N55">
        <f>STDEV(J$13:J$16)/SQRT(COUNT(J$13:J$16))</f>
        <v>2.3051221772249185E-2</v>
      </c>
    </row>
    <row r="57" spans="9:16" x14ac:dyDescent="0.25">
      <c r="L57" t="s">
        <v>13</v>
      </c>
      <c r="M57" t="s">
        <v>14</v>
      </c>
      <c r="N57" t="s">
        <v>15</v>
      </c>
      <c r="O57" t="s">
        <v>16</v>
      </c>
    </row>
    <row r="58" spans="9:16" x14ac:dyDescent="0.25">
      <c r="K58" t="s">
        <v>6</v>
      </c>
      <c r="L58">
        <f>AVERAGE(K$1:K$3)</f>
        <v>0.99307446458122983</v>
      </c>
      <c r="M58">
        <f>AVERAGE(K$4:K$6)</f>
        <v>0.9881191320224243</v>
      </c>
      <c r="N58">
        <f>AVERAGE(K$7:K$12)</f>
        <v>0.98092295631597859</v>
      </c>
      <c r="O58">
        <f>AVERAGE(K$13:K$16)</f>
        <v>0.9969128932382727</v>
      </c>
    </row>
    <row r="59" spans="9:16" x14ac:dyDescent="0.25">
      <c r="L59">
        <f>STDEV(K$1:K$3)/SQRT(COUNT(K$1:K$3))</f>
        <v>1.4460188712048592E-3</v>
      </c>
      <c r="M59">
        <f>STDEV(K$4:K$6)/SQRT(COUNT(K$4:K$6))</f>
        <v>6.5033252273944834E-3</v>
      </c>
      <c r="N59">
        <f>STDEV(K$7:K$12)/SQRT(COUNT(K$7:K$12))</f>
        <v>1.2954197990133112E-2</v>
      </c>
      <c r="O59">
        <f>STDEV(K$13:K$16)/SQRT(COUNT(K$13:K$16))</f>
        <v>1.1121579415080522E-3</v>
      </c>
    </row>
    <row r="61" spans="9:16" x14ac:dyDescent="0.25">
      <c r="M61" t="s">
        <v>13</v>
      </c>
      <c r="N61" t="s">
        <v>14</v>
      </c>
      <c r="O61" t="s">
        <v>15</v>
      </c>
      <c r="P61" t="s">
        <v>16</v>
      </c>
    </row>
    <row r="62" spans="9:16" x14ac:dyDescent="0.25">
      <c r="L62" t="s">
        <v>7</v>
      </c>
      <c r="M62">
        <f>AVERAGE(L$1:L$3)</f>
        <v>0.98182855866756136</v>
      </c>
      <c r="N62">
        <f>AVERAGE(L$4:L$6)</f>
        <v>0.96711852563054757</v>
      </c>
      <c r="O62">
        <f>AVERAGE(L$7:L$12)</f>
        <v>0.96834293177437314</v>
      </c>
      <c r="P62">
        <f>AVERAGE(L$13:L$16)</f>
        <v>0.98521147824316313</v>
      </c>
    </row>
    <row r="63" spans="9:16" x14ac:dyDescent="0.25">
      <c r="M63">
        <f>STDEV(L$1:L$3)/SQRT(COUNT(L$1:L$3))</f>
        <v>1.084063544424668E-3</v>
      </c>
      <c r="N63">
        <f>STDEV(L$4:L$6)/SQRT(COUNT(L$4:L$6))</f>
        <v>1.360981246726076E-2</v>
      </c>
      <c r="O63">
        <f>STDEV(L$7:L$12)/SQRT(COUNT(L$7:L$12))</f>
        <v>1.441457475790377E-2</v>
      </c>
      <c r="P63">
        <f>STDEV(L$13:L$16)/SQRT(COUNT(L$13:L$16))</f>
        <v>7.0930580360897919E-3</v>
      </c>
    </row>
    <row r="65" spans="13:17" x14ac:dyDescent="0.25">
      <c r="N65" t="s">
        <v>13</v>
      </c>
      <c r="O65" t="s">
        <v>14</v>
      </c>
      <c r="P65" t="s">
        <v>15</v>
      </c>
      <c r="Q65" t="s">
        <v>16</v>
      </c>
    </row>
    <row r="66" spans="13:17" x14ac:dyDescent="0.25">
      <c r="M66" t="s">
        <v>8</v>
      </c>
      <c r="N66">
        <f>AVERAGE(M$1:M$3)</f>
        <v>0.98335651547147274</v>
      </c>
      <c r="O66">
        <f>AVERAGE(M$4:M$6)</f>
        <v>0.97256589989726583</v>
      </c>
      <c r="P66">
        <f>AVERAGE(M$7:M$12)</f>
        <v>0.98394175049791699</v>
      </c>
      <c r="Q66">
        <f>AVERAGE(M$13:M$16)</f>
        <v>0.9366878589697748</v>
      </c>
    </row>
    <row r="67" spans="13:17" x14ac:dyDescent="0.25">
      <c r="N67">
        <f>STDEV(M$1:M$3)/SQRT(COUNT(M$1:M$3))</f>
        <v>9.6331374599677392E-3</v>
      </c>
      <c r="O67">
        <f>STDEV(M$4:M$6)/SQRT(COUNT(M$4:M$6))</f>
        <v>1.8932969779727624E-2</v>
      </c>
      <c r="P67">
        <f>STDEV(M$7:M$12)/SQRT(COUNT(M$7:M$12))</f>
        <v>3.4335848781786591E-3</v>
      </c>
      <c r="Q67">
        <f>STDEV(M$13:M$16)/SQRT(COUNT(M$13:M$16))</f>
        <v>3.3182349711756515E-2</v>
      </c>
    </row>
  </sheetData>
  <conditionalFormatting sqref="N17:W32">
    <cfRule type="notContainsText" dxfId="0" priority="4" operator="notContains" text="Ok">
      <formula>ISERROR(SEARCH("Ok",N17))</formula>
    </cfRule>
  </conditionalFormatting>
  <conditionalFormatting sqref="N1:N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2020-03-02T23:59:06Z</dcterms:created>
  <dcterms:modified xsi:type="dcterms:W3CDTF">2020-03-24T07:02:56Z</dcterms:modified>
</cp:coreProperties>
</file>