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E50F786-CCF1-4FF1-9312-60D2CEF0C3B5}" xr6:coauthVersionLast="44" xr6:coauthVersionMax="44" xr10:uidLastSave="{00000000-0000-0000-0000-000000000000}"/>
  <bookViews>
    <workbookView xWindow="-108" yWindow="-108" windowWidth="23256" windowHeight="12576" xr2:uid="{9CA065B6-2B6A-4D01-BE68-6D40353B42D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O17" i="1"/>
  <c r="M18" i="1"/>
  <c r="M19" i="1"/>
  <c r="M20" i="1"/>
  <c r="M21" i="1"/>
  <c r="O21" i="1"/>
  <c r="M22" i="1"/>
  <c r="M23" i="1"/>
  <c r="M24" i="1"/>
  <c r="M25" i="1"/>
  <c r="O25" i="1"/>
  <c r="M26" i="1"/>
  <c r="M27" i="1"/>
  <c r="M28" i="1"/>
  <c r="M29" i="1"/>
  <c r="O29" i="1"/>
  <c r="M13" i="1"/>
  <c r="O14" i="1"/>
  <c r="O15" i="1"/>
  <c r="O16" i="1"/>
  <c r="O18" i="1"/>
  <c r="O19" i="1"/>
  <c r="O20" i="1"/>
  <c r="O22" i="1"/>
  <c r="O23" i="1"/>
  <c r="O24" i="1"/>
  <c r="O26" i="1"/>
  <c r="O27" i="1"/>
  <c r="O28" i="1"/>
  <c r="O13" i="1"/>
  <c r="I52" i="1"/>
  <c r="I51" i="1"/>
  <c r="G46" i="1"/>
  <c r="G45" i="1"/>
  <c r="F43" i="1"/>
  <c r="F42" i="1"/>
  <c r="E40" i="1"/>
  <c r="E39" i="1"/>
  <c r="H49" i="1"/>
  <c r="H48" i="1"/>
  <c r="D37" i="1"/>
  <c r="D36" i="1"/>
  <c r="H52" i="1"/>
  <c r="G52" i="1"/>
  <c r="H51" i="1"/>
  <c r="G51" i="1"/>
  <c r="G49" i="1"/>
  <c r="F49" i="1"/>
  <c r="G48" i="1"/>
  <c r="F48" i="1"/>
  <c r="F46" i="1"/>
  <c r="E46" i="1"/>
  <c r="F45" i="1"/>
  <c r="E45" i="1"/>
  <c r="E43" i="1"/>
  <c r="D43" i="1"/>
  <c r="E42" i="1"/>
  <c r="D42" i="1"/>
  <c r="D40" i="1"/>
  <c r="C40" i="1"/>
  <c r="D39" i="1"/>
  <c r="C39" i="1"/>
  <c r="C37" i="1"/>
  <c r="B37" i="1"/>
  <c r="C36" i="1"/>
  <c r="B36" i="1"/>
  <c r="P6" i="1"/>
  <c r="L6" i="1"/>
  <c r="P5" i="1"/>
  <c r="O5" i="1"/>
  <c r="D18" i="1"/>
  <c r="N5" i="1"/>
  <c r="L5" i="1"/>
  <c r="B18" i="1"/>
  <c r="C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8" i="1"/>
</calcChain>
</file>

<file path=xl/sharedStrings.xml><?xml version="1.0" encoding="utf-8"?>
<sst xmlns="http://schemas.openxmlformats.org/spreadsheetml/2006/main" count="28" uniqueCount="11">
  <si>
    <t>Normal</t>
  </si>
  <si>
    <t>Cancer</t>
  </si>
  <si>
    <t>T1P</t>
  </si>
  <si>
    <t>Kpl</t>
  </si>
  <si>
    <t>FlowP</t>
  </si>
  <si>
    <t>Klp</t>
  </si>
  <si>
    <t>T1L</t>
  </si>
  <si>
    <t>FlowL</t>
  </si>
  <si>
    <t>Benign</t>
  </si>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</sst>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3" fillId="5" borderId="0" xfId="3" applyFill="1"/>
    <xf numFmtId="0" fontId="2" fillId="0" borderId="0" xfId="2" applyFill="1"/>
    <xf numFmtId="0" fontId="1" fillId="0" borderId="0" xfId="1" applyFill="1"/>
    <xf numFmtId="0" fontId="0" fillId="0" borderId="0" xfId="0" applyFill="1"/>
    <xf numFmtId="0" fontId="3" fillId="0" borderId="0" xfId="3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Sheet1!$C$38:$E$38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Sheet1!$C$39:$E$39</c:f>
              <c:numCache>
                <c:formatCode>General</c:formatCode>
                <c:ptCount val="3"/>
                <c:pt idx="0">
                  <c:v>6.5322396408748103E-3</c:v>
                </c:pt>
                <c:pt idx="1">
                  <c:v>1.7292896582579785E-2</c:v>
                </c:pt>
                <c:pt idx="2">
                  <c:v>2.5172549194591525E-3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B05-B33E-9B5C64F9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30440"/>
        <c:axId val="448734048"/>
      </c:barChart>
      <c:catAx>
        <c:axId val="4487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4048"/>
        <c:crosses val="autoZero"/>
        <c:auto val="1"/>
        <c:lblAlgn val="ctr"/>
        <c:lblOffset val="100"/>
        <c:noMultiLvlLbl val="0"/>
      </c:catAx>
      <c:valAx>
        <c:axId val="448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Sheet1!$G$50:$I$50</c:f>
              <c:strCache>
                <c:ptCount val="3"/>
                <c:pt idx="0">
                  <c:v>Normal</c:v>
                </c:pt>
                <c:pt idx="1">
                  <c:v>Cancer</c:v>
                </c:pt>
                <c:pt idx="2">
                  <c:v>Benign</c:v>
                </c:pt>
              </c:strCache>
            </c:strRef>
          </c:cat>
          <c:val>
            <c:numRef>
              <c:f>Sheet1!$G$51:$I$51</c:f>
              <c:numCache>
                <c:formatCode>General</c:formatCode>
                <c:ptCount val="3"/>
                <c:pt idx="0">
                  <c:v>5.9905085242296104E-2</c:v>
                </c:pt>
                <c:pt idx="1">
                  <c:v>3.9161094915027964E-2</c:v>
                </c:pt>
                <c:pt idx="2">
                  <c:v>1.1774127255788287E-2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4-45C5-AD5D-4CD27803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13392"/>
        <c:axId val="607512408"/>
      </c:barChart>
      <c:catAx>
        <c:axId val="6075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2408"/>
        <c:crosses val="autoZero"/>
        <c:auto val="1"/>
        <c:lblAlgn val="ctr"/>
        <c:lblOffset val="100"/>
        <c:noMultiLvlLbl val="0"/>
      </c:catAx>
      <c:valAx>
        <c:axId val="6075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31</xdr:row>
      <xdr:rowOff>121920</xdr:rowOff>
    </xdr:from>
    <xdr:to>
      <xdr:col>14</xdr:col>
      <xdr:colOff>525780</xdr:colOff>
      <xdr:row>46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DE7BE-CC93-4041-9B45-F36C96F4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40</xdr:row>
      <xdr:rowOff>152400</xdr:rowOff>
    </xdr:from>
    <xdr:to>
      <xdr:col>21</xdr:col>
      <xdr:colOff>266700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45EF3-1F0D-4945-83BF-ADA805D1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B12B-5679-47D6-8B59-2B80512DA255}">
  <dimension ref="A1:U52"/>
  <sheetViews>
    <sheetView tabSelected="1" workbookViewId="0">
      <selection activeCell="I19" sqref="I19"/>
    </sheetView>
  </sheetViews>
  <sheetFormatPr defaultRowHeight="14.4" x14ac:dyDescent="0.3"/>
  <cols>
    <col min="1" max="3" width="9.109375" bestFit="1" customWidth="1"/>
    <col min="4" max="4" width="12" bestFit="1" customWidth="1"/>
    <col min="5" max="10" width="9.109375" bestFit="1" customWidth="1"/>
  </cols>
  <sheetData>
    <row r="1" spans="1:19" x14ac:dyDescent="0.3">
      <c r="A1" s="2">
        <v>2.0422959410288852E-2</v>
      </c>
      <c r="B1" s="2">
        <v>2.7963093174979439E-2</v>
      </c>
      <c r="C1" s="2">
        <v>15.68447856783739</v>
      </c>
      <c r="D1" s="2">
        <v>5.7411990092739833E-6</v>
      </c>
      <c r="E1" s="2">
        <v>3.1775493372352887E-2</v>
      </c>
      <c r="F1" s="2">
        <v>0.11234249220155619</v>
      </c>
      <c r="G1" s="2">
        <v>0.99846407765036815</v>
      </c>
      <c r="H1" s="2">
        <v>0.99710470753466751</v>
      </c>
      <c r="I1" s="6">
        <v>5.8059472924239228E-2</v>
      </c>
      <c r="J1" s="6">
        <v>9.8544279420448674E-2</v>
      </c>
    </row>
    <row r="2" spans="1:19" x14ac:dyDescent="0.3">
      <c r="A2" s="3">
        <v>2.0229842198082767E-2</v>
      </c>
      <c r="B2" s="3">
        <v>4.2015976362443986E-4</v>
      </c>
      <c r="C2" s="3">
        <v>0.33623163898581993</v>
      </c>
      <c r="D2" s="3">
        <v>3.1184945298797728E-14</v>
      </c>
      <c r="E2" s="3">
        <v>2.8502887337694027E-2</v>
      </c>
      <c r="F2" s="3">
        <v>7.3173169336323618E-2</v>
      </c>
      <c r="G2" s="3">
        <v>0.98334972172693591</v>
      </c>
      <c r="H2" s="3">
        <v>0.98383286985676055</v>
      </c>
      <c r="I2" s="7">
        <v>0.18152987855890426</v>
      </c>
      <c r="J2" s="7">
        <v>0.17869625169151973</v>
      </c>
    </row>
    <row r="3" spans="1:19" x14ac:dyDescent="0.3">
      <c r="A3" s="1">
        <v>2.113302655207866E-2</v>
      </c>
      <c r="B3" s="1">
        <v>1.2256569446722952E-2</v>
      </c>
      <c r="C3" s="1">
        <v>20.39328959956768</v>
      </c>
      <c r="D3" s="1">
        <v>2.3770494509787168E-6</v>
      </c>
      <c r="E3" s="1">
        <v>2.6315789473706414E-2</v>
      </c>
      <c r="F3" s="1">
        <v>2.2204460492503131E-14</v>
      </c>
      <c r="G3" s="1">
        <v>0.9954457969838012</v>
      </c>
      <c r="H3" s="1">
        <v>0.96991388828412761</v>
      </c>
      <c r="I3" s="8">
        <v>9.5480835703879982E-2</v>
      </c>
      <c r="J3" s="8">
        <v>0.25588656191366183</v>
      </c>
    </row>
    <row r="4" spans="1:19" x14ac:dyDescent="0.3">
      <c r="A4" s="1">
        <v>1.9819112639040504E-2</v>
      </c>
      <c r="B4" s="1">
        <v>4.6208099888476887E-4</v>
      </c>
      <c r="C4" s="1">
        <v>1.1670256253339907E-3</v>
      </c>
      <c r="D4" s="1">
        <v>9.9999917871100102E-2</v>
      </c>
      <c r="E4" s="1">
        <v>3.9027447466107194E-2</v>
      </c>
      <c r="F4" s="1">
        <v>8.374742023918734E-2</v>
      </c>
      <c r="G4" s="1">
        <v>0.99637512630149649</v>
      </c>
      <c r="H4" s="1">
        <v>0.98978317472692023</v>
      </c>
      <c r="I4" s="8">
        <v>8.4606566404595684E-2</v>
      </c>
      <c r="J4" s="8">
        <v>0.14836296163036</v>
      </c>
    </row>
    <row r="5" spans="1:19" x14ac:dyDescent="0.3">
      <c r="A5" s="1">
        <v>1.9758981644190293E-2</v>
      </c>
      <c r="B5" s="1">
        <v>6.856774216433243E-4</v>
      </c>
      <c r="C5" s="1">
        <v>4.4922368030207922</v>
      </c>
      <c r="D5" s="1">
        <v>9.0321135530249189E-2</v>
      </c>
      <c r="E5" s="1">
        <v>2.6316023153022748E-2</v>
      </c>
      <c r="F5" s="1">
        <v>6.3004754556314288E-6</v>
      </c>
      <c r="G5" s="1">
        <v>0.99745889260867493</v>
      </c>
      <c r="H5" s="1">
        <v>0.71060677292707231</v>
      </c>
      <c r="I5" s="8">
        <v>7.2125770024450864E-2</v>
      </c>
      <c r="J5" s="8">
        <v>0.92655284129541671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9" x14ac:dyDescent="0.3">
      <c r="A6" s="3">
        <v>2.0494641965159224E-2</v>
      </c>
      <c r="B6" s="3">
        <v>7.1166657949568463E-4</v>
      </c>
      <c r="C6" s="3">
        <v>7.5361919012893741E-2</v>
      </c>
      <c r="D6" s="3">
        <v>2.6913606224887494E-11</v>
      </c>
      <c r="E6" s="3">
        <v>3.2703415899563826E-2</v>
      </c>
      <c r="F6" s="3">
        <v>9.8262913596044457E-2</v>
      </c>
      <c r="G6" s="3">
        <v>0.99800880157266447</v>
      </c>
      <c r="H6" s="3">
        <v>0.99636198364293327</v>
      </c>
      <c r="I6" s="7">
        <v>6.2826595309449007E-2</v>
      </c>
      <c r="J6" s="7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9" x14ac:dyDescent="0.3">
      <c r="A7" s="3">
        <v>2.0908399660504225E-2</v>
      </c>
      <c r="B7" s="3">
        <v>8.7916272159393547E-3</v>
      </c>
      <c r="C7" s="3">
        <v>21.426312243123839</v>
      </c>
      <c r="D7" s="3">
        <v>4.4683770121553851E-8</v>
      </c>
      <c r="E7" s="3">
        <v>2.7365936021190966E-2</v>
      </c>
      <c r="F7" s="3">
        <v>1.2341068368948816E-2</v>
      </c>
      <c r="G7" s="3">
        <v>0.99218039111292322</v>
      </c>
      <c r="H7" s="3">
        <v>0.96604532309012181</v>
      </c>
      <c r="I7" s="7">
        <v>0.12417091868912668</v>
      </c>
      <c r="J7" s="7">
        <v>0.27077335890718474</v>
      </c>
    </row>
    <row r="8" spans="1:19" x14ac:dyDescent="0.3">
      <c r="A8" s="2">
        <v>2.1051891939320892E-2</v>
      </c>
      <c r="B8" s="2">
        <v>1.2282825505181182E-2</v>
      </c>
      <c r="C8" s="2">
        <v>15.631370555859988</v>
      </c>
      <c r="D8" s="2">
        <v>2.2593903924944078E-2</v>
      </c>
      <c r="E8" s="2">
        <v>2.6978827508369788E-2</v>
      </c>
      <c r="F8" s="2">
        <v>6.9498743102269062E-4</v>
      </c>
      <c r="G8" s="2">
        <v>0.99591328687322001</v>
      </c>
      <c r="H8" s="2">
        <v>0.99203900822419144</v>
      </c>
      <c r="I8" s="6">
        <v>9.0594478512034893E-2</v>
      </c>
      <c r="J8" s="6">
        <v>0.13610334184766176</v>
      </c>
    </row>
    <row r="9" spans="1:19" x14ac:dyDescent="0.3">
      <c r="A9" s="2">
        <v>2.0711806926558871E-2</v>
      </c>
      <c r="B9" s="2">
        <v>3.2486756694669576E-4</v>
      </c>
      <c r="C9" s="2">
        <v>0.11458440734651207</v>
      </c>
      <c r="D9" s="2">
        <v>2.7670297878557786E-13</v>
      </c>
      <c r="E9" s="2">
        <v>2.702718786920873E-2</v>
      </c>
      <c r="F9" s="2">
        <v>2.2924162416235652E-2</v>
      </c>
      <c r="G9" s="2">
        <v>0.99504658171315441</v>
      </c>
      <c r="H9" s="2">
        <v>0.98739267714383039</v>
      </c>
      <c r="I9" s="6">
        <v>9.8942640570406248E-2</v>
      </c>
      <c r="J9" s="6">
        <v>0.15737580320906272</v>
      </c>
    </row>
    <row r="10" spans="1:19" x14ac:dyDescent="0.3">
      <c r="A10" s="3">
        <v>2.059942882664062E-2</v>
      </c>
      <c r="B10" s="3">
        <v>1.6205505004439763E-2</v>
      </c>
      <c r="C10" s="3">
        <v>18.488564972538086</v>
      </c>
      <c r="D10" s="3">
        <v>3.7592135028924558E-14</v>
      </c>
      <c r="E10" s="3">
        <v>3.066967044155328E-2</v>
      </c>
      <c r="F10" s="3">
        <v>5.584318966786752E-2</v>
      </c>
      <c r="G10" s="3">
        <v>0.99149019272513417</v>
      </c>
      <c r="H10" s="3">
        <v>0.97201111126300721</v>
      </c>
      <c r="I10" s="7">
        <v>0.13021444685847422</v>
      </c>
      <c r="J10" s="7">
        <v>0.24211458591708007</v>
      </c>
    </row>
    <row r="11" spans="1:19" x14ac:dyDescent="0.3">
      <c r="A11" s="2">
        <v>2.1026002836656291E-2</v>
      </c>
      <c r="B11" s="2">
        <v>1.6952020708769316E-2</v>
      </c>
      <c r="C11" s="2">
        <v>18.770536323529555</v>
      </c>
      <c r="D11" s="2">
        <v>1.5225819006297199E-9</v>
      </c>
      <c r="E11" s="2">
        <v>2.7632109450664272E-2</v>
      </c>
      <c r="F11" s="2">
        <v>1.667705272509102E-2</v>
      </c>
      <c r="G11" s="2">
        <v>0.99652810319964991</v>
      </c>
      <c r="H11" s="2">
        <v>0.99230699527864108</v>
      </c>
      <c r="I11" s="6">
        <v>8.3898040655969397E-2</v>
      </c>
      <c r="J11" s="6">
        <v>0.12480884052850011</v>
      </c>
      <c r="P11" t="s">
        <v>9</v>
      </c>
      <c r="Q11" t="s">
        <v>10</v>
      </c>
    </row>
    <row r="12" spans="1:19" x14ac:dyDescent="0.3">
      <c r="A12" s="2">
        <v>2.0924689322908321E-2</v>
      </c>
      <c r="B12" s="2">
        <v>2.8941675957022302E-2</v>
      </c>
      <c r="C12" s="2">
        <v>16.052489663907402</v>
      </c>
      <c r="D12" s="2">
        <v>1.1316197743301845E-9</v>
      </c>
      <c r="E12" s="2">
        <v>2.8258092024562254E-2</v>
      </c>
      <c r="F12" s="2">
        <v>4.3166779801234297E-2</v>
      </c>
      <c r="G12" s="2">
        <v>0.99423383303560608</v>
      </c>
      <c r="H12" s="2">
        <v>0.99460822572338958</v>
      </c>
      <c r="I12" s="6">
        <v>0.10664313840326221</v>
      </c>
      <c r="J12" s="6">
        <v>0.10320484896225612</v>
      </c>
      <c r="P12">
        <v>21.526418822282839</v>
      </c>
      <c r="Q12">
        <v>37.631156082735345</v>
      </c>
    </row>
    <row r="13" spans="1:19" x14ac:dyDescent="0.3">
      <c r="A13" s="4">
        <v>2.0000513463310804E-2</v>
      </c>
      <c r="B13" s="4">
        <v>8.9258267488759018E-3</v>
      </c>
      <c r="C13" s="4">
        <v>4.132384690552783</v>
      </c>
      <c r="D13" s="4">
        <v>2.7230774893110959E-2</v>
      </c>
      <c r="E13" s="4">
        <v>2.6315789473708304E-2</v>
      </c>
      <c r="F13" s="4">
        <v>2.4092865066039244E-14</v>
      </c>
      <c r="G13" s="4">
        <v>0.99604691124551514</v>
      </c>
      <c r="H13" s="4">
        <v>0.99777223030995432</v>
      </c>
      <c r="I13" s="9">
        <v>9.1508833243368184E-2</v>
      </c>
      <c r="J13" s="9">
        <v>7.0623847783424717E-2</v>
      </c>
      <c r="M13" s="2">
        <f>1/E1</f>
        <v>31.470793805835179</v>
      </c>
      <c r="O13">
        <f>(M13-$Q$12)/($P$12-$Q$12)</f>
        <v>0.38251864512113587</v>
      </c>
    </row>
    <row r="14" spans="1:19" x14ac:dyDescent="0.3">
      <c r="A14" s="5">
        <v>1.9678730436164599E-2</v>
      </c>
      <c r="B14" s="5">
        <v>2.1214257745676997E-4</v>
      </c>
      <c r="C14" s="5">
        <v>2.1399225348407967E-2</v>
      </c>
      <c r="D14" s="5">
        <v>3.1755598182202287E-14</v>
      </c>
      <c r="E14" s="5">
        <v>2.9183376295716674E-2</v>
      </c>
      <c r="F14" s="5">
        <v>6.4690909443900033E-2</v>
      </c>
      <c r="G14" s="5">
        <v>0.99205365337602669</v>
      </c>
      <c r="H14" s="5">
        <v>0.45096404612170349</v>
      </c>
      <c r="I14" s="9">
        <v>0.12510825377174215</v>
      </c>
      <c r="J14" s="9">
        <v>1.3349999531484675</v>
      </c>
      <c r="M14" s="2">
        <f t="shared" ref="M14:M29" si="0">1/E2</f>
        <v>35.084164918181344</v>
      </c>
      <c r="O14">
        <f t="shared" ref="O14:O29" si="1">(M14-$Q$12)/($P$12-$Q$12)</f>
        <v>0.15815167446466222</v>
      </c>
    </row>
    <row r="15" spans="1:19" x14ac:dyDescent="0.3">
      <c r="A15" s="4">
        <v>1.9693344093520332E-2</v>
      </c>
      <c r="B15" s="4">
        <v>3.9006276330556279E-4</v>
      </c>
      <c r="C15" s="4">
        <v>0.11410225063318945</v>
      </c>
      <c r="D15" s="4">
        <v>2.5458412880187201E-14</v>
      </c>
      <c r="E15" s="4">
        <v>2.6989981645134747E-2</v>
      </c>
      <c r="F15" s="4">
        <v>1.9719610985541685E-2</v>
      </c>
      <c r="G15" s="4">
        <v>0.9967820387552957</v>
      </c>
      <c r="H15" s="4">
        <v>0.89266589363988524</v>
      </c>
      <c r="I15" s="9">
        <v>8.117543901175181E-2</v>
      </c>
      <c r="J15" s="9">
        <v>0.5430912460826407</v>
      </c>
      <c r="M15" s="2">
        <f t="shared" si="0"/>
        <v>37.99999999996794</v>
      </c>
      <c r="O15">
        <f t="shared" si="1"/>
        <v>-2.2902821155508377E-2</v>
      </c>
      <c r="R15">
        <v>31.470793805835179</v>
      </c>
      <c r="S15">
        <v>0.38251864512113587</v>
      </c>
    </row>
    <row r="16" spans="1:19" x14ac:dyDescent="0.3">
      <c r="A16" s="4">
        <v>2.074716373388065E-2</v>
      </c>
      <c r="B16" s="4">
        <v>3.4482798754414181E-4</v>
      </c>
      <c r="C16" s="4">
        <v>0.31992613577976198</v>
      </c>
      <c r="D16" s="4">
        <v>2.5021256593351763E-3</v>
      </c>
      <c r="E16" s="4">
        <v>2.6315789473706414E-2</v>
      </c>
      <c r="F16" s="4">
        <v>2.2204460492503131E-14</v>
      </c>
      <c r="G16" s="4">
        <v>0.998239362030515</v>
      </c>
      <c r="H16" s="4">
        <v>0.97719118228161661</v>
      </c>
      <c r="I16" s="9">
        <v>6.0434518608142064E-2</v>
      </c>
      <c r="J16" s="9">
        <v>0.23983072412696493</v>
      </c>
      <c r="M16" s="2">
        <f t="shared" si="0"/>
        <v>25.622992660958293</v>
      </c>
      <c r="O16">
        <f t="shared" si="1"/>
        <v>0.7456292659467858</v>
      </c>
      <c r="R16">
        <v>35.084164918181344</v>
      </c>
      <c r="S16">
        <v>0.15815167446466222</v>
      </c>
    </row>
    <row r="17" spans="1:19" x14ac:dyDescent="0.3">
      <c r="A17" s="4">
        <v>2.0847139332685137E-2</v>
      </c>
      <c r="B17" s="4">
        <v>4.0830217811100238E-4</v>
      </c>
      <c r="C17" s="4">
        <v>0.48375128615692103</v>
      </c>
      <c r="D17" s="4">
        <v>2.3377378872359499E-14</v>
      </c>
      <c r="E17" s="4">
        <v>2.7154508355388025E-2</v>
      </c>
      <c r="F17" s="4">
        <v>2.7376898037565166E-2</v>
      </c>
      <c r="G17" s="4">
        <v>0.96215051564743626</v>
      </c>
      <c r="H17" s="4">
        <v>0.95334335702528461</v>
      </c>
      <c r="I17" s="9">
        <v>0.27196687116124607</v>
      </c>
      <c r="J17" s="9">
        <v>0.32136824878237358</v>
      </c>
      <c r="M17" s="2">
        <f t="shared" si="0"/>
        <v>37.999662570031468</v>
      </c>
      <c r="O17">
        <f t="shared" si="1"/>
        <v>-2.2881868939336504E-2</v>
      </c>
      <c r="R17">
        <v>30.577845539778529</v>
      </c>
      <c r="S17">
        <v>0.43796495583179934</v>
      </c>
    </row>
    <row r="18" spans="1:19" x14ac:dyDescent="0.3">
      <c r="A18">
        <f>IF(OR(ABS(A1-L$5)&lt;=0.001*L$5,ABS(A1-L$6)&lt;=0.001*L$6),0,1)</f>
        <v>1</v>
      </c>
      <c r="B18">
        <f t="shared" ref="B18:F33" si="2">IF(OR(ABS(B1-M$5)&lt;=0.001*M$5,ABS(B1-M$6)&lt;=0.001*M$6),0,1)</f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M18" s="2">
        <f t="shared" si="0"/>
        <v>30.577845539778529</v>
      </c>
      <c r="O18">
        <f t="shared" si="1"/>
        <v>0.43796495583179934</v>
      </c>
      <c r="R18">
        <v>36.541779503746717</v>
      </c>
      <c r="S18">
        <v>6.764323822057923E-2</v>
      </c>
    </row>
    <row r="19" spans="1:19" x14ac:dyDescent="0.3">
      <c r="A19">
        <f t="shared" ref="A19:A34" si="3">IF(OR(ABS(A2-L$5)&lt;=0.001*L$5,ABS(A2-L$6)&lt;=0.001*L$6),0,1)</f>
        <v>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M19" s="2">
        <f t="shared" si="0"/>
        <v>36.541779503746717</v>
      </c>
      <c r="O19">
        <f t="shared" si="1"/>
        <v>6.764323822057923E-2</v>
      </c>
      <c r="R19">
        <v>37.066103028004633</v>
      </c>
      <c r="S19">
        <v>3.5086139288858828E-2</v>
      </c>
    </row>
    <row r="20" spans="1:19" x14ac:dyDescent="0.3">
      <c r="A20">
        <f t="shared" si="3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0</v>
      </c>
      <c r="F20">
        <f t="shared" si="2"/>
        <v>1</v>
      </c>
      <c r="M20" s="2">
        <f t="shared" si="0"/>
        <v>37.066103028004633</v>
      </c>
      <c r="O20">
        <f t="shared" si="1"/>
        <v>3.5086139288858828E-2</v>
      </c>
      <c r="R20">
        <v>36.999779808363641</v>
      </c>
      <c r="S20">
        <v>3.9204382174066174E-2</v>
      </c>
    </row>
    <row r="21" spans="1:19" x14ac:dyDescent="0.3">
      <c r="A21">
        <f t="shared" si="3"/>
        <v>1</v>
      </c>
      <c r="B21">
        <f t="shared" si="2"/>
        <v>1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M21" s="2">
        <f t="shared" si="0"/>
        <v>36.999779808363641</v>
      </c>
      <c r="O21">
        <f t="shared" si="1"/>
        <v>3.9204382174066174E-2</v>
      </c>
      <c r="R21">
        <v>32.605501969957082</v>
      </c>
      <c r="S21">
        <v>0.3120606087203594</v>
      </c>
    </row>
    <row r="22" spans="1:19" x14ac:dyDescent="0.3">
      <c r="A22">
        <f t="shared" si="3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0</v>
      </c>
      <c r="F22">
        <f t="shared" si="2"/>
        <v>1</v>
      </c>
      <c r="M22" s="2">
        <f t="shared" si="0"/>
        <v>32.605501969957082</v>
      </c>
      <c r="O22">
        <f t="shared" si="1"/>
        <v>0.3120606087203594</v>
      </c>
      <c r="R22">
        <v>36.189781376823554</v>
      </c>
      <c r="S22">
        <v>8.9500044775725304E-2</v>
      </c>
    </row>
    <row r="23" spans="1:19" x14ac:dyDescent="0.3">
      <c r="A23">
        <f t="shared" si="3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M23" s="2">
        <f t="shared" si="0"/>
        <v>36.189781376823554</v>
      </c>
      <c r="O23">
        <f t="shared" si="1"/>
        <v>8.9500044775725304E-2</v>
      </c>
      <c r="R23">
        <v>35.38809340456492</v>
      </c>
      <c r="S23">
        <v>0.13927968161756896</v>
      </c>
    </row>
    <row r="24" spans="1:19" x14ac:dyDescent="0.3">
      <c r="A24">
        <f t="shared" si="3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M24" s="2">
        <f t="shared" si="0"/>
        <v>35.38809340456492</v>
      </c>
      <c r="O24">
        <f t="shared" si="1"/>
        <v>0.13927968161756896</v>
      </c>
    </row>
    <row r="25" spans="1:19" x14ac:dyDescent="0.3">
      <c r="A25">
        <f t="shared" si="3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M25" s="2">
        <f t="shared" si="0"/>
        <v>37.999999999965212</v>
      </c>
      <c r="O25">
        <f t="shared" si="1"/>
        <v>-2.2902821155338957E-2</v>
      </c>
    </row>
    <row r="26" spans="1:19" x14ac:dyDescent="0.3">
      <c r="A26">
        <f t="shared" si="3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M26" s="2">
        <f t="shared" si="0"/>
        <v>34.266083192943405</v>
      </c>
      <c r="O26">
        <f t="shared" si="1"/>
        <v>0.20894925731296213</v>
      </c>
    </row>
    <row r="27" spans="1:19" x14ac:dyDescent="0.3">
      <c r="A27">
        <f t="shared" si="3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M27" s="2">
        <f t="shared" si="0"/>
        <v>37.050784737390195</v>
      </c>
      <c r="O27">
        <f t="shared" si="1"/>
        <v>3.6037306039778401E-2</v>
      </c>
    </row>
    <row r="28" spans="1:19" x14ac:dyDescent="0.3">
      <c r="A28">
        <f t="shared" si="3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M28" s="2">
        <f t="shared" si="0"/>
        <v>37.99999999996794</v>
      </c>
      <c r="O28">
        <f t="shared" si="1"/>
        <v>-2.2902821155508377E-2</v>
      </c>
    </row>
    <row r="29" spans="1:19" x14ac:dyDescent="0.3">
      <c r="A29">
        <f t="shared" si="3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M29" s="2">
        <f t="shared" si="0"/>
        <v>36.826297383564267</v>
      </c>
      <c r="O29">
        <f t="shared" si="1"/>
        <v>4.9976518471215536E-2</v>
      </c>
    </row>
    <row r="30" spans="1:19" x14ac:dyDescent="0.3">
      <c r="A30">
        <f t="shared" si="3"/>
        <v>1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2"/>
        <v>0</v>
      </c>
      <c r="F30">
        <f t="shared" si="2"/>
        <v>1</v>
      </c>
    </row>
    <row r="31" spans="1:19" x14ac:dyDescent="0.3">
      <c r="A31">
        <f t="shared" si="3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</row>
    <row r="32" spans="1:19" x14ac:dyDescent="0.3">
      <c r="A32">
        <f t="shared" si="3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</row>
    <row r="33" spans="1:21" x14ac:dyDescent="0.3">
      <c r="A33">
        <f t="shared" si="3"/>
        <v>1</v>
      </c>
      <c r="B33">
        <f t="shared" si="2"/>
        <v>1</v>
      </c>
      <c r="C33">
        <f t="shared" si="2"/>
        <v>1</v>
      </c>
      <c r="D33">
        <f t="shared" si="2"/>
        <v>1</v>
      </c>
      <c r="E33">
        <f t="shared" si="2"/>
        <v>0</v>
      </c>
      <c r="F33">
        <f t="shared" si="2"/>
        <v>1</v>
      </c>
      <c r="T33" t="s">
        <v>8</v>
      </c>
      <c r="U33" t="s">
        <v>1</v>
      </c>
    </row>
    <row r="34" spans="1:21" x14ac:dyDescent="0.3">
      <c r="A34">
        <f t="shared" si="3"/>
        <v>1</v>
      </c>
      <c r="B34">
        <f t="shared" ref="B34" si="4">IF(OR(ABS(B17-M$5)&lt;=0.001*M$5,ABS(B17-M$6)&lt;=0.001*M$6),0,1)</f>
        <v>1</v>
      </c>
      <c r="C34">
        <f t="shared" ref="C34" si="5">IF(OR(ABS(C17-N$5)&lt;=0.001*N$5,ABS(C17-N$6)&lt;=0.001*N$6),0,1)</f>
        <v>1</v>
      </c>
      <c r="D34">
        <f t="shared" ref="D34" si="6">IF(OR(ABS(D17-O$5)&lt;=0.001*O$5,ABS(D17-O$6)&lt;=0.001*O$6),0,1)</f>
        <v>1</v>
      </c>
      <c r="E34">
        <f t="shared" ref="E34" si="7">IF(OR(ABS(E17-P$5)&lt;=0.001*P$5,ABS(E17-P$6)&lt;=0.001*P$6),0,1)</f>
        <v>1</v>
      </c>
      <c r="F34">
        <f t="shared" ref="F34" si="8">IF(OR(ABS(F17-Q$5)&lt;=0.001*Q$5,ABS(F17-Q$6)&lt;=0.001*Q$6),0,1)</f>
        <v>1</v>
      </c>
      <c r="T34">
        <v>2.5172549194591525E-3</v>
      </c>
      <c r="U34">
        <v>1.7292896582579785E-2</v>
      </c>
    </row>
    <row r="35" spans="1:21" x14ac:dyDescent="0.3">
      <c r="B35" t="s">
        <v>0</v>
      </c>
      <c r="C35" t="s">
        <v>1</v>
      </c>
      <c r="D35" t="s">
        <v>8</v>
      </c>
      <c r="T35">
        <v>2.1362322712692246E-3</v>
      </c>
      <c r="U35">
        <v>5.3041407102008206E-3</v>
      </c>
    </row>
    <row r="36" spans="1:21" x14ac:dyDescent="0.3">
      <c r="A36" t="s">
        <v>2</v>
      </c>
      <c r="B36">
        <f>AVERAGE(1/A$2,1/A$6,1/A$7,1/A$10)</f>
        <v>48.649466782869005</v>
      </c>
      <c r="C36">
        <f>AVERAGE(1/A$1,1/A$8,1/A$9,1/A$11,1/A$12)</f>
        <v>48.019680147539269</v>
      </c>
      <c r="D36">
        <f>AVERAGE(1/A$13,1/A$15,1/A$16,1/A$17)</f>
        <v>49.236216322322072</v>
      </c>
    </row>
    <row r="37" spans="1:21" x14ac:dyDescent="0.3">
      <c r="B37">
        <f>STDEV(1/A$2,1/A$6,1/A$7,1/A$10)/SQRT(COUNT(A$2,A$6,A$7,A$10))</f>
        <v>0.33155787748391674</v>
      </c>
      <c r="C37">
        <f>STDEV(1/A$1,1/A$8,1/A$9,1/A$11,1/A$12)/SQRT(COUNT(A$1,A$8,A$9,A$11,A$12))</f>
        <v>0.27325429691261754</v>
      </c>
      <c r="D37">
        <f>STDEV(1/A$13,1/A$15,1/A$16,1/A$17)/SQRT(COUNT(A$13,A$15,A$16,A$17))</f>
        <v>0.6857594152736417</v>
      </c>
    </row>
    <row r="38" spans="1:21" x14ac:dyDescent="0.3">
      <c r="C38" t="s">
        <v>0</v>
      </c>
      <c r="D38" t="s">
        <v>1</v>
      </c>
      <c r="E38" t="s">
        <v>8</v>
      </c>
    </row>
    <row r="39" spans="1:21" x14ac:dyDescent="0.3">
      <c r="B39" t="s">
        <v>3</v>
      </c>
      <c r="C39">
        <f>AVERAGE(B$2,B$6,B$7,B$10)</f>
        <v>6.5322396408748103E-3</v>
      </c>
      <c r="D39">
        <f>AVERAGE(B$1,B$8,B$9,B$11,B$12)</f>
        <v>1.7292896582579785E-2</v>
      </c>
      <c r="E39">
        <f>AVERAGE(B$13,B$15,B$16,B$17)</f>
        <v>2.5172549194591525E-3</v>
      </c>
    </row>
    <row r="40" spans="1:21" x14ac:dyDescent="0.3">
      <c r="C40">
        <f>STDEV(B$2,B$6,B$7,B$10)/SQRT(COUNT(B$2,B$6,B$7,B$10))</f>
        <v>3.7629054177705412E-3</v>
      </c>
      <c r="D40">
        <f>STDEV(B$1,B$8,B$9,B$11,B$12)/SQRT(COUNT(B$1,B$8,B$9,B$11,B$12))</f>
        <v>5.3041407102008206E-3</v>
      </c>
      <c r="E40">
        <f>STDEV(B$13,B$15,B$16,B$17)/SQRT(COUNT(B$13,B$15,B$16,B$17))</f>
        <v>2.1362322712692246E-3</v>
      </c>
    </row>
    <row r="41" spans="1:21" x14ac:dyDescent="0.3">
      <c r="D41" t="s">
        <v>0</v>
      </c>
      <c r="E41" t="s">
        <v>1</v>
      </c>
      <c r="F41" t="s">
        <v>8</v>
      </c>
    </row>
    <row r="42" spans="1:21" x14ac:dyDescent="0.3">
      <c r="C42" t="s">
        <v>4</v>
      </c>
      <c r="D42">
        <f>AVERAGE(C$2,C$6,C$7,C$10)</f>
        <v>10.08161769341516</v>
      </c>
      <c r="E42">
        <f>AVERAGE(C$1,C$8,C$9,C$11,C$12)</f>
        <v>13.250691903696168</v>
      </c>
      <c r="F42">
        <f>AVERAGE(C$13,C$15,C$16,C$17)</f>
        <v>1.262541090780664</v>
      </c>
    </row>
    <row r="43" spans="1:21" x14ac:dyDescent="0.3">
      <c r="D43">
        <f>STDEV(C$2,C$6,C$7,C$10)/SQRT(COUNT(C$2,C$6,C$7,C$10))</f>
        <v>5.7335021362221443</v>
      </c>
      <c r="E43">
        <f>STDEV(C$1,C$8,C$9,C$11,C$12)/SQRT(COUNT(C$1,C$8,C$9,C$11,C$12))</f>
        <v>3.3351688235782326</v>
      </c>
      <c r="F43">
        <f>STDEV(C$13,C$15,C$16,C$17)/SQRT(COUNT(C$13,C$15,C$16,C$17))</f>
        <v>0.95959846506622692</v>
      </c>
    </row>
    <row r="44" spans="1:21" x14ac:dyDescent="0.3">
      <c r="E44" t="s">
        <v>0</v>
      </c>
      <c r="F44" t="s">
        <v>1</v>
      </c>
      <c r="G44" t="s">
        <v>8</v>
      </c>
    </row>
    <row r="45" spans="1:21" x14ac:dyDescent="0.3">
      <c r="D45" t="s">
        <v>5</v>
      </c>
      <c r="E45">
        <f>AVERAGE(D$2,D$6,D$7,D$10)</f>
        <v>1.1177688126214766E-8</v>
      </c>
      <c r="F45">
        <f>AVERAGE(D$1,D$8,D$9,D$11,D$12)</f>
        <v>4.5199295556863457E-3</v>
      </c>
      <c r="G45">
        <f>AVERAGE(D$13,D$15,D$16,D$17)</f>
        <v>7.4332251381237432E-3</v>
      </c>
    </row>
    <row r="46" spans="1:21" x14ac:dyDescent="0.3">
      <c r="E46">
        <f>STDEV(D$2,D$6,D$7,D$10)/SQRT(COUNT(D$2,D$6,D$7,D$10))</f>
        <v>1.1168695795364695E-8</v>
      </c>
      <c r="F46">
        <f>STDEV(D$1,D$8,D$9,D$11,D$12)/SQRT(COUNT(D$1,D$8,D$9,D$11,D$12))</f>
        <v>4.5184937290491962E-3</v>
      </c>
      <c r="G46">
        <f>STDEV(D$13,D$15,D$16,D$17)/SQRT(COUNT(D$13,D$15,D$16,D$17))</f>
        <v>6.6254835690074147E-3</v>
      </c>
    </row>
    <row r="47" spans="1:21" x14ac:dyDescent="0.3">
      <c r="F47" t="s">
        <v>0</v>
      </c>
      <c r="G47" t="s">
        <v>1</v>
      </c>
      <c r="H47" t="s">
        <v>8</v>
      </c>
    </row>
    <row r="48" spans="1:21" x14ac:dyDescent="0.3">
      <c r="E48" t="s">
        <v>6</v>
      </c>
      <c r="F48">
        <f>AVERAGE(1/E$2,1/E$6,1/E$7,1/E$10)</f>
        <v>33.702322982915916</v>
      </c>
      <c r="G48">
        <f>AVERAGE(1/E$1,1/E$8,1/E$9,1/E$11,1/E$12)</f>
        <v>35.422910284718384</v>
      </c>
      <c r="H48">
        <f>AVERAGE(1/E$13,1/E$15,1/E$16,1/E$17)</f>
        <v>37.469270530221905</v>
      </c>
    </row>
    <row r="49" spans="6:9" x14ac:dyDescent="0.3">
      <c r="F49">
        <f>STDEV(1/E$2,1/E$6,1/E$7,1/E$10)/SQRT(COUNT(E$2,E$6,E$7,E$10))</f>
        <v>1.3209017152084985</v>
      </c>
      <c r="G49">
        <f>STDEV(1/E$1,1/E$8,1/E$9,1/E$11,1/E$12)/SQRT(COUNT(E$1,E$8,E$9,E$11,E$12))</f>
        <v>1.0342902889397201</v>
      </c>
      <c r="H49">
        <f>STDEV(1/E$13,1/E$15,1/E$16,1/E$17)/SQRT(COUNT(E$13,E$15,E$16,E$17))</f>
        <v>0.30982419292179891</v>
      </c>
    </row>
    <row r="50" spans="6:9" x14ac:dyDescent="0.3">
      <c r="G50" t="s">
        <v>0</v>
      </c>
      <c r="H50" t="s">
        <v>1</v>
      </c>
      <c r="I50" t="s">
        <v>8</v>
      </c>
    </row>
    <row r="51" spans="6:9" x14ac:dyDescent="0.3">
      <c r="F51" t="s">
        <v>7</v>
      </c>
      <c r="G51">
        <f>AVERAGE(F$2,F$6,F$7,F$10)</f>
        <v>5.9905085242296104E-2</v>
      </c>
      <c r="H51">
        <f>AVERAGE(F$1,F$8,F$9,F$11,F$12)</f>
        <v>3.9161094915027964E-2</v>
      </c>
      <c r="I51">
        <f>AVERAGE(F$13,F$15,F$16,F$17)</f>
        <v>1.1774127255788287E-2</v>
      </c>
    </row>
    <row r="52" spans="6:9" x14ac:dyDescent="0.3">
      <c r="G52">
        <f>STDEV(F$2,F$6,F$7,F$10)/SQRT(COUNT(F$2,F$6,F$7,F$10))</f>
        <v>1.8088209208227863E-2</v>
      </c>
      <c r="H52">
        <f>STDEV(F$1,F$8,F$9,F$11,F$12)/SQRT(COUNT(F$1,F$8,F$9,F$11,F$12))</f>
        <v>1.9519700273514077E-2</v>
      </c>
      <c r="I52">
        <f>STDEV(F$13,F$15,F$16,F$17)/SQRT(COUNT(F$13,F$15,F$16,F$17))</f>
        <v>6.9751780923401827E-3</v>
      </c>
    </row>
  </sheetData>
  <conditionalFormatting sqref="A18:F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2019-04-17T16:59:24Z</dcterms:created>
  <dcterms:modified xsi:type="dcterms:W3CDTF">2020-02-19T20:01:08Z</dcterms:modified>
</cp:coreProperties>
</file>