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2F21C2E4-042E-4893-B291-B0FD8F20A3D8}" xr6:coauthVersionLast="44" xr6:coauthVersionMax="44" xr10:uidLastSave="{00000000-0000-0000-0000-000000000000}"/>
  <bookViews>
    <workbookView xWindow="-21516" yWindow="1152" windowWidth="21600" windowHeight="11328" xr2:uid="{4027078A-84B0-4F52-96FB-34C97BB03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7" i="1" l="1"/>
  <c r="P67" i="1"/>
  <c r="O67" i="1"/>
  <c r="N67" i="1"/>
  <c r="Q66" i="1"/>
  <c r="P66" i="1"/>
  <c r="O66" i="1"/>
  <c r="N66" i="1"/>
  <c r="P63" i="1"/>
  <c r="O63" i="1"/>
  <c r="N63" i="1"/>
  <c r="M63" i="1"/>
  <c r="P62" i="1"/>
  <c r="O62" i="1"/>
  <c r="N62" i="1"/>
  <c r="M62" i="1"/>
  <c r="O59" i="1"/>
  <c r="N59" i="1"/>
  <c r="M59" i="1"/>
  <c r="L59" i="1"/>
  <c r="O58" i="1"/>
  <c r="N58" i="1"/>
  <c r="M58" i="1"/>
  <c r="L58" i="1"/>
  <c r="N55" i="1"/>
  <c r="M55" i="1"/>
  <c r="L55" i="1"/>
  <c r="K55" i="1"/>
  <c r="N54" i="1"/>
  <c r="M54" i="1"/>
  <c r="L54" i="1"/>
  <c r="K54" i="1"/>
  <c r="M51" i="1"/>
  <c r="L51" i="1"/>
  <c r="K51" i="1"/>
  <c r="J51" i="1"/>
  <c r="M50" i="1"/>
  <c r="L50" i="1"/>
  <c r="K50" i="1"/>
  <c r="J50" i="1"/>
  <c r="L47" i="1"/>
  <c r="K47" i="1"/>
  <c r="J47" i="1"/>
  <c r="I47" i="1"/>
  <c r="L46" i="1"/>
  <c r="K46" i="1"/>
  <c r="J46" i="1"/>
  <c r="I46" i="1"/>
  <c r="K43" i="1"/>
  <c r="J43" i="1"/>
  <c r="I43" i="1"/>
  <c r="H43" i="1"/>
  <c r="K42" i="1"/>
  <c r="J42" i="1"/>
  <c r="I42" i="1"/>
  <c r="H42" i="1"/>
  <c r="J39" i="1"/>
  <c r="I39" i="1"/>
  <c r="H39" i="1"/>
  <c r="G39" i="1"/>
  <c r="J38" i="1"/>
  <c r="I38" i="1"/>
  <c r="H38" i="1"/>
  <c r="G38" i="1"/>
  <c r="I35" i="1"/>
  <c r="H35" i="1"/>
  <c r="G35" i="1"/>
  <c r="F35" i="1"/>
  <c r="I34" i="1"/>
  <c r="H34" i="1"/>
  <c r="G34" i="1"/>
  <c r="F34" i="1"/>
  <c r="H31" i="1"/>
  <c r="G31" i="1"/>
  <c r="F31" i="1"/>
  <c r="E31" i="1"/>
  <c r="H30" i="1"/>
  <c r="G30" i="1"/>
  <c r="F30" i="1"/>
  <c r="E30" i="1"/>
  <c r="G27" i="1"/>
  <c r="F27" i="1"/>
  <c r="E27" i="1"/>
  <c r="D27" i="1"/>
  <c r="G26" i="1"/>
  <c r="F26" i="1"/>
  <c r="E26" i="1"/>
  <c r="D26" i="1"/>
  <c r="F23" i="1"/>
  <c r="E23" i="1"/>
  <c r="D23" i="1"/>
  <c r="C23" i="1"/>
  <c r="F22" i="1"/>
  <c r="E22" i="1"/>
  <c r="D22" i="1"/>
  <c r="C22" i="1"/>
  <c r="E19" i="1"/>
  <c r="D19" i="1"/>
  <c r="C19" i="1"/>
  <c r="B19" i="1"/>
  <c r="E18" i="1"/>
  <c r="D18" i="1"/>
  <c r="C18" i="1"/>
  <c r="B18" i="1"/>
  <c r="O17" i="1" l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7" i="1"/>
  <c r="X5" i="1" l="1"/>
  <c r="W5" i="1"/>
  <c r="V6" i="1"/>
  <c r="T6" i="1"/>
  <c r="T5" i="1"/>
  <c r="S6" i="1"/>
  <c r="S5" i="1"/>
  <c r="Q5" i="1"/>
</calcChain>
</file>

<file path=xl/sharedStrings.xml><?xml version="1.0" encoding="utf-8"?>
<sst xmlns="http://schemas.openxmlformats.org/spreadsheetml/2006/main" count="78" uniqueCount="19">
  <si>
    <t>kPL</t>
  </si>
  <si>
    <t>kMCT4</t>
  </si>
  <si>
    <t>R1L</t>
  </si>
  <si>
    <t>Rinj</t>
  </si>
  <si>
    <t>Tarrival</t>
  </si>
  <si>
    <t>Tbolus</t>
  </si>
  <si>
    <t>RsqP</t>
  </si>
  <si>
    <t>RsqLin</t>
  </si>
  <si>
    <t>RsqLex</t>
  </si>
  <si>
    <t>FP</t>
  </si>
  <si>
    <t>FL</t>
  </si>
  <si>
    <t>kLinflux</t>
  </si>
  <si>
    <t>kLP</t>
  </si>
  <si>
    <t>HK-2</t>
  </si>
  <si>
    <t>UMRC6</t>
  </si>
  <si>
    <t>UOK262</t>
  </si>
  <si>
    <t>UOK + DIDS</t>
  </si>
  <si>
    <t>Kpl</t>
  </si>
  <si>
    <t>KMCT4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</si>
</sst>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Sheet1!$B$19:$E$19</c:f>
                <c:numCache>
                  <c:formatCode>General</c:formatCode>
                  <c:ptCount val="4"/>
                  <c:pt idx="0">
                    <c:v>1.2183943132982477E-4</c:v>
                  </c:pt>
                  <c:pt idx="1">
                    <c:v>3.4535423256334134E-3</c:v>
                  </c:pt>
                  <c:pt idx="2">
                    <c:v>9.5897251503194916E-3</c:v>
                  </c:pt>
                  <c:pt idx="3">
                    <c:v>6.2955249951320816E-4</c:v>
                  </c:pt>
                </c:numCache>
              </c:numRef>
            </c:plus>
            <c:minus>
              <c:numRef>
                <c:f>Sheet1!$B$19:$E$19</c:f>
                <c:numCache>
                  <c:formatCode>General</c:formatCode>
                  <c:ptCount val="4"/>
                  <c:pt idx="0">
                    <c:v>1.2183943132982477E-4</c:v>
                  </c:pt>
                  <c:pt idx="1">
                    <c:v>3.4535423256334134E-3</c:v>
                  </c:pt>
                  <c:pt idx="2">
                    <c:v>9.5897251503194916E-3</c:v>
                  </c:pt>
                  <c:pt idx="3">
                    <c:v>6.2955249951320816E-4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Sheet1!$B$17:$E$17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2.3433547968436008E-3</c:v>
                </c:pt>
                <c:pt idx="1">
                  <c:v>1.172658559552636E-2</c:v>
                </c:pt>
                <c:pt idx="2">
                  <c:v>2.0636837032133568E-2</c:v>
                </c:pt>
                <c:pt idx="3">
                  <c:v>5.505159377609003E-3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D-4292-8C4E-2B7EA950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602040"/>
        <c:axId val="536601056"/>
      </c:barChart>
      <c:catAx>
        <c:axId val="53660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01056"/>
        <c:crosses val="autoZero"/>
        <c:auto val="1"/>
        <c:lblAlgn val="ctr"/>
        <c:lblOffset val="100"/>
        <c:noMultiLvlLbl val="0"/>
      </c:catAx>
      <c:valAx>
        <c:axId val="5366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0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Sheet1!$C$23:$F$23</c:f>
                <c:numCache>
                  <c:formatCode>General</c:formatCode>
                  <c:ptCount val="4"/>
                  <c:pt idx="0">
                    <c:v>6.8718657161334643E-2</c:v>
                  </c:pt>
                  <c:pt idx="1">
                    <c:v>0.5646205071326994</c:v>
                  </c:pt>
                  <c:pt idx="2">
                    <c:v>0.53798949910684946</c:v>
                  </c:pt>
                  <c:pt idx="3">
                    <c:v>0.14537893810978889</c:v>
                  </c:pt>
                </c:numCache>
              </c:numRef>
            </c:plus>
            <c:minus>
              <c:numRef>
                <c:f>Sheet1!$C$23:$F$23</c:f>
                <c:numCache>
                  <c:formatCode>General</c:formatCode>
                  <c:ptCount val="4"/>
                  <c:pt idx="0">
                    <c:v>6.8718657161334643E-2</c:v>
                  </c:pt>
                  <c:pt idx="1">
                    <c:v>0.5646205071326994</c:v>
                  </c:pt>
                  <c:pt idx="2">
                    <c:v>0.53798949910684946</c:v>
                  </c:pt>
                  <c:pt idx="3">
                    <c:v>0.14537893810978889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Sheet1!$C$21:$F$21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Sheet1!$C$22:$F$22</c:f>
              <c:numCache>
                <c:formatCode>General</c:formatCode>
                <c:ptCount val="4"/>
                <c:pt idx="0">
                  <c:v>0.19184299121272555</c:v>
                </c:pt>
                <c:pt idx="1">
                  <c:v>0.84179800842162089</c:v>
                </c:pt>
                <c:pt idx="2">
                  <c:v>0.94106557163051041</c:v>
                </c:pt>
                <c:pt idx="3">
                  <c:v>0.17616464501507603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2-4E3D-A669-2EA217E5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17064"/>
        <c:axId val="397073928"/>
      </c:barChart>
      <c:catAx>
        <c:axId val="3039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73928"/>
        <c:crosses val="autoZero"/>
        <c:auto val="1"/>
        <c:lblAlgn val="ctr"/>
        <c:lblOffset val="100"/>
        <c:noMultiLvlLbl val="0"/>
      </c:catAx>
      <c:valAx>
        <c:axId val="39707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0</xdr:row>
      <xdr:rowOff>171450</xdr:rowOff>
    </xdr:from>
    <xdr:to>
      <xdr:col>12</xdr:col>
      <xdr:colOff>15240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F5171-6A3C-46AA-8744-E284A0A3B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21</xdr:row>
      <xdr:rowOff>156210</xdr:rowOff>
    </xdr:from>
    <xdr:to>
      <xdr:col>9</xdr:col>
      <xdr:colOff>487680</xdr:colOff>
      <xdr:row>36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D92116-571C-49B0-A789-356F3AB2A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BAD5-59DB-4CD8-989F-B83D7F3C1D42}">
  <dimension ref="A1:Z67"/>
  <sheetViews>
    <sheetView tabSelected="1" workbookViewId="0">
      <selection sqref="A1:P16"/>
    </sheetView>
  </sheetViews>
  <sheetFormatPr defaultRowHeight="15" x14ac:dyDescent="0.25"/>
  <cols>
    <col min="19" max="19" width="10" bestFit="1" customWidth="1"/>
    <col min="22" max="22" width="11" bestFit="1" customWidth="1"/>
  </cols>
  <sheetData>
    <row r="1" spans="1:26" x14ac:dyDescent="0.25">
      <c r="A1">
        <v>2.1097888071897361E-3</v>
      </c>
      <c r="B1">
        <v>0.19969781443587659</v>
      </c>
      <c r="C1">
        <v>2.8866838732877646E-2</v>
      </c>
      <c r="D1">
        <v>818877554.49260378</v>
      </c>
      <c r="E1">
        <v>23.824832878077498</v>
      </c>
      <c r="F1">
        <v>61.845045926722669</v>
      </c>
      <c r="G1">
        <v>0.68957277751298429</v>
      </c>
      <c r="H1">
        <v>7.0567408858400738E-2</v>
      </c>
      <c r="I1">
        <v>0.14778064437536209</v>
      </c>
      <c r="J1">
        <v>1.8567800421632464E-7</v>
      </c>
      <c r="K1">
        <v>0.99150332624430371</v>
      </c>
      <c r="L1">
        <v>0.98662767211449409</v>
      </c>
      <c r="M1">
        <v>0.97269733624408994</v>
      </c>
      <c r="N1">
        <v>9.1715358681844147E-2</v>
      </c>
      <c r="O1">
        <v>0.11505913525944325</v>
      </c>
      <c r="P1">
        <v>0.16440692539656282</v>
      </c>
    </row>
    <row r="2" spans="1:26" x14ac:dyDescent="0.25">
      <c r="A2">
        <v>2.3999735378474928E-3</v>
      </c>
      <c r="B2">
        <v>0.30674523852631458</v>
      </c>
      <c r="C2">
        <v>2.6315789624693837E-2</v>
      </c>
      <c r="D2">
        <v>59991281.952788375</v>
      </c>
      <c r="E2">
        <v>20.000000000765493</v>
      </c>
      <c r="F2">
        <v>62.77548464302069</v>
      </c>
      <c r="G2">
        <v>4.6762112047392383E-2</v>
      </c>
      <c r="H2">
        <v>1.2219467313599025E-8</v>
      </c>
      <c r="I2">
        <v>0.24027361900235344</v>
      </c>
      <c r="J2">
        <v>9.9999999999637254E-2</v>
      </c>
      <c r="K2">
        <v>0.99626937496544443</v>
      </c>
      <c r="L2">
        <v>0.9587232081938093</v>
      </c>
      <c r="M2">
        <v>0.9820650985548256</v>
      </c>
      <c r="N2">
        <v>6.0772681232689078E-2</v>
      </c>
      <c r="O2">
        <v>0.20214851938149031</v>
      </c>
      <c r="P2">
        <v>0.13324996221659002</v>
      </c>
    </row>
    <row r="3" spans="1:26" x14ac:dyDescent="0.25">
      <c r="A3">
        <v>2.5203020454935741E-3</v>
      </c>
      <c r="B3">
        <v>6.908592067598554E-2</v>
      </c>
      <c r="C3">
        <v>9.9510365861983335E-2</v>
      </c>
      <c r="D3">
        <v>1041012019.957088</v>
      </c>
      <c r="E3">
        <v>20.000000000227651</v>
      </c>
      <c r="F3">
        <v>67.826297979498108</v>
      </c>
      <c r="G3">
        <v>0.60732182036244786</v>
      </c>
      <c r="H3">
        <v>1.3304101090591923E-2</v>
      </c>
      <c r="I3">
        <v>1.0750661675905394E-6</v>
      </c>
      <c r="J3">
        <v>6.8956276972077998E-13</v>
      </c>
      <c r="K3">
        <v>0.99144688812041049</v>
      </c>
      <c r="L3">
        <v>0.98505815850502187</v>
      </c>
      <c r="M3">
        <v>0.99343822590965092</v>
      </c>
      <c r="N3">
        <v>9.2019458598676815E-2</v>
      </c>
      <c r="O3">
        <v>0.1216241056700041</v>
      </c>
      <c r="P3">
        <v>8.05987366491909E-2</v>
      </c>
    </row>
    <row r="4" spans="1:26" x14ac:dyDescent="0.25">
      <c r="A4">
        <v>6.4071421325667833E-3</v>
      </c>
      <c r="B4">
        <v>0.25980706426117811</v>
      </c>
      <c r="C4">
        <v>2.6315789480790875E-2</v>
      </c>
      <c r="D4">
        <v>86708347.125568867</v>
      </c>
      <c r="E4">
        <v>30.918362750177526</v>
      </c>
      <c r="F4">
        <v>58.004475857179656</v>
      </c>
      <c r="G4">
        <v>1.0000022218739533E-8</v>
      </c>
      <c r="H4">
        <v>0.17453852000111</v>
      </c>
      <c r="I4">
        <v>4.6450674282675123E-10</v>
      </c>
      <c r="J4">
        <v>9.9999999917342125E-2</v>
      </c>
      <c r="K4">
        <v>0.9935565156363213</v>
      </c>
      <c r="L4">
        <v>0.94312540558446789</v>
      </c>
      <c r="M4">
        <v>0.93866074510170361</v>
      </c>
      <c r="N4">
        <v>7.9868952165669124E-2</v>
      </c>
      <c r="O4">
        <v>0.23728853421810506</v>
      </c>
      <c r="P4">
        <v>0.24642618032448055</v>
      </c>
    </row>
    <row r="5" spans="1:26" x14ac:dyDescent="0.25">
      <c r="A5">
        <v>1.8201868192476232E-2</v>
      </c>
      <c r="B5">
        <v>1.9708590250213547</v>
      </c>
      <c r="C5">
        <v>7.5990278067578604E-2</v>
      </c>
      <c r="D5">
        <v>1103118534.2265716</v>
      </c>
      <c r="E5">
        <v>20.001289286491811</v>
      </c>
      <c r="F5">
        <v>62.022909125504256</v>
      </c>
      <c r="G5">
        <v>0.62163832419773746</v>
      </c>
      <c r="H5">
        <v>1.4687468885933381</v>
      </c>
      <c r="I5">
        <v>4.2703010765250308E-4</v>
      </c>
      <c r="J5">
        <v>1.7244618951913167E-3</v>
      </c>
      <c r="K5">
        <v>0.97307379874000466</v>
      </c>
      <c r="L5">
        <v>0.97032912497335466</v>
      </c>
      <c r="M5">
        <v>0.99000839728903078</v>
      </c>
      <c r="N5">
        <v>0.16326952945174861</v>
      </c>
      <c r="O5">
        <v>0.17138893277098996</v>
      </c>
      <c r="P5">
        <v>9.9456958951395266E-2</v>
      </c>
      <c r="Q5">
        <f>0.0001</f>
        <v>1E-4</v>
      </c>
      <c r="R5">
        <v>1E-4</v>
      </c>
      <c r="S5">
        <f>1/38</f>
        <v>2.6315789473684209E-2</v>
      </c>
      <c r="T5">
        <f>10^8</f>
        <v>100000000</v>
      </c>
      <c r="U5">
        <v>20</v>
      </c>
      <c r="V5">
        <v>40</v>
      </c>
      <c r="W5">
        <f>0.00000001</f>
        <v>1E-8</v>
      </c>
      <c r="X5">
        <f>0.00000001</f>
        <v>1E-8</v>
      </c>
      <c r="Y5">
        <v>0</v>
      </c>
      <c r="Z5">
        <v>0</v>
      </c>
    </row>
    <row r="6" spans="1:26" x14ac:dyDescent="0.25">
      <c r="A6">
        <v>1.0570746461536065E-2</v>
      </c>
      <c r="B6">
        <v>0.29472793598232966</v>
      </c>
      <c r="C6">
        <v>2.6316402995454225E-2</v>
      </c>
      <c r="D6">
        <v>98228881.944859281</v>
      </c>
      <c r="E6">
        <v>23.123651898412643</v>
      </c>
      <c r="F6">
        <v>54.448437247405032</v>
      </c>
      <c r="G6">
        <v>2.3180235490698976E-8</v>
      </c>
      <c r="H6">
        <v>0.11652082502789272</v>
      </c>
      <c r="I6">
        <v>3.9204152073294536E-9</v>
      </c>
      <c r="J6">
        <v>9.9999889435985811E-2</v>
      </c>
      <c r="K6">
        <v>0.99563208717212115</v>
      </c>
      <c r="L6">
        <v>0.98880646029675801</v>
      </c>
      <c r="M6">
        <v>0.99023107381598163</v>
      </c>
      <c r="N6">
        <v>6.5758905857686359E-2</v>
      </c>
      <c r="O6">
        <v>0.10526919922849959</v>
      </c>
      <c r="P6">
        <v>9.8342447204542494E-2</v>
      </c>
      <c r="Q6">
        <v>0.08</v>
      </c>
      <c r="R6">
        <v>10</v>
      </c>
      <c r="S6">
        <f>1/10</f>
        <v>0.1</v>
      </c>
      <c r="T6">
        <f>10^100</f>
        <v>1E+100</v>
      </c>
      <c r="U6">
        <v>60</v>
      </c>
      <c r="V6">
        <f>10^100</f>
        <v>1E+100</v>
      </c>
      <c r="W6">
        <v>10</v>
      </c>
      <c r="X6">
        <v>10</v>
      </c>
      <c r="Y6">
        <v>0.9</v>
      </c>
      <c r="Z6">
        <v>0.1</v>
      </c>
    </row>
    <row r="7" spans="1:26" x14ac:dyDescent="0.25">
      <c r="A7">
        <v>8.7969082514614411E-3</v>
      </c>
      <c r="B7">
        <v>5.809550120867029E-2</v>
      </c>
      <c r="C7">
        <v>7.2854988985842833E-2</v>
      </c>
      <c r="D7">
        <v>869497827.19434929</v>
      </c>
      <c r="E7">
        <v>39.086659225568162</v>
      </c>
      <c r="F7">
        <v>54.557059569815017</v>
      </c>
      <c r="G7">
        <v>0.80314177116212115</v>
      </c>
      <c r="H7">
        <v>1.1943425624645336E-4</v>
      </c>
      <c r="I7">
        <v>5.5637136089204252E-2</v>
      </c>
      <c r="J7">
        <v>4.3013514913368757E-10</v>
      </c>
      <c r="K7">
        <v>0.99705613154973849</v>
      </c>
      <c r="L7">
        <v>0.9961715874489161</v>
      </c>
      <c r="M7">
        <v>0.99672869148871157</v>
      </c>
      <c r="N7">
        <v>5.3985458836235956E-2</v>
      </c>
      <c r="O7">
        <v>6.1564018919926543E-2</v>
      </c>
      <c r="P7">
        <v>5.6908658622177449E-2</v>
      </c>
    </row>
    <row r="8" spans="1:26" x14ac:dyDescent="0.25">
      <c r="A8">
        <v>1.0293908569875911E-2</v>
      </c>
      <c r="B8">
        <v>6.2545996581536478E-2</v>
      </c>
      <c r="C8">
        <v>9.9999997765947368E-2</v>
      </c>
      <c r="D8">
        <v>1105943839.9989924</v>
      </c>
      <c r="E8">
        <v>34.224737839072297</v>
      </c>
      <c r="F8">
        <v>62.585372864441652</v>
      </c>
      <c r="G8">
        <v>0.66739486173893814</v>
      </c>
      <c r="H8">
        <v>7.8521634261090573E-2</v>
      </c>
      <c r="I8">
        <v>8.0980355135467739E-7</v>
      </c>
      <c r="J8">
        <v>5.8042029473927693E-11</v>
      </c>
      <c r="K8">
        <v>0.99748717120454367</v>
      </c>
      <c r="L8">
        <v>0.99501463086482556</v>
      </c>
      <c r="M8">
        <v>0.99238563291700888</v>
      </c>
      <c r="N8">
        <v>4.987934745395102E-2</v>
      </c>
      <c r="O8">
        <v>7.0256736650140608E-2</v>
      </c>
      <c r="P8">
        <v>8.6827284363224247E-2</v>
      </c>
    </row>
    <row r="9" spans="1:26" x14ac:dyDescent="0.25">
      <c r="A9">
        <v>2.5199604094165075E-2</v>
      </c>
      <c r="B9">
        <v>3.2940758033856365</v>
      </c>
      <c r="C9">
        <v>5.2590670563293862E-2</v>
      </c>
      <c r="D9">
        <v>488741322.03084129</v>
      </c>
      <c r="E9">
        <v>29.432058148267789</v>
      </c>
      <c r="F9">
        <v>66.759459284471447</v>
      </c>
      <c r="G9">
        <v>5.8078974343964036E-2</v>
      </c>
      <c r="H9">
        <v>9.6064519794520962</v>
      </c>
      <c r="I9">
        <v>1.1616304467309338E-3</v>
      </c>
      <c r="J9">
        <v>8.5130223140294115E-2</v>
      </c>
      <c r="K9">
        <v>0.99576792421273841</v>
      </c>
      <c r="L9">
        <v>0.93831158973104345</v>
      </c>
      <c r="M9">
        <v>0.97353302689721166</v>
      </c>
      <c r="N9">
        <v>6.4728317059761342E-2</v>
      </c>
      <c r="O9">
        <v>0.24712653877369592</v>
      </c>
      <c r="P9">
        <v>0.16187125554514148</v>
      </c>
    </row>
    <row r="10" spans="1:26" x14ac:dyDescent="0.25">
      <c r="A10">
        <v>4.3802661548073187E-3</v>
      </c>
      <c r="B10">
        <v>0.44237047636065913</v>
      </c>
      <c r="C10">
        <v>8.7083200564253657E-2</v>
      </c>
      <c r="D10">
        <v>63180115.750805609</v>
      </c>
      <c r="E10">
        <v>37.459781793540159</v>
      </c>
      <c r="F10">
        <v>40.161666358156182</v>
      </c>
      <c r="G10">
        <v>3.0267711350570131E-2</v>
      </c>
      <c r="H10">
        <v>0.43153982247464184</v>
      </c>
      <c r="I10">
        <v>4.6296795348582222E-3</v>
      </c>
      <c r="J10">
        <v>1.0495607472909202E-5</v>
      </c>
      <c r="K10">
        <v>0.99450862365726522</v>
      </c>
      <c r="L10">
        <v>0.98651909974957253</v>
      </c>
      <c r="M10">
        <v>0.98398951633829879</v>
      </c>
      <c r="N10">
        <v>7.3732371312113965E-2</v>
      </c>
      <c r="O10">
        <v>0.11552528402009304</v>
      </c>
      <c r="P10">
        <v>0.12589828761775976</v>
      </c>
    </row>
    <row r="11" spans="1:26" x14ac:dyDescent="0.25">
      <c r="A11">
        <v>8.827856827243824E-3</v>
      </c>
      <c r="B11">
        <v>7.55417192547954E-2</v>
      </c>
      <c r="C11">
        <v>4.5248107026542507E-2</v>
      </c>
      <c r="D11">
        <v>110535998</v>
      </c>
      <c r="E11">
        <v>20.000000000000021</v>
      </c>
      <c r="F11">
        <v>70.574558882166301</v>
      </c>
      <c r="G11">
        <v>0.62548906338310539</v>
      </c>
      <c r="H11">
        <v>9.7814635328407312E-2</v>
      </c>
      <c r="I11">
        <v>2.8165400896217941E-5</v>
      </c>
      <c r="J11">
        <v>2.2690196750526574E-14</v>
      </c>
      <c r="K11">
        <v>0.98339886367076657</v>
      </c>
      <c r="L11">
        <v>0.98376764779690362</v>
      </c>
      <c r="M11">
        <v>0.97963641930253809</v>
      </c>
      <c r="N11">
        <v>0.12819955134843913</v>
      </c>
      <c r="O11">
        <v>0.12676761684699067</v>
      </c>
      <c r="P11">
        <v>0.14198572072742852</v>
      </c>
    </row>
    <row r="12" spans="1:26" x14ac:dyDescent="0.25">
      <c r="A12">
        <v>6.632247829524783E-2</v>
      </c>
      <c r="B12">
        <v>1.7137639329917644</v>
      </c>
      <c r="C12">
        <v>6.9866626416853858E-2</v>
      </c>
      <c r="D12">
        <v>1451042807.7431676</v>
      </c>
      <c r="E12">
        <v>20.000023683794321</v>
      </c>
      <c r="F12">
        <v>68.607190433600962</v>
      </c>
      <c r="G12">
        <v>0.50794113155111209</v>
      </c>
      <c r="H12">
        <v>3.3604547861156884</v>
      </c>
      <c r="I12">
        <v>1.5720979459276606E-3</v>
      </c>
      <c r="J12">
        <v>1.1075155570108483E-7</v>
      </c>
      <c r="K12">
        <v>0.91251201628020961</v>
      </c>
      <c r="L12">
        <v>0.90445659926885413</v>
      </c>
      <c r="M12">
        <v>0.97619091556320547</v>
      </c>
      <c r="N12">
        <v>0.29430104295192794</v>
      </c>
      <c r="O12">
        <v>0.30755156758474572</v>
      </c>
      <c r="P12">
        <v>0.15352847811538617</v>
      </c>
    </row>
    <row r="13" spans="1:26" x14ac:dyDescent="0.25">
      <c r="A13">
        <v>6.009484252225218E-3</v>
      </c>
      <c r="B13">
        <v>2.3712350592520037E-2</v>
      </c>
      <c r="C13">
        <v>9.9999999886581772E-2</v>
      </c>
      <c r="D13">
        <v>217678933.50945121</v>
      </c>
      <c r="E13">
        <v>28.447336580513571</v>
      </c>
      <c r="F13">
        <v>54.924844146080751</v>
      </c>
      <c r="G13">
        <v>4.388135617570779E-4</v>
      </c>
      <c r="H13">
        <v>8.0096388493488026E-3</v>
      </c>
      <c r="I13">
        <v>1.7379072526304474E-9</v>
      </c>
      <c r="J13">
        <v>3.5025895502838085E-2</v>
      </c>
      <c r="K13">
        <v>0.99860082644231662</v>
      </c>
      <c r="L13">
        <v>0.99561191590596565</v>
      </c>
      <c r="M13">
        <v>0.99032699534640034</v>
      </c>
      <c r="N13">
        <v>3.7218030873577709E-2</v>
      </c>
      <c r="O13">
        <v>6.5910570116590336E-2</v>
      </c>
      <c r="P13">
        <v>9.7858441675021793E-2</v>
      </c>
    </row>
    <row r="14" spans="1:26" x14ac:dyDescent="0.25">
      <c r="A14">
        <v>3.8862277447454445E-3</v>
      </c>
      <c r="B14">
        <v>2.725596656686213E-2</v>
      </c>
      <c r="C14">
        <v>4.2301835077202837E-2</v>
      </c>
      <c r="D14">
        <v>2505889729.8533902</v>
      </c>
      <c r="E14">
        <v>33.024138056072623</v>
      </c>
      <c r="F14">
        <v>59.464000620651539</v>
      </c>
      <c r="G14">
        <v>0.73479274856265109</v>
      </c>
      <c r="H14">
        <v>3.5911675585669334E-7</v>
      </c>
      <c r="I14">
        <v>3.0393711958913223E-2</v>
      </c>
      <c r="J14">
        <v>1.3575856999693136E-10</v>
      </c>
      <c r="K14">
        <v>0.99716413806613691</v>
      </c>
      <c r="L14">
        <v>0.99370151489655978</v>
      </c>
      <c r="M14">
        <v>0.99165365355522117</v>
      </c>
      <c r="N14">
        <v>5.2985878444397248E-2</v>
      </c>
      <c r="O14">
        <v>7.8965183798974159E-2</v>
      </c>
      <c r="P14">
        <v>9.0900401431077332E-2</v>
      </c>
    </row>
    <row r="15" spans="1:26" x14ac:dyDescent="0.25">
      <c r="A15">
        <v>6.8560554960869612E-3</v>
      </c>
      <c r="B15">
        <v>4.1542035450387677E-2</v>
      </c>
      <c r="C15">
        <v>3.2824140711530357E-2</v>
      </c>
      <c r="D15">
        <v>367617109.83428496</v>
      </c>
      <c r="E15">
        <v>20.000000000005215</v>
      </c>
      <c r="F15">
        <v>69.722828941943575</v>
      </c>
      <c r="G15">
        <v>5.1486536699527199E-2</v>
      </c>
      <c r="H15">
        <v>3.9011309118147674E-4</v>
      </c>
      <c r="I15">
        <v>3.7299730241668449E-10</v>
      </c>
      <c r="J15">
        <v>9.9999999999977676E-2</v>
      </c>
      <c r="K15">
        <v>0.99820817721960153</v>
      </c>
      <c r="L15">
        <v>0.99249749898466444</v>
      </c>
      <c r="M15">
        <v>0.99383472763390213</v>
      </c>
      <c r="N15">
        <v>4.2117746290541561E-2</v>
      </c>
      <c r="O15">
        <v>8.6182805739788912E-2</v>
      </c>
      <c r="P15">
        <v>7.812566570875995E-2</v>
      </c>
    </row>
    <row r="16" spans="1:26" x14ac:dyDescent="0.25">
      <c r="A16">
        <v>5.2688700173783897E-3</v>
      </c>
      <c r="B16">
        <v>0.61214822745053432</v>
      </c>
      <c r="C16">
        <v>7.5473443836953563E-2</v>
      </c>
      <c r="D16">
        <v>1519978906.0318289</v>
      </c>
      <c r="E16">
        <v>42.233837038396345</v>
      </c>
      <c r="F16">
        <v>67.258519619581634</v>
      </c>
      <c r="G16">
        <v>0.65344582250337191</v>
      </c>
      <c r="H16">
        <v>3.1034722121742919</v>
      </c>
      <c r="I16">
        <v>2.7720831879434263E-3</v>
      </c>
      <c r="J16">
        <v>2.3605345234617402E-5</v>
      </c>
      <c r="K16">
        <v>0.99372489602609093</v>
      </c>
      <c r="L16">
        <v>0.96468552283099351</v>
      </c>
      <c r="M16">
        <v>0.91289813590883506</v>
      </c>
      <c r="N16">
        <v>7.8818480917675668E-2</v>
      </c>
      <c r="O16">
        <v>0.18697949726458349</v>
      </c>
      <c r="P16">
        <v>0.29365089042986631</v>
      </c>
    </row>
    <row r="17" spans="1:26" x14ac:dyDescent="0.25">
      <c r="B17" t="s">
        <v>13</v>
      </c>
      <c r="C17" t="s">
        <v>14</v>
      </c>
      <c r="D17" t="s">
        <v>15</v>
      </c>
      <c r="E17" t="s">
        <v>16</v>
      </c>
      <c r="N17" t="str">
        <f t="shared" ref="N17:N32" si="0">_xlfn.IFS(ABS(A1-Q$5)&lt;=0.01*Q$5,"Lower",ABS(A1-Q$6)&lt;=0.01*Q$6,"Upper",TRUE,"Ok")</f>
        <v>Ok</v>
      </c>
      <c r="O17" t="str">
        <f t="shared" ref="O17:O32" si="1">_xlfn.IFS(ABS(B1-R$5)&lt;=0.01*R$5,"Lower",ABS(B1-R$6)&lt;=0.01*R$6,"Upper",TRUE,"Ok")</f>
        <v>Ok</v>
      </c>
      <c r="P17" t="str">
        <f t="shared" ref="P17:P32" si="2">_xlfn.IFS(ABS(C1-S$5)&lt;=0.01*S$5,"Lower",ABS(C1-S$6)&lt;=0.01*S$6,"Upper",TRUE,"Ok")</f>
        <v>Ok</v>
      </c>
      <c r="Q17" t="str">
        <f t="shared" ref="Q17:Q32" si="3">_xlfn.IFS(ABS(D1-T$5)&lt;=0.01*T$5,"Lower",ABS(D1-T$6)&lt;=0.01*T$6,"Upper",TRUE,"Ok")</f>
        <v>Ok</v>
      </c>
      <c r="R17" t="str">
        <f t="shared" ref="R17:R32" si="4">_xlfn.IFS(ABS(E1-U$5)&lt;=0.01*U$5,"Lower",ABS(E1-U$6)&lt;=0.01*U$6,"Upper",TRUE,"Ok")</f>
        <v>Ok</v>
      </c>
      <c r="S17" t="str">
        <f t="shared" ref="S17:S32" si="5">_xlfn.IFS(ABS(F1-V$5)&lt;=0.01*V$5,"Lower",ABS(F1-V$6)&lt;=0.01*V$6,"Upper",TRUE,"Ok")</f>
        <v>Ok</v>
      </c>
      <c r="T17" t="str">
        <f t="shared" ref="T17:T32" si="6">_xlfn.IFS(ABS(G1-W$5)&lt;=0.01*W$5,"Lower",ABS(G1-W$6)&lt;=0.01*W$6,"Upper",TRUE,"Ok")</f>
        <v>Ok</v>
      </c>
      <c r="U17" t="str">
        <f t="shared" ref="U17:U32" si="7">_xlfn.IFS(ABS(H1-X$5)&lt;=0.01*X$5,"Lower",ABS(H1-X$6)&lt;=0.01*X$6,"Upper",TRUE,"Ok")</f>
        <v>Ok</v>
      </c>
      <c r="V17" t="str">
        <f t="shared" ref="V17:V32" si="8">_xlfn.IFS(ABS(I1-Y$5)&lt;=0.01*Y$5,"Lower",ABS(I1-Y$6)&lt;=0.01*Y$6,"Upper",TRUE,"Ok")</f>
        <v>Ok</v>
      </c>
      <c r="W17" t="str">
        <f t="shared" ref="W17:W32" si="9">_xlfn.IFS(ABS(J1-Z$5)&lt;=0.01*Z$5,"Lower",ABS(J1-Z$6)&lt;=0.01*Z$6,"Upper",TRUE,"Ok")</f>
        <v>Ok</v>
      </c>
      <c r="X17" s="1"/>
      <c r="Y17" s="1"/>
      <c r="Z17" s="1"/>
    </row>
    <row r="18" spans="1:26" x14ac:dyDescent="0.25">
      <c r="A18" t="s">
        <v>17</v>
      </c>
      <c r="B18">
        <f>AVERAGE(A$1:A$3)</f>
        <v>2.3433547968436008E-3</v>
      </c>
      <c r="C18">
        <f>AVERAGE(A$4:A$6)</f>
        <v>1.172658559552636E-2</v>
      </c>
      <c r="D18">
        <f>AVERAGE(A$7:A$12)</f>
        <v>2.0636837032133568E-2</v>
      </c>
      <c r="E18">
        <f>AVERAGE(A$13:A$16)</f>
        <v>5.505159377609003E-3</v>
      </c>
      <c r="N18" t="str">
        <f t="shared" si="0"/>
        <v>Ok</v>
      </c>
      <c r="O18" t="str">
        <f t="shared" si="1"/>
        <v>Ok</v>
      </c>
      <c r="P18" t="str">
        <f t="shared" si="2"/>
        <v>Lower</v>
      </c>
      <c r="Q18" t="str">
        <f t="shared" si="3"/>
        <v>Ok</v>
      </c>
      <c r="R18" t="str">
        <f t="shared" si="4"/>
        <v>Lower</v>
      </c>
      <c r="S18" t="str">
        <f t="shared" si="5"/>
        <v>Ok</v>
      </c>
      <c r="T18" t="str">
        <f t="shared" si="6"/>
        <v>Ok</v>
      </c>
      <c r="U18" t="str">
        <f t="shared" si="7"/>
        <v>Ok</v>
      </c>
      <c r="V18" t="str">
        <f t="shared" si="8"/>
        <v>Ok</v>
      </c>
      <c r="W18" t="str">
        <f t="shared" si="9"/>
        <v>Upper</v>
      </c>
      <c r="X18" s="1"/>
      <c r="Y18" s="1"/>
      <c r="Z18" s="1"/>
    </row>
    <row r="19" spans="1:26" x14ac:dyDescent="0.25">
      <c r="B19">
        <f>STDEV(A$1:A$3)/SQRT(COUNT(A$1:A$3))</f>
        <v>1.2183943132982477E-4</v>
      </c>
      <c r="C19">
        <f>STDEV(A$4:A$6)/SQRT(COUNT(A$4:A$6))</f>
        <v>3.4535423256334134E-3</v>
      </c>
      <c r="D19">
        <f>STDEV(A$7:A$12)/SQRT(COUNT(A$7:A$12))</f>
        <v>9.5897251503194916E-3</v>
      </c>
      <c r="E19">
        <f>STDEV(A$13:A$16)/SQRT(COUNT(A$13:A$16))</f>
        <v>6.2955249951320816E-4</v>
      </c>
      <c r="N19" t="str">
        <f t="shared" si="0"/>
        <v>Ok</v>
      </c>
      <c r="O19" t="str">
        <f t="shared" si="1"/>
        <v>Ok</v>
      </c>
      <c r="P19" t="str">
        <f t="shared" si="2"/>
        <v>Upper</v>
      </c>
      <c r="Q19" t="str">
        <f t="shared" si="3"/>
        <v>Ok</v>
      </c>
      <c r="R19" t="str">
        <f t="shared" si="4"/>
        <v>Lower</v>
      </c>
      <c r="S19" t="str">
        <f t="shared" si="5"/>
        <v>Ok</v>
      </c>
      <c r="T19" t="str">
        <f t="shared" si="6"/>
        <v>Ok</v>
      </c>
      <c r="U19" t="str">
        <f t="shared" si="7"/>
        <v>Ok</v>
      </c>
      <c r="V19" t="str">
        <f t="shared" si="8"/>
        <v>Ok</v>
      </c>
      <c r="W19" t="str">
        <f t="shared" si="9"/>
        <v>Ok</v>
      </c>
      <c r="X19" s="1"/>
      <c r="Y19" s="1"/>
      <c r="Z19" s="1"/>
    </row>
    <row r="20" spans="1:26" x14ac:dyDescent="0.25">
      <c r="N20" t="str">
        <f t="shared" si="0"/>
        <v>Ok</v>
      </c>
      <c r="O20" t="str">
        <f t="shared" si="1"/>
        <v>Ok</v>
      </c>
      <c r="P20" t="str">
        <f t="shared" si="2"/>
        <v>Lower</v>
      </c>
      <c r="Q20" t="str">
        <f t="shared" si="3"/>
        <v>Ok</v>
      </c>
      <c r="R20" t="str">
        <f t="shared" si="4"/>
        <v>Ok</v>
      </c>
      <c r="S20" t="str">
        <f t="shared" si="5"/>
        <v>Ok</v>
      </c>
      <c r="T20" t="str">
        <f t="shared" si="6"/>
        <v>Lower</v>
      </c>
      <c r="U20" t="str">
        <f t="shared" si="7"/>
        <v>Ok</v>
      </c>
      <c r="V20" t="str">
        <f t="shared" si="8"/>
        <v>Ok</v>
      </c>
      <c r="W20" t="str">
        <f t="shared" si="9"/>
        <v>Upper</v>
      </c>
      <c r="X20" s="1"/>
      <c r="Y20" s="1"/>
      <c r="Z20" s="1"/>
    </row>
    <row r="21" spans="1:26" x14ac:dyDescent="0.25">
      <c r="C21" t="s">
        <v>13</v>
      </c>
      <c r="D21" t="s">
        <v>14</v>
      </c>
      <c r="E21" t="s">
        <v>15</v>
      </c>
      <c r="F21" t="s">
        <v>16</v>
      </c>
      <c r="N21" t="str">
        <f t="shared" si="0"/>
        <v>Ok</v>
      </c>
      <c r="O21" t="str">
        <f t="shared" si="1"/>
        <v>Ok</v>
      </c>
      <c r="P21" t="str">
        <f t="shared" si="2"/>
        <v>Ok</v>
      </c>
      <c r="Q21" t="str">
        <f t="shared" si="3"/>
        <v>Ok</v>
      </c>
      <c r="R21" t="str">
        <f t="shared" si="4"/>
        <v>Lower</v>
      </c>
      <c r="S21" t="str">
        <f t="shared" si="5"/>
        <v>Ok</v>
      </c>
      <c r="T21" t="str">
        <f t="shared" si="6"/>
        <v>Ok</v>
      </c>
      <c r="U21" t="str">
        <f t="shared" si="7"/>
        <v>Ok</v>
      </c>
      <c r="V21" t="str">
        <f t="shared" si="8"/>
        <v>Ok</v>
      </c>
      <c r="W21" t="str">
        <f t="shared" si="9"/>
        <v>Ok</v>
      </c>
      <c r="X21" s="1"/>
      <c r="Y21" s="1"/>
      <c r="Z21" s="1"/>
    </row>
    <row r="22" spans="1:26" x14ac:dyDescent="0.25">
      <c r="B22" t="s">
        <v>18</v>
      </c>
      <c r="C22">
        <f>AVERAGE(B$1:B$3)</f>
        <v>0.19184299121272555</v>
      </c>
      <c r="D22">
        <f>AVERAGE(B$4:B$6)</f>
        <v>0.84179800842162089</v>
      </c>
      <c r="E22">
        <f>AVERAGE(B$7:B$12)</f>
        <v>0.94106557163051041</v>
      </c>
      <c r="F22">
        <f>AVERAGE(B$13:B$16)</f>
        <v>0.17616464501507603</v>
      </c>
      <c r="N22" t="str">
        <f t="shared" si="0"/>
        <v>Ok</v>
      </c>
      <c r="O22" t="str">
        <f t="shared" si="1"/>
        <v>Ok</v>
      </c>
      <c r="P22" t="str">
        <f t="shared" si="2"/>
        <v>Lower</v>
      </c>
      <c r="Q22" t="str">
        <f t="shared" si="3"/>
        <v>Ok</v>
      </c>
      <c r="R22" t="str">
        <f t="shared" si="4"/>
        <v>Ok</v>
      </c>
      <c r="S22" t="str">
        <f t="shared" si="5"/>
        <v>Ok</v>
      </c>
      <c r="T22" t="str">
        <f t="shared" si="6"/>
        <v>Ok</v>
      </c>
      <c r="U22" t="str">
        <f t="shared" si="7"/>
        <v>Ok</v>
      </c>
      <c r="V22" t="str">
        <f t="shared" si="8"/>
        <v>Ok</v>
      </c>
      <c r="W22" t="str">
        <f t="shared" si="9"/>
        <v>Upper</v>
      </c>
      <c r="X22" s="1"/>
      <c r="Y22" s="1"/>
      <c r="Z22" s="1"/>
    </row>
    <row r="23" spans="1:26" x14ac:dyDescent="0.25">
      <c r="C23">
        <f>STDEV(B$1:B$3)/SQRT(COUNT(B$1:B$3))</f>
        <v>6.8718657161334643E-2</v>
      </c>
      <c r="D23">
        <f>STDEV(B$4:B$6)/SQRT(COUNT(B$4:B$6))</f>
        <v>0.5646205071326994</v>
      </c>
      <c r="E23">
        <f>STDEV(B$7:B$12)/SQRT(COUNT(B$7:B$12))</f>
        <v>0.53798949910684946</v>
      </c>
      <c r="F23">
        <f>STDEV(B$13:B$16)/SQRT(COUNT(B$13:B$16))</f>
        <v>0.14537893810978889</v>
      </c>
      <c r="N23" t="str">
        <f t="shared" si="0"/>
        <v>Ok</v>
      </c>
      <c r="O23" t="str">
        <f t="shared" si="1"/>
        <v>Ok</v>
      </c>
      <c r="P23" t="str">
        <f t="shared" si="2"/>
        <v>Ok</v>
      </c>
      <c r="Q23" t="str">
        <f t="shared" si="3"/>
        <v>Ok</v>
      </c>
      <c r="R23" t="str">
        <f t="shared" si="4"/>
        <v>Ok</v>
      </c>
      <c r="S23" t="str">
        <f t="shared" si="5"/>
        <v>Ok</v>
      </c>
      <c r="T23" t="str">
        <f t="shared" si="6"/>
        <v>Ok</v>
      </c>
      <c r="U23" t="str">
        <f t="shared" si="7"/>
        <v>Ok</v>
      </c>
      <c r="V23" t="str">
        <f t="shared" si="8"/>
        <v>Ok</v>
      </c>
      <c r="W23" t="str">
        <f t="shared" si="9"/>
        <v>Ok</v>
      </c>
      <c r="X23" s="1"/>
      <c r="Y23" s="1"/>
      <c r="Z23" s="1"/>
    </row>
    <row r="24" spans="1:26" x14ac:dyDescent="0.25">
      <c r="N24" t="str">
        <f t="shared" si="0"/>
        <v>Ok</v>
      </c>
      <c r="O24" t="str">
        <f t="shared" si="1"/>
        <v>Ok</v>
      </c>
      <c r="P24" t="str">
        <f t="shared" si="2"/>
        <v>Upper</v>
      </c>
      <c r="Q24" t="str">
        <f t="shared" si="3"/>
        <v>Ok</v>
      </c>
      <c r="R24" t="str">
        <f t="shared" si="4"/>
        <v>Ok</v>
      </c>
      <c r="S24" t="str">
        <f t="shared" si="5"/>
        <v>Ok</v>
      </c>
      <c r="T24" t="str">
        <f t="shared" si="6"/>
        <v>Ok</v>
      </c>
      <c r="U24" t="str">
        <f t="shared" si="7"/>
        <v>Ok</v>
      </c>
      <c r="V24" t="str">
        <f t="shared" si="8"/>
        <v>Ok</v>
      </c>
      <c r="W24" t="str">
        <f t="shared" si="9"/>
        <v>Ok</v>
      </c>
      <c r="X24" s="1"/>
      <c r="Y24" s="1"/>
      <c r="Z24" s="1"/>
    </row>
    <row r="25" spans="1:26" x14ac:dyDescent="0.25">
      <c r="D25" t="s">
        <v>13</v>
      </c>
      <c r="E25" t="s">
        <v>14</v>
      </c>
      <c r="F25" t="s">
        <v>15</v>
      </c>
      <c r="G25" t="s">
        <v>16</v>
      </c>
      <c r="N25" t="str">
        <f t="shared" si="0"/>
        <v>Ok</v>
      </c>
      <c r="O25" t="str">
        <f t="shared" si="1"/>
        <v>Ok</v>
      </c>
      <c r="P25" t="str">
        <f t="shared" si="2"/>
        <v>Ok</v>
      </c>
      <c r="Q25" t="str">
        <f t="shared" si="3"/>
        <v>Ok</v>
      </c>
      <c r="R25" t="str">
        <f t="shared" si="4"/>
        <v>Ok</v>
      </c>
      <c r="S25" t="str">
        <f t="shared" si="5"/>
        <v>Ok</v>
      </c>
      <c r="T25" t="str">
        <f t="shared" si="6"/>
        <v>Ok</v>
      </c>
      <c r="U25" t="str">
        <f t="shared" si="7"/>
        <v>Ok</v>
      </c>
      <c r="V25" t="str">
        <f t="shared" si="8"/>
        <v>Ok</v>
      </c>
      <c r="W25" t="str">
        <f t="shared" si="9"/>
        <v>Ok</v>
      </c>
      <c r="X25" s="1"/>
      <c r="Y25" s="1"/>
      <c r="Z25" s="1"/>
    </row>
    <row r="26" spans="1:26" x14ac:dyDescent="0.25">
      <c r="C26" t="s">
        <v>2</v>
      </c>
      <c r="D26">
        <f>AVERAGE(C$1:C$3)</f>
        <v>5.1564331406518275E-2</v>
      </c>
      <c r="E26">
        <f>AVERAGE(C$4:C$6)</f>
        <v>4.2874156847941235E-2</v>
      </c>
      <c r="F26">
        <f>AVERAGE(C$7:C$12)</f>
        <v>7.1273931887122347E-2</v>
      </c>
      <c r="G26">
        <f>AVERAGE(C$13:C$16)</f>
        <v>6.2649854878067138E-2</v>
      </c>
      <c r="N26" t="str">
        <f t="shared" si="0"/>
        <v>Ok</v>
      </c>
      <c r="O26" t="str">
        <f t="shared" si="1"/>
        <v>Ok</v>
      </c>
      <c r="P26" t="str">
        <f t="shared" si="2"/>
        <v>Ok</v>
      </c>
      <c r="Q26" t="str">
        <f t="shared" si="3"/>
        <v>Ok</v>
      </c>
      <c r="R26" t="str">
        <f t="shared" si="4"/>
        <v>Ok</v>
      </c>
      <c r="S26" t="str">
        <f t="shared" si="5"/>
        <v>Lower</v>
      </c>
      <c r="T26" t="str">
        <f t="shared" si="6"/>
        <v>Ok</v>
      </c>
      <c r="U26" t="str">
        <f t="shared" si="7"/>
        <v>Ok</v>
      </c>
      <c r="V26" t="str">
        <f t="shared" si="8"/>
        <v>Ok</v>
      </c>
      <c r="W26" t="str">
        <f t="shared" si="9"/>
        <v>Ok</v>
      </c>
      <c r="X26" s="1"/>
      <c r="Y26" s="1"/>
      <c r="Z26" s="1"/>
    </row>
    <row r="27" spans="1:26" x14ac:dyDescent="0.25">
      <c r="D27">
        <f>STDEV(C$1:C$3)/SQRT(COUNT(C$1:C$3))</f>
        <v>2.3984325630791826E-2</v>
      </c>
      <c r="E27">
        <f>STDEV(C$4:C$6)/SQRT(COUNT(C$4:C$6))</f>
        <v>1.6558060610765861E-2</v>
      </c>
      <c r="F27">
        <f>STDEV(C$7:C$12)/SQRT(COUNT(C$7:C$12))</f>
        <v>8.3785597421522275E-3</v>
      </c>
      <c r="G27">
        <f>STDEV(C$13:C$16)/SQRT(COUNT(C$13:C$16))</f>
        <v>1.5446393595550232E-2</v>
      </c>
      <c r="N27" t="str">
        <f t="shared" si="0"/>
        <v>Ok</v>
      </c>
      <c r="O27" t="str">
        <f t="shared" si="1"/>
        <v>Ok</v>
      </c>
      <c r="P27" t="str">
        <f t="shared" si="2"/>
        <v>Ok</v>
      </c>
      <c r="Q27" t="str">
        <f t="shared" si="3"/>
        <v>Ok</v>
      </c>
      <c r="R27" t="str">
        <f t="shared" si="4"/>
        <v>Lower</v>
      </c>
      <c r="S27" t="str">
        <f t="shared" si="5"/>
        <v>Ok</v>
      </c>
      <c r="T27" t="str">
        <f t="shared" si="6"/>
        <v>Ok</v>
      </c>
      <c r="U27" t="str">
        <f t="shared" si="7"/>
        <v>Ok</v>
      </c>
      <c r="V27" t="str">
        <f t="shared" si="8"/>
        <v>Ok</v>
      </c>
      <c r="W27" t="str">
        <f t="shared" si="9"/>
        <v>Ok</v>
      </c>
      <c r="X27" s="1"/>
      <c r="Y27" s="1"/>
      <c r="Z27" s="1"/>
    </row>
    <row r="28" spans="1:26" x14ac:dyDescent="0.25">
      <c r="N28" t="str">
        <f t="shared" si="0"/>
        <v>Ok</v>
      </c>
      <c r="O28" t="str">
        <f t="shared" si="1"/>
        <v>Ok</v>
      </c>
      <c r="P28" t="str">
        <f t="shared" si="2"/>
        <v>Ok</v>
      </c>
      <c r="Q28" t="str">
        <f t="shared" si="3"/>
        <v>Ok</v>
      </c>
      <c r="R28" t="str">
        <f t="shared" si="4"/>
        <v>Lower</v>
      </c>
      <c r="S28" t="str">
        <f t="shared" si="5"/>
        <v>Ok</v>
      </c>
      <c r="T28" t="str">
        <f t="shared" si="6"/>
        <v>Ok</v>
      </c>
      <c r="U28" t="str">
        <f t="shared" si="7"/>
        <v>Ok</v>
      </c>
      <c r="V28" t="str">
        <f t="shared" si="8"/>
        <v>Ok</v>
      </c>
      <c r="W28" t="str">
        <f t="shared" si="9"/>
        <v>Ok</v>
      </c>
      <c r="X28" s="1"/>
      <c r="Y28" s="1"/>
      <c r="Z28" s="1"/>
    </row>
    <row r="29" spans="1:26" x14ac:dyDescent="0.25">
      <c r="E29" t="s">
        <v>13</v>
      </c>
      <c r="F29" t="s">
        <v>14</v>
      </c>
      <c r="G29" t="s">
        <v>15</v>
      </c>
      <c r="H29" t="s">
        <v>16</v>
      </c>
      <c r="N29" t="str">
        <f t="shared" si="0"/>
        <v>Ok</v>
      </c>
      <c r="O29" t="str">
        <f t="shared" si="1"/>
        <v>Ok</v>
      </c>
      <c r="P29" t="str">
        <f t="shared" si="2"/>
        <v>Upper</v>
      </c>
      <c r="Q29" t="str">
        <f t="shared" si="3"/>
        <v>Ok</v>
      </c>
      <c r="R29" t="str">
        <f t="shared" si="4"/>
        <v>Ok</v>
      </c>
      <c r="S29" t="str">
        <f t="shared" si="5"/>
        <v>Ok</v>
      </c>
      <c r="T29" t="str">
        <f t="shared" si="6"/>
        <v>Ok</v>
      </c>
      <c r="U29" t="str">
        <f t="shared" si="7"/>
        <v>Ok</v>
      </c>
      <c r="V29" t="str">
        <f t="shared" si="8"/>
        <v>Ok</v>
      </c>
      <c r="W29" t="str">
        <f t="shared" si="9"/>
        <v>Ok</v>
      </c>
      <c r="X29" s="1"/>
      <c r="Y29" s="1"/>
      <c r="Z29" s="1"/>
    </row>
    <row r="30" spans="1:26" x14ac:dyDescent="0.25">
      <c r="D30" t="s">
        <v>3</v>
      </c>
      <c r="E30">
        <f>AVERAGE(D$1:D$3)</f>
        <v>639960285.46749341</v>
      </c>
      <c r="F30">
        <f>AVERAGE(D$4:D$6)</f>
        <v>429351921.09899992</v>
      </c>
      <c r="G30">
        <f>AVERAGE(D$7:D$12)</f>
        <v>681490318.45302594</v>
      </c>
      <c r="H30">
        <f>AVERAGE(D$13:D$16)</f>
        <v>1152791169.8072388</v>
      </c>
      <c r="N30" t="str">
        <f t="shared" si="0"/>
        <v>Ok</v>
      </c>
      <c r="O30" t="str">
        <f t="shared" si="1"/>
        <v>Ok</v>
      </c>
      <c r="P30" t="str">
        <f t="shared" si="2"/>
        <v>Ok</v>
      </c>
      <c r="Q30" t="str">
        <f t="shared" si="3"/>
        <v>Ok</v>
      </c>
      <c r="R30" t="str">
        <f t="shared" si="4"/>
        <v>Ok</v>
      </c>
      <c r="S30" t="str">
        <f t="shared" si="5"/>
        <v>Ok</v>
      </c>
      <c r="T30" t="str">
        <f t="shared" si="6"/>
        <v>Ok</v>
      </c>
      <c r="U30" t="str">
        <f t="shared" si="7"/>
        <v>Ok</v>
      </c>
      <c r="V30" t="str">
        <f t="shared" si="8"/>
        <v>Ok</v>
      </c>
      <c r="W30" t="str">
        <f t="shared" si="9"/>
        <v>Ok</v>
      </c>
      <c r="X30" s="1"/>
      <c r="Y30" s="1"/>
      <c r="Z30" s="1"/>
    </row>
    <row r="31" spans="1:26" x14ac:dyDescent="0.25">
      <c r="E31">
        <f>STDEV(D$1:D$3)/SQRT(COUNT(D$1:D$3))</f>
        <v>296989878.59587508</v>
      </c>
      <c r="F31">
        <f>STDEV(D$4:D$6)/SQRT(COUNT(D$4:D$6))</f>
        <v>336899721.68024516</v>
      </c>
      <c r="G31">
        <f>STDEV(D$7:D$12)/SQRT(COUNT(D$7:D$12))</f>
        <v>227535137.76264256</v>
      </c>
      <c r="H31">
        <f>STDEV(D$13:D$16)/SQRT(COUNT(D$13:D$16))</f>
        <v>536705672.42522597</v>
      </c>
      <c r="N31" t="str">
        <f t="shared" si="0"/>
        <v>Ok</v>
      </c>
      <c r="O31" t="str">
        <f t="shared" si="1"/>
        <v>Ok</v>
      </c>
      <c r="P31" t="str">
        <f t="shared" si="2"/>
        <v>Ok</v>
      </c>
      <c r="Q31" t="str">
        <f t="shared" si="3"/>
        <v>Ok</v>
      </c>
      <c r="R31" t="str">
        <f t="shared" si="4"/>
        <v>Lower</v>
      </c>
      <c r="S31" t="str">
        <f t="shared" si="5"/>
        <v>Ok</v>
      </c>
      <c r="T31" t="str">
        <f t="shared" si="6"/>
        <v>Ok</v>
      </c>
      <c r="U31" t="str">
        <f t="shared" si="7"/>
        <v>Ok</v>
      </c>
      <c r="V31" t="str">
        <f t="shared" si="8"/>
        <v>Ok</v>
      </c>
      <c r="W31" t="str">
        <f t="shared" si="9"/>
        <v>Upper</v>
      </c>
      <c r="X31" s="1"/>
      <c r="Y31" s="1"/>
      <c r="Z31" s="1"/>
    </row>
    <row r="32" spans="1:26" x14ac:dyDescent="0.25">
      <c r="N32" t="str">
        <f t="shared" si="0"/>
        <v>Ok</v>
      </c>
      <c r="O32" t="str">
        <f t="shared" si="1"/>
        <v>Ok</v>
      </c>
      <c r="P32" t="str">
        <f t="shared" si="2"/>
        <v>Ok</v>
      </c>
      <c r="Q32" t="str">
        <f t="shared" si="3"/>
        <v>Ok</v>
      </c>
      <c r="R32" t="str">
        <f t="shared" si="4"/>
        <v>Ok</v>
      </c>
      <c r="S32" t="str">
        <f t="shared" si="5"/>
        <v>Ok</v>
      </c>
      <c r="T32" t="str">
        <f t="shared" si="6"/>
        <v>Ok</v>
      </c>
      <c r="U32" t="str">
        <f t="shared" si="7"/>
        <v>Ok</v>
      </c>
      <c r="V32" t="str">
        <f t="shared" si="8"/>
        <v>Ok</v>
      </c>
      <c r="W32" t="str">
        <f t="shared" si="9"/>
        <v>Ok</v>
      </c>
      <c r="X32" s="1"/>
      <c r="Y32" s="1"/>
      <c r="Z32" s="1"/>
    </row>
    <row r="33" spans="5:26" x14ac:dyDescent="0.25">
      <c r="F33" t="s">
        <v>13</v>
      </c>
      <c r="G33" t="s">
        <v>14</v>
      </c>
      <c r="H33" t="s">
        <v>15</v>
      </c>
      <c r="I33" t="s">
        <v>16</v>
      </c>
      <c r="N33" t="s">
        <v>0</v>
      </c>
      <c r="O33" t="s">
        <v>1</v>
      </c>
      <c r="P33" t="s">
        <v>2</v>
      </c>
      <c r="Q33" t="s">
        <v>3</v>
      </c>
      <c r="R33" t="s">
        <v>4</v>
      </c>
      <c r="S33" t="s">
        <v>5</v>
      </c>
      <c r="T33" t="s">
        <v>9</v>
      </c>
      <c r="U33" t="s">
        <v>10</v>
      </c>
      <c r="V33" t="s">
        <v>11</v>
      </c>
      <c r="W33" t="s">
        <v>12</v>
      </c>
      <c r="X33" t="s">
        <v>6</v>
      </c>
      <c r="Y33" t="s">
        <v>7</v>
      </c>
      <c r="Z33" t="s">
        <v>8</v>
      </c>
    </row>
    <row r="34" spans="5:26" x14ac:dyDescent="0.25">
      <c r="E34" t="s">
        <v>4</v>
      </c>
      <c r="F34">
        <f>AVERAGE(E$1:E$3)</f>
        <v>21.274944293023548</v>
      </c>
      <c r="G34">
        <f>AVERAGE(E$4:E$6)</f>
        <v>24.681101311693993</v>
      </c>
      <c r="H34">
        <f>AVERAGE(E$7:E$12)</f>
        <v>30.033876781707125</v>
      </c>
      <c r="I34">
        <f>AVERAGE(E$13:E$16)</f>
        <v>30.926327918746939</v>
      </c>
    </row>
    <row r="35" spans="5:26" x14ac:dyDescent="0.25">
      <c r="F35">
        <f>STDEV(E$1:E$3)/SQRT(COUNT(E$1:E$3))</f>
        <v>1.2749442925269752</v>
      </c>
      <c r="G35">
        <f>STDEV(E$4:E$6)/SQRT(COUNT(E$4:E$6))</f>
        <v>3.2462727221166308</v>
      </c>
      <c r="H35">
        <f>STDEV(E$7:E$12)/SQRT(COUNT(E$7:E$12))</f>
        <v>3.446637629880827</v>
      </c>
      <c r="I35">
        <f>STDEV(E$13:E$16)/SQRT(COUNT(E$13:E$16))</f>
        <v>4.6349272711493885</v>
      </c>
    </row>
    <row r="37" spans="5:26" x14ac:dyDescent="0.25">
      <c r="G37" t="s">
        <v>13</v>
      </c>
      <c r="H37" t="s">
        <v>14</v>
      </c>
      <c r="I37" t="s">
        <v>15</v>
      </c>
      <c r="J37" t="s">
        <v>16</v>
      </c>
    </row>
    <row r="38" spans="5:26" x14ac:dyDescent="0.25">
      <c r="F38" t="s">
        <v>5</v>
      </c>
      <c r="G38">
        <f>AVERAGE(F$1:F$3)</f>
        <v>64.148942849747144</v>
      </c>
      <c r="H38">
        <f>AVERAGE(F$4:F$6)</f>
        <v>58.158607410029646</v>
      </c>
      <c r="I38">
        <f>AVERAGE(F$7:F$12)</f>
        <v>60.540884565441928</v>
      </c>
      <c r="J38">
        <f>AVERAGE(F$13:F$16)</f>
        <v>62.842548332064382</v>
      </c>
    </row>
    <row r="39" spans="5:26" x14ac:dyDescent="0.25">
      <c r="G39">
        <f>STDEV(F$1:F$3)/SQRT(COUNT(F$1:F$3))</f>
        <v>1.8581921872190554</v>
      </c>
      <c r="H39">
        <f>STDEV(F$4:F$6)/SQRT(COUNT(F$4:F$6))</f>
        <v>2.1879193662562124</v>
      </c>
      <c r="I39">
        <f>STDEV(F$7:F$12)/SQRT(COUNT(F$7:F$12))</f>
        <v>4.6893823719552792</v>
      </c>
      <c r="J39">
        <f>STDEV(F$13:F$16)/SQRT(COUNT(F$13:F$16))</f>
        <v>3.4271427348192454</v>
      </c>
    </row>
    <row r="41" spans="5:26" x14ac:dyDescent="0.25">
      <c r="H41" t="s">
        <v>13</v>
      </c>
      <c r="I41" t="s">
        <v>14</v>
      </c>
      <c r="J41" t="s">
        <v>15</v>
      </c>
      <c r="K41" t="s">
        <v>16</v>
      </c>
    </row>
    <row r="42" spans="5:26" x14ac:dyDescent="0.25">
      <c r="G42" t="s">
        <v>9</v>
      </c>
      <c r="H42">
        <f>AVERAGE(G$1:G$3)</f>
        <v>0.44788556997427481</v>
      </c>
      <c r="I42">
        <f>AVERAGE(G$4:G$6)</f>
        <v>0.20721278579266508</v>
      </c>
      <c r="J42">
        <f>AVERAGE(G$7:G$12)</f>
        <v>0.44871891892163512</v>
      </c>
      <c r="K42">
        <f>AVERAGE(G$13:G$16)</f>
        <v>0.36004098033182685</v>
      </c>
    </row>
    <row r="43" spans="5:26" x14ac:dyDescent="0.25">
      <c r="H43">
        <f>STDEV(G$1:G$3)/SQRT(COUNT(G$1:G$3))</f>
        <v>0.20196231196476522</v>
      </c>
      <c r="I43">
        <f>STDEV(G$4:G$6)/SQRT(COUNT(G$4:G$6))</f>
        <v>0.20721276920253626</v>
      </c>
      <c r="J43">
        <f>STDEV(G$7:G$12)/SQRT(COUNT(G$7:G$12))</f>
        <v>0.13365261688625313</v>
      </c>
      <c r="K43">
        <f>STDEV(G$13:G$16)/SQRT(COUNT(G$13:G$16))</f>
        <v>0.1938738533670811</v>
      </c>
    </row>
    <row r="45" spans="5:26" x14ac:dyDescent="0.25">
      <c r="I45" t="s">
        <v>13</v>
      </c>
      <c r="J45" t="s">
        <v>14</v>
      </c>
      <c r="K45" t="s">
        <v>15</v>
      </c>
      <c r="L45" t="s">
        <v>16</v>
      </c>
    </row>
    <row r="46" spans="5:26" x14ac:dyDescent="0.25">
      <c r="H46" t="s">
        <v>10</v>
      </c>
      <c r="I46">
        <f>AVERAGE(H$1:H$3)</f>
        <v>2.7957174056153323E-2</v>
      </c>
      <c r="J46">
        <f>AVERAGE(H$4:H$6)</f>
        <v>0.58660207787411356</v>
      </c>
      <c r="K46">
        <f>AVERAGE(H$7:H$12)</f>
        <v>2.2624837153146955</v>
      </c>
      <c r="L46">
        <f>AVERAGE(H$13:H$16)</f>
        <v>0.77796808080789448</v>
      </c>
    </row>
    <row r="47" spans="5:26" x14ac:dyDescent="0.25">
      <c r="I47">
        <f>STDEV(H$1:H$3)/SQRT(COUNT(H$1:H$3))</f>
        <v>2.1648508629154174E-2</v>
      </c>
      <c r="J47">
        <f>STDEV(H$4:H$6)/SQRT(COUNT(H$4:H$6))</f>
        <v>0.44139027082679105</v>
      </c>
      <c r="K47">
        <f>STDEV(H$7:H$12)/SQRT(COUNT(H$7:H$12))</f>
        <v>1.5606146290616747</v>
      </c>
      <c r="L47">
        <f>STDEV(H$13:H$16)/SQRT(COUNT(H$13:H$16))</f>
        <v>0.77517023609963509</v>
      </c>
    </row>
    <row r="49" spans="9:16" x14ac:dyDescent="0.25">
      <c r="J49" t="s">
        <v>13</v>
      </c>
      <c r="K49" t="s">
        <v>14</v>
      </c>
      <c r="L49" t="s">
        <v>15</v>
      </c>
      <c r="M49" t="s">
        <v>16</v>
      </c>
    </row>
    <row r="50" spans="9:16" x14ac:dyDescent="0.25">
      <c r="I50" t="s">
        <v>11</v>
      </c>
      <c r="J50">
        <f>AVERAGE(I$1:I$3)</f>
        <v>0.12935177948129437</v>
      </c>
      <c r="K50">
        <f>AVERAGE(I$4:I$6)</f>
        <v>1.4234483085815106E-4</v>
      </c>
      <c r="L50">
        <f>AVERAGE(I$7:I$12)</f>
        <v>1.0504919870194774E-2</v>
      </c>
      <c r="M50">
        <f>AVERAGE(I$13:I$16)</f>
        <v>8.2914493144403013E-3</v>
      </c>
    </row>
    <row r="51" spans="9:16" x14ac:dyDescent="0.25">
      <c r="J51">
        <f>STDEV(I$1:I$3)/SQRT(COUNT(I$1:I$3))</f>
        <v>6.997009155907126E-2</v>
      </c>
      <c r="K51">
        <f>STDEV(I$4:I$6)/SQRT(COUNT(I$4:I$6))</f>
        <v>1.4234263840067203E-4</v>
      </c>
      <c r="L51">
        <f>STDEV(I$7:I$12)/SQRT(COUNT(I$7:I$12))</f>
        <v>9.0528567629612425E-3</v>
      </c>
      <c r="M51">
        <f>STDEV(I$13:I$16)/SQRT(COUNT(I$13:I$16))</f>
        <v>7.3963371841886272E-3</v>
      </c>
    </row>
    <row r="53" spans="9:16" x14ac:dyDescent="0.25">
      <c r="K53" t="s">
        <v>13</v>
      </c>
      <c r="L53" t="s">
        <v>14</v>
      </c>
      <c r="M53" t="s">
        <v>15</v>
      </c>
      <c r="N53" t="s">
        <v>16</v>
      </c>
    </row>
    <row r="54" spans="9:16" x14ac:dyDescent="0.25">
      <c r="J54" t="s">
        <v>12</v>
      </c>
      <c r="K54">
        <f>AVERAGE(J$1:J$3)</f>
        <v>3.3333395226110347E-2</v>
      </c>
      <c r="L54">
        <f>AVERAGE(J$4:J$6)</f>
        <v>6.724145041617309E-2</v>
      </c>
      <c r="M54">
        <f>AVERAGE(J$7:J$12)</f>
        <v>1.4190138331253765E-2</v>
      </c>
      <c r="N54">
        <f>AVERAGE(J$13:J$16)</f>
        <v>3.3762375245952242E-2</v>
      </c>
    </row>
    <row r="55" spans="9:16" x14ac:dyDescent="0.25">
      <c r="K55">
        <f>STDEV(J$1:J$3)/SQRT(COUNT(J$1:J$3))</f>
        <v>3.3333302386806547E-2</v>
      </c>
      <c r="L55">
        <f>STDEV(J$4:J$6)/SQRT(COUNT(J$4:J$6))</f>
        <v>3.2758494260506414E-2</v>
      </c>
      <c r="M55">
        <f>STDEV(J$7:J$12)/SQRT(COUNT(J$7:J$12))</f>
        <v>1.4188017064792866E-2</v>
      </c>
      <c r="N55">
        <f>STDEV(J$13:J$16)/SQRT(COUNT(J$13:J$16))</f>
        <v>2.3571207690721671E-2</v>
      </c>
    </row>
    <row r="57" spans="9:16" x14ac:dyDescent="0.25">
      <c r="L57" t="s">
        <v>13</v>
      </c>
      <c r="M57" t="s">
        <v>14</v>
      </c>
      <c r="N57" t="s">
        <v>15</v>
      </c>
      <c r="O57" t="s">
        <v>16</v>
      </c>
    </row>
    <row r="58" spans="9:16" x14ac:dyDescent="0.25">
      <c r="K58" t="s">
        <v>6</v>
      </c>
      <c r="L58">
        <f>AVERAGE(K$1:K$3)</f>
        <v>0.99307319644338621</v>
      </c>
      <c r="M58">
        <f>AVERAGE(K$4:K$6)</f>
        <v>0.987420800516149</v>
      </c>
      <c r="N58">
        <f>AVERAGE(K$7:K$12)</f>
        <v>0.98012178842921027</v>
      </c>
      <c r="O58">
        <f>AVERAGE(K$13:K$16)</f>
        <v>0.9969245094385365</v>
      </c>
    </row>
    <row r="59" spans="9:16" x14ac:dyDescent="0.25">
      <c r="L59">
        <f>STDEV(K$1:K$3)/SQRT(COUNT(K$1:K$3))</f>
        <v>1.5981723075758412E-3</v>
      </c>
      <c r="M59">
        <f>STDEV(K$4:K$6)/SQRT(COUNT(K$4:K$6))</f>
        <v>7.1984800310800129E-3</v>
      </c>
      <c r="N59">
        <f>STDEV(K$7:K$12)/SQRT(COUNT(K$7:K$12))</f>
        <v>1.368932869168784E-2</v>
      </c>
      <c r="O59">
        <f>STDEV(K$13:K$16)/SQRT(COUNT(K$13:K$16))</f>
        <v>1.1087827235897795E-3</v>
      </c>
    </row>
    <row r="61" spans="9:16" x14ac:dyDescent="0.25">
      <c r="M61" t="s">
        <v>13</v>
      </c>
      <c r="N61" t="s">
        <v>14</v>
      </c>
      <c r="O61" t="s">
        <v>15</v>
      </c>
      <c r="P61" t="s">
        <v>16</v>
      </c>
    </row>
    <row r="62" spans="9:16" x14ac:dyDescent="0.25">
      <c r="L62" t="s">
        <v>7</v>
      </c>
      <c r="M62">
        <f>AVERAGE(L$1:L$3)</f>
        <v>0.97680301293777516</v>
      </c>
      <c r="N62">
        <f>AVERAGE(L$4:L$6)</f>
        <v>0.96742033028486019</v>
      </c>
      <c r="O62">
        <f>AVERAGE(L$7:L$12)</f>
        <v>0.96737352581001923</v>
      </c>
      <c r="P62">
        <f>AVERAGE(L$13:L$16)</f>
        <v>0.98662411315454579</v>
      </c>
    </row>
    <row r="63" spans="9:16" x14ac:dyDescent="0.25">
      <c r="M63">
        <f>STDEV(L$1:L$3)/SQRT(COUNT(L$1:L$3))</f>
        <v>9.0512494151825176E-3</v>
      </c>
      <c r="N63">
        <f>STDEV(L$4:L$6)/SQRT(COUNT(L$4:L$6))</f>
        <v>1.3266945199902791E-2</v>
      </c>
      <c r="O63">
        <f>STDEV(L$7:L$12)/SQRT(COUNT(L$7:L$12))</f>
        <v>1.5309926032968647E-2</v>
      </c>
      <c r="P63">
        <f>STDEV(L$13:L$16)/SQRT(COUNT(L$13:L$16))</f>
        <v>7.340916270071429E-3</v>
      </c>
    </row>
    <row r="65" spans="13:17" x14ac:dyDescent="0.25">
      <c r="N65" t="s">
        <v>13</v>
      </c>
      <c r="O65" t="s">
        <v>14</v>
      </c>
      <c r="P65" t="s">
        <v>15</v>
      </c>
      <c r="Q65" t="s">
        <v>16</v>
      </c>
    </row>
    <row r="66" spans="13:17" x14ac:dyDescent="0.25">
      <c r="M66" t="s">
        <v>8</v>
      </c>
      <c r="N66">
        <f>AVERAGE(M$1:M$3)</f>
        <v>0.98273355356952219</v>
      </c>
      <c r="O66">
        <f>AVERAGE(M$4:M$6)</f>
        <v>0.97296673873557216</v>
      </c>
      <c r="P66">
        <f>AVERAGE(M$7:M$12)</f>
        <v>0.98374403375116237</v>
      </c>
      <c r="Q66">
        <f>AVERAGE(M$13:M$16)</f>
        <v>0.97217837811108965</v>
      </c>
    </row>
    <row r="67" spans="13:17" x14ac:dyDescent="0.25">
      <c r="N67">
        <f>STDEV(M$1:M$3)/SQRT(COUNT(M$1:M$3))</f>
        <v>5.9967004847040206E-3</v>
      </c>
      <c r="O67">
        <f>STDEV(M$4:M$6)/SQRT(COUNT(M$4:M$6))</f>
        <v>1.7153117263966709E-2</v>
      </c>
      <c r="P67">
        <f>STDEV(M$7:M$12)/SQRT(COUNT(M$7:M$12))</f>
        <v>3.7484467280740124E-3</v>
      </c>
      <c r="Q67">
        <f>STDEV(M$13:M$16)/SQRT(COUNT(M$13:M$16))</f>
        <v>1.9773305345403593E-2</v>
      </c>
    </row>
  </sheetData>
  <conditionalFormatting sqref="N17:W32">
    <cfRule type="notContainsText" dxfId="0" priority="4" operator="notContains" text="Ok">
      <formula>ISERROR(SEARCH("Ok",N17))</formula>
    </cfRule>
  </conditionalFormatting>
  <conditionalFormatting sqref="N1:N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2020-03-02T23:59:06Z</dcterms:created>
  <dcterms:modified xsi:type="dcterms:W3CDTF">2020-03-25T19:14:17Z</dcterms:modified>
</cp:coreProperties>
</file>