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51C50A2-EF7A-4516-ACC7-85F6EAE276FD}" xr6:coauthVersionLast="44" xr6:coauthVersionMax="44" xr10:uidLastSave="{00000000-0000-0000-0000-000000000000}"/>
  <bookViews>
    <workbookView xWindow="-108" yWindow="-108" windowWidth="23256" windowHeight="12576" xr2:uid="{53B6AA18-EEB8-4C27-8B10-7FFFAF295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W6" i="1"/>
  <c r="T6" i="1"/>
  <c r="AA5" i="1"/>
  <c r="P32" i="1" s="1"/>
  <c r="Z5" i="1"/>
  <c r="W5" i="1"/>
  <c r="V5" i="1"/>
  <c r="U5" i="1"/>
  <c r="J31" i="1" s="1"/>
  <c r="T5" i="1"/>
  <c r="V88" i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O32" i="1"/>
  <c r="N32" i="1"/>
  <c r="M32" i="1"/>
  <c r="L32" i="1"/>
  <c r="K32" i="1"/>
  <c r="I32" i="1"/>
  <c r="H32" i="1"/>
  <c r="G32" i="1"/>
  <c r="F32" i="1"/>
  <c r="E32" i="1"/>
  <c r="A32" i="1"/>
  <c r="Q31" i="1"/>
  <c r="O31" i="1"/>
  <c r="N31" i="1"/>
  <c r="M31" i="1"/>
  <c r="L31" i="1"/>
  <c r="K31" i="1"/>
  <c r="I31" i="1"/>
  <c r="H31" i="1"/>
  <c r="G31" i="1"/>
  <c r="F31" i="1"/>
  <c r="E31" i="1"/>
  <c r="C31" i="1"/>
  <c r="Q30" i="1"/>
  <c r="O30" i="1"/>
  <c r="N30" i="1"/>
  <c r="M30" i="1"/>
  <c r="L30" i="1"/>
  <c r="K30" i="1"/>
  <c r="I30" i="1"/>
  <c r="Q29" i="1"/>
  <c r="O29" i="1"/>
  <c r="N29" i="1"/>
  <c r="M29" i="1"/>
  <c r="L29" i="1"/>
  <c r="K29" i="1"/>
  <c r="J29" i="1"/>
  <c r="I29" i="1"/>
  <c r="Q28" i="1"/>
  <c r="O28" i="1"/>
  <c r="N28" i="1"/>
  <c r="M28" i="1"/>
  <c r="L28" i="1"/>
  <c r="K28" i="1"/>
  <c r="I28" i="1"/>
  <c r="G28" i="1"/>
  <c r="F28" i="1"/>
  <c r="E28" i="1"/>
  <c r="D28" i="1"/>
  <c r="Q27" i="1"/>
  <c r="P27" i="1"/>
  <c r="O27" i="1"/>
  <c r="N27" i="1"/>
  <c r="M27" i="1"/>
  <c r="L27" i="1"/>
  <c r="K27" i="1"/>
  <c r="I27" i="1"/>
  <c r="G27" i="1"/>
  <c r="F27" i="1"/>
  <c r="E27" i="1"/>
  <c r="D27" i="1"/>
  <c r="Q26" i="1"/>
  <c r="O26" i="1"/>
  <c r="N26" i="1"/>
  <c r="M26" i="1"/>
  <c r="L26" i="1"/>
  <c r="K26" i="1"/>
  <c r="I26" i="1"/>
  <c r="Q25" i="1"/>
  <c r="O25" i="1"/>
  <c r="N25" i="1"/>
  <c r="M25" i="1"/>
  <c r="L25" i="1"/>
  <c r="K25" i="1"/>
  <c r="J25" i="1"/>
  <c r="I25" i="1"/>
  <c r="Q24" i="1"/>
  <c r="O24" i="1"/>
  <c r="N24" i="1"/>
  <c r="M24" i="1"/>
  <c r="L24" i="1"/>
  <c r="K24" i="1"/>
  <c r="I24" i="1"/>
  <c r="F24" i="1"/>
  <c r="E24" i="1"/>
  <c r="D24" i="1"/>
  <c r="C24" i="1"/>
  <c r="Q23" i="1"/>
  <c r="P23" i="1"/>
  <c r="O23" i="1"/>
  <c r="N23" i="1"/>
  <c r="M23" i="1"/>
  <c r="L23" i="1"/>
  <c r="K23" i="1"/>
  <c r="I23" i="1"/>
  <c r="F23" i="1"/>
  <c r="E23" i="1"/>
  <c r="D23" i="1"/>
  <c r="C23" i="1"/>
  <c r="A23" i="1"/>
  <c r="T22" i="1"/>
  <c r="S22" i="1"/>
  <c r="Q22" i="1"/>
  <c r="P22" i="1"/>
  <c r="O22" i="1"/>
  <c r="N22" i="1"/>
  <c r="M22" i="1"/>
  <c r="L22" i="1"/>
  <c r="K22" i="1"/>
  <c r="I22" i="1"/>
  <c r="V21" i="1"/>
  <c r="Q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I20" i="1"/>
  <c r="E20" i="1"/>
  <c r="D20" i="1"/>
  <c r="C20" i="1"/>
  <c r="B20" i="1"/>
  <c r="Q19" i="1"/>
  <c r="O19" i="1"/>
  <c r="N19" i="1"/>
  <c r="M19" i="1"/>
  <c r="L19" i="1"/>
  <c r="K19" i="1"/>
  <c r="I19" i="1"/>
  <c r="E19" i="1"/>
  <c r="D19" i="1"/>
  <c r="C19" i="1"/>
  <c r="B19" i="1"/>
  <c r="Q18" i="1"/>
  <c r="O18" i="1"/>
  <c r="N18" i="1"/>
  <c r="M18" i="1"/>
  <c r="L18" i="1"/>
  <c r="K18" i="1"/>
  <c r="J18" i="1"/>
  <c r="I18" i="1"/>
  <c r="Q17" i="1"/>
  <c r="O17" i="1"/>
  <c r="N17" i="1"/>
  <c r="M17" i="1"/>
  <c r="L17" i="1"/>
  <c r="K17" i="1"/>
  <c r="I17" i="1"/>
  <c r="J19" i="1" l="1"/>
  <c r="P24" i="1"/>
  <c r="J26" i="1"/>
  <c r="P28" i="1"/>
  <c r="J30" i="1"/>
  <c r="P31" i="1"/>
  <c r="J32" i="1"/>
  <c r="P21" i="1"/>
  <c r="J22" i="1"/>
  <c r="J23" i="1"/>
  <c r="P25" i="1"/>
  <c r="J27" i="1"/>
  <c r="P29" i="1"/>
  <c r="P17" i="1"/>
  <c r="P18" i="1"/>
  <c r="J20" i="1"/>
  <c r="J17" i="1"/>
  <c r="P19" i="1"/>
  <c r="J24" i="1"/>
  <c r="P26" i="1"/>
  <c r="J28" i="1"/>
  <c r="P30" i="1"/>
</calcChain>
</file>

<file path=xl/sharedStrings.xml><?xml version="1.0" encoding="utf-8"?>
<sst xmlns="http://schemas.openxmlformats.org/spreadsheetml/2006/main" count="300" uniqueCount="23">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</sst>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2126-9DC9-4F28-9FD0-D7B193090CAD}">
  <dimension ref="A1:AB88"/>
  <sheetViews>
    <sheetView tabSelected="1" workbookViewId="0">
      <selection activeCell="T14" sqref="T14"/>
    </sheetView>
  </sheetViews>
  <sheetFormatPr defaultRowHeight="14.4" x14ac:dyDescent="0.3"/>
  <sheetData>
    <row r="1" spans="1:28" x14ac:dyDescent="0.3">
      <c r="A1">
        <v>47.665047328253934</v>
      </c>
      <c r="B1">
        <v>2.5060863274279973E-3</v>
      </c>
      <c r="C1">
        <v>0.26786803250967689</v>
      </c>
      <c r="D1">
        <v>30.091935347161499</v>
      </c>
      <c r="E1">
        <v>4.2292285895141498E-21</v>
      </c>
      <c r="F1">
        <v>0.1199728088450701</v>
      </c>
      <c r="G1">
        <v>37.604102958375165</v>
      </c>
      <c r="H1">
        <v>0.10092351810579282</v>
      </c>
      <c r="I1">
        <v>1.0000000001355031E-20</v>
      </c>
      <c r="J1">
        <v>3.5183343336118367</v>
      </c>
      <c r="K1">
        <v>19</v>
      </c>
      <c r="L1">
        <v>500000000</v>
      </c>
      <c r="M1">
        <v>0.99646258507587759</v>
      </c>
      <c r="N1">
        <v>0.99374464306743904</v>
      </c>
      <c r="O1">
        <v>0.99317449327937091</v>
      </c>
      <c r="P1">
        <v>0.10046455759605102</v>
      </c>
      <c r="Q1">
        <v>0.11480350082190742</v>
      </c>
      <c r="R1">
        <v>0.15480889576242526</v>
      </c>
    </row>
    <row r="2" spans="1:28" x14ac:dyDescent="0.3">
      <c r="A2">
        <v>47.68965729107672</v>
      </c>
      <c r="B2">
        <v>2.2274209468415651E-3</v>
      </c>
      <c r="C2">
        <v>0.34577122303871211</v>
      </c>
      <c r="D2">
        <v>24.028678982924035</v>
      </c>
      <c r="E2">
        <v>9.5000000014450517E-21</v>
      </c>
      <c r="F2">
        <v>0.14528959675788361</v>
      </c>
      <c r="G2">
        <v>37.649719389661854</v>
      </c>
      <c r="H2">
        <v>6.7521609695106719E-2</v>
      </c>
      <c r="I2">
        <v>9.3568134861960386E-21</v>
      </c>
      <c r="J2">
        <v>3.6114128380547785</v>
      </c>
      <c r="K2">
        <v>19</v>
      </c>
      <c r="L2">
        <v>500000000</v>
      </c>
      <c r="M2">
        <v>0.9974552987507872</v>
      </c>
      <c r="N2">
        <v>0.98725170847574573</v>
      </c>
      <c r="O2">
        <v>0.9946604237015787</v>
      </c>
      <c r="P2">
        <v>8.4652163486773874E-2</v>
      </c>
      <c r="Q2">
        <v>0.15964454013403592</v>
      </c>
      <c r="R2">
        <v>0.10344390844114673</v>
      </c>
    </row>
    <row r="3" spans="1:28" x14ac:dyDescent="0.3">
      <c r="A3">
        <v>47.942889655754662</v>
      </c>
      <c r="B3">
        <v>2.2926260173828737E-3</v>
      </c>
      <c r="C3">
        <v>0.31181121908849657</v>
      </c>
      <c r="D3">
        <v>27.072789214551275</v>
      </c>
      <c r="E3">
        <v>9.5000000014450517E-21</v>
      </c>
      <c r="F3">
        <v>0.10425763837252203</v>
      </c>
      <c r="G3">
        <v>37.651222000375121</v>
      </c>
      <c r="H3">
        <v>5.9975913418495737E-2</v>
      </c>
      <c r="I3">
        <v>1.0000000001355031E-20</v>
      </c>
      <c r="J3">
        <v>4.7730199554881851</v>
      </c>
      <c r="K3">
        <v>19</v>
      </c>
      <c r="L3">
        <v>500000000</v>
      </c>
      <c r="M3">
        <v>0.99713443862751416</v>
      </c>
      <c r="N3">
        <v>0.98853120704267705</v>
      </c>
      <c r="O3">
        <v>0.99500039835559384</v>
      </c>
      <c r="P3">
        <v>9.1245943513368885E-2</v>
      </c>
      <c r="Q3">
        <v>0.15084404210667168</v>
      </c>
      <c r="R3">
        <v>0.12693996865865456</v>
      </c>
    </row>
    <row r="4" spans="1:28" x14ac:dyDescent="0.3">
      <c r="A4">
        <v>48.91902351537702</v>
      </c>
      <c r="B4">
        <v>0.14240815275134114</v>
      </c>
      <c r="C4">
        <v>0.23886403030857367</v>
      </c>
      <c r="D4">
        <v>9.9128931101830489</v>
      </c>
      <c r="E4">
        <v>9.5001011555012064E-21</v>
      </c>
      <c r="F4">
        <v>9.0535822701344113</v>
      </c>
      <c r="G4">
        <v>35.700000104662571</v>
      </c>
      <c r="H4">
        <v>8.6305047248715212</v>
      </c>
      <c r="I4">
        <v>9.5000020808823979E-21</v>
      </c>
      <c r="J4">
        <v>3.7405390179784384</v>
      </c>
      <c r="K4">
        <v>19</v>
      </c>
      <c r="L4">
        <v>500000000</v>
      </c>
      <c r="M4">
        <v>0.99688766932674155</v>
      </c>
      <c r="N4">
        <v>0.96731497067981398</v>
      </c>
      <c r="O4">
        <v>0.98643646281744601</v>
      </c>
      <c r="P4">
        <v>8.8191414698650564E-2</v>
      </c>
      <c r="Q4">
        <v>0.25703094110321423</v>
      </c>
      <c r="R4">
        <v>0.17010195239199535</v>
      </c>
    </row>
    <row r="5" spans="1:28" x14ac:dyDescent="0.3">
      <c r="A5">
        <v>48.490353666604626</v>
      </c>
      <c r="B5">
        <v>6.8450258155058749E-3</v>
      </c>
      <c r="C5">
        <v>0.35102793589897163</v>
      </c>
      <c r="D5">
        <v>9.9009900990667905</v>
      </c>
      <c r="E5">
        <v>9.5000000014450517E-21</v>
      </c>
      <c r="F5">
        <v>0.62201962324364202</v>
      </c>
      <c r="G5">
        <v>37.580937713643564</v>
      </c>
      <c r="H5">
        <v>0.41130137481440537</v>
      </c>
      <c r="I5">
        <v>9.5000000014450517E-21</v>
      </c>
      <c r="J5">
        <v>4.8160681464098678</v>
      </c>
      <c r="K5">
        <v>19</v>
      </c>
      <c r="L5">
        <v>500000000</v>
      </c>
      <c r="M5">
        <v>0.99621623502459156</v>
      </c>
      <c r="N5">
        <v>0.98134743446521111</v>
      </c>
      <c r="O5">
        <v>0.98683235282895465</v>
      </c>
      <c r="P5">
        <v>9.6843398891881052E-2</v>
      </c>
      <c r="Q5">
        <v>0.19129083405837224</v>
      </c>
      <c r="R5">
        <v>0.16131613565815811</v>
      </c>
      <c r="T5" s="1">
        <f>1/51</f>
        <v>1.9607843137254902E-2</v>
      </c>
      <c r="U5">
        <f>0.0001</f>
        <v>1E-4</v>
      </c>
      <c r="V5">
        <f>10^-8</f>
        <v>1E-8</v>
      </c>
      <c r="W5" s="1">
        <f>1/30-0.001</f>
        <v>3.2333333333333332E-2</v>
      </c>
      <c r="X5">
        <v>0</v>
      </c>
      <c r="Y5">
        <v>1E-3</v>
      </c>
      <c r="Z5" s="1">
        <f>1/37.7</f>
        <v>2.652519893899204E-2</v>
      </c>
      <c r="AA5">
        <f>10^-8</f>
        <v>1E-8</v>
      </c>
      <c r="AB5">
        <v>0</v>
      </c>
    </row>
    <row r="6" spans="1:28" x14ac:dyDescent="0.3">
      <c r="A6">
        <v>48.442803660301884</v>
      </c>
      <c r="B6">
        <v>1.4439543937075168E-2</v>
      </c>
      <c r="C6">
        <v>0.33513294563923351</v>
      </c>
      <c r="D6">
        <v>9.9010966922563846</v>
      </c>
      <c r="E6">
        <v>9.5000000014450517E-21</v>
      </c>
      <c r="F6">
        <v>0.48008118854422488</v>
      </c>
      <c r="G6">
        <v>37.620257134093954</v>
      </c>
      <c r="H6">
        <v>0.24016205612757893</v>
      </c>
      <c r="I6">
        <v>5.0189850601218664E-21</v>
      </c>
      <c r="J6">
        <v>2.8009906026203648</v>
      </c>
      <c r="K6">
        <v>19</v>
      </c>
      <c r="L6">
        <v>500000000</v>
      </c>
      <c r="M6">
        <v>0.99696128023208674</v>
      </c>
      <c r="N6">
        <v>0.98685113675435354</v>
      </c>
      <c r="O6">
        <v>0.9924820589752732</v>
      </c>
      <c r="P6">
        <v>8.9110648306495774E-2</v>
      </c>
      <c r="Q6">
        <v>0.17697157982429329</v>
      </c>
      <c r="R6">
        <v>0.14907564427322076</v>
      </c>
      <c r="T6" s="1">
        <f>1/47</f>
        <v>2.1276595744680851E-2</v>
      </c>
      <c r="U6">
        <v>0.5</v>
      </c>
      <c r="V6">
        <v>10</v>
      </c>
      <c r="W6" s="1">
        <f>1/22+0.001</f>
        <v>4.6454545454545457E-2</v>
      </c>
      <c r="X6">
        <v>10</v>
      </c>
      <c r="Y6">
        <v>10</v>
      </c>
      <c r="Z6" s="1">
        <f>1/35.7</f>
        <v>2.8011204481792715E-2</v>
      </c>
      <c r="AA6">
        <v>10</v>
      </c>
      <c r="AB6">
        <v>0.9</v>
      </c>
    </row>
    <row r="7" spans="1:28" x14ac:dyDescent="0.3">
      <c r="A7">
        <v>47.983173266905368</v>
      </c>
      <c r="B7">
        <v>9.596229301603058E-3</v>
      </c>
      <c r="C7">
        <v>0.24573169455568655</v>
      </c>
      <c r="D7">
        <v>25.481481140548624</v>
      </c>
      <c r="E7">
        <v>5.5333888176577347E-21</v>
      </c>
      <c r="F7">
        <v>7.3793020371526755E-2</v>
      </c>
      <c r="G7">
        <v>37.605104679071957</v>
      </c>
      <c r="H7">
        <v>9.2049023847089559E-2</v>
      </c>
      <c r="I7">
        <v>7.7902940717434487E-21</v>
      </c>
      <c r="J7">
        <v>2.7047004944585327</v>
      </c>
      <c r="K7">
        <v>19</v>
      </c>
      <c r="L7">
        <v>500000000</v>
      </c>
      <c r="M7">
        <v>0.99600921380006779</v>
      </c>
      <c r="N7">
        <v>0.99806237739276782</v>
      </c>
      <c r="O7">
        <v>0.99607433929226552</v>
      </c>
      <c r="P7">
        <v>0.10514496817240916</v>
      </c>
      <c r="Q7">
        <v>6.7231730782451399E-2</v>
      </c>
      <c r="R7">
        <v>9.9474068195009993E-2</v>
      </c>
    </row>
    <row r="8" spans="1:28" x14ac:dyDescent="0.3">
      <c r="A8">
        <v>48.011077738972219</v>
      </c>
      <c r="B8">
        <v>1.328919693820328E-2</v>
      </c>
      <c r="C8">
        <v>0.29605392150437776</v>
      </c>
      <c r="D8">
        <v>23.564423020463465</v>
      </c>
      <c r="E8">
        <v>6.7396318658010479E-21</v>
      </c>
      <c r="F8">
        <v>0.1699226652029634</v>
      </c>
      <c r="G8">
        <v>37.400505936446869</v>
      </c>
      <c r="H8">
        <v>0.34701851195209921</v>
      </c>
      <c r="I8">
        <v>7.3871715363161034E-21</v>
      </c>
      <c r="J8">
        <v>3.9130472719370726</v>
      </c>
      <c r="K8">
        <v>19</v>
      </c>
      <c r="L8">
        <v>500000000</v>
      </c>
      <c r="M8">
        <v>0.99635110549084294</v>
      </c>
      <c r="N8">
        <v>0.99700304742734724</v>
      </c>
      <c r="O8">
        <v>0.98928444248529646</v>
      </c>
      <c r="P8">
        <v>9.9028585968744379E-2</v>
      </c>
      <c r="Q8">
        <v>7.8575344428940277E-2</v>
      </c>
      <c r="R8">
        <v>0.15303544026671645</v>
      </c>
    </row>
    <row r="9" spans="1:28" x14ac:dyDescent="0.3">
      <c r="A9">
        <v>48.420279655564258</v>
      </c>
      <c r="B9">
        <v>2.6473137499452477E-2</v>
      </c>
      <c r="C9">
        <v>0.32510444989854898</v>
      </c>
      <c r="D9">
        <v>9.9009900990998094</v>
      </c>
      <c r="E9">
        <v>9.5000000014450517E-21</v>
      </c>
      <c r="F9">
        <v>3.4442724701304059</v>
      </c>
      <c r="G9">
        <v>35.700000000033974</v>
      </c>
      <c r="H9">
        <v>9.999999999690349</v>
      </c>
      <c r="I9">
        <v>9.5000000014450517E-21</v>
      </c>
      <c r="J9">
        <v>4.2882113234860197</v>
      </c>
      <c r="K9">
        <v>19</v>
      </c>
      <c r="L9">
        <v>500000000</v>
      </c>
      <c r="M9">
        <v>0.99476833213578231</v>
      </c>
      <c r="N9">
        <v>0.95877783576358655</v>
      </c>
      <c r="O9">
        <v>0.97616023426775422</v>
      </c>
      <c r="P9">
        <v>0.11067761101737522</v>
      </c>
      <c r="Q9">
        <v>0.29359842424680244</v>
      </c>
      <c r="R9">
        <v>0.22006225943942273</v>
      </c>
    </row>
    <row r="10" spans="1:28" x14ac:dyDescent="0.3">
      <c r="A10">
        <v>48.42814030140066</v>
      </c>
      <c r="B10">
        <v>6.5363302149284994E-3</v>
      </c>
      <c r="C10">
        <v>0.21407578877253053</v>
      </c>
      <c r="D10">
        <v>9.900990099016413</v>
      </c>
      <c r="E10">
        <v>9.5000002601914286E-21</v>
      </c>
      <c r="F10">
        <v>0.71917372099567534</v>
      </c>
      <c r="G10">
        <v>37.502496746565853</v>
      </c>
      <c r="H10">
        <v>0.76010752143394389</v>
      </c>
      <c r="I10">
        <v>4.1669216446937239E-21</v>
      </c>
      <c r="J10">
        <v>1.6193816111291905</v>
      </c>
      <c r="K10">
        <v>19</v>
      </c>
      <c r="L10">
        <v>500000000</v>
      </c>
      <c r="M10">
        <v>0.99728541814109017</v>
      </c>
      <c r="N10">
        <v>0.98831707151600656</v>
      </c>
      <c r="O10">
        <v>0.98574619148303289</v>
      </c>
      <c r="P10">
        <v>9.4326243959452397E-2</v>
      </c>
      <c r="Q10">
        <v>0.15272115547464876</v>
      </c>
      <c r="R10">
        <v>0.16934547738618477</v>
      </c>
    </row>
    <row r="11" spans="1:28" x14ac:dyDescent="0.3">
      <c r="A11">
        <v>47.927878943733575</v>
      </c>
      <c r="B11">
        <v>1.0063987647282909E-2</v>
      </c>
      <c r="C11">
        <v>0.34820548293423398</v>
      </c>
      <c r="D11">
        <v>27.7953560925957</v>
      </c>
      <c r="E11">
        <v>9.5000000014450517E-21</v>
      </c>
      <c r="F11">
        <v>0.10262497921144996</v>
      </c>
      <c r="G11">
        <v>37.583427531808773</v>
      </c>
      <c r="H11">
        <v>0.16102040782665275</v>
      </c>
      <c r="I11">
        <v>1.0000000001355031E-20</v>
      </c>
      <c r="J11">
        <v>4.481130698667652</v>
      </c>
      <c r="K11">
        <v>19</v>
      </c>
      <c r="L11">
        <v>500000000</v>
      </c>
      <c r="M11">
        <v>0.99673269289058364</v>
      </c>
      <c r="N11">
        <v>0.98625335697242611</v>
      </c>
      <c r="O11">
        <v>0.98733284523773768</v>
      </c>
      <c r="P11">
        <v>9.2943165172953202E-2</v>
      </c>
      <c r="Q11">
        <v>0.17309779947223572</v>
      </c>
      <c r="R11">
        <v>0.18401771089169897</v>
      </c>
    </row>
    <row r="12" spans="1:28" x14ac:dyDescent="0.3">
      <c r="A12">
        <v>50.883431754073243</v>
      </c>
      <c r="B12">
        <v>0.18949002535066614</v>
      </c>
      <c r="C12">
        <v>0.17635805847908939</v>
      </c>
      <c r="D12">
        <v>9.9009903341155265</v>
      </c>
      <c r="E12">
        <v>9.5000000014450517E-21</v>
      </c>
      <c r="F12">
        <v>4.9869999734931616</v>
      </c>
      <c r="G12">
        <v>35.700000053580808</v>
      </c>
      <c r="H12">
        <v>9.9999994519119113</v>
      </c>
      <c r="I12">
        <v>9.9975572178313673E-21</v>
      </c>
      <c r="J12">
        <v>7.3408895358905255</v>
      </c>
      <c r="K12">
        <v>19</v>
      </c>
      <c r="L12">
        <v>500000000</v>
      </c>
      <c r="M12">
        <v>0.99711161740378085</v>
      </c>
      <c r="N12">
        <v>0.95721086176852244</v>
      </c>
      <c r="O12">
        <v>0.97501066137571435</v>
      </c>
      <c r="P12">
        <v>8.7498748472949528E-2</v>
      </c>
      <c r="Q12">
        <v>0.29237771830563541</v>
      </c>
      <c r="R12">
        <v>0.22138697314531056</v>
      </c>
    </row>
    <row r="13" spans="1:28" x14ac:dyDescent="0.3">
      <c r="A13">
        <v>47.92194310092578</v>
      </c>
      <c r="B13">
        <v>7.464907433830081E-3</v>
      </c>
      <c r="C13">
        <v>0.33920486327410887</v>
      </c>
      <c r="D13">
        <v>24.368282740171008</v>
      </c>
      <c r="E13">
        <v>9.5019044347325565E-21</v>
      </c>
      <c r="F13">
        <v>0.16334689724605228</v>
      </c>
      <c r="G13">
        <v>37.300783831223875</v>
      </c>
      <c r="H13">
        <v>0.53604902341420302</v>
      </c>
      <c r="I13">
        <v>9.9998326587134848E-21</v>
      </c>
      <c r="J13">
        <v>3.3265000203244384</v>
      </c>
      <c r="K13">
        <v>19</v>
      </c>
      <c r="L13">
        <v>500000000</v>
      </c>
      <c r="M13">
        <v>0.99728647944169224</v>
      </c>
      <c r="N13">
        <v>0.99743979310497055</v>
      </c>
      <c r="O13">
        <v>0.94380257139719248</v>
      </c>
      <c r="P13">
        <v>8.6780728586415903E-2</v>
      </c>
      <c r="Q13">
        <v>7.787687766061259E-2</v>
      </c>
      <c r="R13">
        <v>0.34253927326171629</v>
      </c>
    </row>
    <row r="14" spans="1:28" x14ac:dyDescent="0.3">
      <c r="A14">
        <v>47.911499258769297</v>
      </c>
      <c r="B14">
        <v>4.4599789056276855E-3</v>
      </c>
      <c r="C14">
        <v>0.28620130228558183</v>
      </c>
      <c r="D14">
        <v>27.968091490427902</v>
      </c>
      <c r="E14">
        <v>5.8857080544565737E-21</v>
      </c>
      <c r="F14">
        <v>3.7131106284392805E-2</v>
      </c>
      <c r="G14">
        <v>37.638648843939215</v>
      </c>
      <c r="H14">
        <v>6.93880438372E-2</v>
      </c>
      <c r="I14">
        <v>8.4576120029207767E-21</v>
      </c>
      <c r="J14">
        <v>2.5658017063085969</v>
      </c>
      <c r="K14">
        <v>19</v>
      </c>
      <c r="L14">
        <v>500000000</v>
      </c>
      <c r="M14">
        <v>0.9971968237127149</v>
      </c>
      <c r="N14">
        <v>0.99715958477291577</v>
      </c>
      <c r="O14">
        <v>0.99502611367769767</v>
      </c>
      <c r="P14">
        <v>9.1431257017684592E-2</v>
      </c>
      <c r="Q14">
        <v>8.7085705075993558E-2</v>
      </c>
      <c r="R14">
        <v>0.1105401970155631</v>
      </c>
    </row>
    <row r="15" spans="1:28" x14ac:dyDescent="0.3">
      <c r="A15">
        <v>48.096610984098398</v>
      </c>
      <c r="B15">
        <v>6.0836280858658541E-3</v>
      </c>
      <c r="C15">
        <v>0.41767200525365283</v>
      </c>
      <c r="D15">
        <v>18.5251778768978</v>
      </c>
      <c r="E15">
        <v>9.5000021566130448E-21</v>
      </c>
      <c r="F15">
        <v>9.4942417452223996E-2</v>
      </c>
      <c r="G15">
        <v>37.650571380034272</v>
      </c>
      <c r="H15">
        <v>9.969724244697023E-2</v>
      </c>
      <c r="I15">
        <v>3.9269926138194111E-21</v>
      </c>
      <c r="J15">
        <v>4.1031742274493235</v>
      </c>
      <c r="K15">
        <v>19</v>
      </c>
      <c r="L15">
        <v>500000000</v>
      </c>
      <c r="M15">
        <v>0.99745722894995803</v>
      </c>
      <c r="N15">
        <v>0.98763328714362708</v>
      </c>
      <c r="O15">
        <v>0.98707793858448944</v>
      </c>
      <c r="P15">
        <v>8.0571597078718415E-2</v>
      </c>
      <c r="Q15">
        <v>0.15689669883959578</v>
      </c>
      <c r="R15">
        <v>0.16367390958088587</v>
      </c>
    </row>
    <row r="16" spans="1:28" x14ac:dyDescent="0.3">
      <c r="A16">
        <v>47.989748544625023</v>
      </c>
      <c r="B16">
        <v>1.2092645161224953E-2</v>
      </c>
      <c r="C16">
        <v>0.34945999322974131</v>
      </c>
      <c r="D16">
        <v>17.048568247460995</v>
      </c>
      <c r="E16">
        <v>9.5000000014450517E-21</v>
      </c>
      <c r="F16">
        <v>1.5258363793594234</v>
      </c>
      <c r="G16">
        <v>36.130109455643627</v>
      </c>
      <c r="H16">
        <v>7.7560144029992175</v>
      </c>
      <c r="I16">
        <v>9.5521973750652646E-21</v>
      </c>
      <c r="J16">
        <v>4.8975994027500533</v>
      </c>
      <c r="K16">
        <v>19</v>
      </c>
      <c r="L16">
        <v>500000000</v>
      </c>
      <c r="M16">
        <v>0.99204518030069133</v>
      </c>
      <c r="N16">
        <v>0.97896438372293493</v>
      </c>
      <c r="O16">
        <v>0.96271977366898231</v>
      </c>
      <c r="P16">
        <v>0.13239243479427432</v>
      </c>
      <c r="Q16">
        <v>0.22538089825792318</v>
      </c>
      <c r="R16">
        <v>0.27042760666782317</v>
      </c>
    </row>
    <row r="17" spans="1:22" x14ac:dyDescent="0.3">
      <c r="I17">
        <f>_xlfn.IFS(ABS(1/A1-T$5)&lt;=0.001*(1/A1),"Lower",ABS(1/A1-T$6)&lt;=0.001*(1/A1),"Upper",TRUE,1)</f>
        <v>1</v>
      </c>
      <c r="J17">
        <f>_xlfn.IFS(ABS(B1-U$5)&lt;=0.001*(B1),"Lower",ABS(B1-U$6)&lt;=0.001*(B1),"Upper",TRUE,1)</f>
        <v>1</v>
      </c>
      <c r="K17">
        <f>_xlfn.IFS(ABS(C1-V$5)&lt;=0.001*(C1),"Lower",ABS(C1-V$6)&lt;=0.001*(C1),"Upper",TRUE,1)</f>
        <v>1</v>
      </c>
      <c r="L17">
        <f t="shared" ref="L17:O32" si="0">_xlfn.IFS(ABS(1/D1-W$5)&lt;=0.001*(1/D1),"Lower",ABS(1/D1-W$6)&lt;=0.001*(1/D1),"Upper",TRUE,1)</f>
        <v>1</v>
      </c>
      <c r="M17">
        <f>_xlfn.IFS(ABS(E1-X$5)&lt;=0.001*(E1),"Lower",ABS(E1-X$6)&lt;=0.001*(E1),"Upper",TRUE,1)</f>
        <v>1</v>
      </c>
      <c r="N17">
        <f>_xlfn.IFS(ABS(F1-Y$5)&lt;=0.001*(F1),"Lower",ABS(F1-Y$6)&lt;=0.001*(F1),"Upper",TRUE,1)</f>
        <v>1</v>
      </c>
      <c r="O17">
        <f t="shared" si="0"/>
        <v>1</v>
      </c>
      <c r="P17">
        <f>_xlfn.IFS(ABS(H1-AA$5)&lt;=0.001*(H1),"Lower",ABS(H1-AA$6)&lt;=0.001*(H1),"Upper",TRUE,1)</f>
        <v>1</v>
      </c>
      <c r="Q17">
        <f>_xlfn.IFS(ABS(I1-AB$5)&lt;=0.001*(I1),"Lower",ABS(I1-AB$6)&lt;=0.001*(I1),"Upper",TRUE,1)</f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ref="J18:K32" si="2">_xlfn.IFS(ABS(B2-U$5)&lt;=0.001*(B2),"Lower",ABS(B2-U$6)&lt;=0.001*(B2),"Upper",TRUE,1)</f>
        <v>1</v>
      </c>
      <c r="K18">
        <f t="shared" si="2"/>
        <v>1</v>
      </c>
      <c r="L18">
        <f t="shared" si="0"/>
        <v>1</v>
      </c>
      <c r="M18">
        <f t="shared" ref="M18:N32" si="3">_xlfn.IFS(ABS(E2-X$5)&lt;=0.001*(E2),"Lower",ABS(E2-X$6)&lt;=0.001*(E2),"Upper",TRUE,1)</f>
        <v>1</v>
      </c>
      <c r="N18">
        <f t="shared" si="3"/>
        <v>1</v>
      </c>
      <c r="O18">
        <f t="shared" si="0"/>
        <v>1</v>
      </c>
      <c r="P18">
        <f t="shared" ref="P18:Q32" si="4">_xlfn.IFS(ABS(H2-AA$5)&lt;=0.001*(H2),"Lower",ABS(H2-AA$6)&lt;=0.001*(H2),"Upper",TRUE,1)</f>
        <v>1</v>
      </c>
      <c r="Q18">
        <f t="shared" si="4"/>
        <v>1</v>
      </c>
    </row>
    <row r="19" spans="1:22" x14ac:dyDescent="0.3">
      <c r="A19" t="s">
        <v>4</v>
      </c>
      <c r="B19">
        <f>AVERAGE(A$1:A$3)</f>
        <v>47.765864758361772</v>
      </c>
      <c r="C19">
        <f>AVERAGE(A$4:A$6)</f>
        <v>48.61739361409451</v>
      </c>
      <c r="D19">
        <f>AVERAGE(A$7:A$12)</f>
        <v>48.608996943441554</v>
      </c>
      <c r="E19">
        <f>AVERAGE(A$13:A$16)</f>
        <v>47.979950472104626</v>
      </c>
      <c r="I19">
        <f t="shared" si="1"/>
        <v>1</v>
      </c>
      <c r="J19">
        <f t="shared" si="2"/>
        <v>1</v>
      </c>
      <c r="K19">
        <f t="shared" si="2"/>
        <v>1</v>
      </c>
      <c r="L19">
        <f t="shared" si="0"/>
        <v>1</v>
      </c>
      <c r="M19">
        <f t="shared" si="3"/>
        <v>1</v>
      </c>
      <c r="N19">
        <f t="shared" si="3"/>
        <v>1</v>
      </c>
      <c r="O19">
        <f t="shared" si="0"/>
        <v>1</v>
      </c>
      <c r="P19">
        <f t="shared" si="4"/>
        <v>1</v>
      </c>
      <c r="Q19">
        <f t="shared" si="4"/>
        <v>1</v>
      </c>
    </row>
    <row r="20" spans="1:22" x14ac:dyDescent="0.3">
      <c r="B20">
        <f>STDEV(A$1:A$3)/SQRT(COUNT(A$1:A$3))</f>
        <v>8.8797096968795813E-2</v>
      </c>
      <c r="C20">
        <f>STDEV(A$4:A$6)/SQRT(COUNT(A$4:A$6))</f>
        <v>0.15143832494409543</v>
      </c>
      <c r="D20">
        <f>STDEV(A$7:A$12)/SQRT(COUNT(A$7:A$12))</f>
        <v>0.4638412597085339</v>
      </c>
      <c r="E20">
        <f>STDEV(A$13:A$16)/SQRT(COUNT(A$13:A$16))</f>
        <v>4.257943654896007E-2</v>
      </c>
      <c r="I20">
        <f t="shared" si="1"/>
        <v>1</v>
      </c>
      <c r="J20">
        <f t="shared" si="2"/>
        <v>1</v>
      </c>
      <c r="K20">
        <f t="shared" si="2"/>
        <v>1</v>
      </c>
      <c r="L20">
        <f t="shared" si="0"/>
        <v>1</v>
      </c>
      <c r="M20">
        <f t="shared" si="3"/>
        <v>1</v>
      </c>
      <c r="N20">
        <f t="shared" si="3"/>
        <v>1</v>
      </c>
      <c r="O20" t="str">
        <f t="shared" si="0"/>
        <v>Upper</v>
      </c>
      <c r="P20">
        <f t="shared" si="4"/>
        <v>1</v>
      </c>
      <c r="Q20">
        <f t="shared" si="4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2"/>
        <v>1</v>
      </c>
      <c r="K21">
        <f t="shared" si="2"/>
        <v>1</v>
      </c>
      <c r="L21">
        <f t="shared" si="0"/>
        <v>1</v>
      </c>
      <c r="M21">
        <f t="shared" si="3"/>
        <v>1</v>
      </c>
      <c r="N21">
        <f t="shared" si="3"/>
        <v>1</v>
      </c>
      <c r="O21">
        <f t="shared" si="0"/>
        <v>1</v>
      </c>
      <c r="P21">
        <f t="shared" si="4"/>
        <v>1</v>
      </c>
      <c r="Q21">
        <f t="shared" si="4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2"/>
        <v>1</v>
      </c>
      <c r="K22">
        <f t="shared" si="2"/>
        <v>1</v>
      </c>
      <c r="L22">
        <f t="shared" si="0"/>
        <v>1</v>
      </c>
      <c r="M22">
        <f t="shared" si="3"/>
        <v>1</v>
      </c>
      <c r="N22">
        <f t="shared" si="3"/>
        <v>1</v>
      </c>
      <c r="O22">
        <f t="shared" si="0"/>
        <v>1</v>
      </c>
      <c r="P22">
        <f t="shared" si="4"/>
        <v>1</v>
      </c>
      <c r="Q22">
        <f t="shared" si="4"/>
        <v>1</v>
      </c>
      <c r="S22">
        <f>MAX(L5:L16)</f>
        <v>500000000</v>
      </c>
      <c r="T22">
        <f>S22/10^8</f>
        <v>5</v>
      </c>
    </row>
    <row r="23" spans="1:22" x14ac:dyDescent="0.3">
      <c r="A23">
        <f>STDEV(B5:B16)/SQRT(12)</f>
        <v>1.4997116820455948E-2</v>
      </c>
      <c r="B23" t="s">
        <v>5</v>
      </c>
      <c r="C23">
        <f>AVERAGE(B$1:B$3)</f>
        <v>2.3420444305508122E-3</v>
      </c>
      <c r="D23">
        <f>AVERAGE(B$4:B$6)</f>
        <v>5.4564240834640725E-2</v>
      </c>
      <c r="E23">
        <f>AVERAGE(B$7:B$12)</f>
        <v>4.2574817825356055E-2</v>
      </c>
      <c r="F23">
        <f>AVERAGE(B$13:B$16)</f>
        <v>7.5252898966371431E-3</v>
      </c>
      <c r="I23">
        <f t="shared" si="1"/>
        <v>1</v>
      </c>
      <c r="J23">
        <f t="shared" si="2"/>
        <v>1</v>
      </c>
      <c r="K23">
        <f t="shared" si="2"/>
        <v>1</v>
      </c>
      <c r="L23">
        <f t="shared" si="0"/>
        <v>1</v>
      </c>
      <c r="M23">
        <f t="shared" si="3"/>
        <v>1</v>
      </c>
      <c r="N23">
        <f t="shared" si="3"/>
        <v>1</v>
      </c>
      <c r="O23">
        <f t="shared" si="0"/>
        <v>1</v>
      </c>
      <c r="P23">
        <f t="shared" si="4"/>
        <v>1</v>
      </c>
      <c r="Q23">
        <f t="shared" si="4"/>
        <v>1</v>
      </c>
    </row>
    <row r="24" spans="1:22" x14ac:dyDescent="0.3">
      <c r="C24">
        <f>STDEV(B$1:B$3)/SQRT(COUNT(B$1:B$3))</f>
        <v>8.4153101060652284E-5</v>
      </c>
      <c r="D24">
        <f>STDEV(B$4:B$6)/SQRT(COUNT(B$4:B$6))</f>
        <v>4.3976637062560373E-2</v>
      </c>
      <c r="E24">
        <f>STDEV(B$7:B$12)/SQRT(COUNT(B$7:B$12))</f>
        <v>2.9520785824794723E-2</v>
      </c>
      <c r="F24">
        <f>STDEV(B$13:B$16)/SQRT(COUNT(B$13:B$16))</f>
        <v>1.6416176067884074E-3</v>
      </c>
      <c r="I24">
        <f t="shared" si="1"/>
        <v>1</v>
      </c>
      <c r="J24">
        <f t="shared" si="2"/>
        <v>1</v>
      </c>
      <c r="K24">
        <f t="shared" si="2"/>
        <v>1</v>
      </c>
      <c r="L24">
        <f t="shared" si="0"/>
        <v>1</v>
      </c>
      <c r="M24">
        <f t="shared" si="3"/>
        <v>1</v>
      </c>
      <c r="N24">
        <f t="shared" si="3"/>
        <v>1</v>
      </c>
      <c r="O24">
        <f t="shared" si="0"/>
        <v>1</v>
      </c>
      <c r="P24">
        <f t="shared" si="4"/>
        <v>1</v>
      </c>
      <c r="Q24">
        <f t="shared" si="4"/>
        <v>1</v>
      </c>
    </row>
    <row r="25" spans="1:22" x14ac:dyDescent="0.3">
      <c r="I25">
        <f t="shared" si="1"/>
        <v>1</v>
      </c>
      <c r="J25">
        <f t="shared" si="2"/>
        <v>1</v>
      </c>
      <c r="K25">
        <f t="shared" si="2"/>
        <v>1</v>
      </c>
      <c r="L25">
        <f t="shared" si="0"/>
        <v>1</v>
      </c>
      <c r="M25">
        <f t="shared" si="3"/>
        <v>1</v>
      </c>
      <c r="N25">
        <f t="shared" si="3"/>
        <v>1</v>
      </c>
      <c r="O25" t="str">
        <f t="shared" si="0"/>
        <v>Upper</v>
      </c>
      <c r="P25" t="str">
        <f t="shared" si="4"/>
        <v>Upper</v>
      </c>
      <c r="Q25">
        <f t="shared" si="4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2"/>
        <v>1</v>
      </c>
      <c r="K26">
        <f t="shared" si="2"/>
        <v>1</v>
      </c>
      <c r="L26">
        <f t="shared" si="0"/>
        <v>1</v>
      </c>
      <c r="M26">
        <f t="shared" si="3"/>
        <v>1</v>
      </c>
      <c r="N26">
        <f t="shared" si="3"/>
        <v>1</v>
      </c>
      <c r="O26">
        <f t="shared" si="0"/>
        <v>1</v>
      </c>
      <c r="P26">
        <f t="shared" si="4"/>
        <v>1</v>
      </c>
      <c r="Q26">
        <f t="shared" si="4"/>
        <v>1</v>
      </c>
    </row>
    <row r="27" spans="1:22" x14ac:dyDescent="0.3">
      <c r="C27" t="s">
        <v>7</v>
      </c>
      <c r="D27">
        <f>AVERAGE(C$1:C$3)</f>
        <v>0.30848349154562849</v>
      </c>
      <c r="E27">
        <f>AVERAGE(C$4:C$6)</f>
        <v>0.30834163728225961</v>
      </c>
      <c r="F27">
        <f>AVERAGE(C$7:C$12)</f>
        <v>0.2675882326907445</v>
      </c>
      <c r="G27">
        <f>AVERAGE(C$13:C$16)</f>
        <v>0.34813454101077124</v>
      </c>
      <c r="I27">
        <f t="shared" si="1"/>
        <v>1</v>
      </c>
      <c r="J27">
        <f t="shared" si="2"/>
        <v>1</v>
      </c>
      <c r="K27">
        <f t="shared" si="2"/>
        <v>1</v>
      </c>
      <c r="L27">
        <f t="shared" si="0"/>
        <v>1</v>
      </c>
      <c r="M27">
        <f t="shared" si="3"/>
        <v>1</v>
      </c>
      <c r="N27">
        <f t="shared" si="3"/>
        <v>1</v>
      </c>
      <c r="O27">
        <f t="shared" si="0"/>
        <v>1</v>
      </c>
      <c r="P27">
        <f t="shared" si="4"/>
        <v>1</v>
      </c>
      <c r="Q27">
        <f t="shared" si="4"/>
        <v>1</v>
      </c>
    </row>
    <row r="28" spans="1:22" x14ac:dyDescent="0.3">
      <c r="D28">
        <f>STDEV(C$1:C$3)/SQRT(COUNT(C$1:C$3))</f>
        <v>2.2550181829278024E-2</v>
      </c>
      <c r="E28">
        <f>STDEV(C$4:C$6)/SQRT(COUNT(C$4:C$6))</f>
        <v>3.5040529305038398E-2</v>
      </c>
      <c r="F28">
        <f>STDEV(C$7:C$12)/SQRT(COUNT(C$7:C$12))</f>
        <v>2.7253003698913397E-2</v>
      </c>
      <c r="G28">
        <f>STDEV(C$13:C$16)/SQRT(COUNT(C$13:C$16))</f>
        <v>2.7007222738227404E-2</v>
      </c>
      <c r="I28">
        <f t="shared" si="1"/>
        <v>1</v>
      </c>
      <c r="J28">
        <f t="shared" si="2"/>
        <v>1</v>
      </c>
      <c r="K28">
        <f t="shared" si="2"/>
        <v>1</v>
      </c>
      <c r="L28">
        <f t="shared" si="0"/>
        <v>1</v>
      </c>
      <c r="M28">
        <f t="shared" si="3"/>
        <v>1</v>
      </c>
      <c r="N28">
        <f t="shared" si="3"/>
        <v>1</v>
      </c>
      <c r="O28" t="str">
        <f t="shared" si="0"/>
        <v>Upper</v>
      </c>
      <c r="P28" t="str">
        <f t="shared" si="4"/>
        <v>Upper</v>
      </c>
      <c r="Q28">
        <f t="shared" si="4"/>
        <v>1</v>
      </c>
    </row>
    <row r="29" spans="1:22" x14ac:dyDescent="0.3">
      <c r="I29">
        <f t="shared" si="1"/>
        <v>1</v>
      </c>
      <c r="J29">
        <f t="shared" si="2"/>
        <v>1</v>
      </c>
      <c r="K29">
        <f t="shared" si="2"/>
        <v>1</v>
      </c>
      <c r="L29">
        <f t="shared" si="0"/>
        <v>1</v>
      </c>
      <c r="M29">
        <f t="shared" si="3"/>
        <v>1</v>
      </c>
      <c r="N29">
        <f t="shared" si="3"/>
        <v>1</v>
      </c>
      <c r="O29">
        <f t="shared" si="0"/>
        <v>1</v>
      </c>
      <c r="P29">
        <f t="shared" si="4"/>
        <v>1</v>
      </c>
      <c r="Q29">
        <f t="shared" si="4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2"/>
        <v>1</v>
      </c>
      <c r="K30">
        <f t="shared" si="2"/>
        <v>1</v>
      </c>
      <c r="L30">
        <f t="shared" si="0"/>
        <v>1</v>
      </c>
      <c r="M30">
        <f t="shared" si="3"/>
        <v>1</v>
      </c>
      <c r="N30">
        <f t="shared" si="3"/>
        <v>1</v>
      </c>
      <c r="O30">
        <f t="shared" si="0"/>
        <v>1</v>
      </c>
      <c r="P30">
        <f t="shared" si="4"/>
        <v>1</v>
      </c>
      <c r="Q30">
        <f t="shared" si="4"/>
        <v>1</v>
      </c>
    </row>
    <row r="31" spans="1:22" x14ac:dyDescent="0.3">
      <c r="C31">
        <f>STDEV(D5:D16)/SQRT(12)</f>
        <v>2.2219599835061885</v>
      </c>
      <c r="D31" t="s">
        <v>8</v>
      </c>
      <c r="E31">
        <f>AVERAGE(D$1:D$3)</f>
        <v>27.064467848212271</v>
      </c>
      <c r="F31">
        <f>AVERAGE(D$4:D$6)</f>
        <v>9.904993300502074</v>
      </c>
      <c r="G31">
        <f>AVERAGE(D$7:D$12)</f>
        <v>17.757371797639923</v>
      </c>
      <c r="H31">
        <f>AVERAGE(D$13:D$16)</f>
        <v>21.977530088739424</v>
      </c>
      <c r="I31">
        <f t="shared" si="1"/>
        <v>1</v>
      </c>
      <c r="J31">
        <f t="shared" si="2"/>
        <v>1</v>
      </c>
      <c r="K31">
        <f t="shared" si="2"/>
        <v>1</v>
      </c>
      <c r="L31">
        <f t="shared" si="0"/>
        <v>1</v>
      </c>
      <c r="M31">
        <f t="shared" si="3"/>
        <v>1</v>
      </c>
      <c r="N31">
        <f t="shared" si="3"/>
        <v>1</v>
      </c>
      <c r="O31">
        <f t="shared" si="0"/>
        <v>1</v>
      </c>
      <c r="P31">
        <f t="shared" si="4"/>
        <v>1</v>
      </c>
      <c r="Q31">
        <f t="shared" si="4"/>
        <v>1</v>
      </c>
    </row>
    <row r="32" spans="1:22" x14ac:dyDescent="0.3">
      <c r="A32">
        <f>MIN(D5:D14)</f>
        <v>9.900990099016413</v>
      </c>
      <c r="E32">
        <f>STDEV(D$1:D$3)/SQRT(COUNT(D$1:D$3))</f>
        <v>1.750316292223574</v>
      </c>
      <c r="F32">
        <f>STDEV(D$4:D$6)/SQRT(COUNT(D$4:D$6))</f>
        <v>3.9500246950167905E-3</v>
      </c>
      <c r="G32">
        <f>STDEV(D$7:D$12)/SQRT(COUNT(D$7:D$12))</f>
        <v>3.5558076168409176</v>
      </c>
      <c r="H32">
        <f>STDEV(D$13:D$16)/SQRT(COUNT(D$13:D$16))</f>
        <v>2.5464996363491155</v>
      </c>
      <c r="I32">
        <f t="shared" si="1"/>
        <v>1</v>
      </c>
      <c r="J32">
        <f t="shared" si="2"/>
        <v>1</v>
      </c>
      <c r="K32">
        <f t="shared" si="2"/>
        <v>1</v>
      </c>
      <c r="L32">
        <f t="shared" si="0"/>
        <v>1</v>
      </c>
      <c r="M32">
        <f t="shared" si="3"/>
        <v>1</v>
      </c>
      <c r="N32">
        <f t="shared" si="3"/>
        <v>1</v>
      </c>
      <c r="O32">
        <f t="shared" si="0"/>
        <v>1</v>
      </c>
      <c r="P32">
        <f t="shared" si="4"/>
        <v>1</v>
      </c>
      <c r="Q32">
        <f t="shared" si="4"/>
        <v>1</v>
      </c>
    </row>
    <row r="33" spans="1:12" x14ac:dyDescent="0.3">
      <c r="A33">
        <f>MAX(G5:G14)</f>
        <v>37.638648843939215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7.7430761974680849E-21</v>
      </c>
      <c r="G35">
        <f>AVERAGE(E$4:E$6)</f>
        <v>9.5000337194637694E-21</v>
      </c>
      <c r="H35">
        <f>AVERAGE(E$7:E$12)</f>
        <v>8.3788368246642277E-21</v>
      </c>
      <c r="I35">
        <f>AVERAGE(E$13:E$16)</f>
        <v>8.5969036618118067E-21</v>
      </c>
    </row>
    <row r="36" spans="1:12" x14ac:dyDescent="0.3">
      <c r="F36">
        <f>STDEV(E$1:E$3)/SQRT(COUNT(E$1:E$3))</f>
        <v>1.7569238039769676E-21</v>
      </c>
      <c r="G36">
        <f>STDEV(E$4:E$6)/SQRT(COUNT(E$4:E$6))</f>
        <v>3.3718018718226638E-26</v>
      </c>
      <c r="H36">
        <f>STDEV(E$7:E$12)/SQRT(COUNT(E$7:E$12))</f>
        <v>7.2598428159774523E-22</v>
      </c>
      <c r="I36">
        <f>STDEV(E$13:E$16)/SQRT(COUNT(E$13:E$16))</f>
        <v>9.0373198047045866E-22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0.45579503005764688</v>
      </c>
      <c r="F39" t="s">
        <v>10</v>
      </c>
      <c r="G39">
        <f>AVERAGE(F$1:F$3)</f>
        <v>0.12317334799182526</v>
      </c>
      <c r="H39">
        <f>AVERAGE(F$4:F$6)</f>
        <v>3.3852276939740924</v>
      </c>
      <c r="I39">
        <f>AVERAGE(F$7:F$12)</f>
        <v>1.5827978049008637</v>
      </c>
      <c r="J39">
        <f>AVERAGE(F$13:F$16)</f>
        <v>0.45531420008552315</v>
      </c>
    </row>
    <row r="40" spans="1:12" x14ac:dyDescent="0.3">
      <c r="G40">
        <f>STDEV(F$1:F$3)/SQRT(COUNT(F$1:F$3))</f>
        <v>1.1952517034177872E-2</v>
      </c>
      <c r="H40">
        <f>STDEV(F$4:F$6)/SQRT(COUNT(F$4:F$6))</f>
        <v>2.8344734567240444</v>
      </c>
      <c r="I40">
        <f>STDEV(F$7:F$12)/SQRT(COUNT(F$7:F$12))</f>
        <v>0.86146677409828565</v>
      </c>
      <c r="J40">
        <f>STDEV(F$13:F$16)/SQRT(COUNT(F$13:F$16))</f>
        <v>0.35777175730532479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37.635014782804042</v>
      </c>
      <c r="I43">
        <f>AVERAGE(G$4:G$6)</f>
        <v>36.967064984133366</v>
      </c>
      <c r="J43">
        <f>AVERAGE(G$7:G$12)</f>
        <v>36.915255824584705</v>
      </c>
      <c r="K43">
        <f>AVERAGE(G$13:G$16)</f>
        <v>37.180028377710251</v>
      </c>
    </row>
    <row r="44" spans="1:12" x14ac:dyDescent="0.3">
      <c r="H44">
        <f>STDEV(G$1:G$3)/SQRT(COUNT(G$1:G$3))</f>
        <v>1.5461997788992285E-2</v>
      </c>
      <c r="I44">
        <f>STDEV(G$4:G$6)/SQRT(COUNT(G$4:G$6))</f>
        <v>0.63363411124438584</v>
      </c>
      <c r="J44">
        <f>STDEV(G$7:G$12)/SQRT(COUNT(G$7:G$12))</f>
        <v>0.38541569557843924</v>
      </c>
      <c r="K44">
        <f>STDEV(G$13:G$16)/SQRT(COUNT(G$13:G$16))</f>
        <v>0.35924168646690108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7.6140347073131762E-2</v>
      </c>
      <c r="J47">
        <f>AVERAGE(H$4:H$6)</f>
        <v>3.0939893852711684</v>
      </c>
      <c r="K47">
        <f>AVERAGE(H$7:H$12)</f>
        <v>3.560032486110341</v>
      </c>
      <c r="L47">
        <f>AVERAGE(H$13:H$16)</f>
        <v>2.1152871781743978</v>
      </c>
    </row>
    <row r="48" spans="1:12" x14ac:dyDescent="0.3">
      <c r="I48">
        <f>STDEV(H$1:H$3)/SQRT(COUNT(H$1:H$3))</f>
        <v>1.2581581218860029E-2</v>
      </c>
      <c r="J48">
        <f>STDEV(H$4:H$6)/SQRT(COUNT(H$4:H$6))</f>
        <v>2.7686984755670943</v>
      </c>
      <c r="K48">
        <f>STDEV(H$7:H$12)/SQRT(COUNT(H$7:H$12))</f>
        <v>2.0387053662016772</v>
      </c>
      <c r="L48">
        <f>STDEV(H$13:H$16)/SQRT(COUNT(H$13:H$16))</f>
        <v>1.8832618606913929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9.7856044963020341E-21</v>
      </c>
      <c r="K51">
        <f>AVERAGE(I$4:I$6)</f>
        <v>8.0063290474831048E-21</v>
      </c>
      <c r="L51">
        <f>AVERAGE(I$7:I$12)</f>
        <v>8.1403240788974539E-21</v>
      </c>
      <c r="M51">
        <f>AVERAGE(I$13:I$16)</f>
        <v>7.9841586626297343E-21</v>
      </c>
    </row>
    <row r="52" spans="9:16" x14ac:dyDescent="0.3">
      <c r="J52">
        <f>STDEV(I$1:I$3)/SQRT(COUNT(I$1:I$3))</f>
        <v>2.1439550505299751E-22</v>
      </c>
      <c r="K52">
        <f>STDEV(I$4:I$6)/SQRT(COUNT(I$4:I$6))</f>
        <v>1.4936719936807401E-21</v>
      </c>
      <c r="L52">
        <f>STDEV(I$7:I$12)/SQRT(COUNT(I$7:I$12))</f>
        <v>9.171352998280304E-22</v>
      </c>
      <c r="M52">
        <f>STDEV(I$13:I$16)/SQRT(COUNT(I$13:I$16))</f>
        <v>1.3906365890973766E-21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3.9675890423849332</v>
      </c>
      <c r="L55">
        <f>AVERAGE(J$4:J$6)</f>
        <v>3.7858659223362241</v>
      </c>
      <c r="M55">
        <f>AVERAGE(J$7:J$12)</f>
        <v>4.0578934892614988</v>
      </c>
      <c r="N55">
        <f>AVERAGE(J$13:J$16)</f>
        <v>3.723268839208103</v>
      </c>
    </row>
    <row r="56" spans="9:16" x14ac:dyDescent="0.3">
      <c r="K56">
        <f>STDEV(J$1:J$3)/SQRT(COUNT(J$1:J$3))</f>
        <v>0.4036108351841291</v>
      </c>
      <c r="L56">
        <f>STDEV(J$4:J$6)/SQRT(COUNT(J$4:J$6))</f>
        <v>0.5821441038852766</v>
      </c>
      <c r="M56">
        <f>STDEV(J$7:J$12)/SQRT(COUNT(J$7:J$12))</f>
        <v>0.79180576258783286</v>
      </c>
      <c r="N56">
        <f>STDEV(J$13:J$16)/SQRT(COUNT(J$13:J$16))</f>
        <v>0.50170841763123086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19</v>
      </c>
      <c r="M59">
        <f>AVERAGE(K$4:K$6)</f>
        <v>19</v>
      </c>
      <c r="N59">
        <f>AVERAGE(K$7:K$12)</f>
        <v>19</v>
      </c>
      <c r="O59">
        <f>AVERAGE(K$13:K$16)</f>
        <v>19</v>
      </c>
    </row>
    <row r="60" spans="9:16" x14ac:dyDescent="0.3">
      <c r="L60">
        <f>STDEV(K$1:K$3)/SQRT(COUNT(K$1:K$3))</f>
        <v>0</v>
      </c>
      <c r="M60">
        <f>STDEV(K$4:K$6)/SQRT(COUNT(K$4:K$6))</f>
        <v>0</v>
      </c>
      <c r="N60">
        <f>STDEV(K$7:K$12)/SQRT(COUNT(K$7:K$12))</f>
        <v>0</v>
      </c>
      <c r="O60">
        <f>STDEV(K$13:K$16)/SQRT(COUNT(K$13:K$16))</f>
        <v>0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500000000</v>
      </c>
      <c r="N63">
        <f>AVERAGE(L$4:L$6)</f>
        <v>500000000</v>
      </c>
      <c r="O63">
        <f>AVERAGE(L$7:L$12)</f>
        <v>500000000</v>
      </c>
      <c r="P63">
        <f>AVERAGE(L$13:L$16)</f>
        <v>500000000</v>
      </c>
    </row>
    <row r="64" spans="9:16" x14ac:dyDescent="0.3">
      <c r="M64">
        <f>STDEV(L$1:L$3)/SQRT(COUNT(L$1:L$3))</f>
        <v>0</v>
      </c>
      <c r="N64">
        <f>STDEV(L$4:L$6)/SQRT(COUNT(L$4:L$6))</f>
        <v>0</v>
      </c>
      <c r="O64">
        <f>STDEV(L$7:L$12)/SQRT(COUNT(L$7:L$12))</f>
        <v>0</v>
      </c>
      <c r="P64">
        <f>STDEV(L$13:L$16)/SQRT(COUNT(L$13:L$16))</f>
        <v>0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0.99701744081805976</v>
      </c>
      <c r="O67">
        <f>AVERAGE(M$4:M$6)</f>
        <v>0.99668839486113991</v>
      </c>
      <c r="P67">
        <f>AVERAGE(M$7:M$12)</f>
        <v>0.99637639664369138</v>
      </c>
      <c r="Q67">
        <f>AVERAGE(M$13:M$16)</f>
        <v>0.9959964281012641</v>
      </c>
    </row>
    <row r="68" spans="13:20" x14ac:dyDescent="0.3">
      <c r="N68">
        <f>STDEV(M$1:M$3)/SQRT(COUNT(M$1:M$3))</f>
        <v>2.9248160947941071E-4</v>
      </c>
      <c r="O68">
        <f>STDEV(M$4:M$6)/SQRT(COUNT(M$4:M$6))</f>
        <v>2.3703433280398436E-4</v>
      </c>
      <c r="P68">
        <f>STDEV(M$7:M$12)/SQRT(COUNT(M$7:M$12))</f>
        <v>3.7484001071612518E-4</v>
      </c>
      <c r="Q68">
        <f>STDEV(M$13:M$16)/SQRT(COUNT(M$13:M$16))</f>
        <v>1.3181894270174407E-3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0.98984251952862057</v>
      </c>
      <c r="P71">
        <f>AVERAGE(N$4:N$6)</f>
        <v>0.97850451396645965</v>
      </c>
      <c r="Q71">
        <f>AVERAGE(N$7:N$12)</f>
        <v>0.9809374251401094</v>
      </c>
      <c r="R71">
        <f>AVERAGE(N$13:N$16)</f>
        <v>0.99029926218611197</v>
      </c>
    </row>
    <row r="72" spans="13:20" x14ac:dyDescent="0.3">
      <c r="O72">
        <f>STDEV(N$1:N$3)/SQRT(COUNT(N$1:N$3))</f>
        <v>1.985716095001624E-3</v>
      </c>
      <c r="P72">
        <f>STDEV(N$4:N$6)/SQRT(COUNT(N$4:N$6))</f>
        <v>5.8159864151796888E-3</v>
      </c>
      <c r="Q72">
        <f>STDEV(N$7:N$12)/SQRT(COUNT(N$7:N$12))</f>
        <v>7.501297069558906E-3</v>
      </c>
      <c r="R72">
        <f>STDEV(N$13:N$16)/SQRT(COUNT(N$13:N$16))</f>
        <v>4.4124643577439894E-3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0.99427843844551456</v>
      </c>
      <c r="Q75">
        <f>AVERAGE(O$4:O$6)</f>
        <v>0.98858362487389118</v>
      </c>
      <c r="R75">
        <f>AVERAGE(O$7:O$12)</f>
        <v>0.98493478569030024</v>
      </c>
      <c r="S75">
        <f>AVERAGE(O$13:O$16)</f>
        <v>0.97215659933209042</v>
      </c>
    </row>
    <row r="76" spans="13:20" x14ac:dyDescent="0.3">
      <c r="P76">
        <f>STDEV(O$1:O$3)/SQRT(COUNT(O$1:O$3))</f>
        <v>5.6062967240178658E-4</v>
      </c>
      <c r="Q76">
        <f>STDEV(O$4:O$6)/SQRT(COUNT(O$4:O$6))</f>
        <v>1.9525644297876668E-3</v>
      </c>
      <c r="R76">
        <f>STDEV(O$7:O$12)/SQRT(COUNT(O$7:O$12))</f>
        <v>3.2908926535572358E-3</v>
      </c>
      <c r="S76">
        <f>STDEV(O$13:O$16)/SQRT(COUNT(O$13:O$16))</f>
        <v>1.1685695066397734E-2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9.2120888198731266E-2</v>
      </c>
      <c r="R79">
        <f>AVERAGE(P$4:P$6)</f>
        <v>9.1381820632342459E-2</v>
      </c>
      <c r="S79">
        <f>AVERAGE(P$7:P$12)</f>
        <v>9.8269887127313951E-2</v>
      </c>
      <c r="T79">
        <f>AVERAGE(P$13:P$16)</f>
        <v>9.779400436927331E-2</v>
      </c>
    </row>
    <row r="80" spans="13:20" x14ac:dyDescent="0.3">
      <c r="Q80">
        <f>STDEV(P$1:P$3)/SQRT(COUNT(P$1:P$3))</f>
        <v>4.5855605989020432E-3</v>
      </c>
      <c r="R80">
        <f>STDEV(P$4:P$6)/SQRT(COUNT(P$4:P$6))</f>
        <v>2.7436517891456544E-3</v>
      </c>
      <c r="S80">
        <f>STDEV(P$7:P$12)/SQRT(COUNT(P$7:P$12))</f>
        <v>3.4724520230266006E-3</v>
      </c>
      <c r="T80">
        <f>STDEV(P$13:P$16)/SQRT(COUNT(P$13:P$16))</f>
        <v>1.174535191073761E-2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0.14176402768753835</v>
      </c>
      <c r="S83">
        <f>AVERAGE(Q$4:Q$6)</f>
        <v>0.20843111832862657</v>
      </c>
      <c r="T83">
        <f>AVERAGE(Q$7:Q$12)</f>
        <v>0.17626702878511899</v>
      </c>
      <c r="U83">
        <f>AVERAGE(Q$13:Q$16)</f>
        <v>0.13681004495853127</v>
      </c>
    </row>
    <row r="84" spans="17:22" x14ac:dyDescent="0.3">
      <c r="R84">
        <f>STDEV(Q$1:Q$3)/SQRT(COUNT(Q$1:Q$3))</f>
        <v>1.3717564142814829E-2</v>
      </c>
      <c r="S84">
        <f>STDEV(Q$4:Q$6)/SQRT(COUNT(Q$4:Q$6))</f>
        <v>2.4648984703540076E-2</v>
      </c>
      <c r="T84">
        <f>STDEV(Q$7:Q$12)/SQRT(COUNT(Q$7:Q$12))</f>
        <v>4.05154958623586E-2</v>
      </c>
      <c r="U84">
        <f>STDEV(Q$13:Q$16)/SQRT(COUNT(Q$13:Q$16))</f>
        <v>3.4392220417364137E-2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0.12839759095407552</v>
      </c>
      <c r="T87">
        <f>AVERAGE(R$4:R$6)</f>
        <v>0.16016457744112475</v>
      </c>
      <c r="U87">
        <f>AVERAGE(R$7:R$12)</f>
        <v>0.17455365488739058</v>
      </c>
      <c r="V87">
        <f>AVERAGE(R$13:R$16)</f>
        <v>0.22179524663149711</v>
      </c>
    </row>
    <row r="88" spans="17:22" x14ac:dyDescent="0.3">
      <c r="S88">
        <f>STDEV(R$1:R$3)/SQRT(COUNT(R$1:R$3))</f>
        <v>1.4845694973020081E-2</v>
      </c>
      <c r="T88">
        <f>STDEV(R$4:R$6)/SQRT(COUNT(R$4:R$6))</f>
        <v>6.0970203931052644E-3</v>
      </c>
      <c r="U88">
        <f>STDEV(R$7:R$12)/SQRT(COUNT(R$7:R$12))</f>
        <v>1.8691409929535094E-2</v>
      </c>
      <c r="V88">
        <f>STDEV(R$13:R$16)/SQRT(COUNT(R$13:R$16))</f>
        <v>5.2201534376536476E-2</v>
      </c>
    </row>
  </sheetData>
  <conditionalFormatting sqref="I17:Q3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2020-01-28T00:52:16Z</dcterms:created>
  <dcterms:modified xsi:type="dcterms:W3CDTF">2020-01-28T01:15:47Z</dcterms:modified>
</cp:coreProperties>
</file>