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 Group Data Analitika  fayl\Excel\Homeworks by GI Academy\"/>
    </mc:Choice>
  </mc:AlternateContent>
  <xr:revisionPtr revIDLastSave="0" documentId="13_ncr:1_{E8D7C242-A3A4-4A32-BD7C-9BA791BF38A5}" xr6:coauthVersionLast="47" xr6:coauthVersionMax="47" xr10:uidLastSave="{00000000-0000-0000-0000-000000000000}"/>
  <bookViews>
    <workbookView xWindow="2505" yWindow="2640" windowWidth="24270" windowHeight="12525" activeTab="1" xr2:uid="{00000000-000D-0000-FFFF-FFFF00000000}"/>
  </bookViews>
  <sheets>
    <sheet name="Instructions" sheetId="1" r:id="rId1"/>
    <sheet name="Data" sheetId="2" r:id="rId2"/>
    <sheet name="Vlookup" sheetId="3" r:id="rId3"/>
    <sheet name="Hlookup" sheetId="4" r:id="rId4"/>
    <sheet name="Match" sheetId="5" r:id="rId5"/>
    <sheet name="Ind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K3" i="6"/>
  <c r="K2" i="6"/>
  <c r="H6" i="6"/>
  <c r="H7" i="6"/>
  <c r="H8" i="6"/>
  <c r="H9" i="6"/>
  <c r="H10" i="6"/>
  <c r="H11" i="6"/>
  <c r="H12" i="6"/>
  <c r="H13" i="6"/>
  <c r="H14" i="6"/>
  <c r="H5" i="6"/>
  <c r="H4" i="6"/>
  <c r="H3" i="6"/>
  <c r="H2" i="6"/>
  <c r="I3" i="6"/>
  <c r="I2" i="6"/>
  <c r="I5" i="5" l="1"/>
  <c r="I4" i="5"/>
  <c r="I3" i="5"/>
  <c r="I2" i="5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C9" i="4"/>
  <c r="D9" i="4"/>
  <c r="B9" i="4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H2" i="3"/>
  <c r="I2" i="3"/>
  <c r="G2" i="3"/>
  <c r="K2" i="3"/>
  <c r="S6" i="2" l="1"/>
  <c r="S5" i="2"/>
  <c r="S4" i="2"/>
  <c r="S3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" i="2"/>
  <c r="L10" i="2"/>
  <c r="L18" i="2"/>
  <c r="L26" i="2"/>
  <c r="L34" i="2"/>
  <c r="L42" i="2"/>
  <c r="L50" i="2"/>
  <c r="L58" i="2"/>
  <c r="L66" i="2"/>
  <c r="L74" i="2"/>
  <c r="L82" i="2"/>
  <c r="L90" i="2"/>
  <c r="L98" i="2"/>
  <c r="L106" i="2"/>
  <c r="L114" i="2"/>
  <c r="L122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L226" i="2"/>
  <c r="L234" i="2"/>
  <c r="L242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K243" i="2"/>
  <c r="L243" i="2" s="1"/>
  <c r="K244" i="2"/>
  <c r="L244" i="2" s="1"/>
  <c r="K245" i="2"/>
  <c r="L245" i="2" s="1"/>
  <c r="K2" i="2"/>
  <c r="L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<sst xmlns="http://schemas.openxmlformats.org/spreadsheetml/2006/main" count="1337" uniqueCount="115">
  <si>
    <r>
      <rPr>
        <sz val="11"/>
        <color theme="1"/>
        <rFont val="Calibri"/>
        <family val="2"/>
      </rPr>
      <t xml:space="preserve">1. </t>
    </r>
    <r>
      <rPr>
        <b/>
        <sz val="11"/>
        <color theme="1"/>
        <rFont val="Calibri"/>
        <family val="2"/>
      </rPr>
      <t>Data</t>
    </r>
    <r>
      <rPr>
        <sz val="11"/>
        <color theme="1"/>
        <rFont val="Calibri"/>
        <family val="2"/>
      </rPr>
      <t xml:space="preserve"> səhifəsində, </t>
    </r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sütununun formatını </t>
    </r>
    <r>
      <rPr>
        <b/>
        <sz val="11"/>
        <color theme="1"/>
        <rFont val="Calibri"/>
        <family val="2"/>
      </rPr>
      <t>Short Date</t>
    </r>
    <r>
      <rPr>
        <sz val="11"/>
        <color theme="1"/>
        <rFont val="Calibri"/>
        <family val="2"/>
      </rPr>
      <t xml:space="preserve"> olaraq, dəyişdirin.</t>
    </r>
  </si>
  <si>
    <r>
      <rPr>
        <sz val="11"/>
        <color theme="1"/>
        <rFont val="Calibri"/>
        <family val="2"/>
      </rPr>
      <t xml:space="preserve">2. </t>
    </r>
    <r>
      <rPr>
        <b/>
        <sz val="11"/>
        <color theme="1"/>
        <rFont val="Calibri"/>
        <family val="2"/>
      </rPr>
      <t>B2</t>
    </r>
    <r>
      <rPr>
        <sz val="11"/>
        <color theme="1"/>
        <rFont val="Calibri"/>
        <family val="2"/>
      </rPr>
      <t xml:space="preserve"> xanasında </t>
    </r>
    <r>
      <rPr>
        <b/>
        <sz val="11"/>
        <color theme="1"/>
        <rFont val="Calibri"/>
        <family val="2"/>
      </rPr>
      <t>Year</t>
    </r>
    <r>
      <rPr>
        <sz val="11"/>
        <color theme="1"/>
        <rFont val="Calibri"/>
        <family val="2"/>
      </rPr>
      <t xml:space="preserve"> funksiyasını yazaraq, </t>
    </r>
    <r>
      <rPr>
        <b/>
        <sz val="11"/>
        <color theme="1"/>
        <rFont val="Calibri"/>
        <family val="2"/>
      </rPr>
      <t>OrderDate</t>
    </r>
    <r>
      <rPr>
        <sz val="11"/>
        <color theme="1"/>
        <rFont val="Calibri"/>
        <family val="2"/>
      </rPr>
      <t xml:space="preserve"> sütunundakı tarixdən, sadəcə olaraq, </t>
    </r>
    <r>
      <rPr>
        <b/>
        <sz val="11"/>
        <color theme="1"/>
        <rFont val="Calibri"/>
        <family val="2"/>
      </rPr>
      <t>ili</t>
    </r>
    <r>
      <rPr>
        <sz val="11"/>
        <color theme="1"/>
        <rFont val="Calibri"/>
        <family val="2"/>
      </rPr>
      <t xml:space="preserve"> göstərin və </t>
    </r>
    <r>
      <rPr>
        <b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sütununu doldurun (sütunun formatını </t>
    </r>
    <r>
      <rPr>
        <b/>
        <sz val="11"/>
        <color theme="1"/>
        <rFont val="Calibri"/>
        <family val="2"/>
      </rPr>
      <t>General</t>
    </r>
    <r>
      <rPr>
        <sz val="11"/>
        <color theme="1"/>
        <rFont val="Calibri"/>
        <family val="2"/>
      </rPr>
      <t xml:space="preserve"> etməyi unutmayın).</t>
    </r>
  </si>
  <si>
    <r>
      <rPr>
        <sz val="11"/>
        <color theme="1"/>
        <rFont val="Calibri"/>
        <family val="2"/>
      </rPr>
      <t xml:space="preserve">3. </t>
    </r>
    <r>
      <rPr>
        <b/>
        <sz val="11"/>
        <color theme="1"/>
        <rFont val="Calibri"/>
        <family val="2"/>
      </rPr>
      <t>C2</t>
    </r>
    <r>
      <rPr>
        <sz val="11"/>
        <color theme="1"/>
        <rFont val="Calibri"/>
        <family val="2"/>
      </rPr>
      <t xml:space="preserve"> xanasında </t>
    </r>
    <r>
      <rPr>
        <b/>
        <sz val="11"/>
        <color theme="1"/>
        <rFont val="Calibri"/>
        <family val="2"/>
      </rPr>
      <t>Month</t>
    </r>
    <r>
      <rPr>
        <sz val="11"/>
        <color theme="1"/>
        <rFont val="Calibri"/>
        <family val="2"/>
      </rPr>
      <t xml:space="preserve"> funksiyasını yazaraq, </t>
    </r>
    <r>
      <rPr>
        <b/>
        <sz val="11"/>
        <color theme="1"/>
        <rFont val="Calibri"/>
        <family val="2"/>
      </rPr>
      <t>OrderDate</t>
    </r>
    <r>
      <rPr>
        <sz val="11"/>
        <color theme="1"/>
        <rFont val="Calibri"/>
        <family val="2"/>
      </rPr>
      <t xml:space="preserve"> sütunundakı tarixdən, sadəcə olaraq, </t>
    </r>
    <r>
      <rPr>
        <b/>
        <sz val="11"/>
        <color theme="1"/>
        <rFont val="Calibri"/>
        <family val="2"/>
      </rPr>
      <t>ayı</t>
    </r>
    <r>
      <rPr>
        <sz val="11"/>
        <color theme="1"/>
        <rFont val="Calibri"/>
        <family val="2"/>
      </rPr>
      <t xml:space="preserve"> göstərin və </t>
    </r>
    <r>
      <rPr>
        <b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sütununu doldurun (sütunun formatını </t>
    </r>
    <r>
      <rPr>
        <b/>
        <sz val="11"/>
        <color theme="1"/>
        <rFont val="Calibri"/>
        <family val="2"/>
      </rPr>
      <t>General</t>
    </r>
    <r>
      <rPr>
        <sz val="11"/>
        <color theme="1"/>
        <rFont val="Calibri"/>
        <family val="2"/>
      </rPr>
      <t xml:space="preserve"> etməyi unutmayın).</t>
    </r>
  </si>
  <si>
    <r>
      <rPr>
        <sz val="11"/>
        <color theme="1"/>
        <rFont val="Calibri"/>
        <family val="2"/>
      </rPr>
      <t xml:space="preserve">5. </t>
    </r>
    <r>
      <rPr>
        <b/>
        <sz val="11"/>
        <color theme="1"/>
        <rFont val="Calibri"/>
        <family val="2"/>
      </rPr>
      <t>K2</t>
    </r>
    <r>
      <rPr>
        <sz val="11"/>
        <color theme="1"/>
        <rFont val="Calibri"/>
        <family val="2"/>
      </rPr>
      <t xml:space="preserve"> xanasında, </t>
    </r>
    <r>
      <rPr>
        <b/>
        <sz val="11"/>
        <color theme="1"/>
        <rFont val="Calibri"/>
        <family val="2"/>
      </rPr>
      <t>S2</t>
    </r>
    <r>
      <rPr>
        <sz val="11"/>
        <color theme="1"/>
        <rFont val="Calibri"/>
        <family val="2"/>
      </rPr>
      <t xml:space="preserve"> xanasını </t>
    </r>
    <r>
      <rPr>
        <b/>
        <sz val="11"/>
        <color theme="1"/>
        <rFont val="Calibri"/>
        <family val="2"/>
      </rPr>
      <t>absolute cell reference</t>
    </r>
    <r>
      <rPr>
        <sz val="11"/>
        <color theme="1"/>
        <rFont val="Calibri"/>
        <family val="2"/>
      </rPr>
      <t xml:space="preserve"> verərək, formul yazıb, </t>
    </r>
    <r>
      <rPr>
        <b/>
        <sz val="11"/>
        <color theme="1"/>
        <rFont val="Calibri"/>
        <family val="2"/>
      </rPr>
      <t>TotalPriceTax</t>
    </r>
    <r>
      <rPr>
        <sz val="11"/>
        <color theme="1"/>
        <rFont val="Calibri"/>
        <family val="2"/>
      </rPr>
      <t xml:space="preserve">-i hasablayın və </t>
    </r>
    <r>
      <rPr>
        <b/>
        <sz val="11"/>
        <color theme="1"/>
        <rFont val="Calibri"/>
        <family val="2"/>
      </rPr>
      <t>K</t>
    </r>
    <r>
      <rPr>
        <sz val="11"/>
        <color theme="1"/>
        <rFont val="Calibri"/>
        <family val="2"/>
      </rPr>
      <t xml:space="preserve"> sütununu doldurun.</t>
    </r>
  </si>
  <si>
    <r>
      <rPr>
        <sz val="11"/>
        <color theme="1"/>
        <rFont val="Calibri"/>
        <family val="2"/>
      </rPr>
      <t xml:space="preserve">6. </t>
    </r>
    <r>
      <rPr>
        <b/>
        <sz val="11"/>
        <color theme="1"/>
        <rFont val="Calibri"/>
        <family val="2"/>
      </rPr>
      <t>L2</t>
    </r>
    <r>
      <rPr>
        <sz val="11"/>
        <color theme="1"/>
        <rFont val="Calibri"/>
        <family val="2"/>
      </rPr>
      <t xml:space="preserve"> xanasında formul yazaraq, </t>
    </r>
    <r>
      <rPr>
        <b/>
        <sz val="11"/>
        <color theme="1"/>
        <rFont val="Calibri"/>
        <family val="2"/>
      </rPr>
      <t>NetIncome</t>
    </r>
    <r>
      <rPr>
        <sz val="11"/>
        <color theme="1"/>
        <rFont val="Calibri"/>
        <family val="2"/>
      </rPr>
      <t>-ı hesablayın və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sütununu doldurun.</t>
    </r>
  </si>
  <si>
    <r>
      <rPr>
        <sz val="11"/>
        <color theme="1"/>
        <rFont val="Calibri"/>
        <family val="2"/>
      </rPr>
      <t xml:space="preserve">7. </t>
    </r>
    <r>
      <rPr>
        <b/>
        <sz val="11"/>
        <color theme="1"/>
        <rFont val="Calibri"/>
        <family val="2"/>
      </rPr>
      <t>M2</t>
    </r>
    <r>
      <rPr>
        <sz val="11"/>
        <color theme="1"/>
        <rFont val="Calibri"/>
        <family val="2"/>
      </rPr>
      <t xml:space="preserve"> xanasında, əgər </t>
    </r>
    <r>
      <rPr>
        <b/>
        <sz val="11"/>
        <color theme="1"/>
        <rFont val="Calibri"/>
        <family val="2"/>
      </rPr>
      <t>L2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200</t>
    </r>
    <r>
      <rPr>
        <sz val="11"/>
        <color theme="1"/>
        <rFont val="Calibri"/>
        <family val="2"/>
      </rPr>
      <t>-dən böyükdürsə, "</t>
    </r>
    <r>
      <rPr>
        <b/>
        <sz val="11"/>
        <color theme="1"/>
        <rFont val="Calibri"/>
        <family val="2"/>
      </rPr>
      <t>Yes</t>
    </r>
    <r>
      <rPr>
        <sz val="11"/>
        <color theme="1"/>
        <rFont val="Calibri"/>
        <family val="2"/>
      </rPr>
      <t>", deyilsə, "</t>
    </r>
    <r>
      <rPr>
        <b/>
        <sz val="11"/>
        <color theme="1"/>
        <rFont val="Calibri"/>
        <family val="2"/>
      </rPr>
      <t>No</t>
    </r>
    <r>
      <rPr>
        <sz val="11"/>
        <color theme="1"/>
        <rFont val="Calibri"/>
        <family val="2"/>
      </rPr>
      <t xml:space="preserve">" yazan </t>
    </r>
    <r>
      <rPr>
        <sz val="11"/>
        <color theme="1"/>
        <rFont val="Calibri"/>
        <family val="2"/>
      </rPr>
      <t xml:space="preserve">funksiya yazın və </t>
    </r>
    <r>
      <rPr>
        <b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 xml:space="preserve"> sütununu doldurun.</t>
    </r>
  </si>
  <si>
    <r>
      <rPr>
        <sz val="11"/>
        <color theme="1"/>
        <rFont val="Calibri"/>
        <family val="2"/>
      </rPr>
      <t xml:space="preserve">8. </t>
    </r>
    <r>
      <rPr>
        <b/>
        <sz val="11"/>
        <color theme="1"/>
        <rFont val="Calibri"/>
        <family val="2"/>
      </rPr>
      <t>N2</t>
    </r>
    <r>
      <rPr>
        <sz val="11"/>
        <color theme="1"/>
        <rFont val="Calibri"/>
        <family val="2"/>
      </rPr>
      <t xml:space="preserve"> xanasında, </t>
    </r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sütunundakı tarixdən ayın adını tam şəkildə göstərən </t>
    </r>
    <r>
      <rPr>
        <b/>
        <sz val="11"/>
        <color theme="1"/>
        <rFont val="Calibri"/>
        <family val="2"/>
      </rPr>
      <t>Text</t>
    </r>
    <r>
      <rPr>
        <sz val="11"/>
        <color theme="1"/>
        <rFont val="Calibri"/>
        <family val="2"/>
      </rPr>
      <t xml:space="preserve"> funksiyası yazın və </t>
    </r>
    <r>
      <rPr>
        <b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 xml:space="preserve"> sütununu doldurun (</t>
    </r>
    <r>
      <rPr>
        <b/>
        <i/>
        <sz val="11"/>
        <color theme="1"/>
        <rFont val="Calibri"/>
        <family val="2"/>
      </rPr>
      <t>Nümunə:</t>
    </r>
    <r>
      <rPr>
        <sz val="11"/>
        <color theme="1"/>
        <rFont val="Calibri"/>
        <family val="2"/>
      </rPr>
      <t xml:space="preserve"> January).</t>
    </r>
  </si>
  <si>
    <r>
      <rPr>
        <sz val="11"/>
        <color theme="1"/>
        <rFont val="Calibri"/>
        <family val="2"/>
      </rPr>
      <t xml:space="preserve">9. </t>
    </r>
    <r>
      <rPr>
        <b/>
        <sz val="11"/>
        <color theme="1"/>
        <rFont val="Calibri"/>
        <family val="2"/>
      </rPr>
      <t>S3</t>
    </r>
    <r>
      <rPr>
        <sz val="11"/>
        <color theme="1"/>
        <rFont val="Calibri"/>
        <family val="2"/>
      </rPr>
      <t xml:space="preserve"> xanasında, </t>
    </r>
    <r>
      <rPr>
        <b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 xml:space="preserve"> sütunundakı bütün dəyərlərin </t>
    </r>
    <r>
      <rPr>
        <b/>
        <sz val="11"/>
        <color theme="1"/>
        <rFont val="Calibri"/>
        <family val="2"/>
      </rPr>
      <t>cəmini</t>
    </r>
    <r>
      <rPr>
        <sz val="11"/>
        <color theme="1"/>
        <rFont val="Calibri"/>
        <family val="2"/>
      </rPr>
      <t xml:space="preserve"> hesablayan funksiya yazın (</t>
    </r>
    <r>
      <rPr>
        <b/>
        <i/>
        <sz val="11"/>
        <color theme="1"/>
        <rFont val="Calibri"/>
        <family val="2"/>
      </rPr>
      <t>Qeyd:</t>
    </r>
    <r>
      <rPr>
        <sz val="11"/>
        <color theme="1"/>
        <rFont val="Calibri"/>
        <family val="2"/>
      </rPr>
      <t xml:space="preserve"> Cavab </t>
    </r>
    <r>
      <rPr>
        <b/>
        <sz val="11"/>
        <color theme="1"/>
        <rFont val="Calibri"/>
        <family val="2"/>
      </rPr>
      <t>15442</t>
    </r>
    <r>
      <rPr>
        <sz val="11"/>
        <color theme="1"/>
        <rFont val="Calibri"/>
        <family val="2"/>
      </rPr>
      <t xml:space="preserve"> olmalıdır). </t>
    </r>
  </si>
  <si>
    <r>
      <rPr>
        <sz val="11"/>
        <color theme="1"/>
        <rFont val="Calibri"/>
        <family val="2"/>
      </rPr>
      <t xml:space="preserve">10. </t>
    </r>
    <r>
      <rPr>
        <b/>
        <sz val="11"/>
        <color theme="1"/>
        <rFont val="Calibri"/>
        <family val="2"/>
      </rPr>
      <t>S4</t>
    </r>
    <r>
      <rPr>
        <sz val="11"/>
        <color theme="1"/>
        <rFont val="Calibri"/>
        <family val="2"/>
      </rPr>
      <t xml:space="preserve"> xanasında, </t>
    </r>
    <r>
      <rPr>
        <b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sütunundakı </t>
    </r>
    <r>
      <rPr>
        <b/>
        <sz val="11"/>
        <color theme="1"/>
        <rFont val="Calibri"/>
        <family val="2"/>
      </rPr>
      <t>maksimum</t>
    </r>
    <r>
      <rPr>
        <sz val="11"/>
        <color theme="1"/>
        <rFont val="Calibri"/>
        <family val="2"/>
      </rPr>
      <t xml:space="preserve"> dəyəri hesablayan funksiya yazin (</t>
    </r>
    <r>
      <rPr>
        <b/>
        <i/>
        <sz val="11"/>
        <color theme="1"/>
        <rFont val="Calibri"/>
        <family val="2"/>
      </rPr>
      <t>Qeyd:</t>
    </r>
    <r>
      <rPr>
        <sz val="11"/>
        <color theme="1"/>
        <rFont val="Calibri"/>
        <family val="2"/>
      </rPr>
      <t xml:space="preserve"> Cavab </t>
    </r>
    <r>
      <rPr>
        <b/>
        <sz val="11"/>
        <color theme="1"/>
        <rFont val="Calibri"/>
        <family val="2"/>
      </rPr>
      <t>3.49</t>
    </r>
    <r>
      <rPr>
        <sz val="11"/>
        <color theme="1"/>
        <rFont val="Calibri"/>
        <family val="2"/>
      </rPr>
      <t xml:space="preserve"> olmalıdır).</t>
    </r>
  </si>
  <si>
    <r>
      <rPr>
        <sz val="11"/>
        <color theme="1"/>
        <rFont val="Calibri"/>
        <family val="2"/>
      </rPr>
      <t xml:space="preserve">11. </t>
    </r>
    <r>
      <rPr>
        <b/>
        <sz val="11"/>
        <color theme="1"/>
        <rFont val="Calibri"/>
        <family val="2"/>
      </rPr>
      <t>S5</t>
    </r>
    <r>
      <rPr>
        <sz val="11"/>
        <color theme="1"/>
        <rFont val="Calibri"/>
        <family val="2"/>
      </rPr>
      <t xml:space="preserve"> xanasında, </t>
    </r>
    <r>
      <rPr>
        <b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 xml:space="preserve"> sütunundakı </t>
    </r>
    <r>
      <rPr>
        <b/>
        <sz val="11"/>
        <color theme="1"/>
        <rFont val="Calibri"/>
        <family val="2"/>
      </rPr>
      <t>minimum</t>
    </r>
    <r>
      <rPr>
        <sz val="11"/>
        <color theme="1"/>
        <rFont val="Calibri"/>
        <family val="2"/>
      </rPr>
      <t xml:space="preserve"> dəyəri hesablayan funksiya yazin (</t>
    </r>
    <r>
      <rPr>
        <b/>
        <i/>
        <sz val="11"/>
        <color theme="1"/>
        <rFont val="Calibri"/>
        <family val="2"/>
      </rPr>
      <t>Qeyd:</t>
    </r>
    <r>
      <rPr>
        <sz val="11"/>
        <color theme="1"/>
        <rFont val="Calibri"/>
        <family val="2"/>
      </rPr>
      <t xml:space="preserve"> Cavab </t>
    </r>
    <r>
      <rPr>
        <b/>
        <sz val="11"/>
        <color theme="1"/>
        <rFont val="Calibri"/>
        <family val="2"/>
      </rPr>
      <t>33.6</t>
    </r>
    <r>
      <rPr>
        <sz val="11"/>
        <color theme="1"/>
        <rFont val="Calibri"/>
        <family val="2"/>
      </rPr>
      <t xml:space="preserve"> olmalıdır).</t>
    </r>
  </si>
  <si>
    <r>
      <rPr>
        <sz val="11"/>
        <color theme="1"/>
        <rFont val="Calibri"/>
        <family val="2"/>
      </rPr>
      <t xml:space="preserve">12. </t>
    </r>
    <r>
      <rPr>
        <b/>
        <sz val="11"/>
        <color theme="1"/>
        <rFont val="Calibri"/>
        <family val="2"/>
      </rPr>
      <t>S6</t>
    </r>
    <r>
      <rPr>
        <sz val="11"/>
        <color theme="1"/>
        <rFont val="Calibri"/>
        <family val="2"/>
      </rPr>
      <t xml:space="preserve"> xanasında, </t>
    </r>
    <r>
      <rPr>
        <b/>
        <sz val="11"/>
        <color theme="1"/>
        <rFont val="Calibri"/>
        <family val="2"/>
      </rPr>
      <t>UnitPrice</t>
    </r>
    <r>
      <rPr>
        <sz val="11"/>
        <color theme="1"/>
        <rFont val="Calibri"/>
        <family val="2"/>
      </rPr>
      <t xml:space="preserve">-ı </t>
    </r>
    <r>
      <rPr>
        <b/>
        <sz val="11"/>
        <color theme="1"/>
        <rFont val="Calibri"/>
        <family val="2"/>
      </rPr>
      <t>1.87</t>
    </r>
    <r>
      <rPr>
        <sz val="11"/>
        <color theme="1"/>
        <rFont val="Calibri"/>
        <family val="2"/>
      </rPr>
      <t xml:space="preserve">-dən çox olan ərzaqların </t>
    </r>
    <r>
      <rPr>
        <b/>
        <sz val="11"/>
        <color theme="1"/>
        <rFont val="Calibri"/>
        <family val="2"/>
      </rPr>
      <t>sayları cəmini</t>
    </r>
    <r>
      <rPr>
        <sz val="11"/>
        <color theme="1"/>
        <rFont val="Calibri"/>
        <family val="2"/>
      </rPr>
      <t xml:space="preserve"> hesablayan funksiya yazın (</t>
    </r>
    <r>
      <rPr>
        <b/>
        <i/>
        <sz val="11"/>
        <color theme="1"/>
        <rFont val="Calibri"/>
        <family val="2"/>
      </rPr>
      <t>Qeyd: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SUMIF</t>
    </r>
    <r>
      <rPr>
        <sz val="11"/>
        <color theme="1"/>
        <rFont val="Calibri"/>
        <family val="2"/>
      </rPr>
      <t xml:space="preserve"> funksiyası, cavab </t>
    </r>
    <r>
      <rPr>
        <b/>
        <sz val="11"/>
        <color theme="1"/>
        <rFont val="Calibri"/>
        <family val="2"/>
      </rPr>
      <t>6241</t>
    </r>
    <r>
      <rPr>
        <sz val="11"/>
        <color theme="1"/>
        <rFont val="Calibri"/>
        <family val="2"/>
      </rPr>
      <t xml:space="preserve"> olmalıdır).</t>
    </r>
  </si>
  <si>
    <r>
      <rPr>
        <sz val="11"/>
        <color theme="1"/>
        <rFont val="Calibri"/>
        <family val="2"/>
      </rPr>
      <t xml:space="preserve">13. </t>
    </r>
    <r>
      <rPr>
        <b/>
        <sz val="11"/>
        <color theme="1"/>
        <rFont val="Calibri"/>
        <family val="2"/>
      </rPr>
      <t>Vlookup</t>
    </r>
    <r>
      <rPr>
        <sz val="11"/>
        <color theme="1"/>
        <rFont val="Calibri"/>
        <family val="2"/>
      </rPr>
      <t xml:space="preserve"> səhifəsinə keçin, </t>
    </r>
    <r>
      <rPr>
        <b/>
        <sz val="11"/>
        <color theme="1"/>
        <rFont val="Calibri"/>
        <family val="2"/>
      </rPr>
      <t>2-ci</t>
    </r>
    <r>
      <rPr>
        <sz val="11"/>
        <color theme="1"/>
        <rFont val="Calibri"/>
        <family val="2"/>
      </rPr>
      <t xml:space="preserve"> cədvəli </t>
    </r>
    <r>
      <rPr>
        <b/>
        <sz val="11"/>
        <color theme="1"/>
        <rFont val="Calibri"/>
        <family val="2"/>
      </rPr>
      <t>Vlookup</t>
    </r>
    <r>
      <rPr>
        <sz val="11"/>
        <color theme="1"/>
        <rFont val="Calibri"/>
        <family val="2"/>
      </rPr>
      <t xml:space="preserve"> funksiyası ilə </t>
    </r>
    <r>
      <rPr>
        <b/>
        <sz val="11"/>
        <color theme="1"/>
        <rFont val="Calibri"/>
        <family val="2"/>
      </rPr>
      <t>1-ci</t>
    </r>
    <r>
      <rPr>
        <sz val="11"/>
        <color theme="1"/>
        <rFont val="Calibri"/>
        <family val="2"/>
      </rPr>
      <t xml:space="preserve"> cədvələ uyğun doldurun (funksiyada diapazon seçərkən, </t>
    </r>
    <r>
      <rPr>
        <b/>
        <sz val="11"/>
        <color theme="1"/>
        <rFont val="Calibri"/>
        <family val="2"/>
      </rPr>
      <t>donma</t>
    </r>
    <r>
      <rPr>
        <sz val="11"/>
        <color theme="1"/>
        <rFont val="Calibri"/>
        <family val="2"/>
      </rPr>
      <t xml:space="preserve"> əməliyyatından istifadə etməyi unutmayın).</t>
    </r>
  </si>
  <si>
    <r>
      <rPr>
        <sz val="11"/>
        <color theme="1"/>
        <rFont val="Calibri"/>
        <family val="2"/>
      </rPr>
      <t xml:space="preserve">14. </t>
    </r>
    <r>
      <rPr>
        <b/>
        <sz val="11"/>
        <color theme="1"/>
        <rFont val="Calibri"/>
        <family val="2"/>
      </rPr>
      <t>Hlookup</t>
    </r>
    <r>
      <rPr>
        <sz val="11"/>
        <color theme="1"/>
        <rFont val="Calibri"/>
        <family val="2"/>
      </rPr>
      <t xml:space="preserve"> səhifəsinə keçin, </t>
    </r>
    <r>
      <rPr>
        <b/>
        <sz val="11"/>
        <color theme="1"/>
        <rFont val="Calibri"/>
        <family val="2"/>
      </rPr>
      <t>2-ci</t>
    </r>
    <r>
      <rPr>
        <sz val="11"/>
        <color theme="1"/>
        <rFont val="Calibri"/>
        <family val="2"/>
      </rPr>
      <t xml:space="preserve"> cədvəli </t>
    </r>
    <r>
      <rPr>
        <b/>
        <sz val="11"/>
        <color theme="1"/>
        <rFont val="Calibri"/>
        <family val="2"/>
      </rPr>
      <t>Hlookup</t>
    </r>
    <r>
      <rPr>
        <sz val="11"/>
        <color theme="1"/>
        <rFont val="Calibri"/>
        <family val="2"/>
      </rPr>
      <t xml:space="preserve"> funksiyası ilə </t>
    </r>
    <r>
      <rPr>
        <b/>
        <sz val="11"/>
        <color theme="1"/>
        <rFont val="Calibri"/>
        <family val="2"/>
      </rPr>
      <t>1-ci</t>
    </r>
    <r>
      <rPr>
        <sz val="11"/>
        <color theme="1"/>
        <rFont val="Calibri"/>
        <family val="2"/>
      </rPr>
      <t xml:space="preserve"> cədvələ uyğun doldurun (funksiyada diapazon seçərkən, </t>
    </r>
    <r>
      <rPr>
        <b/>
        <sz val="11"/>
        <color theme="1"/>
        <rFont val="Calibri"/>
        <family val="2"/>
      </rPr>
      <t>donma</t>
    </r>
    <r>
      <rPr>
        <sz val="11"/>
        <color theme="1"/>
        <rFont val="Calibri"/>
        <family val="2"/>
      </rPr>
      <t xml:space="preserve"> əməliyyatından istifadə etməyi unutmayın).</t>
    </r>
  </si>
  <si>
    <r>
      <rPr>
        <sz val="11"/>
        <color theme="1"/>
        <rFont val="Calibri"/>
        <family val="2"/>
      </rPr>
      <t xml:space="preserve">15. </t>
    </r>
    <r>
      <rPr>
        <b/>
        <sz val="11"/>
        <color theme="1"/>
        <rFont val="Calibri"/>
        <family val="2"/>
      </rPr>
      <t>Match</t>
    </r>
    <r>
      <rPr>
        <sz val="11"/>
        <color theme="1"/>
        <rFont val="Calibri"/>
        <family val="2"/>
      </rPr>
      <t xml:space="preserve"> səhifəsinə keçin, </t>
    </r>
    <r>
      <rPr>
        <b/>
        <sz val="11"/>
        <color theme="1"/>
        <rFont val="Calibri"/>
        <family val="2"/>
      </rPr>
      <t>I1</t>
    </r>
    <r>
      <rPr>
        <sz val="11"/>
        <color theme="1"/>
        <rFont val="Calibri"/>
        <family val="2"/>
      </rPr>
      <t xml:space="preserve"> xanasında, </t>
    </r>
    <r>
      <rPr>
        <b/>
        <sz val="11"/>
        <color theme="1"/>
        <rFont val="Calibri"/>
        <family val="2"/>
      </rPr>
      <t>Leia White</t>
    </r>
    <r>
      <rPr>
        <sz val="11"/>
        <color theme="1"/>
        <rFont val="Calibri"/>
        <family val="2"/>
      </rPr>
      <t xml:space="preserve">-ın yerini </t>
    </r>
    <r>
      <rPr>
        <b/>
        <sz val="11"/>
        <color theme="1"/>
        <rFont val="Calibri"/>
        <family val="2"/>
      </rPr>
      <t>(exact match)</t>
    </r>
    <r>
      <rPr>
        <sz val="11"/>
        <color theme="1"/>
        <rFont val="Calibri"/>
        <family val="2"/>
      </rPr>
      <t xml:space="preserve"> göstərən funksiya yazın.</t>
    </r>
  </si>
  <si>
    <r>
      <rPr>
        <sz val="11"/>
        <color theme="1"/>
        <rFont val="Calibri"/>
        <family val="2"/>
      </rPr>
      <t xml:space="preserve">16. </t>
    </r>
    <r>
      <rPr>
        <b/>
        <sz val="11"/>
        <color theme="1"/>
        <rFont val="Calibri"/>
        <family val="2"/>
      </rPr>
      <t>I2</t>
    </r>
    <r>
      <rPr>
        <sz val="11"/>
        <color theme="1"/>
        <rFont val="Calibri"/>
        <family val="2"/>
      </rPr>
      <t xml:space="preserve"> xanasında </t>
    </r>
    <r>
      <rPr>
        <b/>
        <sz val="11"/>
        <color theme="1"/>
        <rFont val="Calibri"/>
        <family val="2"/>
      </rPr>
      <t>Chicago</t>
    </r>
    <r>
      <rPr>
        <sz val="11"/>
        <color theme="1"/>
        <rFont val="Calibri"/>
        <family val="2"/>
      </rPr>
      <t xml:space="preserve"> şəhərinin yerini </t>
    </r>
    <r>
      <rPr>
        <b/>
        <sz val="11"/>
        <color theme="1"/>
        <rFont val="Calibri"/>
        <family val="2"/>
      </rPr>
      <t>(exact match)</t>
    </r>
    <r>
      <rPr>
        <sz val="11"/>
        <color theme="1"/>
        <rFont val="Calibri"/>
        <family val="2"/>
      </rPr>
      <t xml:space="preserve"> göstərən funksiya yazın.</t>
    </r>
  </si>
  <si>
    <r>
      <rPr>
        <sz val="11"/>
        <color theme="1"/>
        <rFont val="Calibri"/>
        <family val="2"/>
      </rPr>
      <t xml:space="preserve">17. </t>
    </r>
    <r>
      <rPr>
        <b/>
        <sz val="11"/>
        <color theme="1"/>
        <rFont val="Calibri"/>
        <family val="2"/>
      </rPr>
      <t>I3</t>
    </r>
    <r>
      <rPr>
        <sz val="11"/>
        <color theme="1"/>
        <rFont val="Calibri"/>
        <family val="2"/>
      </rPr>
      <t xml:space="preserve"> xansında </t>
    </r>
    <r>
      <rPr>
        <b/>
        <sz val="11"/>
        <color theme="1"/>
        <rFont val="Calibri"/>
        <family val="2"/>
      </rPr>
      <t>Psychology</t>
    </r>
    <r>
      <rPr>
        <sz val="11"/>
        <color theme="1"/>
        <rFont val="Calibri"/>
        <family val="2"/>
      </rPr>
      <t xml:space="preserve"> departamentinin yerini </t>
    </r>
    <r>
      <rPr>
        <b/>
        <sz val="11"/>
        <color theme="1"/>
        <rFont val="Calibri"/>
        <family val="2"/>
      </rPr>
      <t>(exact match)</t>
    </r>
    <r>
      <rPr>
        <sz val="11"/>
        <color theme="1"/>
        <rFont val="Calibri"/>
        <family val="2"/>
      </rPr>
      <t xml:space="preserve"> göstərən funksiya yazın.</t>
    </r>
  </si>
  <si>
    <r>
      <rPr>
        <sz val="11"/>
        <color theme="1"/>
        <rFont val="Calibri"/>
        <family val="2"/>
      </rPr>
      <t xml:space="preserve">18. </t>
    </r>
    <r>
      <rPr>
        <b/>
        <sz val="11"/>
        <color theme="1"/>
        <rFont val="Calibri"/>
        <family val="2"/>
      </rPr>
      <t>I4</t>
    </r>
    <r>
      <rPr>
        <sz val="11"/>
        <color theme="1"/>
        <rFont val="Calibri"/>
        <family val="2"/>
      </rPr>
      <t xml:space="preserve"> xanasında </t>
    </r>
    <r>
      <rPr>
        <b/>
        <sz val="11"/>
        <color theme="1"/>
        <rFont val="Calibri"/>
        <family val="2"/>
      </rPr>
      <t>April</t>
    </r>
    <r>
      <rPr>
        <sz val="11"/>
        <color theme="1"/>
        <rFont val="Calibri"/>
        <family val="2"/>
      </rPr>
      <t xml:space="preserve"> ayının yerini </t>
    </r>
    <r>
      <rPr>
        <b/>
        <sz val="11"/>
        <color theme="1"/>
        <rFont val="Calibri"/>
        <family val="2"/>
      </rPr>
      <t>(exact match)</t>
    </r>
    <r>
      <rPr>
        <sz val="11"/>
        <color theme="1"/>
        <rFont val="Calibri"/>
        <family val="2"/>
      </rPr>
      <t xml:space="preserve"> göstərən funksiya yazın.</t>
    </r>
  </si>
  <si>
    <r>
      <rPr>
        <sz val="11"/>
        <color theme="1"/>
        <rFont val="Calibri"/>
        <family val="2"/>
      </rPr>
      <t xml:space="preserve">19. </t>
    </r>
    <r>
      <rPr>
        <b/>
        <sz val="11"/>
        <color theme="1"/>
        <rFont val="Calibri"/>
        <family val="2"/>
      </rPr>
      <t>Index</t>
    </r>
    <r>
      <rPr>
        <sz val="11"/>
        <color theme="1"/>
        <rFont val="Calibri"/>
        <family val="2"/>
      </rPr>
      <t xml:space="preserve"> səhifəsinə keçin və </t>
    </r>
    <r>
      <rPr>
        <b/>
        <sz val="11"/>
        <color theme="1"/>
        <rFont val="Calibri"/>
        <family val="2"/>
      </rPr>
      <t>H2</t>
    </r>
    <r>
      <rPr>
        <sz val="11"/>
        <color theme="1"/>
        <rFont val="Calibri"/>
        <family val="2"/>
      </rPr>
      <t xml:space="preserve"> xanasında </t>
    </r>
    <r>
      <rPr>
        <b/>
        <sz val="11"/>
        <color theme="1"/>
        <rFont val="Calibri"/>
        <family val="2"/>
      </rPr>
      <t>Austin</t>
    </r>
    <r>
      <rPr>
        <sz val="11"/>
        <color theme="1"/>
        <rFont val="Calibri"/>
        <family val="2"/>
      </rPr>
      <t xml:space="preserve"> şəhərinin </t>
    </r>
    <r>
      <rPr>
        <b/>
        <sz val="11"/>
        <color theme="1"/>
        <rFont val="Calibri"/>
        <family val="2"/>
      </rPr>
      <t>density</t>
    </r>
    <r>
      <rPr>
        <sz val="11"/>
        <color theme="1"/>
        <rFont val="Calibri"/>
        <family val="2"/>
      </rPr>
      <t xml:space="preserve"> dəyərini göstərin (</t>
    </r>
    <r>
      <rPr>
        <b/>
        <i/>
        <sz val="11"/>
        <color theme="1"/>
        <rFont val="Calibri"/>
        <family val="2"/>
      </rPr>
      <t>Qeyd: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Index</t>
    </r>
    <r>
      <rPr>
        <sz val="11"/>
        <color theme="1"/>
        <rFont val="Calibri"/>
        <family val="2"/>
      </rPr>
      <t xml:space="preserve"> funksiyası, cavab </t>
    </r>
    <r>
      <rPr>
        <b/>
        <sz val="11"/>
        <color theme="1"/>
        <rFont val="Calibri"/>
        <family val="2"/>
      </rPr>
      <t>3167</t>
    </r>
    <r>
      <rPr>
        <sz val="11"/>
        <color theme="1"/>
        <rFont val="Calibri"/>
        <family val="2"/>
      </rPr>
      <t xml:space="preserve"> olmalıdır).</t>
    </r>
  </si>
  <si>
    <r>
      <rPr>
        <sz val="11"/>
        <color theme="1"/>
        <rFont val="Calibri"/>
        <family val="2"/>
      </rPr>
      <t xml:space="preserve">20. </t>
    </r>
    <r>
      <rPr>
        <b/>
        <sz val="11"/>
        <color theme="1"/>
        <rFont val="Calibri"/>
        <family val="2"/>
      </rPr>
      <t>H3</t>
    </r>
    <r>
      <rPr>
        <sz val="11"/>
        <color theme="1"/>
        <rFont val="Calibri"/>
        <family val="2"/>
      </rPr>
      <t xml:space="preserve"> xanasında </t>
    </r>
    <r>
      <rPr>
        <b/>
        <sz val="11"/>
        <color theme="1"/>
        <rFont val="Calibri"/>
        <family val="2"/>
      </rPr>
      <t>Detroit</t>
    </r>
    <r>
      <rPr>
        <sz val="11"/>
        <color theme="1"/>
        <rFont val="Calibri"/>
        <family val="2"/>
      </rPr>
      <t xml:space="preserve"> şəhərinin </t>
    </r>
    <r>
      <rPr>
        <b/>
        <sz val="11"/>
        <color theme="1"/>
        <rFont val="Calibri"/>
        <family val="2"/>
      </rPr>
      <t>population</t>
    </r>
    <r>
      <rPr>
        <sz val="11"/>
        <color theme="1"/>
        <rFont val="Calibri"/>
        <family val="2"/>
      </rPr>
      <t xml:space="preserve"> dəyərini göstərin (</t>
    </r>
    <r>
      <rPr>
        <b/>
        <i/>
        <sz val="11"/>
        <color theme="1"/>
        <rFont val="Calibri"/>
        <family val="2"/>
      </rPr>
      <t>Qeyd: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Index</t>
    </r>
    <r>
      <rPr>
        <sz val="11"/>
        <color theme="1"/>
        <rFont val="Calibri"/>
        <family val="2"/>
      </rPr>
      <t xml:space="preserve"> funksiyası, cavab </t>
    </r>
    <r>
      <rPr>
        <b/>
        <sz val="11"/>
        <color theme="1"/>
        <rFont val="Calibri"/>
        <family val="2"/>
      </rPr>
      <t>616710</t>
    </r>
    <r>
      <rPr>
        <sz val="11"/>
        <color theme="1"/>
        <rFont val="Calibri"/>
        <family val="2"/>
      </rPr>
      <t xml:space="preserve"> olmalıdır).</t>
    </r>
  </si>
  <si>
    <t>Son olaraq, faylı yadda saxlayın və adını "adınız".module3 qoyun (məsələn, Jone.module3).</t>
  </si>
  <si>
    <t>OrderDate</t>
  </si>
  <si>
    <t>Year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</si>
  <si>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</si>
  <si>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</si>
  <si>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</si>
  <si>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</si>
  <si>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</si>
  <si>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</si>
  <si>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</si>
  <si>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</si>
  <si>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TotalPriceTax</t>
  </si>
  <si>
    <t>NetIncome</t>
  </si>
  <si>
    <t>OrderDecision</t>
  </si>
  <si>
    <t>Text</t>
  </si>
  <si>
    <t>East</t>
  </si>
  <si>
    <t>Boston</t>
  </si>
  <si>
    <t>Bars</t>
  </si>
  <si>
    <t>Carrot</t>
  </si>
  <si>
    <t>TAX</t>
  </si>
  <si>
    <t>Crackers</t>
  </si>
  <si>
    <t>Whole Wheat</t>
  </si>
  <si>
    <t>SUM</t>
  </si>
  <si>
    <t>West</t>
  </si>
  <si>
    <t>Los Angeles</t>
  </si>
  <si>
    <t>Cookies</t>
  </si>
  <si>
    <t>Chocolate Chip</t>
  </si>
  <si>
    <t>MAXIMUM</t>
  </si>
  <si>
    <t>New York</t>
  </si>
  <si>
    <t>MINIMUM</t>
  </si>
  <si>
    <t>Arrowroot</t>
  </si>
  <si>
    <t>SUMIF</t>
  </si>
  <si>
    <t>Snacks</t>
  </si>
  <si>
    <t>Potato Chips</t>
  </si>
  <si>
    <t>Oatmeal Raisin</t>
  </si>
  <si>
    <t>Bran</t>
  </si>
  <si>
    <t>San Diego</t>
  </si>
  <si>
    <t>Pretzels</t>
  </si>
  <si>
    <t>Banana</t>
  </si>
  <si>
    <t>Employee</t>
  </si>
  <si>
    <t>Department</t>
  </si>
  <si>
    <t>Henna Joyce</t>
  </si>
  <si>
    <t>IT</t>
  </si>
  <si>
    <t>September</t>
  </si>
  <si>
    <t>Christian Smith</t>
  </si>
  <si>
    <t>Francis Beekan</t>
  </si>
  <si>
    <t>Marketing</t>
  </si>
  <si>
    <t>Anthony Gordon</t>
  </si>
  <si>
    <t>Nelly Force</t>
  </si>
  <si>
    <t>Accounting</t>
  </si>
  <si>
    <t>October</t>
  </si>
  <si>
    <t>John Warren</t>
  </si>
  <si>
    <t>Chicago</t>
  </si>
  <si>
    <t>Mathematics</t>
  </si>
  <si>
    <t>June</t>
  </si>
  <si>
    <t>Leia White</t>
  </si>
  <si>
    <t>Psychology</t>
  </si>
  <si>
    <t>March</t>
  </si>
  <si>
    <t>Anna Will</t>
  </si>
  <si>
    <t>Steve Freeman</t>
  </si>
  <si>
    <t>Alex Martin</t>
  </si>
  <si>
    <t>Grace Jones</t>
  </si>
  <si>
    <t>April</t>
  </si>
  <si>
    <t>David Black</t>
  </si>
  <si>
    <t>Jennifer Craig</t>
  </si>
  <si>
    <t>Sarah Patrick</t>
  </si>
  <si>
    <t>Edward Brian</t>
  </si>
  <si>
    <t>December</t>
  </si>
  <si>
    <t>Employee Position</t>
  </si>
  <si>
    <t>City Position</t>
  </si>
  <si>
    <t>Department Position</t>
  </si>
  <si>
    <t>Month Position</t>
  </si>
  <si>
    <t>Population</t>
  </si>
  <si>
    <t>Density</t>
  </si>
  <si>
    <t>Austin (Density)</t>
  </si>
  <si>
    <t>Los Angelos</t>
  </si>
  <si>
    <t>Detroit (Population)</t>
  </si>
  <si>
    <t>Denver</t>
  </si>
  <si>
    <t>Austin</t>
  </si>
  <si>
    <t>Seattle</t>
  </si>
  <si>
    <t>Tampa</t>
  </si>
  <si>
    <t>San Francisco</t>
  </si>
  <si>
    <t>Phoenix</t>
  </si>
  <si>
    <t>Savannah</t>
  </si>
  <si>
    <t>Las Vegas</t>
  </si>
  <si>
    <t>Kansas City</t>
  </si>
  <si>
    <t>Dallas</t>
  </si>
  <si>
    <t>Miami</t>
  </si>
  <si>
    <t>Portland</t>
  </si>
  <si>
    <t>Detroit</t>
  </si>
  <si>
    <t>Atlanta</t>
  </si>
  <si>
    <t>Baltimore</t>
  </si>
  <si>
    <t>Columbus</t>
  </si>
  <si>
    <t>x</t>
  </si>
  <si>
    <r>
      <t xml:space="preserve">4. </t>
    </r>
    <r>
      <rPr>
        <b/>
        <sz val="11"/>
        <color theme="1"/>
        <rFont val="Calibri"/>
        <family val="2"/>
      </rPr>
      <t>J2</t>
    </r>
    <r>
      <rPr>
        <sz val="11"/>
        <color theme="1"/>
        <rFont val="Calibri"/>
        <family val="2"/>
      </rPr>
      <t xml:space="preserve"> xanasında formul yazaraq, </t>
    </r>
    <r>
      <rPr>
        <b/>
        <sz val="11"/>
        <color theme="1"/>
        <rFont val="Calibri"/>
        <family val="2"/>
      </rPr>
      <t>Total Price</t>
    </r>
    <r>
      <rPr>
        <sz val="11"/>
        <color theme="1"/>
        <rFont val="Calibri"/>
        <family val="2"/>
      </rPr>
      <t xml:space="preserve">-ı hesablayın və </t>
    </r>
    <r>
      <rPr>
        <b/>
        <sz val="11"/>
        <color theme="1"/>
        <rFont val="Calibri"/>
        <family val="2"/>
      </rPr>
      <t>relative cell reference</t>
    </r>
    <r>
      <rPr>
        <sz val="11"/>
        <color theme="1"/>
        <rFont val="Calibri"/>
        <family val="2"/>
      </rPr>
      <t xml:space="preserve"> verərək, </t>
    </r>
    <r>
      <rPr>
        <b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 xml:space="preserve"> sütununu doldurun.</t>
    </r>
  </si>
  <si>
    <t>(Population)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</si>
</sst>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3" fillId="0" borderId="3" xfId="0" applyFont="1" applyBorder="1"/>
    <xf numFmtId="10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/>
    <xf numFmtId="0" fontId="1" fillId="0" borderId="0" xfId="0" applyFont="1"/>
    <xf numFmtId="0" fontId="3" fillId="0" borderId="9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1" fillId="0" borderId="5" xfId="0" applyFont="1" applyBorder="1"/>
    <xf numFmtId="0" fontId="3" fillId="0" borderId="0" xfId="0" applyFont="1"/>
    <xf numFmtId="0" fontId="1" fillId="0" borderId="7" xfId="0" applyFont="1" applyBorder="1"/>
    <xf numFmtId="0" fontId="1" fillId="0" borderId="12" xfId="0" applyFont="1" applyBorder="1"/>
    <xf numFmtId="14" fontId="2" fillId="0" borderId="2" xfId="0" applyNumberFormat="1" applyFont="1" applyBorder="1"/>
    <xf numFmtId="14" fontId="1" fillId="0" borderId="2" xfId="0" applyNumberFormat="1" applyFont="1" applyBorder="1"/>
    <xf numFmtId="14" fontId="0" fillId="0" borderId="0" xfId="0" applyNumberFormat="1" applyFont="1" applyAlignment="1"/>
    <xf numFmtId="0" fontId="2" fillId="0" borderId="2" xfId="0" applyNumberFormat="1" applyFont="1" applyBorder="1"/>
    <xf numFmtId="0" fontId="1" fillId="0" borderId="2" xfId="0" applyNumberFormat="1" applyFont="1" applyBorder="1"/>
    <xf numFmtId="0" fontId="0" fillId="0" borderId="0" xfId="0" applyNumberFormat="1" applyFont="1" applyAlignment="1"/>
    <xf numFmtId="2" fontId="1" fillId="0" borderId="2" xfId="0" applyNumberFormat="1" applyFont="1" applyBorder="1"/>
    <xf numFmtId="164" fontId="1" fillId="0" borderId="2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3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/>
  </sheetViews>
  <sheetFormatPr defaultColWidth="14.42578125" defaultRowHeight="15" customHeight="1" x14ac:dyDescent="0.25"/>
  <cols>
    <col min="1" max="1" width="8.7109375" style="32" customWidth="1"/>
    <col min="2" max="26" width="8.7109375" customWidth="1"/>
  </cols>
  <sheetData>
    <row r="1" spans="1:22" ht="14.25" customHeight="1" x14ac:dyDescent="0.25">
      <c r="A1" s="3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 x14ac:dyDescent="0.25">
      <c r="A2" s="3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 x14ac:dyDescent="0.25">
      <c r="A3" s="31" t="s">
        <v>112</v>
      </c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 x14ac:dyDescent="0.25">
      <c r="A4" s="31" t="s">
        <v>112</v>
      </c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 x14ac:dyDescent="0.25">
      <c r="A5" s="31" t="s">
        <v>112</v>
      </c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 x14ac:dyDescent="0.25">
      <c r="A6" s="31" t="s">
        <v>112</v>
      </c>
      <c r="B6" s="1" t="s">
        <v>113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 x14ac:dyDescent="0.25">
      <c r="A7" s="31" t="s">
        <v>112</v>
      </c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 x14ac:dyDescent="0.25">
      <c r="A8" s="31" t="s">
        <v>112</v>
      </c>
      <c r="B8" s="1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 x14ac:dyDescent="0.25">
      <c r="A9" s="31" t="s">
        <v>112</v>
      </c>
      <c r="B9" s="1" t="s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 x14ac:dyDescent="0.25">
      <c r="A10" s="31" t="s">
        <v>112</v>
      </c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 x14ac:dyDescent="0.25">
      <c r="A11" s="31" t="s">
        <v>112</v>
      </c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 x14ac:dyDescent="0.25">
      <c r="A12" s="31" t="s">
        <v>112</v>
      </c>
      <c r="B12" s="1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 x14ac:dyDescent="0.25">
      <c r="A13" s="31" t="s">
        <v>112</v>
      </c>
      <c r="B13" s="1" t="s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 x14ac:dyDescent="0.25">
      <c r="A14" s="31" t="s">
        <v>112</v>
      </c>
      <c r="B14" s="1" t="s">
        <v>10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 x14ac:dyDescent="0.25">
      <c r="A15" s="3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 x14ac:dyDescent="0.25">
      <c r="A16" s="31"/>
      <c r="B16" s="1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 x14ac:dyDescent="0.25">
      <c r="A17" s="31"/>
      <c r="B17" s="1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 x14ac:dyDescent="0.25">
      <c r="A18" s="31"/>
      <c r="B18" s="1" t="s">
        <v>14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 x14ac:dyDescent="0.25">
      <c r="A19" s="31"/>
      <c r="B19" s="1" t="s">
        <v>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 x14ac:dyDescent="0.25">
      <c r="A20" s="31"/>
      <c r="B20" s="1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 x14ac:dyDescent="0.25">
      <c r="A21" s="31"/>
      <c r="B21" s="1" t="s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 x14ac:dyDescent="0.25">
      <c r="A22" s="31"/>
      <c r="B22" s="1" t="s">
        <v>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 x14ac:dyDescent="0.25">
      <c r="A23" s="31"/>
      <c r="B23" s="1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 x14ac:dyDescent="0.25">
      <c r="A24" s="3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 x14ac:dyDescent="0.25">
      <c r="A25" s="3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x14ac:dyDescent="0.25">
      <c r="A26" s="3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x14ac:dyDescent="0.25">
      <c r="A27" s="3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x14ac:dyDescent="0.25">
      <c r="A28" s="3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x14ac:dyDescent="0.25">
      <c r="A29" s="3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x14ac:dyDescent="0.25">
      <c r="A30" s="3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x14ac:dyDescent="0.25"/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workbookViewId="0">
      <selection activeCell="J6" sqref="J6"/>
    </sheetView>
  </sheetViews>
  <sheetFormatPr defaultColWidth="14.42578125" defaultRowHeight="15" customHeight="1" x14ac:dyDescent="0.25"/>
  <cols>
    <col min="1" max="1" width="12.28515625" style="25" customWidth="1"/>
    <col min="2" max="3" width="8.7109375" style="28" customWidth="1"/>
    <col min="4" max="4" width="8.7109375" customWidth="1"/>
    <col min="5" max="6" width="10.42578125" customWidth="1"/>
    <col min="7" max="7" width="13.42578125" customWidth="1"/>
    <col min="8" max="8" width="10.28515625" customWidth="1"/>
    <col min="9" max="9" width="10.85546875" customWidth="1"/>
    <col min="10" max="10" width="11.7109375" customWidth="1"/>
    <col min="11" max="11" width="15.42578125" customWidth="1"/>
    <col min="12" max="12" width="12.7109375" customWidth="1"/>
    <col min="13" max="13" width="16.42578125" customWidth="1"/>
    <col min="14" max="14" width="10.85546875" bestFit="1" customWidth="1"/>
    <col min="15" max="17" width="8.7109375" customWidth="1"/>
    <col min="18" max="18" width="10.5703125" customWidth="1"/>
    <col min="19" max="26" width="8.7109375" customWidth="1"/>
  </cols>
  <sheetData>
    <row r="1" spans="1:19" ht="14.25" customHeight="1" x14ac:dyDescent="0.3">
      <c r="A1" s="23" t="s">
        <v>20</v>
      </c>
      <c r="B1" s="26" t="s">
        <v>21</v>
      </c>
      <c r="C1" s="26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spans="1:19" ht="14.25" customHeight="1" x14ac:dyDescent="0.25">
      <c r="A2" s="24">
        <v>43831</v>
      </c>
      <c r="B2" s="27">
        <f>YEAR(A2)</f>
        <v>2020</v>
      </c>
      <c r="C2" s="27">
        <f>MONTH(A2)</f>
        <v>1</v>
      </c>
      <c r="D2" s="3" t="s">
        <v>34</v>
      </c>
      <c r="E2" s="3" t="s">
        <v>35</v>
      </c>
      <c r="F2" s="3" t="s">
        <v>36</v>
      </c>
      <c r="G2" s="3" t="s">
        <v>37</v>
      </c>
      <c r="H2" s="3">
        <v>33</v>
      </c>
      <c r="I2" s="3">
        <v>1.7699999999999998</v>
      </c>
      <c r="J2" s="30">
        <f>H2*I2</f>
        <v>58.41</v>
      </c>
      <c r="K2" s="29">
        <f>J2*$S$2</f>
        <v>2.0443500000000001</v>
      </c>
      <c r="L2" s="30">
        <f>J2-K2</f>
        <v>56.365649999999995</v>
      </c>
      <c r="M2" s="3" t="str">
        <f>IF(L2&gt;200,"Yes", "No")</f>
        <v>No</v>
      </c>
      <c r="N2" s="3" t="str">
        <f>TEXT(A2,"mmmm")</f>
        <v>January</v>
      </c>
      <c r="R2" s="4" t="s">
        <v>38</v>
      </c>
      <c r="S2" s="5">
        <v>3.5000000000000003E-2</v>
      </c>
    </row>
    <row r="3" spans="1:19" ht="14.25" customHeight="1" x14ac:dyDescent="0.25">
      <c r="A3" s="24">
        <v>43834</v>
      </c>
      <c r="B3" s="27">
        <f t="shared" ref="B3:B66" si="0">YEAR(A3)</f>
        <v>2020</v>
      </c>
      <c r="C3" s="27">
        <f t="shared" ref="C3:C66" si="1">MONTH(A3)</f>
        <v>1</v>
      </c>
      <c r="D3" s="3" t="s">
        <v>34</v>
      </c>
      <c r="E3" s="3" t="s">
        <v>35</v>
      </c>
      <c r="F3" s="3" t="s">
        <v>39</v>
      </c>
      <c r="G3" s="3" t="s">
        <v>40</v>
      </c>
      <c r="H3" s="3">
        <v>87</v>
      </c>
      <c r="I3" s="3">
        <v>3.4899999999999998</v>
      </c>
      <c r="J3" s="30">
        <f t="shared" ref="J3:J66" si="2">H3*I3</f>
        <v>303.63</v>
      </c>
      <c r="K3" s="29">
        <f t="shared" ref="K3:K66" si="3">J3*$S$2</f>
        <v>10.627050000000001</v>
      </c>
      <c r="L3" s="30">
        <f t="shared" ref="L3:L66" si="4">J3-K3</f>
        <v>293.00295</v>
      </c>
      <c r="M3" s="3" t="str">
        <f t="shared" ref="M3:M66" si="5">IF(L3&gt;200,"Yes", "No")</f>
        <v>Yes</v>
      </c>
      <c r="N3" s="3" t="str">
        <f t="shared" ref="N3:N66" si="6">TEXT(A3,"mmmm")</f>
        <v>January</v>
      </c>
      <c r="R3" s="6" t="s">
        <v>41</v>
      </c>
      <c r="S3" s="7">
        <f>SUBTOTAL(9,H2:H245)</f>
        <v>15442</v>
      </c>
    </row>
    <row r="4" spans="1:19" ht="14.25" customHeight="1" x14ac:dyDescent="0.25">
      <c r="A4" s="24">
        <v>43837</v>
      </c>
      <c r="B4" s="27">
        <f t="shared" si="0"/>
        <v>2020</v>
      </c>
      <c r="C4" s="27">
        <f t="shared" si="1"/>
        <v>1</v>
      </c>
      <c r="D4" s="3" t="s">
        <v>42</v>
      </c>
      <c r="E4" s="3" t="s">
        <v>43</v>
      </c>
      <c r="F4" s="3" t="s">
        <v>44</v>
      </c>
      <c r="G4" s="3" t="s">
        <v>45</v>
      </c>
      <c r="H4" s="3">
        <v>58</v>
      </c>
      <c r="I4" s="3">
        <v>1.8699999999999999</v>
      </c>
      <c r="J4" s="30">
        <f t="shared" si="2"/>
        <v>108.46</v>
      </c>
      <c r="K4" s="29">
        <f t="shared" si="3"/>
        <v>3.7961</v>
      </c>
      <c r="L4" s="30">
        <f t="shared" si="4"/>
        <v>104.6639</v>
      </c>
      <c r="M4" s="3" t="str">
        <f t="shared" si="5"/>
        <v>No</v>
      </c>
      <c r="N4" s="3" t="str">
        <f t="shared" si="6"/>
        <v>January</v>
      </c>
      <c r="R4" s="6" t="s">
        <v>46</v>
      </c>
      <c r="S4" s="7">
        <f>MAX(I2:I245)</f>
        <v>3.49</v>
      </c>
    </row>
    <row r="5" spans="1:19" ht="14.25" customHeight="1" x14ac:dyDescent="0.25">
      <c r="A5" s="24">
        <v>43840</v>
      </c>
      <c r="B5" s="27">
        <f t="shared" si="0"/>
        <v>2020</v>
      </c>
      <c r="C5" s="27">
        <f t="shared" si="1"/>
        <v>1</v>
      </c>
      <c r="D5" s="3" t="s">
        <v>34</v>
      </c>
      <c r="E5" s="3" t="s">
        <v>47</v>
      </c>
      <c r="F5" s="3" t="s">
        <v>44</v>
      </c>
      <c r="G5" s="3" t="s">
        <v>45</v>
      </c>
      <c r="H5" s="3">
        <v>82</v>
      </c>
      <c r="I5" s="3">
        <v>1.87</v>
      </c>
      <c r="J5" s="30">
        <f t="shared" si="2"/>
        <v>153.34</v>
      </c>
      <c r="K5" s="29">
        <f t="shared" si="3"/>
        <v>5.3669000000000002</v>
      </c>
      <c r="L5" s="30">
        <f t="shared" si="4"/>
        <v>147.97310000000002</v>
      </c>
      <c r="M5" s="3" t="str">
        <f t="shared" si="5"/>
        <v>No</v>
      </c>
      <c r="N5" s="3" t="str">
        <f t="shared" si="6"/>
        <v>January</v>
      </c>
      <c r="R5" s="6" t="s">
        <v>48</v>
      </c>
      <c r="S5" s="33">
        <f>MIN(J2:J245)</f>
        <v>33.6</v>
      </c>
    </row>
    <row r="6" spans="1:19" ht="14.25" customHeight="1" x14ac:dyDescent="0.25">
      <c r="A6" s="24">
        <v>43843</v>
      </c>
      <c r="B6" s="27">
        <f t="shared" si="0"/>
        <v>2020</v>
      </c>
      <c r="C6" s="27">
        <f t="shared" si="1"/>
        <v>1</v>
      </c>
      <c r="D6" s="3" t="s">
        <v>34</v>
      </c>
      <c r="E6" s="3" t="s">
        <v>35</v>
      </c>
      <c r="F6" s="3" t="s">
        <v>44</v>
      </c>
      <c r="G6" s="3" t="s">
        <v>49</v>
      </c>
      <c r="H6" s="3">
        <v>38</v>
      </c>
      <c r="I6" s="3">
        <v>2.1800000000000002</v>
      </c>
      <c r="J6" s="30">
        <f t="shared" si="2"/>
        <v>82.84</v>
      </c>
      <c r="K6" s="29">
        <f t="shared" si="3"/>
        <v>2.8994000000000004</v>
      </c>
      <c r="L6" s="30">
        <f t="shared" si="4"/>
        <v>79.940600000000003</v>
      </c>
      <c r="M6" s="3" t="str">
        <f t="shared" si="5"/>
        <v>No</v>
      </c>
      <c r="N6" s="3" t="str">
        <f t="shared" si="6"/>
        <v>January</v>
      </c>
      <c r="R6" s="8" t="s">
        <v>50</v>
      </c>
      <c r="S6" s="9">
        <f>SUMIF(I2:I245, "&gt;1.87",H2:H245)</f>
        <v>6241</v>
      </c>
    </row>
    <row r="7" spans="1:19" ht="14.25" customHeight="1" x14ac:dyDescent="0.25">
      <c r="A7" s="24">
        <v>43846</v>
      </c>
      <c r="B7" s="27">
        <f t="shared" si="0"/>
        <v>2020</v>
      </c>
      <c r="C7" s="27">
        <f t="shared" si="1"/>
        <v>1</v>
      </c>
      <c r="D7" s="3" t="s">
        <v>34</v>
      </c>
      <c r="E7" s="3" t="s">
        <v>35</v>
      </c>
      <c r="F7" s="3" t="s">
        <v>36</v>
      </c>
      <c r="G7" s="3" t="s">
        <v>37</v>
      </c>
      <c r="H7" s="3">
        <v>54</v>
      </c>
      <c r="I7" s="3">
        <v>1.77</v>
      </c>
      <c r="J7" s="30">
        <f t="shared" si="2"/>
        <v>95.58</v>
      </c>
      <c r="K7" s="29">
        <f t="shared" si="3"/>
        <v>3.3453000000000004</v>
      </c>
      <c r="L7" s="30">
        <f t="shared" si="4"/>
        <v>92.234700000000004</v>
      </c>
      <c r="M7" s="3" t="str">
        <f t="shared" si="5"/>
        <v>No</v>
      </c>
      <c r="N7" s="3" t="str">
        <f t="shared" si="6"/>
        <v>January</v>
      </c>
    </row>
    <row r="8" spans="1:19" ht="14.25" customHeight="1" x14ac:dyDescent="0.25">
      <c r="A8" s="24">
        <v>43849</v>
      </c>
      <c r="B8" s="27">
        <f t="shared" si="0"/>
        <v>2020</v>
      </c>
      <c r="C8" s="27">
        <f t="shared" si="1"/>
        <v>1</v>
      </c>
      <c r="D8" s="3" t="s">
        <v>34</v>
      </c>
      <c r="E8" s="3" t="s">
        <v>35</v>
      </c>
      <c r="F8" s="3" t="s">
        <v>39</v>
      </c>
      <c r="G8" s="3" t="s">
        <v>40</v>
      </c>
      <c r="H8" s="3">
        <v>149</v>
      </c>
      <c r="I8" s="3">
        <v>3.4899999999999998</v>
      </c>
      <c r="J8" s="30">
        <f t="shared" si="2"/>
        <v>520.01</v>
      </c>
      <c r="K8" s="29">
        <f t="shared" si="3"/>
        <v>18.20035</v>
      </c>
      <c r="L8" s="30">
        <f t="shared" si="4"/>
        <v>501.80964999999998</v>
      </c>
      <c r="M8" s="3" t="str">
        <f t="shared" si="5"/>
        <v>Yes</v>
      </c>
      <c r="N8" s="3" t="str">
        <f t="shared" si="6"/>
        <v>January</v>
      </c>
    </row>
    <row r="9" spans="1:19" ht="14.25" customHeight="1" x14ac:dyDescent="0.25">
      <c r="A9" s="24">
        <v>43852</v>
      </c>
      <c r="B9" s="27">
        <f t="shared" si="0"/>
        <v>2020</v>
      </c>
      <c r="C9" s="27">
        <f t="shared" si="1"/>
        <v>1</v>
      </c>
      <c r="D9" s="3" t="s">
        <v>42</v>
      </c>
      <c r="E9" s="3" t="s">
        <v>43</v>
      </c>
      <c r="F9" s="3" t="s">
        <v>36</v>
      </c>
      <c r="G9" s="3" t="s">
        <v>37</v>
      </c>
      <c r="H9" s="3">
        <v>51</v>
      </c>
      <c r="I9" s="3">
        <v>1.77</v>
      </c>
      <c r="J9" s="30">
        <f t="shared" si="2"/>
        <v>90.27</v>
      </c>
      <c r="K9" s="29">
        <f t="shared" si="3"/>
        <v>3.1594500000000001</v>
      </c>
      <c r="L9" s="30">
        <f t="shared" si="4"/>
        <v>87.110549999999989</v>
      </c>
      <c r="M9" s="3" t="str">
        <f t="shared" si="5"/>
        <v>No</v>
      </c>
      <c r="N9" s="3" t="str">
        <f t="shared" si="6"/>
        <v>January</v>
      </c>
    </row>
    <row r="10" spans="1:19" ht="14.25" customHeight="1" x14ac:dyDescent="0.25">
      <c r="A10" s="24">
        <v>43855</v>
      </c>
      <c r="B10" s="27">
        <f t="shared" si="0"/>
        <v>2020</v>
      </c>
      <c r="C10" s="27">
        <f t="shared" si="1"/>
        <v>1</v>
      </c>
      <c r="D10" s="3" t="s">
        <v>34</v>
      </c>
      <c r="E10" s="3" t="s">
        <v>47</v>
      </c>
      <c r="F10" s="3" t="s">
        <v>36</v>
      </c>
      <c r="G10" s="3" t="s">
        <v>37</v>
      </c>
      <c r="H10" s="3">
        <v>100</v>
      </c>
      <c r="I10" s="3">
        <v>1.77</v>
      </c>
      <c r="J10" s="30">
        <f t="shared" si="2"/>
        <v>177</v>
      </c>
      <c r="K10" s="29">
        <f t="shared" si="3"/>
        <v>6.1950000000000003</v>
      </c>
      <c r="L10" s="30">
        <f t="shared" si="4"/>
        <v>170.80500000000001</v>
      </c>
      <c r="M10" s="3" t="str">
        <f t="shared" si="5"/>
        <v>No</v>
      </c>
      <c r="N10" s="3" t="str">
        <f t="shared" si="6"/>
        <v>January</v>
      </c>
    </row>
    <row r="11" spans="1:19" ht="14.25" customHeight="1" x14ac:dyDescent="0.25">
      <c r="A11" s="24">
        <v>43858</v>
      </c>
      <c r="B11" s="27">
        <f t="shared" si="0"/>
        <v>2020</v>
      </c>
      <c r="C11" s="27">
        <f t="shared" si="1"/>
        <v>1</v>
      </c>
      <c r="D11" s="3" t="s">
        <v>34</v>
      </c>
      <c r="E11" s="3" t="s">
        <v>47</v>
      </c>
      <c r="F11" s="3" t="s">
        <v>51</v>
      </c>
      <c r="G11" s="3" t="s">
        <v>52</v>
      </c>
      <c r="H11" s="3">
        <v>28</v>
      </c>
      <c r="I11" s="3">
        <v>1.35</v>
      </c>
      <c r="J11" s="30">
        <f t="shared" si="2"/>
        <v>37.800000000000004</v>
      </c>
      <c r="K11" s="29">
        <f t="shared" si="3"/>
        <v>1.3230000000000002</v>
      </c>
      <c r="L11" s="30">
        <f t="shared" si="4"/>
        <v>36.477000000000004</v>
      </c>
      <c r="M11" s="3" t="str">
        <f t="shared" si="5"/>
        <v>No</v>
      </c>
      <c r="N11" s="3" t="str">
        <f t="shared" si="6"/>
        <v>January</v>
      </c>
    </row>
    <row r="12" spans="1:19" ht="14.25" customHeight="1" x14ac:dyDescent="0.25">
      <c r="A12" s="24">
        <v>43861</v>
      </c>
      <c r="B12" s="27">
        <f t="shared" si="0"/>
        <v>2020</v>
      </c>
      <c r="C12" s="27">
        <f t="shared" si="1"/>
        <v>1</v>
      </c>
      <c r="D12" s="3" t="s">
        <v>34</v>
      </c>
      <c r="E12" s="3" t="s">
        <v>35</v>
      </c>
      <c r="F12" s="3" t="s">
        <v>44</v>
      </c>
      <c r="G12" s="3" t="s">
        <v>49</v>
      </c>
      <c r="H12" s="3">
        <v>36</v>
      </c>
      <c r="I12" s="3">
        <v>2.1800000000000002</v>
      </c>
      <c r="J12" s="30">
        <f t="shared" si="2"/>
        <v>78.48</v>
      </c>
      <c r="K12" s="29">
        <f t="shared" si="3"/>
        <v>2.7468000000000004</v>
      </c>
      <c r="L12" s="30">
        <f t="shared" si="4"/>
        <v>75.733200000000011</v>
      </c>
      <c r="M12" s="3" t="str">
        <f t="shared" si="5"/>
        <v>No</v>
      </c>
      <c r="N12" s="3" t="str">
        <f t="shared" si="6"/>
        <v>January</v>
      </c>
    </row>
    <row r="13" spans="1:19" ht="14.25" customHeight="1" x14ac:dyDescent="0.25">
      <c r="A13" s="24">
        <v>43864</v>
      </c>
      <c r="B13" s="27">
        <f t="shared" si="0"/>
        <v>2020</v>
      </c>
      <c r="C13" s="27">
        <f t="shared" si="1"/>
        <v>2</v>
      </c>
      <c r="D13" s="3" t="s">
        <v>34</v>
      </c>
      <c r="E13" s="3" t="s">
        <v>35</v>
      </c>
      <c r="F13" s="3" t="s">
        <v>44</v>
      </c>
      <c r="G13" s="3" t="s">
        <v>45</v>
      </c>
      <c r="H13" s="3">
        <v>31</v>
      </c>
      <c r="I13" s="3">
        <v>1.8699999999999999</v>
      </c>
      <c r="J13" s="30">
        <f t="shared" si="2"/>
        <v>57.97</v>
      </c>
      <c r="K13" s="29">
        <f t="shared" si="3"/>
        <v>2.02895</v>
      </c>
      <c r="L13" s="30">
        <f t="shared" si="4"/>
        <v>55.941049999999997</v>
      </c>
      <c r="M13" s="3" t="str">
        <f t="shared" si="5"/>
        <v>No</v>
      </c>
      <c r="N13" s="3" t="str">
        <f t="shared" si="6"/>
        <v>February</v>
      </c>
    </row>
    <row r="14" spans="1:19" ht="14.25" customHeight="1" x14ac:dyDescent="0.25">
      <c r="A14" s="24">
        <v>43867</v>
      </c>
      <c r="B14" s="27">
        <f t="shared" si="0"/>
        <v>2020</v>
      </c>
      <c r="C14" s="27">
        <f t="shared" si="1"/>
        <v>2</v>
      </c>
      <c r="D14" s="3" t="s">
        <v>34</v>
      </c>
      <c r="E14" s="3" t="s">
        <v>35</v>
      </c>
      <c r="F14" s="3" t="s">
        <v>39</v>
      </c>
      <c r="G14" s="3" t="s">
        <v>40</v>
      </c>
      <c r="H14" s="3">
        <v>28</v>
      </c>
      <c r="I14" s="3">
        <v>3.4899999999999998</v>
      </c>
      <c r="J14" s="30">
        <f t="shared" si="2"/>
        <v>97.72</v>
      </c>
      <c r="K14" s="29">
        <f t="shared" si="3"/>
        <v>3.4202000000000004</v>
      </c>
      <c r="L14" s="30">
        <f t="shared" si="4"/>
        <v>94.299800000000005</v>
      </c>
      <c r="M14" s="3" t="str">
        <f t="shared" si="5"/>
        <v>No</v>
      </c>
      <c r="N14" s="3" t="str">
        <f t="shared" si="6"/>
        <v>February</v>
      </c>
    </row>
    <row r="15" spans="1:19" ht="14.25" customHeight="1" x14ac:dyDescent="0.25">
      <c r="A15" s="24">
        <v>43870</v>
      </c>
      <c r="B15" s="27">
        <f t="shared" si="0"/>
        <v>2020</v>
      </c>
      <c r="C15" s="27">
        <f t="shared" si="1"/>
        <v>2</v>
      </c>
      <c r="D15" s="3" t="s">
        <v>42</v>
      </c>
      <c r="E15" s="3" t="s">
        <v>43</v>
      </c>
      <c r="F15" s="3" t="s">
        <v>36</v>
      </c>
      <c r="G15" s="3" t="s">
        <v>37</v>
      </c>
      <c r="H15" s="3">
        <v>44</v>
      </c>
      <c r="I15" s="3">
        <v>1.7699999999999998</v>
      </c>
      <c r="J15" s="30">
        <f t="shared" si="2"/>
        <v>77.88</v>
      </c>
      <c r="K15" s="29">
        <f t="shared" si="3"/>
        <v>2.7258</v>
      </c>
      <c r="L15" s="30">
        <f t="shared" si="4"/>
        <v>75.154199999999989</v>
      </c>
      <c r="M15" s="3" t="str">
        <f t="shared" si="5"/>
        <v>No</v>
      </c>
      <c r="N15" s="3" t="str">
        <f t="shared" si="6"/>
        <v>February</v>
      </c>
    </row>
    <row r="16" spans="1:19" ht="14.25" customHeight="1" x14ac:dyDescent="0.25">
      <c r="A16" s="24">
        <v>43873</v>
      </c>
      <c r="B16" s="27">
        <f t="shared" si="0"/>
        <v>2020</v>
      </c>
      <c r="C16" s="27">
        <f t="shared" si="1"/>
        <v>2</v>
      </c>
      <c r="D16" s="3" t="s">
        <v>34</v>
      </c>
      <c r="E16" s="3" t="s">
        <v>47</v>
      </c>
      <c r="F16" s="3" t="s">
        <v>36</v>
      </c>
      <c r="G16" s="3" t="s">
        <v>37</v>
      </c>
      <c r="H16" s="3">
        <v>23</v>
      </c>
      <c r="I16" s="3">
        <v>1.77</v>
      </c>
      <c r="J16" s="30">
        <f t="shared" si="2"/>
        <v>40.71</v>
      </c>
      <c r="K16" s="29">
        <f t="shared" si="3"/>
        <v>1.4248500000000002</v>
      </c>
      <c r="L16" s="30">
        <f t="shared" si="4"/>
        <v>39.285150000000002</v>
      </c>
      <c r="M16" s="3" t="str">
        <f t="shared" si="5"/>
        <v>No</v>
      </c>
      <c r="N16" s="3" t="str">
        <f t="shared" si="6"/>
        <v>February</v>
      </c>
    </row>
    <row r="17" spans="1:14" ht="14.25" customHeight="1" x14ac:dyDescent="0.25">
      <c r="A17" s="24">
        <v>43876</v>
      </c>
      <c r="B17" s="27">
        <f t="shared" si="0"/>
        <v>2020</v>
      </c>
      <c r="C17" s="27">
        <f t="shared" si="1"/>
        <v>2</v>
      </c>
      <c r="D17" s="3" t="s">
        <v>34</v>
      </c>
      <c r="E17" s="3" t="s">
        <v>47</v>
      </c>
      <c r="F17" s="3" t="s">
        <v>51</v>
      </c>
      <c r="G17" s="3" t="s">
        <v>52</v>
      </c>
      <c r="H17" s="3">
        <v>27</v>
      </c>
      <c r="I17" s="3">
        <v>1.35</v>
      </c>
      <c r="J17" s="30">
        <f t="shared" si="2"/>
        <v>36.450000000000003</v>
      </c>
      <c r="K17" s="29">
        <f t="shared" si="3"/>
        <v>1.2757500000000002</v>
      </c>
      <c r="L17" s="30">
        <f t="shared" si="4"/>
        <v>35.174250000000001</v>
      </c>
      <c r="M17" s="3" t="str">
        <f t="shared" si="5"/>
        <v>No</v>
      </c>
      <c r="N17" s="3" t="str">
        <f t="shared" si="6"/>
        <v>February</v>
      </c>
    </row>
    <row r="18" spans="1:14" ht="14.25" customHeight="1" x14ac:dyDescent="0.25">
      <c r="A18" s="24">
        <v>43879</v>
      </c>
      <c r="B18" s="27">
        <f t="shared" si="0"/>
        <v>2020</v>
      </c>
      <c r="C18" s="27">
        <f t="shared" si="1"/>
        <v>2</v>
      </c>
      <c r="D18" s="3" t="s">
        <v>34</v>
      </c>
      <c r="E18" s="3" t="s">
        <v>35</v>
      </c>
      <c r="F18" s="3" t="s">
        <v>44</v>
      </c>
      <c r="G18" s="3" t="s">
        <v>49</v>
      </c>
      <c r="H18" s="3">
        <v>43</v>
      </c>
      <c r="I18" s="3">
        <v>2.1799999999999997</v>
      </c>
      <c r="J18" s="30">
        <f t="shared" si="2"/>
        <v>93.739999999999981</v>
      </c>
      <c r="K18" s="29">
        <f t="shared" si="3"/>
        <v>3.2808999999999995</v>
      </c>
      <c r="L18" s="30">
        <f t="shared" si="4"/>
        <v>90.459099999999978</v>
      </c>
      <c r="M18" s="3" t="str">
        <f t="shared" si="5"/>
        <v>No</v>
      </c>
      <c r="N18" s="3" t="str">
        <f t="shared" si="6"/>
        <v>February</v>
      </c>
    </row>
    <row r="19" spans="1:14" ht="14.25" customHeight="1" x14ac:dyDescent="0.25">
      <c r="A19" s="24">
        <v>43882</v>
      </c>
      <c r="B19" s="27">
        <f t="shared" si="0"/>
        <v>2020</v>
      </c>
      <c r="C19" s="27">
        <f t="shared" si="1"/>
        <v>2</v>
      </c>
      <c r="D19" s="3" t="s">
        <v>34</v>
      </c>
      <c r="E19" s="3" t="s">
        <v>35</v>
      </c>
      <c r="F19" s="3" t="s">
        <v>44</v>
      </c>
      <c r="G19" s="3" t="s">
        <v>53</v>
      </c>
      <c r="H19" s="3">
        <v>123</v>
      </c>
      <c r="I19" s="3">
        <v>2.84</v>
      </c>
      <c r="J19" s="30">
        <f t="shared" si="2"/>
        <v>349.32</v>
      </c>
      <c r="K19" s="29">
        <f t="shared" si="3"/>
        <v>12.2262</v>
      </c>
      <c r="L19" s="30">
        <f t="shared" si="4"/>
        <v>337.09379999999999</v>
      </c>
      <c r="M19" s="3" t="str">
        <f t="shared" si="5"/>
        <v>Yes</v>
      </c>
      <c r="N19" s="3" t="str">
        <f t="shared" si="6"/>
        <v>February</v>
      </c>
    </row>
    <row r="20" spans="1:14" ht="14.25" customHeight="1" x14ac:dyDescent="0.25">
      <c r="A20" s="24">
        <v>43885</v>
      </c>
      <c r="B20" s="27">
        <f t="shared" si="0"/>
        <v>2020</v>
      </c>
      <c r="C20" s="27">
        <f t="shared" si="1"/>
        <v>2</v>
      </c>
      <c r="D20" s="3" t="s">
        <v>42</v>
      </c>
      <c r="E20" s="3" t="s">
        <v>43</v>
      </c>
      <c r="F20" s="3" t="s">
        <v>36</v>
      </c>
      <c r="G20" s="3" t="s">
        <v>54</v>
      </c>
      <c r="H20" s="3">
        <v>42</v>
      </c>
      <c r="I20" s="3">
        <v>1.87</v>
      </c>
      <c r="J20" s="30">
        <f t="shared" si="2"/>
        <v>78.540000000000006</v>
      </c>
      <c r="K20" s="29">
        <f t="shared" si="3"/>
        <v>2.7489000000000003</v>
      </c>
      <c r="L20" s="30">
        <f t="shared" si="4"/>
        <v>75.7911</v>
      </c>
      <c r="M20" s="3" t="str">
        <f t="shared" si="5"/>
        <v>No</v>
      </c>
      <c r="N20" s="3" t="str">
        <f t="shared" si="6"/>
        <v>February</v>
      </c>
    </row>
    <row r="21" spans="1:14" ht="14.25" customHeight="1" x14ac:dyDescent="0.25">
      <c r="A21" s="24">
        <v>43888</v>
      </c>
      <c r="B21" s="27">
        <f t="shared" si="0"/>
        <v>2020</v>
      </c>
      <c r="C21" s="27">
        <f t="shared" si="1"/>
        <v>2</v>
      </c>
      <c r="D21" s="3" t="s">
        <v>42</v>
      </c>
      <c r="E21" s="3" t="s">
        <v>43</v>
      </c>
      <c r="F21" s="3" t="s">
        <v>44</v>
      </c>
      <c r="G21" s="3" t="s">
        <v>53</v>
      </c>
      <c r="H21" s="3">
        <v>33</v>
      </c>
      <c r="I21" s="3">
        <v>2.84</v>
      </c>
      <c r="J21" s="30">
        <f t="shared" si="2"/>
        <v>93.72</v>
      </c>
      <c r="K21" s="29">
        <f t="shared" si="3"/>
        <v>3.2802000000000002</v>
      </c>
      <c r="L21" s="30">
        <f t="shared" si="4"/>
        <v>90.439800000000005</v>
      </c>
      <c r="M21" s="3" t="str">
        <f t="shared" si="5"/>
        <v>No</v>
      </c>
      <c r="N21" s="3" t="str">
        <f t="shared" si="6"/>
        <v>February</v>
      </c>
    </row>
    <row r="22" spans="1:14" ht="14.25" customHeight="1" x14ac:dyDescent="0.25">
      <c r="A22" s="24">
        <v>43892</v>
      </c>
      <c r="B22" s="27">
        <f t="shared" si="0"/>
        <v>2020</v>
      </c>
      <c r="C22" s="27">
        <f t="shared" si="1"/>
        <v>3</v>
      </c>
      <c r="D22" s="3" t="s">
        <v>34</v>
      </c>
      <c r="E22" s="3" t="s">
        <v>47</v>
      </c>
      <c r="F22" s="3" t="s">
        <v>44</v>
      </c>
      <c r="G22" s="3" t="s">
        <v>45</v>
      </c>
      <c r="H22" s="3">
        <v>85</v>
      </c>
      <c r="I22" s="3">
        <v>1.8699999999999999</v>
      </c>
      <c r="J22" s="30">
        <f t="shared" si="2"/>
        <v>158.94999999999999</v>
      </c>
      <c r="K22" s="29">
        <f t="shared" si="3"/>
        <v>5.56325</v>
      </c>
      <c r="L22" s="30">
        <f t="shared" si="4"/>
        <v>153.38674999999998</v>
      </c>
      <c r="M22" s="3" t="str">
        <f t="shared" si="5"/>
        <v>No</v>
      </c>
      <c r="N22" s="3" t="str">
        <f t="shared" si="6"/>
        <v>March</v>
      </c>
    </row>
    <row r="23" spans="1:14" ht="14.25" customHeight="1" x14ac:dyDescent="0.25">
      <c r="A23" s="24">
        <v>43895</v>
      </c>
      <c r="B23" s="27">
        <f t="shared" si="0"/>
        <v>2020</v>
      </c>
      <c r="C23" s="27">
        <f t="shared" si="1"/>
        <v>3</v>
      </c>
      <c r="D23" s="3" t="s">
        <v>42</v>
      </c>
      <c r="E23" s="3" t="s">
        <v>55</v>
      </c>
      <c r="F23" s="3" t="s">
        <v>44</v>
      </c>
      <c r="G23" s="3" t="s">
        <v>53</v>
      </c>
      <c r="H23" s="3">
        <v>30</v>
      </c>
      <c r="I23" s="3">
        <v>2.8400000000000003</v>
      </c>
      <c r="J23" s="30">
        <f t="shared" si="2"/>
        <v>85.2</v>
      </c>
      <c r="K23" s="29">
        <f t="shared" si="3"/>
        <v>2.9820000000000002</v>
      </c>
      <c r="L23" s="30">
        <f t="shared" si="4"/>
        <v>82.218000000000004</v>
      </c>
      <c r="M23" s="3" t="str">
        <f t="shared" si="5"/>
        <v>No</v>
      </c>
      <c r="N23" s="3" t="str">
        <f t="shared" si="6"/>
        <v>March</v>
      </c>
    </row>
    <row r="24" spans="1:14" ht="14.25" customHeight="1" x14ac:dyDescent="0.25">
      <c r="A24" s="24">
        <v>43898</v>
      </c>
      <c r="B24" s="27">
        <f t="shared" si="0"/>
        <v>2020</v>
      </c>
      <c r="C24" s="27">
        <f t="shared" si="1"/>
        <v>3</v>
      </c>
      <c r="D24" s="3" t="s">
        <v>34</v>
      </c>
      <c r="E24" s="3" t="s">
        <v>35</v>
      </c>
      <c r="F24" s="3" t="s">
        <v>36</v>
      </c>
      <c r="G24" s="3" t="s">
        <v>37</v>
      </c>
      <c r="H24" s="3">
        <v>61</v>
      </c>
      <c r="I24" s="3">
        <v>1.77</v>
      </c>
      <c r="J24" s="30">
        <f t="shared" si="2"/>
        <v>107.97</v>
      </c>
      <c r="K24" s="29">
        <f t="shared" si="3"/>
        <v>3.7789500000000005</v>
      </c>
      <c r="L24" s="30">
        <f t="shared" si="4"/>
        <v>104.19105</v>
      </c>
      <c r="M24" s="3" t="str">
        <f t="shared" si="5"/>
        <v>No</v>
      </c>
      <c r="N24" s="3" t="str">
        <f t="shared" si="6"/>
        <v>March</v>
      </c>
    </row>
    <row r="25" spans="1:14" ht="14.25" customHeight="1" x14ac:dyDescent="0.25">
      <c r="A25" s="24">
        <v>43901</v>
      </c>
      <c r="B25" s="27">
        <f t="shared" si="0"/>
        <v>2020</v>
      </c>
      <c r="C25" s="27">
        <f t="shared" si="1"/>
        <v>3</v>
      </c>
      <c r="D25" s="3" t="s">
        <v>34</v>
      </c>
      <c r="E25" s="3" t="s">
        <v>35</v>
      </c>
      <c r="F25" s="3" t="s">
        <v>39</v>
      </c>
      <c r="G25" s="3" t="s">
        <v>40</v>
      </c>
      <c r="H25" s="3">
        <v>40</v>
      </c>
      <c r="I25" s="3">
        <v>3.4899999999999998</v>
      </c>
      <c r="J25" s="30">
        <f t="shared" si="2"/>
        <v>139.6</v>
      </c>
      <c r="K25" s="29">
        <f t="shared" si="3"/>
        <v>4.8860000000000001</v>
      </c>
      <c r="L25" s="30">
        <f t="shared" si="4"/>
        <v>134.714</v>
      </c>
      <c r="M25" s="3" t="str">
        <f t="shared" si="5"/>
        <v>No</v>
      </c>
      <c r="N25" s="3" t="str">
        <f t="shared" si="6"/>
        <v>March</v>
      </c>
    </row>
    <row r="26" spans="1:14" ht="14.25" customHeight="1" x14ac:dyDescent="0.25">
      <c r="A26" s="24">
        <v>43904</v>
      </c>
      <c r="B26" s="27">
        <f t="shared" si="0"/>
        <v>2020</v>
      </c>
      <c r="C26" s="27">
        <f t="shared" si="1"/>
        <v>3</v>
      </c>
      <c r="D26" s="3" t="s">
        <v>42</v>
      </c>
      <c r="E26" s="3" t="s">
        <v>43</v>
      </c>
      <c r="F26" s="3" t="s">
        <v>44</v>
      </c>
      <c r="G26" s="3" t="s">
        <v>45</v>
      </c>
      <c r="H26" s="3">
        <v>86</v>
      </c>
      <c r="I26" s="3">
        <v>1.8699999999999999</v>
      </c>
      <c r="J26" s="30">
        <f t="shared" si="2"/>
        <v>160.82</v>
      </c>
      <c r="K26" s="29">
        <f t="shared" si="3"/>
        <v>5.6287000000000003</v>
      </c>
      <c r="L26" s="30">
        <f t="shared" si="4"/>
        <v>155.19129999999998</v>
      </c>
      <c r="M26" s="3" t="str">
        <f t="shared" si="5"/>
        <v>No</v>
      </c>
      <c r="N26" s="3" t="str">
        <f t="shared" si="6"/>
        <v>March</v>
      </c>
    </row>
    <row r="27" spans="1:14" ht="14.25" customHeight="1" x14ac:dyDescent="0.25">
      <c r="A27" s="24">
        <v>43907</v>
      </c>
      <c r="B27" s="27">
        <f t="shared" si="0"/>
        <v>2020</v>
      </c>
      <c r="C27" s="27">
        <f t="shared" si="1"/>
        <v>3</v>
      </c>
      <c r="D27" s="3" t="s">
        <v>34</v>
      </c>
      <c r="E27" s="3" t="s">
        <v>47</v>
      </c>
      <c r="F27" s="3" t="s">
        <v>36</v>
      </c>
      <c r="G27" s="3" t="s">
        <v>37</v>
      </c>
      <c r="H27" s="3">
        <v>38</v>
      </c>
      <c r="I27" s="3">
        <v>1.7700000000000002</v>
      </c>
      <c r="J27" s="30">
        <f t="shared" si="2"/>
        <v>67.260000000000005</v>
      </c>
      <c r="K27" s="29">
        <f t="shared" si="3"/>
        <v>2.3541000000000003</v>
      </c>
      <c r="L27" s="30">
        <f t="shared" si="4"/>
        <v>64.905900000000003</v>
      </c>
      <c r="M27" s="3" t="str">
        <f t="shared" si="5"/>
        <v>No</v>
      </c>
      <c r="N27" s="3" t="str">
        <f t="shared" si="6"/>
        <v>March</v>
      </c>
    </row>
    <row r="28" spans="1:14" ht="14.25" customHeight="1" x14ac:dyDescent="0.25">
      <c r="A28" s="24">
        <v>43910</v>
      </c>
      <c r="B28" s="27">
        <f t="shared" si="0"/>
        <v>2020</v>
      </c>
      <c r="C28" s="27">
        <f t="shared" si="1"/>
        <v>3</v>
      </c>
      <c r="D28" s="3" t="s">
        <v>34</v>
      </c>
      <c r="E28" s="3" t="s">
        <v>47</v>
      </c>
      <c r="F28" s="3" t="s">
        <v>51</v>
      </c>
      <c r="G28" s="3" t="s">
        <v>52</v>
      </c>
      <c r="H28" s="3">
        <v>68</v>
      </c>
      <c r="I28" s="3">
        <v>1.68</v>
      </c>
      <c r="J28" s="30">
        <f t="shared" si="2"/>
        <v>114.24</v>
      </c>
      <c r="K28" s="29">
        <f t="shared" si="3"/>
        <v>3.9984000000000002</v>
      </c>
      <c r="L28" s="30">
        <f t="shared" si="4"/>
        <v>110.24159999999999</v>
      </c>
      <c r="M28" s="3" t="str">
        <f t="shared" si="5"/>
        <v>No</v>
      </c>
      <c r="N28" s="3" t="str">
        <f t="shared" si="6"/>
        <v>March</v>
      </c>
    </row>
    <row r="29" spans="1:14" ht="14.25" customHeight="1" x14ac:dyDescent="0.25">
      <c r="A29" s="24">
        <v>43913</v>
      </c>
      <c r="B29" s="27">
        <f t="shared" si="0"/>
        <v>2020</v>
      </c>
      <c r="C29" s="27">
        <f t="shared" si="1"/>
        <v>3</v>
      </c>
      <c r="D29" s="3" t="s">
        <v>42</v>
      </c>
      <c r="E29" s="3" t="s">
        <v>55</v>
      </c>
      <c r="F29" s="3" t="s">
        <v>44</v>
      </c>
      <c r="G29" s="3" t="s">
        <v>45</v>
      </c>
      <c r="H29" s="3">
        <v>39</v>
      </c>
      <c r="I29" s="3">
        <v>1.87</v>
      </c>
      <c r="J29" s="30">
        <f t="shared" si="2"/>
        <v>72.930000000000007</v>
      </c>
      <c r="K29" s="29">
        <f t="shared" si="3"/>
        <v>2.5525500000000005</v>
      </c>
      <c r="L29" s="30">
        <f t="shared" si="4"/>
        <v>70.37745000000001</v>
      </c>
      <c r="M29" s="3" t="str">
        <f t="shared" si="5"/>
        <v>No</v>
      </c>
      <c r="N29" s="3" t="str">
        <f t="shared" si="6"/>
        <v>March</v>
      </c>
    </row>
    <row r="30" spans="1:14" ht="14.25" customHeight="1" x14ac:dyDescent="0.25">
      <c r="A30" s="24">
        <v>43916</v>
      </c>
      <c r="B30" s="27">
        <f t="shared" si="0"/>
        <v>2020</v>
      </c>
      <c r="C30" s="27">
        <f t="shared" si="1"/>
        <v>3</v>
      </c>
      <c r="D30" s="3" t="s">
        <v>34</v>
      </c>
      <c r="E30" s="3" t="s">
        <v>35</v>
      </c>
      <c r="F30" s="3" t="s">
        <v>36</v>
      </c>
      <c r="G30" s="3" t="s">
        <v>54</v>
      </c>
      <c r="H30" s="3">
        <v>103</v>
      </c>
      <c r="I30" s="3">
        <v>1.87</v>
      </c>
      <c r="J30" s="30">
        <f t="shared" si="2"/>
        <v>192.61</v>
      </c>
      <c r="K30" s="29">
        <f t="shared" si="3"/>
        <v>6.7413500000000015</v>
      </c>
      <c r="L30" s="30">
        <f t="shared" si="4"/>
        <v>185.86865</v>
      </c>
      <c r="M30" s="3" t="str">
        <f t="shared" si="5"/>
        <v>No</v>
      </c>
      <c r="N30" s="3" t="str">
        <f t="shared" si="6"/>
        <v>March</v>
      </c>
    </row>
    <row r="31" spans="1:14" ht="14.25" customHeight="1" x14ac:dyDescent="0.25">
      <c r="A31" s="24">
        <v>43919</v>
      </c>
      <c r="B31" s="27">
        <f t="shared" si="0"/>
        <v>2020</v>
      </c>
      <c r="C31" s="27">
        <f t="shared" si="1"/>
        <v>3</v>
      </c>
      <c r="D31" s="3" t="s">
        <v>34</v>
      </c>
      <c r="E31" s="3" t="s">
        <v>35</v>
      </c>
      <c r="F31" s="3" t="s">
        <v>44</v>
      </c>
      <c r="G31" s="3" t="s">
        <v>53</v>
      </c>
      <c r="H31" s="3">
        <v>193</v>
      </c>
      <c r="I31" s="3">
        <v>2.84</v>
      </c>
      <c r="J31" s="30">
        <f t="shared" si="2"/>
        <v>548.12</v>
      </c>
      <c r="K31" s="29">
        <f t="shared" si="3"/>
        <v>19.184200000000001</v>
      </c>
      <c r="L31" s="30">
        <f t="shared" si="4"/>
        <v>528.93579999999997</v>
      </c>
      <c r="M31" s="3" t="str">
        <f t="shared" si="5"/>
        <v>Yes</v>
      </c>
      <c r="N31" s="3" t="str">
        <f t="shared" si="6"/>
        <v>March</v>
      </c>
    </row>
    <row r="32" spans="1:14" ht="14.25" customHeight="1" x14ac:dyDescent="0.25">
      <c r="A32" s="24">
        <v>43922</v>
      </c>
      <c r="B32" s="27">
        <f t="shared" si="0"/>
        <v>2020</v>
      </c>
      <c r="C32" s="27">
        <f t="shared" si="1"/>
        <v>4</v>
      </c>
      <c r="D32" s="3" t="s">
        <v>42</v>
      </c>
      <c r="E32" s="3" t="s">
        <v>43</v>
      </c>
      <c r="F32" s="3" t="s">
        <v>36</v>
      </c>
      <c r="G32" s="3" t="s">
        <v>37</v>
      </c>
      <c r="H32" s="3">
        <v>58</v>
      </c>
      <c r="I32" s="3">
        <v>1.77</v>
      </c>
      <c r="J32" s="30">
        <f t="shared" si="2"/>
        <v>102.66</v>
      </c>
      <c r="K32" s="29">
        <f t="shared" si="3"/>
        <v>3.5931000000000002</v>
      </c>
      <c r="L32" s="30">
        <f t="shared" si="4"/>
        <v>99.06689999999999</v>
      </c>
      <c r="M32" s="3" t="str">
        <f t="shared" si="5"/>
        <v>No</v>
      </c>
      <c r="N32" s="3" t="str">
        <f t="shared" si="6"/>
        <v>April</v>
      </c>
    </row>
    <row r="33" spans="1:14" ht="14.25" customHeight="1" x14ac:dyDescent="0.25">
      <c r="A33" s="24">
        <v>43925</v>
      </c>
      <c r="B33" s="27">
        <f t="shared" si="0"/>
        <v>2020</v>
      </c>
      <c r="C33" s="27">
        <f t="shared" si="1"/>
        <v>4</v>
      </c>
      <c r="D33" s="3" t="s">
        <v>42</v>
      </c>
      <c r="E33" s="3" t="s">
        <v>43</v>
      </c>
      <c r="F33" s="3" t="s">
        <v>51</v>
      </c>
      <c r="G33" s="3" t="s">
        <v>52</v>
      </c>
      <c r="H33" s="3">
        <v>68</v>
      </c>
      <c r="I33" s="3">
        <v>1.68</v>
      </c>
      <c r="J33" s="30">
        <f t="shared" si="2"/>
        <v>114.24</v>
      </c>
      <c r="K33" s="29">
        <f t="shared" si="3"/>
        <v>3.9984000000000002</v>
      </c>
      <c r="L33" s="30">
        <f t="shared" si="4"/>
        <v>110.24159999999999</v>
      </c>
      <c r="M33" s="3" t="str">
        <f t="shared" si="5"/>
        <v>No</v>
      </c>
      <c r="N33" s="3" t="str">
        <f t="shared" si="6"/>
        <v>April</v>
      </c>
    </row>
    <row r="34" spans="1:14" ht="14.25" customHeight="1" x14ac:dyDescent="0.25">
      <c r="A34" s="24">
        <v>43928</v>
      </c>
      <c r="B34" s="27">
        <f t="shared" si="0"/>
        <v>2020</v>
      </c>
      <c r="C34" s="27">
        <f t="shared" si="1"/>
        <v>4</v>
      </c>
      <c r="D34" s="3" t="s">
        <v>34</v>
      </c>
      <c r="E34" s="3" t="s">
        <v>47</v>
      </c>
      <c r="F34" s="3" t="s">
        <v>36</v>
      </c>
      <c r="G34" s="3" t="s">
        <v>37</v>
      </c>
      <c r="H34" s="3">
        <v>91</v>
      </c>
      <c r="I34" s="3">
        <v>1.77</v>
      </c>
      <c r="J34" s="30">
        <f t="shared" si="2"/>
        <v>161.07</v>
      </c>
      <c r="K34" s="29">
        <f t="shared" si="3"/>
        <v>5.6374500000000003</v>
      </c>
      <c r="L34" s="30">
        <f t="shared" si="4"/>
        <v>155.43254999999999</v>
      </c>
      <c r="M34" s="3" t="str">
        <f t="shared" si="5"/>
        <v>No</v>
      </c>
      <c r="N34" s="3" t="str">
        <f t="shared" si="6"/>
        <v>April</v>
      </c>
    </row>
    <row r="35" spans="1:14" ht="14.25" customHeight="1" x14ac:dyDescent="0.25">
      <c r="A35" s="24">
        <v>43931</v>
      </c>
      <c r="B35" s="27">
        <f t="shared" si="0"/>
        <v>2020</v>
      </c>
      <c r="C35" s="27">
        <f t="shared" si="1"/>
        <v>4</v>
      </c>
      <c r="D35" s="3" t="s">
        <v>34</v>
      </c>
      <c r="E35" s="3" t="s">
        <v>47</v>
      </c>
      <c r="F35" s="3" t="s">
        <v>39</v>
      </c>
      <c r="G35" s="3" t="s">
        <v>40</v>
      </c>
      <c r="H35" s="3">
        <v>23</v>
      </c>
      <c r="I35" s="3">
        <v>3.4899999999999998</v>
      </c>
      <c r="J35" s="30">
        <f t="shared" si="2"/>
        <v>80.27</v>
      </c>
      <c r="K35" s="29">
        <f t="shared" si="3"/>
        <v>2.80945</v>
      </c>
      <c r="L35" s="30">
        <f t="shared" si="4"/>
        <v>77.460549999999998</v>
      </c>
      <c r="M35" s="3" t="str">
        <f t="shared" si="5"/>
        <v>No</v>
      </c>
      <c r="N35" s="3" t="str">
        <f t="shared" si="6"/>
        <v>April</v>
      </c>
    </row>
    <row r="36" spans="1:14" ht="14.25" customHeight="1" x14ac:dyDescent="0.25">
      <c r="A36" s="24">
        <v>43934</v>
      </c>
      <c r="B36" s="27">
        <f t="shared" si="0"/>
        <v>2020</v>
      </c>
      <c r="C36" s="27">
        <f t="shared" si="1"/>
        <v>4</v>
      </c>
      <c r="D36" s="3" t="s">
        <v>42</v>
      </c>
      <c r="E36" s="3" t="s">
        <v>55</v>
      </c>
      <c r="F36" s="3" t="s">
        <v>51</v>
      </c>
      <c r="G36" s="3" t="s">
        <v>52</v>
      </c>
      <c r="H36" s="3">
        <v>28</v>
      </c>
      <c r="I36" s="3">
        <v>1.68</v>
      </c>
      <c r="J36" s="30">
        <f t="shared" si="2"/>
        <v>47.04</v>
      </c>
      <c r="K36" s="29">
        <f t="shared" si="3"/>
        <v>1.6464000000000001</v>
      </c>
      <c r="L36" s="30">
        <f t="shared" si="4"/>
        <v>45.393599999999999</v>
      </c>
      <c r="M36" s="3" t="str">
        <f t="shared" si="5"/>
        <v>No</v>
      </c>
      <c r="N36" s="3" t="str">
        <f t="shared" si="6"/>
        <v>April</v>
      </c>
    </row>
    <row r="37" spans="1:14" ht="14.25" customHeight="1" x14ac:dyDescent="0.25">
      <c r="A37" s="24">
        <v>43937</v>
      </c>
      <c r="B37" s="27">
        <f t="shared" si="0"/>
        <v>2020</v>
      </c>
      <c r="C37" s="27">
        <f t="shared" si="1"/>
        <v>4</v>
      </c>
      <c r="D37" s="3" t="s">
        <v>34</v>
      </c>
      <c r="E37" s="3" t="s">
        <v>35</v>
      </c>
      <c r="F37" s="3" t="s">
        <v>36</v>
      </c>
      <c r="G37" s="3" t="s">
        <v>37</v>
      </c>
      <c r="H37" s="3">
        <v>48</v>
      </c>
      <c r="I37" s="3">
        <v>1.7699999999999998</v>
      </c>
      <c r="J37" s="30">
        <f t="shared" si="2"/>
        <v>84.96</v>
      </c>
      <c r="K37" s="29">
        <f t="shared" si="3"/>
        <v>2.9736000000000002</v>
      </c>
      <c r="L37" s="30">
        <f t="shared" si="4"/>
        <v>81.986399999999989</v>
      </c>
      <c r="M37" s="3" t="str">
        <f t="shared" si="5"/>
        <v>No</v>
      </c>
      <c r="N37" s="3" t="str">
        <f t="shared" si="6"/>
        <v>April</v>
      </c>
    </row>
    <row r="38" spans="1:14" ht="14.25" customHeight="1" x14ac:dyDescent="0.25">
      <c r="A38" s="24">
        <v>43940</v>
      </c>
      <c r="B38" s="27">
        <f t="shared" si="0"/>
        <v>2020</v>
      </c>
      <c r="C38" s="27">
        <f t="shared" si="1"/>
        <v>4</v>
      </c>
      <c r="D38" s="3" t="s">
        <v>34</v>
      </c>
      <c r="E38" s="3" t="s">
        <v>35</v>
      </c>
      <c r="F38" s="3" t="s">
        <v>51</v>
      </c>
      <c r="G38" s="3" t="s">
        <v>52</v>
      </c>
      <c r="H38" s="3">
        <v>134</v>
      </c>
      <c r="I38" s="3">
        <v>1.68</v>
      </c>
      <c r="J38" s="30">
        <f t="shared" si="2"/>
        <v>225.12</v>
      </c>
      <c r="K38" s="29">
        <f t="shared" si="3"/>
        <v>7.8792000000000009</v>
      </c>
      <c r="L38" s="30">
        <f t="shared" si="4"/>
        <v>217.24080000000001</v>
      </c>
      <c r="M38" s="3" t="str">
        <f t="shared" si="5"/>
        <v>Yes</v>
      </c>
      <c r="N38" s="3" t="str">
        <f t="shared" si="6"/>
        <v>April</v>
      </c>
    </row>
    <row r="39" spans="1:14" ht="14.25" customHeight="1" x14ac:dyDescent="0.25">
      <c r="A39" s="24">
        <v>43943</v>
      </c>
      <c r="B39" s="27">
        <f t="shared" si="0"/>
        <v>2020</v>
      </c>
      <c r="C39" s="27">
        <f t="shared" si="1"/>
        <v>4</v>
      </c>
      <c r="D39" s="3" t="s">
        <v>42</v>
      </c>
      <c r="E39" s="3" t="s">
        <v>43</v>
      </c>
      <c r="F39" s="3" t="s">
        <v>36</v>
      </c>
      <c r="G39" s="3" t="s">
        <v>37</v>
      </c>
      <c r="H39" s="3">
        <v>20</v>
      </c>
      <c r="I39" s="3">
        <v>1.77</v>
      </c>
      <c r="J39" s="30">
        <f t="shared" si="2"/>
        <v>35.4</v>
      </c>
      <c r="K39" s="29">
        <f t="shared" si="3"/>
        <v>1.2390000000000001</v>
      </c>
      <c r="L39" s="30">
        <f t="shared" si="4"/>
        <v>34.161000000000001</v>
      </c>
      <c r="M39" s="3" t="str">
        <f t="shared" si="5"/>
        <v>No</v>
      </c>
      <c r="N39" s="3" t="str">
        <f t="shared" si="6"/>
        <v>April</v>
      </c>
    </row>
    <row r="40" spans="1:14" ht="14.25" customHeight="1" x14ac:dyDescent="0.25">
      <c r="A40" s="24">
        <v>43946</v>
      </c>
      <c r="B40" s="27">
        <f t="shared" si="0"/>
        <v>2020</v>
      </c>
      <c r="C40" s="27">
        <f t="shared" si="1"/>
        <v>4</v>
      </c>
      <c r="D40" s="3" t="s">
        <v>34</v>
      </c>
      <c r="E40" s="3" t="s">
        <v>47</v>
      </c>
      <c r="F40" s="3" t="s">
        <v>36</v>
      </c>
      <c r="G40" s="3" t="s">
        <v>37</v>
      </c>
      <c r="H40" s="3">
        <v>53</v>
      </c>
      <c r="I40" s="3">
        <v>1.77</v>
      </c>
      <c r="J40" s="30">
        <f t="shared" si="2"/>
        <v>93.81</v>
      </c>
      <c r="K40" s="29">
        <f t="shared" si="3"/>
        <v>3.2833500000000004</v>
      </c>
      <c r="L40" s="30">
        <f t="shared" si="4"/>
        <v>90.526650000000004</v>
      </c>
      <c r="M40" s="3" t="str">
        <f t="shared" si="5"/>
        <v>No</v>
      </c>
      <c r="N40" s="3" t="str">
        <f t="shared" si="6"/>
        <v>April</v>
      </c>
    </row>
    <row r="41" spans="1:14" ht="14.25" customHeight="1" x14ac:dyDescent="0.25">
      <c r="A41" s="24">
        <v>43949</v>
      </c>
      <c r="B41" s="27">
        <f t="shared" si="0"/>
        <v>2020</v>
      </c>
      <c r="C41" s="27">
        <f t="shared" si="1"/>
        <v>4</v>
      </c>
      <c r="D41" s="3" t="s">
        <v>34</v>
      </c>
      <c r="E41" s="3" t="s">
        <v>47</v>
      </c>
      <c r="F41" s="3" t="s">
        <v>51</v>
      </c>
      <c r="G41" s="3" t="s">
        <v>52</v>
      </c>
      <c r="H41" s="3">
        <v>64</v>
      </c>
      <c r="I41" s="3">
        <v>1.68</v>
      </c>
      <c r="J41" s="30">
        <f t="shared" si="2"/>
        <v>107.52</v>
      </c>
      <c r="K41" s="29">
        <f t="shared" si="3"/>
        <v>3.7632000000000003</v>
      </c>
      <c r="L41" s="30">
        <f t="shared" si="4"/>
        <v>103.7568</v>
      </c>
      <c r="M41" s="3" t="str">
        <f t="shared" si="5"/>
        <v>No</v>
      </c>
      <c r="N41" s="3" t="str">
        <f t="shared" si="6"/>
        <v>April</v>
      </c>
    </row>
    <row r="42" spans="1:14" ht="14.25" customHeight="1" x14ac:dyDescent="0.25">
      <c r="A42" s="24">
        <v>43952</v>
      </c>
      <c r="B42" s="27">
        <f t="shared" si="0"/>
        <v>2020</v>
      </c>
      <c r="C42" s="27">
        <f t="shared" si="1"/>
        <v>5</v>
      </c>
      <c r="D42" s="3" t="s">
        <v>42</v>
      </c>
      <c r="E42" s="3" t="s">
        <v>55</v>
      </c>
      <c r="F42" s="3" t="s">
        <v>44</v>
      </c>
      <c r="G42" s="3" t="s">
        <v>45</v>
      </c>
      <c r="H42" s="3">
        <v>63</v>
      </c>
      <c r="I42" s="3">
        <v>1.87</v>
      </c>
      <c r="J42" s="30">
        <f t="shared" si="2"/>
        <v>117.81</v>
      </c>
      <c r="K42" s="29">
        <f t="shared" si="3"/>
        <v>4.1233500000000003</v>
      </c>
      <c r="L42" s="30">
        <f t="shared" si="4"/>
        <v>113.68665</v>
      </c>
      <c r="M42" s="3" t="str">
        <f t="shared" si="5"/>
        <v>No</v>
      </c>
      <c r="N42" s="3" t="str">
        <f t="shared" si="6"/>
        <v>May</v>
      </c>
    </row>
    <row r="43" spans="1:14" ht="14.25" customHeight="1" x14ac:dyDescent="0.25">
      <c r="A43" s="24">
        <v>43955</v>
      </c>
      <c r="B43" s="27">
        <f t="shared" si="0"/>
        <v>2020</v>
      </c>
      <c r="C43" s="27">
        <f t="shared" si="1"/>
        <v>5</v>
      </c>
      <c r="D43" s="3" t="s">
        <v>34</v>
      </c>
      <c r="E43" s="3" t="s">
        <v>35</v>
      </c>
      <c r="F43" s="3" t="s">
        <v>36</v>
      </c>
      <c r="G43" s="3" t="s">
        <v>54</v>
      </c>
      <c r="H43" s="3">
        <v>105</v>
      </c>
      <c r="I43" s="3">
        <v>1.8699999999999999</v>
      </c>
      <c r="J43" s="30">
        <f t="shared" si="2"/>
        <v>196.35</v>
      </c>
      <c r="K43" s="29">
        <f t="shared" si="3"/>
        <v>6.8722500000000002</v>
      </c>
      <c r="L43" s="30">
        <f t="shared" si="4"/>
        <v>189.47774999999999</v>
      </c>
      <c r="M43" s="3" t="str">
        <f t="shared" si="5"/>
        <v>No</v>
      </c>
      <c r="N43" s="3" t="str">
        <f t="shared" si="6"/>
        <v>May</v>
      </c>
    </row>
    <row r="44" spans="1:14" ht="14.25" customHeight="1" x14ac:dyDescent="0.25">
      <c r="A44" s="24">
        <v>43958</v>
      </c>
      <c r="B44" s="27">
        <f t="shared" si="0"/>
        <v>2020</v>
      </c>
      <c r="C44" s="27">
        <f t="shared" si="1"/>
        <v>5</v>
      </c>
      <c r="D44" s="3" t="s">
        <v>34</v>
      </c>
      <c r="E44" s="3" t="s">
        <v>35</v>
      </c>
      <c r="F44" s="3" t="s">
        <v>44</v>
      </c>
      <c r="G44" s="3" t="s">
        <v>53</v>
      </c>
      <c r="H44" s="3">
        <v>138</v>
      </c>
      <c r="I44" s="3">
        <v>2.8400000000000003</v>
      </c>
      <c r="J44" s="30">
        <f t="shared" si="2"/>
        <v>391.92</v>
      </c>
      <c r="K44" s="29">
        <f t="shared" si="3"/>
        <v>13.717200000000002</v>
      </c>
      <c r="L44" s="30">
        <f t="shared" si="4"/>
        <v>378.20280000000002</v>
      </c>
      <c r="M44" s="3" t="str">
        <f t="shared" si="5"/>
        <v>Yes</v>
      </c>
      <c r="N44" s="3" t="str">
        <f t="shared" si="6"/>
        <v>May</v>
      </c>
    </row>
    <row r="45" spans="1:14" ht="14.25" customHeight="1" x14ac:dyDescent="0.25">
      <c r="A45" s="24">
        <v>43961</v>
      </c>
      <c r="B45" s="27">
        <f t="shared" si="0"/>
        <v>2020</v>
      </c>
      <c r="C45" s="27">
        <f t="shared" si="1"/>
        <v>5</v>
      </c>
      <c r="D45" s="3" t="s">
        <v>42</v>
      </c>
      <c r="E45" s="3" t="s">
        <v>43</v>
      </c>
      <c r="F45" s="3" t="s">
        <v>36</v>
      </c>
      <c r="G45" s="3" t="s">
        <v>37</v>
      </c>
      <c r="H45" s="3">
        <v>25</v>
      </c>
      <c r="I45" s="3">
        <v>1.77</v>
      </c>
      <c r="J45" s="30">
        <f t="shared" si="2"/>
        <v>44.25</v>
      </c>
      <c r="K45" s="29">
        <f t="shared" si="3"/>
        <v>1.5487500000000001</v>
      </c>
      <c r="L45" s="30">
        <f t="shared" si="4"/>
        <v>42.701250000000002</v>
      </c>
      <c r="M45" s="3" t="str">
        <f t="shared" si="5"/>
        <v>No</v>
      </c>
      <c r="N45" s="3" t="str">
        <f t="shared" si="6"/>
        <v>May</v>
      </c>
    </row>
    <row r="46" spans="1:14" ht="14.25" customHeight="1" x14ac:dyDescent="0.25">
      <c r="A46" s="24">
        <v>43964</v>
      </c>
      <c r="B46" s="27">
        <f t="shared" si="0"/>
        <v>2020</v>
      </c>
      <c r="C46" s="27">
        <f t="shared" si="1"/>
        <v>5</v>
      </c>
      <c r="D46" s="3" t="s">
        <v>42</v>
      </c>
      <c r="E46" s="3" t="s">
        <v>43</v>
      </c>
      <c r="F46" s="3" t="s">
        <v>39</v>
      </c>
      <c r="G46" s="3" t="s">
        <v>40</v>
      </c>
      <c r="H46" s="3">
        <v>21</v>
      </c>
      <c r="I46" s="3">
        <v>3.49</v>
      </c>
      <c r="J46" s="30">
        <f t="shared" si="2"/>
        <v>73.290000000000006</v>
      </c>
      <c r="K46" s="29">
        <f t="shared" si="3"/>
        <v>2.5651500000000005</v>
      </c>
      <c r="L46" s="30">
        <f t="shared" si="4"/>
        <v>70.724850000000004</v>
      </c>
      <c r="M46" s="3" t="str">
        <f t="shared" si="5"/>
        <v>No</v>
      </c>
      <c r="N46" s="3" t="str">
        <f t="shared" si="6"/>
        <v>May</v>
      </c>
    </row>
    <row r="47" spans="1:14" ht="14.25" customHeight="1" x14ac:dyDescent="0.25">
      <c r="A47" s="24">
        <v>43967</v>
      </c>
      <c r="B47" s="27">
        <f t="shared" si="0"/>
        <v>2020</v>
      </c>
      <c r="C47" s="27">
        <f t="shared" si="1"/>
        <v>5</v>
      </c>
      <c r="D47" s="3" t="s">
        <v>34</v>
      </c>
      <c r="E47" s="3" t="s">
        <v>47</v>
      </c>
      <c r="F47" s="3" t="s">
        <v>36</v>
      </c>
      <c r="G47" s="3" t="s">
        <v>37</v>
      </c>
      <c r="H47" s="3">
        <v>61</v>
      </c>
      <c r="I47" s="3">
        <v>1.77</v>
      </c>
      <c r="J47" s="30">
        <f t="shared" si="2"/>
        <v>107.97</v>
      </c>
      <c r="K47" s="29">
        <f t="shared" si="3"/>
        <v>3.7789500000000005</v>
      </c>
      <c r="L47" s="30">
        <f t="shared" si="4"/>
        <v>104.19105</v>
      </c>
      <c r="M47" s="3" t="str">
        <f t="shared" si="5"/>
        <v>No</v>
      </c>
      <c r="N47" s="3" t="str">
        <f t="shared" si="6"/>
        <v>May</v>
      </c>
    </row>
    <row r="48" spans="1:14" ht="14.25" customHeight="1" x14ac:dyDescent="0.25">
      <c r="A48" s="24">
        <v>43970</v>
      </c>
      <c r="B48" s="27">
        <f t="shared" si="0"/>
        <v>2020</v>
      </c>
      <c r="C48" s="27">
        <f t="shared" si="1"/>
        <v>5</v>
      </c>
      <c r="D48" s="3" t="s">
        <v>34</v>
      </c>
      <c r="E48" s="3" t="s">
        <v>47</v>
      </c>
      <c r="F48" s="3" t="s">
        <v>51</v>
      </c>
      <c r="G48" s="3" t="s">
        <v>52</v>
      </c>
      <c r="H48" s="3">
        <v>49</v>
      </c>
      <c r="I48" s="3">
        <v>1.68</v>
      </c>
      <c r="J48" s="30">
        <f t="shared" si="2"/>
        <v>82.32</v>
      </c>
      <c r="K48" s="29">
        <f t="shared" si="3"/>
        <v>2.8812000000000002</v>
      </c>
      <c r="L48" s="30">
        <f t="shared" si="4"/>
        <v>79.438799999999986</v>
      </c>
      <c r="M48" s="3" t="str">
        <f t="shared" si="5"/>
        <v>No</v>
      </c>
      <c r="N48" s="3" t="str">
        <f t="shared" si="6"/>
        <v>May</v>
      </c>
    </row>
    <row r="49" spans="1:14" ht="14.25" customHeight="1" x14ac:dyDescent="0.25">
      <c r="A49" s="24">
        <v>43973</v>
      </c>
      <c r="B49" s="27">
        <f t="shared" si="0"/>
        <v>2020</v>
      </c>
      <c r="C49" s="27">
        <f t="shared" si="1"/>
        <v>5</v>
      </c>
      <c r="D49" s="3" t="s">
        <v>42</v>
      </c>
      <c r="E49" s="3" t="s">
        <v>55</v>
      </c>
      <c r="F49" s="3" t="s">
        <v>44</v>
      </c>
      <c r="G49" s="3" t="s">
        <v>45</v>
      </c>
      <c r="H49" s="3">
        <v>55</v>
      </c>
      <c r="I49" s="3">
        <v>1.8699999999999999</v>
      </c>
      <c r="J49" s="30">
        <f t="shared" si="2"/>
        <v>102.85</v>
      </c>
      <c r="K49" s="29">
        <f t="shared" si="3"/>
        <v>3.5997500000000002</v>
      </c>
      <c r="L49" s="30">
        <f t="shared" si="4"/>
        <v>99.250249999999994</v>
      </c>
      <c r="M49" s="3" t="str">
        <f t="shared" si="5"/>
        <v>No</v>
      </c>
      <c r="N49" s="3" t="str">
        <f t="shared" si="6"/>
        <v>May</v>
      </c>
    </row>
    <row r="50" spans="1:14" ht="14.25" customHeight="1" x14ac:dyDescent="0.25">
      <c r="A50" s="24">
        <v>43976</v>
      </c>
      <c r="B50" s="27">
        <f t="shared" si="0"/>
        <v>2020</v>
      </c>
      <c r="C50" s="27">
        <f t="shared" si="1"/>
        <v>5</v>
      </c>
      <c r="D50" s="3" t="s">
        <v>34</v>
      </c>
      <c r="E50" s="3" t="s">
        <v>35</v>
      </c>
      <c r="F50" s="3" t="s">
        <v>44</v>
      </c>
      <c r="G50" s="3" t="s">
        <v>49</v>
      </c>
      <c r="H50" s="3">
        <v>27</v>
      </c>
      <c r="I50" s="3">
        <v>2.1800000000000002</v>
      </c>
      <c r="J50" s="30">
        <f t="shared" si="2"/>
        <v>58.860000000000007</v>
      </c>
      <c r="K50" s="29">
        <f t="shared" si="3"/>
        <v>2.0601000000000003</v>
      </c>
      <c r="L50" s="30">
        <f t="shared" si="4"/>
        <v>56.799900000000008</v>
      </c>
      <c r="M50" s="3" t="str">
        <f t="shared" si="5"/>
        <v>No</v>
      </c>
      <c r="N50" s="3" t="str">
        <f t="shared" si="6"/>
        <v>May</v>
      </c>
    </row>
    <row r="51" spans="1:14" ht="14.25" customHeight="1" x14ac:dyDescent="0.25">
      <c r="A51" s="24">
        <v>43979</v>
      </c>
      <c r="B51" s="27">
        <f t="shared" si="0"/>
        <v>2020</v>
      </c>
      <c r="C51" s="27">
        <f t="shared" si="1"/>
        <v>5</v>
      </c>
      <c r="D51" s="3" t="s">
        <v>34</v>
      </c>
      <c r="E51" s="3" t="s">
        <v>35</v>
      </c>
      <c r="F51" s="3" t="s">
        <v>36</v>
      </c>
      <c r="G51" s="3" t="s">
        <v>37</v>
      </c>
      <c r="H51" s="3">
        <v>58</v>
      </c>
      <c r="I51" s="3">
        <v>1.77</v>
      </c>
      <c r="J51" s="30">
        <f t="shared" si="2"/>
        <v>102.66</v>
      </c>
      <c r="K51" s="29">
        <f t="shared" si="3"/>
        <v>3.5931000000000002</v>
      </c>
      <c r="L51" s="30">
        <f t="shared" si="4"/>
        <v>99.06689999999999</v>
      </c>
      <c r="M51" s="3" t="str">
        <f t="shared" si="5"/>
        <v>No</v>
      </c>
      <c r="N51" s="3" t="str">
        <f t="shared" si="6"/>
        <v>May</v>
      </c>
    </row>
    <row r="52" spans="1:14" ht="14.25" customHeight="1" x14ac:dyDescent="0.25">
      <c r="A52" s="24">
        <v>43982</v>
      </c>
      <c r="B52" s="27">
        <f t="shared" si="0"/>
        <v>2020</v>
      </c>
      <c r="C52" s="27">
        <f t="shared" si="1"/>
        <v>5</v>
      </c>
      <c r="D52" s="3" t="s">
        <v>34</v>
      </c>
      <c r="E52" s="3" t="s">
        <v>35</v>
      </c>
      <c r="F52" s="3" t="s">
        <v>39</v>
      </c>
      <c r="G52" s="3" t="s">
        <v>40</v>
      </c>
      <c r="H52" s="3">
        <v>33</v>
      </c>
      <c r="I52" s="3">
        <v>3.49</v>
      </c>
      <c r="J52" s="30">
        <f t="shared" si="2"/>
        <v>115.17</v>
      </c>
      <c r="K52" s="29">
        <f t="shared" si="3"/>
        <v>4.0309500000000007</v>
      </c>
      <c r="L52" s="30">
        <f t="shared" si="4"/>
        <v>111.13905</v>
      </c>
      <c r="M52" s="3" t="str">
        <f t="shared" si="5"/>
        <v>No</v>
      </c>
      <c r="N52" s="3" t="str">
        <f t="shared" si="6"/>
        <v>May</v>
      </c>
    </row>
    <row r="53" spans="1:14" ht="14.25" customHeight="1" x14ac:dyDescent="0.25">
      <c r="A53" s="24">
        <v>43985</v>
      </c>
      <c r="B53" s="27">
        <f t="shared" si="0"/>
        <v>2020</v>
      </c>
      <c r="C53" s="27">
        <f t="shared" si="1"/>
        <v>6</v>
      </c>
      <c r="D53" s="3" t="s">
        <v>42</v>
      </c>
      <c r="E53" s="3" t="s">
        <v>43</v>
      </c>
      <c r="F53" s="3" t="s">
        <v>44</v>
      </c>
      <c r="G53" s="3" t="s">
        <v>53</v>
      </c>
      <c r="H53" s="3">
        <v>288</v>
      </c>
      <c r="I53" s="3">
        <v>2.84</v>
      </c>
      <c r="J53" s="30">
        <f t="shared" si="2"/>
        <v>817.92</v>
      </c>
      <c r="K53" s="29">
        <f t="shared" si="3"/>
        <v>28.627200000000002</v>
      </c>
      <c r="L53" s="30">
        <f t="shared" si="4"/>
        <v>789.29279999999994</v>
      </c>
      <c r="M53" s="3" t="str">
        <f t="shared" si="5"/>
        <v>Yes</v>
      </c>
      <c r="N53" s="3" t="str">
        <f t="shared" si="6"/>
        <v>June</v>
      </c>
    </row>
    <row r="54" spans="1:14" ht="14.25" customHeight="1" x14ac:dyDescent="0.25">
      <c r="A54" s="24">
        <v>43988</v>
      </c>
      <c r="B54" s="27">
        <f t="shared" si="0"/>
        <v>2020</v>
      </c>
      <c r="C54" s="27">
        <f t="shared" si="1"/>
        <v>6</v>
      </c>
      <c r="D54" s="3" t="s">
        <v>34</v>
      </c>
      <c r="E54" s="3" t="s">
        <v>47</v>
      </c>
      <c r="F54" s="3" t="s">
        <v>44</v>
      </c>
      <c r="G54" s="3" t="s">
        <v>45</v>
      </c>
      <c r="H54" s="3">
        <v>76</v>
      </c>
      <c r="I54" s="3">
        <v>1.87</v>
      </c>
      <c r="J54" s="30">
        <f t="shared" si="2"/>
        <v>142.12</v>
      </c>
      <c r="K54" s="29">
        <f t="shared" si="3"/>
        <v>4.9742000000000006</v>
      </c>
      <c r="L54" s="30">
        <f t="shared" si="4"/>
        <v>137.14580000000001</v>
      </c>
      <c r="M54" s="3" t="str">
        <f t="shared" si="5"/>
        <v>No</v>
      </c>
      <c r="N54" s="3" t="str">
        <f t="shared" si="6"/>
        <v>June</v>
      </c>
    </row>
    <row r="55" spans="1:14" ht="14.25" customHeight="1" x14ac:dyDescent="0.25">
      <c r="A55" s="24">
        <v>43991</v>
      </c>
      <c r="B55" s="27">
        <f t="shared" si="0"/>
        <v>2020</v>
      </c>
      <c r="C55" s="27">
        <f t="shared" si="1"/>
        <v>6</v>
      </c>
      <c r="D55" s="3" t="s">
        <v>42</v>
      </c>
      <c r="E55" s="3" t="s">
        <v>55</v>
      </c>
      <c r="F55" s="3" t="s">
        <v>36</v>
      </c>
      <c r="G55" s="3" t="s">
        <v>37</v>
      </c>
      <c r="H55" s="3">
        <v>42</v>
      </c>
      <c r="I55" s="3">
        <v>1.77</v>
      </c>
      <c r="J55" s="30">
        <f t="shared" si="2"/>
        <v>74.34</v>
      </c>
      <c r="K55" s="29">
        <f t="shared" si="3"/>
        <v>2.6019000000000005</v>
      </c>
      <c r="L55" s="30">
        <f t="shared" si="4"/>
        <v>71.738100000000003</v>
      </c>
      <c r="M55" s="3" t="str">
        <f t="shared" si="5"/>
        <v>No</v>
      </c>
      <c r="N55" s="3" t="str">
        <f t="shared" si="6"/>
        <v>June</v>
      </c>
    </row>
    <row r="56" spans="1:14" ht="14.25" customHeight="1" x14ac:dyDescent="0.25">
      <c r="A56" s="24">
        <v>43994</v>
      </c>
      <c r="B56" s="27">
        <f t="shared" si="0"/>
        <v>2020</v>
      </c>
      <c r="C56" s="27">
        <f t="shared" si="1"/>
        <v>6</v>
      </c>
      <c r="D56" s="3" t="s">
        <v>42</v>
      </c>
      <c r="E56" s="3" t="s">
        <v>55</v>
      </c>
      <c r="F56" s="3" t="s">
        <v>39</v>
      </c>
      <c r="G56" s="3" t="s">
        <v>40</v>
      </c>
      <c r="H56" s="3">
        <v>20</v>
      </c>
      <c r="I56" s="3">
        <v>3.4899999999999998</v>
      </c>
      <c r="J56" s="30">
        <f t="shared" si="2"/>
        <v>69.8</v>
      </c>
      <c r="K56" s="29">
        <f t="shared" si="3"/>
        <v>2.4430000000000001</v>
      </c>
      <c r="L56" s="30">
        <f t="shared" si="4"/>
        <v>67.356999999999999</v>
      </c>
      <c r="M56" s="3" t="str">
        <f t="shared" si="5"/>
        <v>No</v>
      </c>
      <c r="N56" s="3" t="str">
        <f t="shared" si="6"/>
        <v>June</v>
      </c>
    </row>
    <row r="57" spans="1:14" ht="14.25" customHeight="1" x14ac:dyDescent="0.25">
      <c r="A57" s="24">
        <v>43997</v>
      </c>
      <c r="B57" s="27">
        <f t="shared" si="0"/>
        <v>2020</v>
      </c>
      <c r="C57" s="27">
        <f t="shared" si="1"/>
        <v>6</v>
      </c>
      <c r="D57" s="3" t="s">
        <v>34</v>
      </c>
      <c r="E57" s="3" t="s">
        <v>35</v>
      </c>
      <c r="F57" s="3" t="s">
        <v>36</v>
      </c>
      <c r="G57" s="3" t="s">
        <v>37</v>
      </c>
      <c r="H57" s="3">
        <v>75</v>
      </c>
      <c r="I57" s="3">
        <v>1.77</v>
      </c>
      <c r="J57" s="30">
        <f t="shared" si="2"/>
        <v>132.75</v>
      </c>
      <c r="K57" s="29">
        <f t="shared" si="3"/>
        <v>4.6462500000000002</v>
      </c>
      <c r="L57" s="30">
        <f t="shared" si="4"/>
        <v>128.10374999999999</v>
      </c>
      <c r="M57" s="3" t="str">
        <f t="shared" si="5"/>
        <v>No</v>
      </c>
      <c r="N57" s="3" t="str">
        <f t="shared" si="6"/>
        <v>June</v>
      </c>
    </row>
    <row r="58" spans="1:14" ht="14.25" customHeight="1" x14ac:dyDescent="0.25">
      <c r="A58" s="24">
        <v>44000</v>
      </c>
      <c r="B58" s="27">
        <f t="shared" si="0"/>
        <v>2020</v>
      </c>
      <c r="C58" s="27">
        <f t="shared" si="1"/>
        <v>6</v>
      </c>
      <c r="D58" s="3" t="s">
        <v>34</v>
      </c>
      <c r="E58" s="3" t="s">
        <v>35</v>
      </c>
      <c r="F58" s="3" t="s">
        <v>39</v>
      </c>
      <c r="G58" s="3" t="s">
        <v>40</v>
      </c>
      <c r="H58" s="3">
        <v>38</v>
      </c>
      <c r="I58" s="3">
        <v>3.49</v>
      </c>
      <c r="J58" s="30">
        <f t="shared" si="2"/>
        <v>132.62</v>
      </c>
      <c r="K58" s="29">
        <f t="shared" si="3"/>
        <v>4.6417000000000002</v>
      </c>
      <c r="L58" s="30">
        <f t="shared" si="4"/>
        <v>127.9783</v>
      </c>
      <c r="M58" s="3" t="str">
        <f t="shared" si="5"/>
        <v>No</v>
      </c>
      <c r="N58" s="3" t="str">
        <f t="shared" si="6"/>
        <v>June</v>
      </c>
    </row>
    <row r="59" spans="1:14" ht="14.25" customHeight="1" x14ac:dyDescent="0.25">
      <c r="A59" s="24">
        <v>44003</v>
      </c>
      <c r="B59" s="27">
        <f t="shared" si="0"/>
        <v>2020</v>
      </c>
      <c r="C59" s="27">
        <f t="shared" si="1"/>
        <v>6</v>
      </c>
      <c r="D59" s="3" t="s">
        <v>42</v>
      </c>
      <c r="E59" s="3" t="s">
        <v>43</v>
      </c>
      <c r="F59" s="3" t="s">
        <v>36</v>
      </c>
      <c r="G59" s="3" t="s">
        <v>37</v>
      </c>
      <c r="H59" s="3">
        <v>306</v>
      </c>
      <c r="I59" s="3">
        <v>1.77</v>
      </c>
      <c r="J59" s="30">
        <f t="shared" si="2"/>
        <v>541.62</v>
      </c>
      <c r="K59" s="29">
        <f t="shared" si="3"/>
        <v>18.956700000000001</v>
      </c>
      <c r="L59" s="30">
        <f t="shared" si="4"/>
        <v>522.66330000000005</v>
      </c>
      <c r="M59" s="3" t="str">
        <f t="shared" si="5"/>
        <v>Yes</v>
      </c>
      <c r="N59" s="3" t="str">
        <f t="shared" si="6"/>
        <v>June</v>
      </c>
    </row>
    <row r="60" spans="1:14" ht="14.25" customHeight="1" x14ac:dyDescent="0.25">
      <c r="A60" s="24">
        <v>44006</v>
      </c>
      <c r="B60" s="27">
        <f t="shared" si="0"/>
        <v>2020</v>
      </c>
      <c r="C60" s="27">
        <f t="shared" si="1"/>
        <v>6</v>
      </c>
      <c r="D60" s="3" t="s">
        <v>42</v>
      </c>
      <c r="E60" s="3" t="s">
        <v>43</v>
      </c>
      <c r="F60" s="3" t="s">
        <v>51</v>
      </c>
      <c r="G60" s="3" t="s">
        <v>52</v>
      </c>
      <c r="H60" s="3">
        <v>28</v>
      </c>
      <c r="I60" s="3">
        <v>1.68</v>
      </c>
      <c r="J60" s="30">
        <f t="shared" si="2"/>
        <v>47.04</v>
      </c>
      <c r="K60" s="29">
        <f t="shared" si="3"/>
        <v>1.6464000000000001</v>
      </c>
      <c r="L60" s="30">
        <f t="shared" si="4"/>
        <v>45.393599999999999</v>
      </c>
      <c r="M60" s="3" t="str">
        <f t="shared" si="5"/>
        <v>No</v>
      </c>
      <c r="N60" s="3" t="str">
        <f t="shared" si="6"/>
        <v>June</v>
      </c>
    </row>
    <row r="61" spans="1:14" ht="14.25" customHeight="1" x14ac:dyDescent="0.25">
      <c r="A61" s="24">
        <v>44009</v>
      </c>
      <c r="B61" s="27">
        <f t="shared" si="0"/>
        <v>2020</v>
      </c>
      <c r="C61" s="27">
        <f t="shared" si="1"/>
        <v>6</v>
      </c>
      <c r="D61" s="3" t="s">
        <v>34</v>
      </c>
      <c r="E61" s="3" t="s">
        <v>47</v>
      </c>
      <c r="F61" s="3" t="s">
        <v>36</v>
      </c>
      <c r="G61" s="3" t="s">
        <v>54</v>
      </c>
      <c r="H61" s="3">
        <v>110</v>
      </c>
      <c r="I61" s="3">
        <v>1.8699999999999999</v>
      </c>
      <c r="J61" s="30">
        <f t="shared" si="2"/>
        <v>205.7</v>
      </c>
      <c r="K61" s="29">
        <f t="shared" si="3"/>
        <v>7.1995000000000005</v>
      </c>
      <c r="L61" s="30">
        <f t="shared" si="4"/>
        <v>198.50049999999999</v>
      </c>
      <c r="M61" s="3" t="str">
        <f t="shared" si="5"/>
        <v>No</v>
      </c>
      <c r="N61" s="3" t="str">
        <f t="shared" si="6"/>
        <v>June</v>
      </c>
    </row>
    <row r="62" spans="1:14" ht="14.25" customHeight="1" x14ac:dyDescent="0.25">
      <c r="A62" s="24">
        <v>44012</v>
      </c>
      <c r="B62" s="27">
        <f t="shared" si="0"/>
        <v>2020</v>
      </c>
      <c r="C62" s="27">
        <f t="shared" si="1"/>
        <v>6</v>
      </c>
      <c r="D62" s="3" t="s">
        <v>34</v>
      </c>
      <c r="E62" s="3" t="s">
        <v>47</v>
      </c>
      <c r="F62" s="3" t="s">
        <v>44</v>
      </c>
      <c r="G62" s="3" t="s">
        <v>53</v>
      </c>
      <c r="H62" s="3">
        <v>51</v>
      </c>
      <c r="I62" s="3">
        <v>2.84</v>
      </c>
      <c r="J62" s="30">
        <f t="shared" si="2"/>
        <v>144.84</v>
      </c>
      <c r="K62" s="29">
        <f t="shared" si="3"/>
        <v>5.0694000000000008</v>
      </c>
      <c r="L62" s="30">
        <f t="shared" si="4"/>
        <v>139.7706</v>
      </c>
      <c r="M62" s="3" t="str">
        <f t="shared" si="5"/>
        <v>No</v>
      </c>
      <c r="N62" s="3" t="str">
        <f t="shared" si="6"/>
        <v>June</v>
      </c>
    </row>
    <row r="63" spans="1:14" ht="14.25" customHeight="1" x14ac:dyDescent="0.25">
      <c r="A63" s="24">
        <v>44015</v>
      </c>
      <c r="B63" s="27">
        <f t="shared" si="0"/>
        <v>2020</v>
      </c>
      <c r="C63" s="27">
        <f t="shared" si="1"/>
        <v>7</v>
      </c>
      <c r="D63" s="3" t="s">
        <v>42</v>
      </c>
      <c r="E63" s="3" t="s">
        <v>55</v>
      </c>
      <c r="F63" s="3" t="s">
        <v>36</v>
      </c>
      <c r="G63" s="3" t="s">
        <v>37</v>
      </c>
      <c r="H63" s="3">
        <v>52</v>
      </c>
      <c r="I63" s="3">
        <v>1.77</v>
      </c>
      <c r="J63" s="30">
        <f t="shared" si="2"/>
        <v>92.04</v>
      </c>
      <c r="K63" s="29">
        <f t="shared" si="3"/>
        <v>3.2214000000000005</v>
      </c>
      <c r="L63" s="30">
        <f t="shared" si="4"/>
        <v>88.818600000000004</v>
      </c>
      <c r="M63" s="3" t="str">
        <f t="shared" si="5"/>
        <v>No</v>
      </c>
      <c r="N63" s="3" t="str">
        <f t="shared" si="6"/>
        <v>July</v>
      </c>
    </row>
    <row r="64" spans="1:14" ht="14.25" customHeight="1" x14ac:dyDescent="0.25">
      <c r="A64" s="24">
        <v>44018</v>
      </c>
      <c r="B64" s="27">
        <f t="shared" si="0"/>
        <v>2020</v>
      </c>
      <c r="C64" s="27">
        <f t="shared" si="1"/>
        <v>7</v>
      </c>
      <c r="D64" s="3" t="s">
        <v>42</v>
      </c>
      <c r="E64" s="3" t="s">
        <v>55</v>
      </c>
      <c r="F64" s="3" t="s">
        <v>39</v>
      </c>
      <c r="G64" s="3" t="s">
        <v>40</v>
      </c>
      <c r="H64" s="3">
        <v>28</v>
      </c>
      <c r="I64" s="3">
        <v>3.4899999999999998</v>
      </c>
      <c r="J64" s="30">
        <f t="shared" si="2"/>
        <v>97.72</v>
      </c>
      <c r="K64" s="29">
        <f t="shared" si="3"/>
        <v>3.4202000000000004</v>
      </c>
      <c r="L64" s="30">
        <f t="shared" si="4"/>
        <v>94.299800000000005</v>
      </c>
      <c r="M64" s="3" t="str">
        <f t="shared" si="5"/>
        <v>No</v>
      </c>
      <c r="N64" s="3" t="str">
        <f t="shared" si="6"/>
        <v>July</v>
      </c>
    </row>
    <row r="65" spans="1:14" ht="14.25" customHeight="1" x14ac:dyDescent="0.25">
      <c r="A65" s="24">
        <v>44021</v>
      </c>
      <c r="B65" s="27">
        <f t="shared" si="0"/>
        <v>2020</v>
      </c>
      <c r="C65" s="27">
        <f t="shared" si="1"/>
        <v>7</v>
      </c>
      <c r="D65" s="3" t="s">
        <v>34</v>
      </c>
      <c r="E65" s="3" t="s">
        <v>35</v>
      </c>
      <c r="F65" s="3" t="s">
        <v>36</v>
      </c>
      <c r="G65" s="3" t="s">
        <v>37</v>
      </c>
      <c r="H65" s="3">
        <v>136</v>
      </c>
      <c r="I65" s="3">
        <v>1.77</v>
      </c>
      <c r="J65" s="30">
        <f t="shared" si="2"/>
        <v>240.72</v>
      </c>
      <c r="K65" s="29">
        <f t="shared" si="3"/>
        <v>8.4252000000000002</v>
      </c>
      <c r="L65" s="30">
        <f t="shared" si="4"/>
        <v>232.29480000000001</v>
      </c>
      <c r="M65" s="3" t="str">
        <f t="shared" si="5"/>
        <v>Yes</v>
      </c>
      <c r="N65" s="3" t="str">
        <f t="shared" si="6"/>
        <v>July</v>
      </c>
    </row>
    <row r="66" spans="1:14" ht="14.25" customHeight="1" x14ac:dyDescent="0.25">
      <c r="A66" s="24">
        <v>44024</v>
      </c>
      <c r="B66" s="27">
        <f t="shared" si="0"/>
        <v>2020</v>
      </c>
      <c r="C66" s="27">
        <f t="shared" si="1"/>
        <v>7</v>
      </c>
      <c r="D66" s="3" t="s">
        <v>34</v>
      </c>
      <c r="E66" s="3" t="s">
        <v>35</v>
      </c>
      <c r="F66" s="3" t="s">
        <v>39</v>
      </c>
      <c r="G66" s="3" t="s">
        <v>40</v>
      </c>
      <c r="H66" s="3">
        <v>42</v>
      </c>
      <c r="I66" s="3">
        <v>3.49</v>
      </c>
      <c r="J66" s="30">
        <f t="shared" si="2"/>
        <v>146.58000000000001</v>
      </c>
      <c r="K66" s="29">
        <f t="shared" si="3"/>
        <v>5.130300000000001</v>
      </c>
      <c r="L66" s="30">
        <f t="shared" si="4"/>
        <v>141.44970000000001</v>
      </c>
      <c r="M66" s="3" t="str">
        <f t="shared" si="5"/>
        <v>No</v>
      </c>
      <c r="N66" s="3" t="str">
        <f t="shared" si="6"/>
        <v>July</v>
      </c>
    </row>
    <row r="67" spans="1:14" ht="14.25" customHeight="1" x14ac:dyDescent="0.25">
      <c r="A67" s="24">
        <v>44027</v>
      </c>
      <c r="B67" s="27">
        <f t="shared" ref="B67:B130" si="7">YEAR(A67)</f>
        <v>2020</v>
      </c>
      <c r="C67" s="27">
        <f t="shared" ref="C67:C130" si="8">MONTH(A67)</f>
        <v>7</v>
      </c>
      <c r="D67" s="3" t="s">
        <v>42</v>
      </c>
      <c r="E67" s="3" t="s">
        <v>43</v>
      </c>
      <c r="F67" s="3" t="s">
        <v>44</v>
      </c>
      <c r="G67" s="3" t="s">
        <v>45</v>
      </c>
      <c r="H67" s="3">
        <v>75</v>
      </c>
      <c r="I67" s="3">
        <v>1.87</v>
      </c>
      <c r="J67" s="30">
        <f t="shared" ref="J67:J130" si="9">H67*I67</f>
        <v>140.25</v>
      </c>
      <c r="K67" s="29">
        <f t="shared" ref="K67:K130" si="10">J67*$S$2</f>
        <v>4.9087500000000004</v>
      </c>
      <c r="L67" s="30">
        <f t="shared" ref="L67:L130" si="11">J67-K67</f>
        <v>135.34125</v>
      </c>
      <c r="M67" s="3" t="str">
        <f t="shared" ref="M67:M130" si="12">IF(L67&gt;200,"Yes", "No")</f>
        <v>No</v>
      </c>
      <c r="N67" s="3" t="str">
        <f t="shared" ref="N67:N130" si="13">TEXT(A67,"mmmm")</f>
        <v>July</v>
      </c>
    </row>
    <row r="68" spans="1:14" ht="14.25" customHeight="1" x14ac:dyDescent="0.25">
      <c r="A68" s="24">
        <v>44030</v>
      </c>
      <c r="B68" s="27">
        <f t="shared" si="7"/>
        <v>2020</v>
      </c>
      <c r="C68" s="27">
        <f t="shared" si="8"/>
        <v>7</v>
      </c>
      <c r="D68" s="3" t="s">
        <v>34</v>
      </c>
      <c r="E68" s="3" t="s">
        <v>47</v>
      </c>
      <c r="F68" s="3" t="s">
        <v>36</v>
      </c>
      <c r="G68" s="3" t="s">
        <v>54</v>
      </c>
      <c r="H68" s="3">
        <v>72</v>
      </c>
      <c r="I68" s="3">
        <v>1.8699999999999999</v>
      </c>
      <c r="J68" s="30">
        <f t="shared" si="9"/>
        <v>134.63999999999999</v>
      </c>
      <c r="K68" s="29">
        <f t="shared" si="10"/>
        <v>4.7123999999999997</v>
      </c>
      <c r="L68" s="30">
        <f t="shared" si="11"/>
        <v>129.92759999999998</v>
      </c>
      <c r="M68" s="3" t="str">
        <f t="shared" si="12"/>
        <v>No</v>
      </c>
      <c r="N68" s="3" t="str">
        <f t="shared" si="13"/>
        <v>July</v>
      </c>
    </row>
    <row r="69" spans="1:14" ht="14.25" customHeight="1" x14ac:dyDescent="0.25">
      <c r="A69" s="24">
        <v>44033</v>
      </c>
      <c r="B69" s="27">
        <f t="shared" si="7"/>
        <v>2020</v>
      </c>
      <c r="C69" s="27">
        <f t="shared" si="8"/>
        <v>7</v>
      </c>
      <c r="D69" s="3" t="s">
        <v>34</v>
      </c>
      <c r="E69" s="3" t="s">
        <v>47</v>
      </c>
      <c r="F69" s="3" t="s">
        <v>44</v>
      </c>
      <c r="G69" s="3" t="s">
        <v>53</v>
      </c>
      <c r="H69" s="3">
        <v>56</v>
      </c>
      <c r="I69" s="3">
        <v>2.84</v>
      </c>
      <c r="J69" s="30">
        <f t="shared" si="9"/>
        <v>159.04</v>
      </c>
      <c r="K69" s="29">
        <f t="shared" si="10"/>
        <v>5.5664000000000007</v>
      </c>
      <c r="L69" s="30">
        <f t="shared" si="11"/>
        <v>153.4736</v>
      </c>
      <c r="M69" s="3" t="str">
        <f t="shared" si="12"/>
        <v>No</v>
      </c>
      <c r="N69" s="3" t="str">
        <f t="shared" si="13"/>
        <v>July</v>
      </c>
    </row>
    <row r="70" spans="1:14" ht="14.25" customHeight="1" x14ac:dyDescent="0.25">
      <c r="A70" s="24">
        <v>44036</v>
      </c>
      <c r="B70" s="27">
        <f t="shared" si="7"/>
        <v>2020</v>
      </c>
      <c r="C70" s="27">
        <f t="shared" si="8"/>
        <v>7</v>
      </c>
      <c r="D70" s="3" t="s">
        <v>42</v>
      </c>
      <c r="E70" s="3" t="s">
        <v>55</v>
      </c>
      <c r="F70" s="3" t="s">
        <v>36</v>
      </c>
      <c r="G70" s="3" t="s">
        <v>54</v>
      </c>
      <c r="H70" s="3">
        <v>51</v>
      </c>
      <c r="I70" s="3">
        <v>1.87</v>
      </c>
      <c r="J70" s="30">
        <f t="shared" si="9"/>
        <v>95.37</v>
      </c>
      <c r="K70" s="29">
        <f t="shared" si="10"/>
        <v>3.3379500000000006</v>
      </c>
      <c r="L70" s="30">
        <f t="shared" si="11"/>
        <v>92.032049999999998</v>
      </c>
      <c r="M70" s="3" t="str">
        <f t="shared" si="12"/>
        <v>No</v>
      </c>
      <c r="N70" s="3" t="str">
        <f t="shared" si="13"/>
        <v>July</v>
      </c>
    </row>
    <row r="71" spans="1:14" ht="14.25" customHeight="1" x14ac:dyDescent="0.25">
      <c r="A71" s="24">
        <v>44039</v>
      </c>
      <c r="B71" s="27">
        <f t="shared" si="7"/>
        <v>2020</v>
      </c>
      <c r="C71" s="27">
        <f t="shared" si="8"/>
        <v>7</v>
      </c>
      <c r="D71" s="3" t="s">
        <v>42</v>
      </c>
      <c r="E71" s="3" t="s">
        <v>55</v>
      </c>
      <c r="F71" s="3" t="s">
        <v>51</v>
      </c>
      <c r="G71" s="3" t="s">
        <v>52</v>
      </c>
      <c r="H71" s="3">
        <v>31</v>
      </c>
      <c r="I71" s="3">
        <v>1.68</v>
      </c>
      <c r="J71" s="30">
        <f t="shared" si="9"/>
        <v>52.08</v>
      </c>
      <c r="K71" s="29">
        <f t="shared" si="10"/>
        <v>1.8228000000000002</v>
      </c>
      <c r="L71" s="30">
        <f t="shared" si="11"/>
        <v>50.257199999999997</v>
      </c>
      <c r="M71" s="3" t="str">
        <f t="shared" si="12"/>
        <v>No</v>
      </c>
      <c r="N71" s="3" t="str">
        <f t="shared" si="13"/>
        <v>July</v>
      </c>
    </row>
    <row r="72" spans="1:14" ht="14.25" customHeight="1" x14ac:dyDescent="0.25">
      <c r="A72" s="24">
        <v>44042</v>
      </c>
      <c r="B72" s="27">
        <f t="shared" si="7"/>
        <v>2020</v>
      </c>
      <c r="C72" s="27">
        <f t="shared" si="8"/>
        <v>7</v>
      </c>
      <c r="D72" s="3" t="s">
        <v>34</v>
      </c>
      <c r="E72" s="3" t="s">
        <v>35</v>
      </c>
      <c r="F72" s="3" t="s">
        <v>36</v>
      </c>
      <c r="G72" s="3" t="s">
        <v>54</v>
      </c>
      <c r="H72" s="3">
        <v>56</v>
      </c>
      <c r="I72" s="3">
        <v>1.8699999999999999</v>
      </c>
      <c r="J72" s="30">
        <f t="shared" si="9"/>
        <v>104.72</v>
      </c>
      <c r="K72" s="29">
        <f t="shared" si="10"/>
        <v>3.6652000000000005</v>
      </c>
      <c r="L72" s="30">
        <f t="shared" si="11"/>
        <v>101.0548</v>
      </c>
      <c r="M72" s="3" t="str">
        <f t="shared" si="12"/>
        <v>No</v>
      </c>
      <c r="N72" s="3" t="str">
        <f t="shared" si="13"/>
        <v>July</v>
      </c>
    </row>
    <row r="73" spans="1:14" ht="14.25" customHeight="1" x14ac:dyDescent="0.25">
      <c r="A73" s="24">
        <v>44045</v>
      </c>
      <c r="B73" s="27">
        <f t="shared" si="7"/>
        <v>2020</v>
      </c>
      <c r="C73" s="27">
        <f t="shared" si="8"/>
        <v>8</v>
      </c>
      <c r="D73" s="3" t="s">
        <v>34</v>
      </c>
      <c r="E73" s="3" t="s">
        <v>35</v>
      </c>
      <c r="F73" s="3" t="s">
        <v>44</v>
      </c>
      <c r="G73" s="3" t="s">
        <v>53</v>
      </c>
      <c r="H73" s="3">
        <v>137</v>
      </c>
      <c r="I73" s="3">
        <v>2.84</v>
      </c>
      <c r="J73" s="30">
        <f t="shared" si="9"/>
        <v>389.08</v>
      </c>
      <c r="K73" s="29">
        <f t="shared" si="10"/>
        <v>13.617800000000001</v>
      </c>
      <c r="L73" s="30">
        <f t="shared" si="11"/>
        <v>375.4622</v>
      </c>
      <c r="M73" s="3" t="str">
        <f t="shared" si="12"/>
        <v>Yes</v>
      </c>
      <c r="N73" s="3" t="str">
        <f t="shared" si="13"/>
        <v>August</v>
      </c>
    </row>
    <row r="74" spans="1:14" ht="14.25" customHeight="1" x14ac:dyDescent="0.25">
      <c r="A74" s="24">
        <v>44048</v>
      </c>
      <c r="B74" s="27">
        <f t="shared" si="7"/>
        <v>2020</v>
      </c>
      <c r="C74" s="27">
        <f t="shared" si="8"/>
        <v>8</v>
      </c>
      <c r="D74" s="3" t="s">
        <v>42</v>
      </c>
      <c r="E74" s="3" t="s">
        <v>43</v>
      </c>
      <c r="F74" s="3" t="s">
        <v>44</v>
      </c>
      <c r="G74" s="3" t="s">
        <v>45</v>
      </c>
      <c r="H74" s="3">
        <v>107</v>
      </c>
      <c r="I74" s="3">
        <v>1.87</v>
      </c>
      <c r="J74" s="30">
        <f t="shared" si="9"/>
        <v>200.09</v>
      </c>
      <c r="K74" s="29">
        <f t="shared" si="10"/>
        <v>7.0031500000000007</v>
      </c>
      <c r="L74" s="30">
        <f t="shared" si="11"/>
        <v>193.08685</v>
      </c>
      <c r="M74" s="3" t="str">
        <f t="shared" si="12"/>
        <v>No</v>
      </c>
      <c r="N74" s="3" t="str">
        <f t="shared" si="13"/>
        <v>August</v>
      </c>
    </row>
    <row r="75" spans="1:14" ht="14.25" customHeight="1" x14ac:dyDescent="0.25">
      <c r="A75" s="24">
        <v>44051</v>
      </c>
      <c r="B75" s="27">
        <f t="shared" si="7"/>
        <v>2020</v>
      </c>
      <c r="C75" s="27">
        <f t="shared" si="8"/>
        <v>8</v>
      </c>
      <c r="D75" s="3" t="s">
        <v>34</v>
      </c>
      <c r="E75" s="3" t="s">
        <v>47</v>
      </c>
      <c r="F75" s="3" t="s">
        <v>36</v>
      </c>
      <c r="G75" s="3" t="s">
        <v>37</v>
      </c>
      <c r="H75" s="3">
        <v>24</v>
      </c>
      <c r="I75" s="3">
        <v>1.7699999999999998</v>
      </c>
      <c r="J75" s="30">
        <f t="shared" si="9"/>
        <v>42.48</v>
      </c>
      <c r="K75" s="29">
        <f t="shared" si="10"/>
        <v>1.4868000000000001</v>
      </c>
      <c r="L75" s="30">
        <f t="shared" si="11"/>
        <v>40.993199999999995</v>
      </c>
      <c r="M75" s="3" t="str">
        <f t="shared" si="12"/>
        <v>No</v>
      </c>
      <c r="N75" s="3" t="str">
        <f t="shared" si="13"/>
        <v>August</v>
      </c>
    </row>
    <row r="76" spans="1:14" ht="14.25" customHeight="1" x14ac:dyDescent="0.25">
      <c r="A76" s="24">
        <v>44054</v>
      </c>
      <c r="B76" s="27">
        <f t="shared" si="7"/>
        <v>2020</v>
      </c>
      <c r="C76" s="27">
        <f t="shared" si="8"/>
        <v>8</v>
      </c>
      <c r="D76" s="3" t="s">
        <v>34</v>
      </c>
      <c r="E76" s="3" t="s">
        <v>47</v>
      </c>
      <c r="F76" s="3" t="s">
        <v>39</v>
      </c>
      <c r="G76" s="3" t="s">
        <v>40</v>
      </c>
      <c r="H76" s="3">
        <v>30</v>
      </c>
      <c r="I76" s="3">
        <v>3.49</v>
      </c>
      <c r="J76" s="30">
        <f t="shared" si="9"/>
        <v>104.7</v>
      </c>
      <c r="K76" s="29">
        <f t="shared" si="10"/>
        <v>3.6645000000000003</v>
      </c>
      <c r="L76" s="30">
        <f t="shared" si="11"/>
        <v>101.0355</v>
      </c>
      <c r="M76" s="3" t="str">
        <f t="shared" si="12"/>
        <v>No</v>
      </c>
      <c r="N76" s="3" t="str">
        <f t="shared" si="13"/>
        <v>August</v>
      </c>
    </row>
    <row r="77" spans="1:14" ht="14.25" customHeight="1" x14ac:dyDescent="0.25">
      <c r="A77" s="24">
        <v>44057</v>
      </c>
      <c r="B77" s="27">
        <f t="shared" si="7"/>
        <v>2020</v>
      </c>
      <c r="C77" s="27">
        <f t="shared" si="8"/>
        <v>8</v>
      </c>
      <c r="D77" s="3" t="s">
        <v>42</v>
      </c>
      <c r="E77" s="3" t="s">
        <v>55</v>
      </c>
      <c r="F77" s="3" t="s">
        <v>44</v>
      </c>
      <c r="G77" s="3" t="s">
        <v>45</v>
      </c>
      <c r="H77" s="3">
        <v>70</v>
      </c>
      <c r="I77" s="3">
        <v>1.87</v>
      </c>
      <c r="J77" s="30">
        <f t="shared" si="9"/>
        <v>130.9</v>
      </c>
      <c r="K77" s="29">
        <f t="shared" si="10"/>
        <v>4.581500000000001</v>
      </c>
      <c r="L77" s="30">
        <f t="shared" si="11"/>
        <v>126.3185</v>
      </c>
      <c r="M77" s="3" t="str">
        <f t="shared" si="12"/>
        <v>No</v>
      </c>
      <c r="N77" s="3" t="str">
        <f t="shared" si="13"/>
        <v>August</v>
      </c>
    </row>
    <row r="78" spans="1:14" ht="14.25" customHeight="1" x14ac:dyDescent="0.25">
      <c r="A78" s="24">
        <v>44060</v>
      </c>
      <c r="B78" s="27">
        <f t="shared" si="7"/>
        <v>2020</v>
      </c>
      <c r="C78" s="27">
        <f t="shared" si="8"/>
        <v>8</v>
      </c>
      <c r="D78" s="3" t="s">
        <v>34</v>
      </c>
      <c r="E78" s="3" t="s">
        <v>35</v>
      </c>
      <c r="F78" s="3" t="s">
        <v>44</v>
      </c>
      <c r="G78" s="3" t="s">
        <v>49</v>
      </c>
      <c r="H78" s="3">
        <v>31</v>
      </c>
      <c r="I78" s="3">
        <v>2.1800000000000002</v>
      </c>
      <c r="J78" s="30">
        <f t="shared" si="9"/>
        <v>67.58</v>
      </c>
      <c r="K78" s="29">
        <f t="shared" si="10"/>
        <v>2.3653</v>
      </c>
      <c r="L78" s="30">
        <f t="shared" si="11"/>
        <v>65.214699999999993</v>
      </c>
      <c r="M78" s="3" t="str">
        <f t="shared" si="12"/>
        <v>No</v>
      </c>
      <c r="N78" s="3" t="str">
        <f t="shared" si="13"/>
        <v>August</v>
      </c>
    </row>
    <row r="79" spans="1:14" ht="14.25" customHeight="1" x14ac:dyDescent="0.25">
      <c r="A79" s="24">
        <v>44063</v>
      </c>
      <c r="B79" s="27">
        <f t="shared" si="7"/>
        <v>2020</v>
      </c>
      <c r="C79" s="27">
        <f t="shared" si="8"/>
        <v>8</v>
      </c>
      <c r="D79" s="3" t="s">
        <v>34</v>
      </c>
      <c r="E79" s="3" t="s">
        <v>35</v>
      </c>
      <c r="F79" s="3" t="s">
        <v>36</v>
      </c>
      <c r="G79" s="3" t="s">
        <v>37</v>
      </c>
      <c r="H79" s="3">
        <v>109</v>
      </c>
      <c r="I79" s="3">
        <v>1.77</v>
      </c>
      <c r="J79" s="30">
        <f t="shared" si="9"/>
        <v>192.93</v>
      </c>
      <c r="K79" s="29">
        <f t="shared" si="10"/>
        <v>6.7525500000000012</v>
      </c>
      <c r="L79" s="30">
        <f t="shared" si="11"/>
        <v>186.17744999999999</v>
      </c>
      <c r="M79" s="3" t="str">
        <f t="shared" si="12"/>
        <v>No</v>
      </c>
      <c r="N79" s="3" t="str">
        <f t="shared" si="13"/>
        <v>August</v>
      </c>
    </row>
    <row r="80" spans="1:14" ht="14.25" customHeight="1" x14ac:dyDescent="0.25">
      <c r="A80" s="24">
        <v>44066</v>
      </c>
      <c r="B80" s="27">
        <f t="shared" si="7"/>
        <v>2020</v>
      </c>
      <c r="C80" s="27">
        <f t="shared" si="8"/>
        <v>8</v>
      </c>
      <c r="D80" s="3" t="s">
        <v>34</v>
      </c>
      <c r="E80" s="3" t="s">
        <v>35</v>
      </c>
      <c r="F80" s="3" t="s">
        <v>39</v>
      </c>
      <c r="G80" s="3" t="s">
        <v>40</v>
      </c>
      <c r="H80" s="3">
        <v>21</v>
      </c>
      <c r="I80" s="3">
        <v>3.49</v>
      </c>
      <c r="J80" s="30">
        <f t="shared" si="9"/>
        <v>73.290000000000006</v>
      </c>
      <c r="K80" s="29">
        <f t="shared" si="10"/>
        <v>2.5651500000000005</v>
      </c>
      <c r="L80" s="30">
        <f t="shared" si="11"/>
        <v>70.724850000000004</v>
      </c>
      <c r="M80" s="3" t="str">
        <f t="shared" si="12"/>
        <v>No</v>
      </c>
      <c r="N80" s="3" t="str">
        <f t="shared" si="13"/>
        <v>August</v>
      </c>
    </row>
    <row r="81" spans="1:14" ht="14.25" customHeight="1" x14ac:dyDescent="0.25">
      <c r="A81" s="24">
        <v>44069</v>
      </c>
      <c r="B81" s="27">
        <f t="shared" si="7"/>
        <v>2020</v>
      </c>
      <c r="C81" s="27">
        <f t="shared" si="8"/>
        <v>8</v>
      </c>
      <c r="D81" s="3" t="s">
        <v>42</v>
      </c>
      <c r="E81" s="3" t="s">
        <v>43</v>
      </c>
      <c r="F81" s="3" t="s">
        <v>44</v>
      </c>
      <c r="G81" s="3" t="s">
        <v>45</v>
      </c>
      <c r="H81" s="3">
        <v>80</v>
      </c>
      <c r="I81" s="3">
        <v>1.8699999999999999</v>
      </c>
      <c r="J81" s="30">
        <f t="shared" si="9"/>
        <v>149.6</v>
      </c>
      <c r="K81" s="29">
        <f t="shared" si="10"/>
        <v>5.2360000000000007</v>
      </c>
      <c r="L81" s="30">
        <f t="shared" si="11"/>
        <v>144.364</v>
      </c>
      <c r="M81" s="3" t="str">
        <f t="shared" si="12"/>
        <v>No</v>
      </c>
      <c r="N81" s="3" t="str">
        <f t="shared" si="13"/>
        <v>August</v>
      </c>
    </row>
    <row r="82" spans="1:14" ht="14.25" customHeight="1" x14ac:dyDescent="0.25">
      <c r="A82" s="24">
        <v>44072</v>
      </c>
      <c r="B82" s="27">
        <f t="shared" si="7"/>
        <v>2020</v>
      </c>
      <c r="C82" s="27">
        <f t="shared" si="8"/>
        <v>8</v>
      </c>
      <c r="D82" s="3" t="s">
        <v>34</v>
      </c>
      <c r="E82" s="3" t="s">
        <v>47</v>
      </c>
      <c r="F82" s="3" t="s">
        <v>36</v>
      </c>
      <c r="G82" s="3" t="s">
        <v>54</v>
      </c>
      <c r="H82" s="3">
        <v>75</v>
      </c>
      <c r="I82" s="3">
        <v>1.87</v>
      </c>
      <c r="J82" s="30">
        <f t="shared" si="9"/>
        <v>140.25</v>
      </c>
      <c r="K82" s="29">
        <f t="shared" si="10"/>
        <v>4.9087500000000004</v>
      </c>
      <c r="L82" s="30">
        <f t="shared" si="11"/>
        <v>135.34125</v>
      </c>
      <c r="M82" s="3" t="str">
        <f t="shared" si="12"/>
        <v>No</v>
      </c>
      <c r="N82" s="3" t="str">
        <f t="shared" si="13"/>
        <v>August</v>
      </c>
    </row>
    <row r="83" spans="1:14" ht="14.25" customHeight="1" x14ac:dyDescent="0.25">
      <c r="A83" s="24">
        <v>44075</v>
      </c>
      <c r="B83" s="27">
        <f t="shared" si="7"/>
        <v>2020</v>
      </c>
      <c r="C83" s="27">
        <f t="shared" si="8"/>
        <v>9</v>
      </c>
      <c r="D83" s="3" t="s">
        <v>34</v>
      </c>
      <c r="E83" s="3" t="s">
        <v>47</v>
      </c>
      <c r="F83" s="3" t="s">
        <v>44</v>
      </c>
      <c r="G83" s="3" t="s">
        <v>53</v>
      </c>
      <c r="H83" s="3">
        <v>74</v>
      </c>
      <c r="I83" s="3">
        <v>2.84</v>
      </c>
      <c r="J83" s="30">
        <f t="shared" si="9"/>
        <v>210.16</v>
      </c>
      <c r="K83" s="29">
        <f t="shared" si="10"/>
        <v>7.3556000000000008</v>
      </c>
      <c r="L83" s="30">
        <f t="shared" si="11"/>
        <v>202.80439999999999</v>
      </c>
      <c r="M83" s="3" t="str">
        <f t="shared" si="12"/>
        <v>Yes</v>
      </c>
      <c r="N83" s="3" t="str">
        <f t="shared" si="13"/>
        <v>September</v>
      </c>
    </row>
    <row r="84" spans="1:14" ht="14.25" customHeight="1" x14ac:dyDescent="0.25">
      <c r="A84" s="24">
        <v>44078</v>
      </c>
      <c r="B84" s="27">
        <f t="shared" si="7"/>
        <v>2020</v>
      </c>
      <c r="C84" s="27">
        <f t="shared" si="8"/>
        <v>9</v>
      </c>
      <c r="D84" s="3" t="s">
        <v>42</v>
      </c>
      <c r="E84" s="3" t="s">
        <v>55</v>
      </c>
      <c r="F84" s="3" t="s">
        <v>36</v>
      </c>
      <c r="G84" s="3" t="s">
        <v>37</v>
      </c>
      <c r="H84" s="3">
        <v>45</v>
      </c>
      <c r="I84" s="3">
        <v>1.77</v>
      </c>
      <c r="J84" s="30">
        <f t="shared" si="9"/>
        <v>79.650000000000006</v>
      </c>
      <c r="K84" s="29">
        <f t="shared" si="10"/>
        <v>2.7877500000000004</v>
      </c>
      <c r="L84" s="30">
        <f t="shared" si="11"/>
        <v>76.862250000000003</v>
      </c>
      <c r="M84" s="3" t="str">
        <f t="shared" si="12"/>
        <v>No</v>
      </c>
      <c r="N84" s="3" t="str">
        <f t="shared" si="13"/>
        <v>September</v>
      </c>
    </row>
    <row r="85" spans="1:14" ht="14.25" customHeight="1" x14ac:dyDescent="0.25">
      <c r="A85" s="24">
        <v>44081</v>
      </c>
      <c r="B85" s="27">
        <f t="shared" si="7"/>
        <v>2020</v>
      </c>
      <c r="C85" s="27">
        <f t="shared" si="8"/>
        <v>9</v>
      </c>
      <c r="D85" s="3" t="s">
        <v>34</v>
      </c>
      <c r="E85" s="3" t="s">
        <v>35</v>
      </c>
      <c r="F85" s="3" t="s">
        <v>44</v>
      </c>
      <c r="G85" s="3" t="s">
        <v>49</v>
      </c>
      <c r="H85" s="3">
        <v>28</v>
      </c>
      <c r="I85" s="3">
        <v>2.1800000000000002</v>
      </c>
      <c r="J85" s="30">
        <f t="shared" si="9"/>
        <v>61.040000000000006</v>
      </c>
      <c r="K85" s="29">
        <f t="shared" si="10"/>
        <v>2.1364000000000005</v>
      </c>
      <c r="L85" s="30">
        <f t="shared" si="11"/>
        <v>58.903600000000004</v>
      </c>
      <c r="M85" s="3" t="str">
        <f t="shared" si="12"/>
        <v>No</v>
      </c>
      <c r="N85" s="3" t="str">
        <f t="shared" si="13"/>
        <v>September</v>
      </c>
    </row>
    <row r="86" spans="1:14" ht="14.25" customHeight="1" x14ac:dyDescent="0.25">
      <c r="A86" s="24">
        <v>44084</v>
      </c>
      <c r="B86" s="27">
        <f t="shared" si="7"/>
        <v>2020</v>
      </c>
      <c r="C86" s="27">
        <f t="shared" si="8"/>
        <v>9</v>
      </c>
      <c r="D86" s="3" t="s">
        <v>34</v>
      </c>
      <c r="E86" s="3" t="s">
        <v>35</v>
      </c>
      <c r="F86" s="3" t="s">
        <v>36</v>
      </c>
      <c r="G86" s="3" t="s">
        <v>37</v>
      </c>
      <c r="H86" s="3">
        <v>143</v>
      </c>
      <c r="I86" s="3">
        <v>1.77</v>
      </c>
      <c r="J86" s="30">
        <f t="shared" si="9"/>
        <v>253.11</v>
      </c>
      <c r="K86" s="29">
        <f t="shared" si="10"/>
        <v>8.8588500000000021</v>
      </c>
      <c r="L86" s="30">
        <f t="shared" si="11"/>
        <v>244.25115000000002</v>
      </c>
      <c r="M86" s="3" t="str">
        <f t="shared" si="12"/>
        <v>Yes</v>
      </c>
      <c r="N86" s="3" t="str">
        <f t="shared" si="13"/>
        <v>September</v>
      </c>
    </row>
    <row r="87" spans="1:14" ht="14.25" customHeight="1" x14ac:dyDescent="0.25">
      <c r="A87" s="24">
        <v>44087</v>
      </c>
      <c r="B87" s="27">
        <f t="shared" si="7"/>
        <v>2020</v>
      </c>
      <c r="C87" s="27">
        <f t="shared" si="8"/>
        <v>9</v>
      </c>
      <c r="D87" s="3" t="s">
        <v>34</v>
      </c>
      <c r="E87" s="3" t="s">
        <v>35</v>
      </c>
      <c r="F87" s="3" t="s">
        <v>51</v>
      </c>
      <c r="G87" s="3" t="s">
        <v>56</v>
      </c>
      <c r="H87" s="3">
        <v>27</v>
      </c>
      <c r="I87" s="3">
        <v>3.15</v>
      </c>
      <c r="J87" s="30">
        <f t="shared" si="9"/>
        <v>85.05</v>
      </c>
      <c r="K87" s="29">
        <f t="shared" si="10"/>
        <v>2.97675</v>
      </c>
      <c r="L87" s="30">
        <f t="shared" si="11"/>
        <v>82.073250000000002</v>
      </c>
      <c r="M87" s="3" t="str">
        <f t="shared" si="12"/>
        <v>No</v>
      </c>
      <c r="N87" s="3" t="str">
        <f t="shared" si="13"/>
        <v>September</v>
      </c>
    </row>
    <row r="88" spans="1:14" ht="14.25" customHeight="1" x14ac:dyDescent="0.25">
      <c r="A88" s="24">
        <v>44090</v>
      </c>
      <c r="B88" s="27">
        <f t="shared" si="7"/>
        <v>2020</v>
      </c>
      <c r="C88" s="27">
        <f t="shared" si="8"/>
        <v>9</v>
      </c>
      <c r="D88" s="3" t="s">
        <v>42</v>
      </c>
      <c r="E88" s="3" t="s">
        <v>43</v>
      </c>
      <c r="F88" s="3" t="s">
        <v>36</v>
      </c>
      <c r="G88" s="3" t="s">
        <v>37</v>
      </c>
      <c r="H88" s="3">
        <v>133</v>
      </c>
      <c r="I88" s="3">
        <v>1.77</v>
      </c>
      <c r="J88" s="30">
        <f t="shared" si="9"/>
        <v>235.41</v>
      </c>
      <c r="K88" s="29">
        <f t="shared" si="10"/>
        <v>8.23935</v>
      </c>
      <c r="L88" s="30">
        <f t="shared" si="11"/>
        <v>227.17064999999999</v>
      </c>
      <c r="M88" s="3" t="str">
        <f t="shared" si="12"/>
        <v>Yes</v>
      </c>
      <c r="N88" s="3" t="str">
        <f t="shared" si="13"/>
        <v>September</v>
      </c>
    </row>
    <row r="89" spans="1:14" ht="14.25" customHeight="1" x14ac:dyDescent="0.25">
      <c r="A89" s="24">
        <v>44093</v>
      </c>
      <c r="B89" s="27">
        <f t="shared" si="7"/>
        <v>2020</v>
      </c>
      <c r="C89" s="27">
        <f t="shared" si="8"/>
        <v>9</v>
      </c>
      <c r="D89" s="3" t="s">
        <v>34</v>
      </c>
      <c r="E89" s="3" t="s">
        <v>47</v>
      </c>
      <c r="F89" s="3" t="s">
        <v>44</v>
      </c>
      <c r="G89" s="3" t="s">
        <v>49</v>
      </c>
      <c r="H89" s="3">
        <v>110</v>
      </c>
      <c r="I89" s="3">
        <v>2.1800000000000002</v>
      </c>
      <c r="J89" s="30">
        <f t="shared" si="9"/>
        <v>239.8</v>
      </c>
      <c r="K89" s="29">
        <f t="shared" si="10"/>
        <v>8.3930000000000007</v>
      </c>
      <c r="L89" s="30">
        <f t="shared" si="11"/>
        <v>231.40700000000001</v>
      </c>
      <c r="M89" s="3" t="str">
        <f t="shared" si="12"/>
        <v>Yes</v>
      </c>
      <c r="N89" s="3" t="str">
        <f t="shared" si="13"/>
        <v>September</v>
      </c>
    </row>
    <row r="90" spans="1:14" ht="14.25" customHeight="1" x14ac:dyDescent="0.25">
      <c r="A90" s="24">
        <v>44096</v>
      </c>
      <c r="B90" s="27">
        <f t="shared" si="7"/>
        <v>2020</v>
      </c>
      <c r="C90" s="27">
        <f t="shared" si="8"/>
        <v>9</v>
      </c>
      <c r="D90" s="3" t="s">
        <v>34</v>
      </c>
      <c r="E90" s="3" t="s">
        <v>47</v>
      </c>
      <c r="F90" s="3" t="s">
        <v>44</v>
      </c>
      <c r="G90" s="3" t="s">
        <v>45</v>
      </c>
      <c r="H90" s="3">
        <v>65</v>
      </c>
      <c r="I90" s="3">
        <v>1.8699999999999999</v>
      </c>
      <c r="J90" s="30">
        <f t="shared" si="9"/>
        <v>121.55</v>
      </c>
      <c r="K90" s="29">
        <f t="shared" si="10"/>
        <v>4.2542499999999999</v>
      </c>
      <c r="L90" s="30">
        <f t="shared" si="11"/>
        <v>117.29575</v>
      </c>
      <c r="M90" s="3" t="str">
        <f t="shared" si="12"/>
        <v>No</v>
      </c>
      <c r="N90" s="3" t="str">
        <f t="shared" si="13"/>
        <v>September</v>
      </c>
    </row>
    <row r="91" spans="1:14" ht="14.25" customHeight="1" x14ac:dyDescent="0.25">
      <c r="A91" s="24">
        <v>44099</v>
      </c>
      <c r="B91" s="27">
        <f t="shared" si="7"/>
        <v>2020</v>
      </c>
      <c r="C91" s="27">
        <f t="shared" si="8"/>
        <v>9</v>
      </c>
      <c r="D91" s="3" t="s">
        <v>42</v>
      </c>
      <c r="E91" s="3" t="s">
        <v>55</v>
      </c>
      <c r="F91" s="3" t="s">
        <v>36</v>
      </c>
      <c r="G91" s="3" t="s">
        <v>54</v>
      </c>
      <c r="H91" s="3">
        <v>33</v>
      </c>
      <c r="I91" s="3">
        <v>1.87</v>
      </c>
      <c r="J91" s="30">
        <f t="shared" si="9"/>
        <v>61.71</v>
      </c>
      <c r="K91" s="29">
        <f t="shared" si="10"/>
        <v>2.15985</v>
      </c>
      <c r="L91" s="30">
        <f t="shared" si="11"/>
        <v>59.550150000000002</v>
      </c>
      <c r="M91" s="3" t="str">
        <f t="shared" si="12"/>
        <v>No</v>
      </c>
      <c r="N91" s="3" t="str">
        <f t="shared" si="13"/>
        <v>September</v>
      </c>
    </row>
    <row r="92" spans="1:14" ht="14.25" customHeight="1" x14ac:dyDescent="0.25">
      <c r="A92" s="24">
        <v>44102</v>
      </c>
      <c r="B92" s="27">
        <f t="shared" si="7"/>
        <v>2020</v>
      </c>
      <c r="C92" s="27">
        <f t="shared" si="8"/>
        <v>9</v>
      </c>
      <c r="D92" s="3" t="s">
        <v>34</v>
      </c>
      <c r="E92" s="3" t="s">
        <v>35</v>
      </c>
      <c r="F92" s="3" t="s">
        <v>44</v>
      </c>
      <c r="G92" s="3" t="s">
        <v>49</v>
      </c>
      <c r="H92" s="3">
        <v>81</v>
      </c>
      <c r="I92" s="3">
        <v>2.1800000000000002</v>
      </c>
      <c r="J92" s="30">
        <f t="shared" si="9"/>
        <v>176.58</v>
      </c>
      <c r="K92" s="29">
        <f t="shared" si="10"/>
        <v>6.1803000000000008</v>
      </c>
      <c r="L92" s="30">
        <f t="shared" si="11"/>
        <v>170.39970000000002</v>
      </c>
      <c r="M92" s="3" t="str">
        <f t="shared" si="12"/>
        <v>No</v>
      </c>
      <c r="N92" s="3" t="str">
        <f t="shared" si="13"/>
        <v>September</v>
      </c>
    </row>
    <row r="93" spans="1:14" ht="14.25" customHeight="1" x14ac:dyDescent="0.25">
      <c r="A93" s="24">
        <v>44105</v>
      </c>
      <c r="B93" s="27">
        <f t="shared" si="7"/>
        <v>2020</v>
      </c>
      <c r="C93" s="27">
        <f t="shared" si="8"/>
        <v>10</v>
      </c>
      <c r="D93" s="3" t="s">
        <v>34</v>
      </c>
      <c r="E93" s="3" t="s">
        <v>35</v>
      </c>
      <c r="F93" s="3" t="s">
        <v>36</v>
      </c>
      <c r="G93" s="3" t="s">
        <v>37</v>
      </c>
      <c r="H93" s="3">
        <v>77</v>
      </c>
      <c r="I93" s="3">
        <v>1.7699999999999998</v>
      </c>
      <c r="J93" s="30">
        <f t="shared" si="9"/>
        <v>136.29</v>
      </c>
      <c r="K93" s="29">
        <f t="shared" si="10"/>
        <v>4.7701500000000001</v>
      </c>
      <c r="L93" s="30">
        <f t="shared" si="11"/>
        <v>131.51984999999999</v>
      </c>
      <c r="M93" s="3" t="str">
        <f t="shared" si="12"/>
        <v>No</v>
      </c>
      <c r="N93" s="3" t="str">
        <f t="shared" si="13"/>
        <v>October</v>
      </c>
    </row>
    <row r="94" spans="1:14" ht="14.25" customHeight="1" x14ac:dyDescent="0.25">
      <c r="A94" s="24">
        <v>44108</v>
      </c>
      <c r="B94" s="27">
        <f t="shared" si="7"/>
        <v>2020</v>
      </c>
      <c r="C94" s="27">
        <f t="shared" si="8"/>
        <v>10</v>
      </c>
      <c r="D94" s="3" t="s">
        <v>34</v>
      </c>
      <c r="E94" s="3" t="s">
        <v>35</v>
      </c>
      <c r="F94" s="3" t="s">
        <v>39</v>
      </c>
      <c r="G94" s="3" t="s">
        <v>40</v>
      </c>
      <c r="H94" s="3">
        <v>38</v>
      </c>
      <c r="I94" s="3">
        <v>3.49</v>
      </c>
      <c r="J94" s="30">
        <f t="shared" si="9"/>
        <v>132.62</v>
      </c>
      <c r="K94" s="29">
        <f t="shared" si="10"/>
        <v>4.6417000000000002</v>
      </c>
      <c r="L94" s="30">
        <f t="shared" si="11"/>
        <v>127.9783</v>
      </c>
      <c r="M94" s="3" t="str">
        <f t="shared" si="12"/>
        <v>No</v>
      </c>
      <c r="N94" s="3" t="str">
        <f t="shared" si="13"/>
        <v>October</v>
      </c>
    </row>
    <row r="95" spans="1:14" ht="14.25" customHeight="1" x14ac:dyDescent="0.25">
      <c r="A95" s="24">
        <v>44111</v>
      </c>
      <c r="B95" s="27">
        <f t="shared" si="7"/>
        <v>2020</v>
      </c>
      <c r="C95" s="27">
        <f t="shared" si="8"/>
        <v>10</v>
      </c>
      <c r="D95" s="3" t="s">
        <v>42</v>
      </c>
      <c r="E95" s="3" t="s">
        <v>43</v>
      </c>
      <c r="F95" s="3" t="s">
        <v>36</v>
      </c>
      <c r="G95" s="3" t="s">
        <v>37</v>
      </c>
      <c r="H95" s="3">
        <v>40</v>
      </c>
      <c r="I95" s="3">
        <v>1.77</v>
      </c>
      <c r="J95" s="30">
        <f t="shared" si="9"/>
        <v>70.8</v>
      </c>
      <c r="K95" s="29">
        <f t="shared" si="10"/>
        <v>2.4780000000000002</v>
      </c>
      <c r="L95" s="30">
        <f t="shared" si="11"/>
        <v>68.322000000000003</v>
      </c>
      <c r="M95" s="3" t="str">
        <f t="shared" si="12"/>
        <v>No</v>
      </c>
      <c r="N95" s="3" t="str">
        <f t="shared" si="13"/>
        <v>October</v>
      </c>
    </row>
    <row r="96" spans="1:14" ht="14.25" customHeight="1" x14ac:dyDescent="0.25">
      <c r="A96" s="24">
        <v>44114</v>
      </c>
      <c r="B96" s="27">
        <f t="shared" si="7"/>
        <v>2020</v>
      </c>
      <c r="C96" s="27">
        <f t="shared" si="8"/>
        <v>10</v>
      </c>
      <c r="D96" s="3" t="s">
        <v>42</v>
      </c>
      <c r="E96" s="3" t="s">
        <v>43</v>
      </c>
      <c r="F96" s="3" t="s">
        <v>51</v>
      </c>
      <c r="G96" s="3" t="s">
        <v>52</v>
      </c>
      <c r="H96" s="3">
        <v>114</v>
      </c>
      <c r="I96" s="3">
        <v>1.6800000000000002</v>
      </c>
      <c r="J96" s="30">
        <f t="shared" si="9"/>
        <v>191.52</v>
      </c>
      <c r="K96" s="29">
        <f t="shared" si="10"/>
        <v>6.7032000000000007</v>
      </c>
      <c r="L96" s="30">
        <f t="shared" si="11"/>
        <v>184.8168</v>
      </c>
      <c r="M96" s="3" t="str">
        <f t="shared" si="12"/>
        <v>No</v>
      </c>
      <c r="N96" s="3" t="str">
        <f t="shared" si="13"/>
        <v>October</v>
      </c>
    </row>
    <row r="97" spans="1:14" ht="14.25" customHeight="1" x14ac:dyDescent="0.25">
      <c r="A97" s="24">
        <v>44117</v>
      </c>
      <c r="B97" s="27">
        <f t="shared" si="7"/>
        <v>2020</v>
      </c>
      <c r="C97" s="27">
        <f t="shared" si="8"/>
        <v>10</v>
      </c>
      <c r="D97" s="3" t="s">
        <v>34</v>
      </c>
      <c r="E97" s="3" t="s">
        <v>47</v>
      </c>
      <c r="F97" s="3" t="s">
        <v>44</v>
      </c>
      <c r="G97" s="3" t="s">
        <v>49</v>
      </c>
      <c r="H97" s="3">
        <v>224</v>
      </c>
      <c r="I97" s="3">
        <v>2.1800000000000002</v>
      </c>
      <c r="J97" s="30">
        <f t="shared" si="9"/>
        <v>488.32000000000005</v>
      </c>
      <c r="K97" s="29">
        <f t="shared" si="10"/>
        <v>17.091200000000004</v>
      </c>
      <c r="L97" s="30">
        <f t="shared" si="11"/>
        <v>471.22880000000004</v>
      </c>
      <c r="M97" s="3" t="str">
        <f t="shared" si="12"/>
        <v>Yes</v>
      </c>
      <c r="N97" s="3" t="str">
        <f t="shared" si="13"/>
        <v>October</v>
      </c>
    </row>
    <row r="98" spans="1:14" ht="14.25" customHeight="1" x14ac:dyDescent="0.25">
      <c r="A98" s="24">
        <v>44120</v>
      </c>
      <c r="B98" s="27">
        <f t="shared" si="7"/>
        <v>2020</v>
      </c>
      <c r="C98" s="27">
        <f t="shared" si="8"/>
        <v>10</v>
      </c>
      <c r="D98" s="3" t="s">
        <v>34</v>
      </c>
      <c r="E98" s="3" t="s">
        <v>47</v>
      </c>
      <c r="F98" s="3" t="s">
        <v>36</v>
      </c>
      <c r="G98" s="3" t="s">
        <v>37</v>
      </c>
      <c r="H98" s="3">
        <v>141</v>
      </c>
      <c r="I98" s="3">
        <v>1.77</v>
      </c>
      <c r="J98" s="30">
        <f t="shared" si="9"/>
        <v>249.57</v>
      </c>
      <c r="K98" s="29">
        <f t="shared" si="10"/>
        <v>8.7349500000000013</v>
      </c>
      <c r="L98" s="30">
        <f t="shared" si="11"/>
        <v>240.83505</v>
      </c>
      <c r="M98" s="3" t="str">
        <f t="shared" si="12"/>
        <v>Yes</v>
      </c>
      <c r="N98" s="3" t="str">
        <f t="shared" si="13"/>
        <v>October</v>
      </c>
    </row>
    <row r="99" spans="1:14" ht="14.25" customHeight="1" x14ac:dyDescent="0.25">
      <c r="A99" s="24">
        <v>44123</v>
      </c>
      <c r="B99" s="27">
        <f t="shared" si="7"/>
        <v>2020</v>
      </c>
      <c r="C99" s="27">
        <f t="shared" si="8"/>
        <v>10</v>
      </c>
      <c r="D99" s="3" t="s">
        <v>34</v>
      </c>
      <c r="E99" s="3" t="s">
        <v>47</v>
      </c>
      <c r="F99" s="3" t="s">
        <v>39</v>
      </c>
      <c r="G99" s="3" t="s">
        <v>40</v>
      </c>
      <c r="H99" s="3">
        <v>32</v>
      </c>
      <c r="I99" s="3">
        <v>3.49</v>
      </c>
      <c r="J99" s="30">
        <f t="shared" si="9"/>
        <v>111.68</v>
      </c>
      <c r="K99" s="29">
        <f t="shared" si="10"/>
        <v>3.9088000000000007</v>
      </c>
      <c r="L99" s="30">
        <f t="shared" si="11"/>
        <v>107.77120000000001</v>
      </c>
      <c r="M99" s="3" t="str">
        <f t="shared" si="12"/>
        <v>No</v>
      </c>
      <c r="N99" s="3" t="str">
        <f t="shared" si="13"/>
        <v>October</v>
      </c>
    </row>
    <row r="100" spans="1:14" ht="14.25" customHeight="1" x14ac:dyDescent="0.25">
      <c r="A100" s="24">
        <v>44126</v>
      </c>
      <c r="B100" s="27">
        <f t="shared" si="7"/>
        <v>2020</v>
      </c>
      <c r="C100" s="27">
        <f t="shared" si="8"/>
        <v>10</v>
      </c>
      <c r="D100" s="3" t="s">
        <v>42</v>
      </c>
      <c r="E100" s="3" t="s">
        <v>55</v>
      </c>
      <c r="F100" s="3" t="s">
        <v>36</v>
      </c>
      <c r="G100" s="3" t="s">
        <v>37</v>
      </c>
      <c r="H100" s="3">
        <v>20</v>
      </c>
      <c r="I100" s="3">
        <v>1.77</v>
      </c>
      <c r="J100" s="30">
        <f t="shared" si="9"/>
        <v>35.4</v>
      </c>
      <c r="K100" s="29">
        <f t="shared" si="10"/>
        <v>1.2390000000000001</v>
      </c>
      <c r="L100" s="30">
        <f t="shared" si="11"/>
        <v>34.161000000000001</v>
      </c>
      <c r="M100" s="3" t="str">
        <f t="shared" si="12"/>
        <v>No</v>
      </c>
      <c r="N100" s="3" t="str">
        <f t="shared" si="13"/>
        <v>October</v>
      </c>
    </row>
    <row r="101" spans="1:14" ht="14.25" customHeight="1" x14ac:dyDescent="0.25">
      <c r="A101" s="24">
        <v>44129</v>
      </c>
      <c r="B101" s="27">
        <f t="shared" si="7"/>
        <v>2020</v>
      </c>
      <c r="C101" s="27">
        <f t="shared" si="8"/>
        <v>10</v>
      </c>
      <c r="D101" s="3" t="s">
        <v>34</v>
      </c>
      <c r="E101" s="3" t="s">
        <v>35</v>
      </c>
      <c r="F101" s="3" t="s">
        <v>44</v>
      </c>
      <c r="G101" s="3" t="s">
        <v>49</v>
      </c>
      <c r="H101" s="3">
        <v>40</v>
      </c>
      <c r="I101" s="3">
        <v>2.1800000000000002</v>
      </c>
      <c r="J101" s="30">
        <f t="shared" si="9"/>
        <v>87.2</v>
      </c>
      <c r="K101" s="29">
        <f t="shared" si="10"/>
        <v>3.0520000000000005</v>
      </c>
      <c r="L101" s="30">
        <f t="shared" si="11"/>
        <v>84.147999999999996</v>
      </c>
      <c r="M101" s="3" t="str">
        <f t="shared" si="12"/>
        <v>No</v>
      </c>
      <c r="N101" s="3" t="str">
        <f t="shared" si="13"/>
        <v>October</v>
      </c>
    </row>
    <row r="102" spans="1:14" ht="14.25" customHeight="1" x14ac:dyDescent="0.25">
      <c r="A102" s="24">
        <v>44132</v>
      </c>
      <c r="B102" s="27">
        <f t="shared" si="7"/>
        <v>2020</v>
      </c>
      <c r="C102" s="27">
        <f t="shared" si="8"/>
        <v>10</v>
      </c>
      <c r="D102" s="3" t="s">
        <v>34</v>
      </c>
      <c r="E102" s="3" t="s">
        <v>35</v>
      </c>
      <c r="F102" s="3" t="s">
        <v>44</v>
      </c>
      <c r="G102" s="3" t="s">
        <v>45</v>
      </c>
      <c r="H102" s="3">
        <v>49</v>
      </c>
      <c r="I102" s="3">
        <v>1.8699999999999999</v>
      </c>
      <c r="J102" s="30">
        <f t="shared" si="9"/>
        <v>91.63</v>
      </c>
      <c r="K102" s="29">
        <f t="shared" si="10"/>
        <v>3.2070500000000002</v>
      </c>
      <c r="L102" s="30">
        <f t="shared" si="11"/>
        <v>88.42295</v>
      </c>
      <c r="M102" s="3" t="str">
        <f t="shared" si="12"/>
        <v>No</v>
      </c>
      <c r="N102" s="3" t="str">
        <f t="shared" si="13"/>
        <v>October</v>
      </c>
    </row>
    <row r="103" spans="1:14" ht="14.25" customHeight="1" x14ac:dyDescent="0.25">
      <c r="A103" s="24">
        <v>44135</v>
      </c>
      <c r="B103" s="27">
        <f t="shared" si="7"/>
        <v>2020</v>
      </c>
      <c r="C103" s="27">
        <f t="shared" si="8"/>
        <v>10</v>
      </c>
      <c r="D103" s="3" t="s">
        <v>34</v>
      </c>
      <c r="E103" s="3" t="s">
        <v>35</v>
      </c>
      <c r="F103" s="3" t="s">
        <v>39</v>
      </c>
      <c r="G103" s="3" t="s">
        <v>40</v>
      </c>
      <c r="H103" s="3">
        <v>46</v>
      </c>
      <c r="I103" s="3">
        <v>3.4899999999999998</v>
      </c>
      <c r="J103" s="30">
        <f t="shared" si="9"/>
        <v>160.54</v>
      </c>
      <c r="K103" s="29">
        <f t="shared" si="10"/>
        <v>5.6189</v>
      </c>
      <c r="L103" s="30">
        <f t="shared" si="11"/>
        <v>154.9211</v>
      </c>
      <c r="M103" s="3" t="str">
        <f t="shared" si="12"/>
        <v>No</v>
      </c>
      <c r="N103" s="3" t="str">
        <f t="shared" si="13"/>
        <v>October</v>
      </c>
    </row>
    <row r="104" spans="1:14" ht="14.25" customHeight="1" x14ac:dyDescent="0.25">
      <c r="A104" s="24">
        <v>44138</v>
      </c>
      <c r="B104" s="27">
        <f t="shared" si="7"/>
        <v>2020</v>
      </c>
      <c r="C104" s="27">
        <f t="shared" si="8"/>
        <v>11</v>
      </c>
      <c r="D104" s="3" t="s">
        <v>42</v>
      </c>
      <c r="E104" s="3" t="s">
        <v>43</v>
      </c>
      <c r="F104" s="3" t="s">
        <v>36</v>
      </c>
      <c r="G104" s="3" t="s">
        <v>37</v>
      </c>
      <c r="H104" s="3">
        <v>39</v>
      </c>
      <c r="I104" s="3">
        <v>1.77</v>
      </c>
      <c r="J104" s="30">
        <f t="shared" si="9"/>
        <v>69.03</v>
      </c>
      <c r="K104" s="29">
        <f t="shared" si="10"/>
        <v>2.4160500000000003</v>
      </c>
      <c r="L104" s="30">
        <f t="shared" si="11"/>
        <v>66.613950000000003</v>
      </c>
      <c r="M104" s="3" t="str">
        <f t="shared" si="12"/>
        <v>No</v>
      </c>
      <c r="N104" s="3" t="str">
        <f t="shared" si="13"/>
        <v>November</v>
      </c>
    </row>
    <row r="105" spans="1:14" ht="14.25" customHeight="1" x14ac:dyDescent="0.25">
      <c r="A105" s="24">
        <v>44141</v>
      </c>
      <c r="B105" s="27">
        <f t="shared" si="7"/>
        <v>2020</v>
      </c>
      <c r="C105" s="27">
        <f t="shared" si="8"/>
        <v>11</v>
      </c>
      <c r="D105" s="3" t="s">
        <v>42</v>
      </c>
      <c r="E105" s="3" t="s">
        <v>43</v>
      </c>
      <c r="F105" s="3" t="s">
        <v>51</v>
      </c>
      <c r="G105" s="3" t="s">
        <v>52</v>
      </c>
      <c r="H105" s="3">
        <v>62</v>
      </c>
      <c r="I105" s="3">
        <v>1.68</v>
      </c>
      <c r="J105" s="30">
        <f t="shared" si="9"/>
        <v>104.16</v>
      </c>
      <c r="K105" s="29">
        <f t="shared" si="10"/>
        <v>3.6456000000000004</v>
      </c>
      <c r="L105" s="30">
        <f t="shared" si="11"/>
        <v>100.51439999999999</v>
      </c>
      <c r="M105" s="3" t="str">
        <f t="shared" si="12"/>
        <v>No</v>
      </c>
      <c r="N105" s="3" t="str">
        <f t="shared" si="13"/>
        <v>November</v>
      </c>
    </row>
    <row r="106" spans="1:14" ht="14.25" customHeight="1" x14ac:dyDescent="0.25">
      <c r="A106" s="24">
        <v>44144</v>
      </c>
      <c r="B106" s="27">
        <f t="shared" si="7"/>
        <v>2020</v>
      </c>
      <c r="C106" s="27">
        <f t="shared" si="8"/>
        <v>11</v>
      </c>
      <c r="D106" s="3" t="s">
        <v>34</v>
      </c>
      <c r="E106" s="3" t="s">
        <v>47</v>
      </c>
      <c r="F106" s="3" t="s">
        <v>36</v>
      </c>
      <c r="G106" s="3" t="s">
        <v>37</v>
      </c>
      <c r="H106" s="3">
        <v>90</v>
      </c>
      <c r="I106" s="3">
        <v>1.77</v>
      </c>
      <c r="J106" s="30">
        <f t="shared" si="9"/>
        <v>159.30000000000001</v>
      </c>
      <c r="K106" s="29">
        <f t="shared" si="10"/>
        <v>5.5755000000000008</v>
      </c>
      <c r="L106" s="30">
        <f t="shared" si="11"/>
        <v>153.72450000000001</v>
      </c>
      <c r="M106" s="3" t="str">
        <f t="shared" si="12"/>
        <v>No</v>
      </c>
      <c r="N106" s="3" t="str">
        <f t="shared" si="13"/>
        <v>November</v>
      </c>
    </row>
    <row r="107" spans="1:14" ht="14.25" customHeight="1" x14ac:dyDescent="0.25">
      <c r="A107" s="24">
        <v>44147</v>
      </c>
      <c r="B107" s="27">
        <f t="shared" si="7"/>
        <v>2020</v>
      </c>
      <c r="C107" s="27">
        <f t="shared" si="8"/>
        <v>11</v>
      </c>
      <c r="D107" s="3" t="s">
        <v>42</v>
      </c>
      <c r="E107" s="3" t="s">
        <v>55</v>
      </c>
      <c r="F107" s="3" t="s">
        <v>44</v>
      </c>
      <c r="G107" s="3" t="s">
        <v>49</v>
      </c>
      <c r="H107" s="3">
        <v>103</v>
      </c>
      <c r="I107" s="3">
        <v>2.1799999999999997</v>
      </c>
      <c r="J107" s="30">
        <f t="shared" si="9"/>
        <v>224.53999999999996</v>
      </c>
      <c r="K107" s="29">
        <f t="shared" si="10"/>
        <v>7.8588999999999993</v>
      </c>
      <c r="L107" s="30">
        <f t="shared" si="11"/>
        <v>216.68109999999996</v>
      </c>
      <c r="M107" s="3" t="str">
        <f t="shared" si="12"/>
        <v>Yes</v>
      </c>
      <c r="N107" s="3" t="str">
        <f t="shared" si="13"/>
        <v>November</v>
      </c>
    </row>
    <row r="108" spans="1:14" ht="14.25" customHeight="1" x14ac:dyDescent="0.25">
      <c r="A108" s="24">
        <v>44150</v>
      </c>
      <c r="B108" s="27">
        <f t="shared" si="7"/>
        <v>2020</v>
      </c>
      <c r="C108" s="27">
        <f t="shared" si="8"/>
        <v>11</v>
      </c>
      <c r="D108" s="3" t="s">
        <v>42</v>
      </c>
      <c r="E108" s="3" t="s">
        <v>55</v>
      </c>
      <c r="F108" s="3" t="s">
        <v>44</v>
      </c>
      <c r="G108" s="3" t="s">
        <v>53</v>
      </c>
      <c r="H108" s="3">
        <v>32</v>
      </c>
      <c r="I108" s="3">
        <v>2.84</v>
      </c>
      <c r="J108" s="30">
        <f t="shared" si="9"/>
        <v>90.88</v>
      </c>
      <c r="K108" s="29">
        <f t="shared" si="10"/>
        <v>3.1808000000000001</v>
      </c>
      <c r="L108" s="30">
        <f t="shared" si="11"/>
        <v>87.69919999999999</v>
      </c>
      <c r="M108" s="3" t="str">
        <f t="shared" si="12"/>
        <v>No</v>
      </c>
      <c r="N108" s="3" t="str">
        <f t="shared" si="13"/>
        <v>November</v>
      </c>
    </row>
    <row r="109" spans="1:14" ht="14.25" customHeight="1" x14ac:dyDescent="0.25">
      <c r="A109" s="24">
        <v>44153</v>
      </c>
      <c r="B109" s="27">
        <f t="shared" si="7"/>
        <v>2020</v>
      </c>
      <c r="C109" s="27">
        <f t="shared" si="8"/>
        <v>11</v>
      </c>
      <c r="D109" s="3" t="s">
        <v>34</v>
      </c>
      <c r="E109" s="3" t="s">
        <v>35</v>
      </c>
      <c r="F109" s="3" t="s">
        <v>36</v>
      </c>
      <c r="G109" s="3" t="s">
        <v>54</v>
      </c>
      <c r="H109" s="3">
        <v>66</v>
      </c>
      <c r="I109" s="3">
        <v>1.87</v>
      </c>
      <c r="J109" s="30">
        <f t="shared" si="9"/>
        <v>123.42</v>
      </c>
      <c r="K109" s="29">
        <f t="shared" si="10"/>
        <v>4.3197000000000001</v>
      </c>
      <c r="L109" s="30">
        <f t="shared" si="11"/>
        <v>119.1003</v>
      </c>
      <c r="M109" s="3" t="str">
        <f t="shared" si="12"/>
        <v>No</v>
      </c>
      <c r="N109" s="3" t="str">
        <f t="shared" si="13"/>
        <v>November</v>
      </c>
    </row>
    <row r="110" spans="1:14" ht="14.25" customHeight="1" x14ac:dyDescent="0.25">
      <c r="A110" s="24">
        <v>44156</v>
      </c>
      <c r="B110" s="27">
        <f t="shared" si="7"/>
        <v>2020</v>
      </c>
      <c r="C110" s="27">
        <f t="shared" si="8"/>
        <v>11</v>
      </c>
      <c r="D110" s="3" t="s">
        <v>34</v>
      </c>
      <c r="E110" s="3" t="s">
        <v>35</v>
      </c>
      <c r="F110" s="3" t="s">
        <v>44</v>
      </c>
      <c r="G110" s="3" t="s">
        <v>53</v>
      </c>
      <c r="H110" s="3">
        <v>97</v>
      </c>
      <c r="I110" s="3">
        <v>2.8400000000000003</v>
      </c>
      <c r="J110" s="30">
        <f t="shared" si="9"/>
        <v>275.48</v>
      </c>
      <c r="K110" s="29">
        <f t="shared" si="10"/>
        <v>9.6418000000000017</v>
      </c>
      <c r="L110" s="30">
        <f t="shared" si="11"/>
        <v>265.83820000000003</v>
      </c>
      <c r="M110" s="3" t="str">
        <f t="shared" si="12"/>
        <v>Yes</v>
      </c>
      <c r="N110" s="3" t="str">
        <f t="shared" si="13"/>
        <v>November</v>
      </c>
    </row>
    <row r="111" spans="1:14" ht="14.25" customHeight="1" x14ac:dyDescent="0.25">
      <c r="A111" s="24">
        <v>44159</v>
      </c>
      <c r="B111" s="27">
        <f t="shared" si="7"/>
        <v>2020</v>
      </c>
      <c r="C111" s="27">
        <f t="shared" si="8"/>
        <v>11</v>
      </c>
      <c r="D111" s="3" t="s">
        <v>42</v>
      </c>
      <c r="E111" s="3" t="s">
        <v>43</v>
      </c>
      <c r="F111" s="3" t="s">
        <v>36</v>
      </c>
      <c r="G111" s="3" t="s">
        <v>37</v>
      </c>
      <c r="H111" s="3">
        <v>30</v>
      </c>
      <c r="I111" s="3">
        <v>1.77</v>
      </c>
      <c r="J111" s="30">
        <f t="shared" si="9"/>
        <v>53.1</v>
      </c>
      <c r="K111" s="29">
        <f t="shared" si="10"/>
        <v>1.8585000000000003</v>
      </c>
      <c r="L111" s="30">
        <f t="shared" si="11"/>
        <v>51.241500000000002</v>
      </c>
      <c r="M111" s="3" t="str">
        <f t="shared" si="12"/>
        <v>No</v>
      </c>
      <c r="N111" s="3" t="str">
        <f t="shared" si="13"/>
        <v>November</v>
      </c>
    </row>
    <row r="112" spans="1:14" ht="14.25" customHeight="1" x14ac:dyDescent="0.25">
      <c r="A112" s="24">
        <v>44162</v>
      </c>
      <c r="B112" s="27">
        <f t="shared" si="7"/>
        <v>2020</v>
      </c>
      <c r="C112" s="27">
        <f t="shared" si="8"/>
        <v>11</v>
      </c>
      <c r="D112" s="3" t="s">
        <v>42</v>
      </c>
      <c r="E112" s="3" t="s">
        <v>43</v>
      </c>
      <c r="F112" s="3" t="s">
        <v>51</v>
      </c>
      <c r="G112" s="3" t="s">
        <v>52</v>
      </c>
      <c r="H112" s="3">
        <v>29</v>
      </c>
      <c r="I112" s="3">
        <v>1.68</v>
      </c>
      <c r="J112" s="30">
        <f t="shared" si="9"/>
        <v>48.72</v>
      </c>
      <c r="K112" s="29">
        <f t="shared" si="10"/>
        <v>1.7052</v>
      </c>
      <c r="L112" s="30">
        <f t="shared" si="11"/>
        <v>47.014800000000001</v>
      </c>
      <c r="M112" s="3" t="str">
        <f t="shared" si="12"/>
        <v>No</v>
      </c>
      <c r="N112" s="3" t="str">
        <f t="shared" si="13"/>
        <v>November</v>
      </c>
    </row>
    <row r="113" spans="1:14" ht="14.25" customHeight="1" x14ac:dyDescent="0.25">
      <c r="A113" s="24">
        <v>44165</v>
      </c>
      <c r="B113" s="27">
        <f t="shared" si="7"/>
        <v>2020</v>
      </c>
      <c r="C113" s="27">
        <f t="shared" si="8"/>
        <v>11</v>
      </c>
      <c r="D113" s="3" t="s">
        <v>34</v>
      </c>
      <c r="E113" s="3" t="s">
        <v>47</v>
      </c>
      <c r="F113" s="3" t="s">
        <v>36</v>
      </c>
      <c r="G113" s="3" t="s">
        <v>37</v>
      </c>
      <c r="H113" s="3">
        <v>92</v>
      </c>
      <c r="I113" s="3">
        <v>1.77</v>
      </c>
      <c r="J113" s="30">
        <f t="shared" si="9"/>
        <v>162.84</v>
      </c>
      <c r="K113" s="29">
        <f t="shared" si="10"/>
        <v>5.6994000000000007</v>
      </c>
      <c r="L113" s="30">
        <f t="shared" si="11"/>
        <v>157.14060000000001</v>
      </c>
      <c r="M113" s="3" t="str">
        <f t="shared" si="12"/>
        <v>No</v>
      </c>
      <c r="N113" s="3" t="str">
        <f t="shared" si="13"/>
        <v>November</v>
      </c>
    </row>
    <row r="114" spans="1:14" ht="14.25" customHeight="1" x14ac:dyDescent="0.25">
      <c r="A114" s="24">
        <v>44168</v>
      </c>
      <c r="B114" s="27">
        <f t="shared" si="7"/>
        <v>2020</v>
      </c>
      <c r="C114" s="27">
        <f t="shared" si="8"/>
        <v>12</v>
      </c>
      <c r="D114" s="3" t="s">
        <v>42</v>
      </c>
      <c r="E114" s="3" t="s">
        <v>55</v>
      </c>
      <c r="F114" s="3" t="s">
        <v>44</v>
      </c>
      <c r="G114" s="3" t="s">
        <v>49</v>
      </c>
      <c r="H114" s="3">
        <v>139</v>
      </c>
      <c r="I114" s="3">
        <v>2.1799999999999997</v>
      </c>
      <c r="J114" s="30">
        <f t="shared" si="9"/>
        <v>303.02</v>
      </c>
      <c r="K114" s="29">
        <f t="shared" si="10"/>
        <v>10.605700000000001</v>
      </c>
      <c r="L114" s="30">
        <f t="shared" si="11"/>
        <v>292.41429999999997</v>
      </c>
      <c r="M114" s="3" t="str">
        <f t="shared" si="12"/>
        <v>Yes</v>
      </c>
      <c r="N114" s="3" t="str">
        <f t="shared" si="13"/>
        <v>December</v>
      </c>
    </row>
    <row r="115" spans="1:14" ht="14.25" customHeight="1" x14ac:dyDescent="0.25">
      <c r="A115" s="24">
        <v>44171</v>
      </c>
      <c r="B115" s="27">
        <f t="shared" si="7"/>
        <v>2020</v>
      </c>
      <c r="C115" s="27">
        <f t="shared" si="8"/>
        <v>12</v>
      </c>
      <c r="D115" s="3" t="s">
        <v>42</v>
      </c>
      <c r="E115" s="3" t="s">
        <v>55</v>
      </c>
      <c r="F115" s="3" t="s">
        <v>44</v>
      </c>
      <c r="G115" s="3" t="s">
        <v>53</v>
      </c>
      <c r="H115" s="3">
        <v>29</v>
      </c>
      <c r="I115" s="3">
        <v>2.84</v>
      </c>
      <c r="J115" s="30">
        <f t="shared" si="9"/>
        <v>82.36</v>
      </c>
      <c r="K115" s="29">
        <f t="shared" si="10"/>
        <v>2.8826000000000001</v>
      </c>
      <c r="L115" s="30">
        <f t="shared" si="11"/>
        <v>79.477400000000003</v>
      </c>
      <c r="M115" s="3" t="str">
        <f t="shared" si="12"/>
        <v>No</v>
      </c>
      <c r="N115" s="3" t="str">
        <f t="shared" si="13"/>
        <v>December</v>
      </c>
    </row>
    <row r="116" spans="1:14" ht="14.25" customHeight="1" x14ac:dyDescent="0.25">
      <c r="A116" s="24">
        <v>44174</v>
      </c>
      <c r="B116" s="27">
        <f t="shared" si="7"/>
        <v>2020</v>
      </c>
      <c r="C116" s="27">
        <f t="shared" si="8"/>
        <v>12</v>
      </c>
      <c r="D116" s="3" t="s">
        <v>34</v>
      </c>
      <c r="E116" s="3" t="s">
        <v>35</v>
      </c>
      <c r="F116" s="3" t="s">
        <v>36</v>
      </c>
      <c r="G116" s="3" t="s">
        <v>57</v>
      </c>
      <c r="H116" s="3">
        <v>30</v>
      </c>
      <c r="I116" s="3">
        <v>2.27</v>
      </c>
      <c r="J116" s="30">
        <f t="shared" si="9"/>
        <v>68.099999999999994</v>
      </c>
      <c r="K116" s="29">
        <f t="shared" si="10"/>
        <v>2.3835000000000002</v>
      </c>
      <c r="L116" s="30">
        <f t="shared" si="11"/>
        <v>65.716499999999996</v>
      </c>
      <c r="M116" s="3" t="str">
        <f t="shared" si="12"/>
        <v>No</v>
      </c>
      <c r="N116" s="3" t="str">
        <f t="shared" si="13"/>
        <v>December</v>
      </c>
    </row>
    <row r="117" spans="1:14" ht="14.25" customHeight="1" x14ac:dyDescent="0.25">
      <c r="A117" s="24">
        <v>44177</v>
      </c>
      <c r="B117" s="27">
        <f t="shared" si="7"/>
        <v>2020</v>
      </c>
      <c r="C117" s="27">
        <f t="shared" si="8"/>
        <v>12</v>
      </c>
      <c r="D117" s="3" t="s">
        <v>34</v>
      </c>
      <c r="E117" s="3" t="s">
        <v>35</v>
      </c>
      <c r="F117" s="3" t="s">
        <v>44</v>
      </c>
      <c r="G117" s="3" t="s">
        <v>45</v>
      </c>
      <c r="H117" s="3">
        <v>36</v>
      </c>
      <c r="I117" s="3">
        <v>1.8699999999999999</v>
      </c>
      <c r="J117" s="30">
        <f t="shared" si="9"/>
        <v>67.319999999999993</v>
      </c>
      <c r="K117" s="29">
        <f t="shared" si="10"/>
        <v>2.3561999999999999</v>
      </c>
      <c r="L117" s="30">
        <f t="shared" si="11"/>
        <v>64.963799999999992</v>
      </c>
      <c r="M117" s="3" t="str">
        <f t="shared" si="12"/>
        <v>No</v>
      </c>
      <c r="N117" s="3" t="str">
        <f t="shared" si="13"/>
        <v>December</v>
      </c>
    </row>
    <row r="118" spans="1:14" ht="14.25" customHeight="1" x14ac:dyDescent="0.25">
      <c r="A118" s="24">
        <v>44180</v>
      </c>
      <c r="B118" s="27">
        <f t="shared" si="7"/>
        <v>2020</v>
      </c>
      <c r="C118" s="27">
        <f t="shared" si="8"/>
        <v>12</v>
      </c>
      <c r="D118" s="3" t="s">
        <v>34</v>
      </c>
      <c r="E118" s="3" t="s">
        <v>35</v>
      </c>
      <c r="F118" s="3" t="s">
        <v>39</v>
      </c>
      <c r="G118" s="3" t="s">
        <v>40</v>
      </c>
      <c r="H118" s="3">
        <v>41</v>
      </c>
      <c r="I118" s="3">
        <v>3.49</v>
      </c>
      <c r="J118" s="30">
        <f t="shared" si="9"/>
        <v>143.09</v>
      </c>
      <c r="K118" s="29">
        <f t="shared" si="10"/>
        <v>5.0081500000000005</v>
      </c>
      <c r="L118" s="30">
        <f t="shared" si="11"/>
        <v>138.08185</v>
      </c>
      <c r="M118" s="3" t="str">
        <f t="shared" si="12"/>
        <v>No</v>
      </c>
      <c r="N118" s="3" t="str">
        <f t="shared" si="13"/>
        <v>December</v>
      </c>
    </row>
    <row r="119" spans="1:14" ht="14.25" customHeight="1" x14ac:dyDescent="0.25">
      <c r="A119" s="24">
        <v>44183</v>
      </c>
      <c r="B119" s="27">
        <f t="shared" si="7"/>
        <v>2020</v>
      </c>
      <c r="C119" s="27">
        <f t="shared" si="8"/>
        <v>12</v>
      </c>
      <c r="D119" s="3" t="s">
        <v>42</v>
      </c>
      <c r="E119" s="3" t="s">
        <v>43</v>
      </c>
      <c r="F119" s="3" t="s">
        <v>36</v>
      </c>
      <c r="G119" s="3" t="s">
        <v>37</v>
      </c>
      <c r="H119" s="3">
        <v>44</v>
      </c>
      <c r="I119" s="3">
        <v>1.7699999999999998</v>
      </c>
      <c r="J119" s="30">
        <f t="shared" si="9"/>
        <v>77.88</v>
      </c>
      <c r="K119" s="29">
        <f t="shared" si="10"/>
        <v>2.7258</v>
      </c>
      <c r="L119" s="30">
        <f t="shared" si="11"/>
        <v>75.154199999999989</v>
      </c>
      <c r="M119" s="3" t="str">
        <f t="shared" si="12"/>
        <v>No</v>
      </c>
      <c r="N119" s="3" t="str">
        <f t="shared" si="13"/>
        <v>December</v>
      </c>
    </row>
    <row r="120" spans="1:14" ht="14.25" customHeight="1" x14ac:dyDescent="0.25">
      <c r="A120" s="24">
        <v>44186</v>
      </c>
      <c r="B120" s="27">
        <f t="shared" si="7"/>
        <v>2020</v>
      </c>
      <c r="C120" s="27">
        <f t="shared" si="8"/>
        <v>12</v>
      </c>
      <c r="D120" s="3" t="s">
        <v>42</v>
      </c>
      <c r="E120" s="3" t="s">
        <v>43</v>
      </c>
      <c r="F120" s="3" t="s">
        <v>51</v>
      </c>
      <c r="G120" s="3" t="s">
        <v>52</v>
      </c>
      <c r="H120" s="3">
        <v>29</v>
      </c>
      <c r="I120" s="3">
        <v>1.68</v>
      </c>
      <c r="J120" s="30">
        <f t="shared" si="9"/>
        <v>48.72</v>
      </c>
      <c r="K120" s="29">
        <f t="shared" si="10"/>
        <v>1.7052</v>
      </c>
      <c r="L120" s="30">
        <f t="shared" si="11"/>
        <v>47.014800000000001</v>
      </c>
      <c r="M120" s="3" t="str">
        <f t="shared" si="12"/>
        <v>No</v>
      </c>
      <c r="N120" s="3" t="str">
        <f t="shared" si="13"/>
        <v>December</v>
      </c>
    </row>
    <row r="121" spans="1:14" ht="14.25" customHeight="1" x14ac:dyDescent="0.25">
      <c r="A121" s="24">
        <v>44189</v>
      </c>
      <c r="B121" s="27">
        <f t="shared" si="7"/>
        <v>2020</v>
      </c>
      <c r="C121" s="27">
        <f t="shared" si="8"/>
        <v>12</v>
      </c>
      <c r="D121" s="3" t="s">
        <v>34</v>
      </c>
      <c r="E121" s="3" t="s">
        <v>47</v>
      </c>
      <c r="F121" s="3" t="s">
        <v>44</v>
      </c>
      <c r="G121" s="3" t="s">
        <v>49</v>
      </c>
      <c r="H121" s="3">
        <v>237</v>
      </c>
      <c r="I121" s="3">
        <v>2.1799999999999997</v>
      </c>
      <c r="J121" s="30">
        <f t="shared" si="9"/>
        <v>516.66</v>
      </c>
      <c r="K121" s="29">
        <f t="shared" si="10"/>
        <v>18.083100000000002</v>
      </c>
      <c r="L121" s="30">
        <f t="shared" si="11"/>
        <v>498.57689999999997</v>
      </c>
      <c r="M121" s="3" t="str">
        <f t="shared" si="12"/>
        <v>Yes</v>
      </c>
      <c r="N121" s="3" t="str">
        <f t="shared" si="13"/>
        <v>December</v>
      </c>
    </row>
    <row r="122" spans="1:14" ht="14.25" customHeight="1" x14ac:dyDescent="0.25">
      <c r="A122" s="24">
        <v>44192</v>
      </c>
      <c r="B122" s="27">
        <f t="shared" si="7"/>
        <v>2020</v>
      </c>
      <c r="C122" s="27">
        <f t="shared" si="8"/>
        <v>12</v>
      </c>
      <c r="D122" s="3" t="s">
        <v>34</v>
      </c>
      <c r="E122" s="3" t="s">
        <v>47</v>
      </c>
      <c r="F122" s="3" t="s">
        <v>44</v>
      </c>
      <c r="G122" s="3" t="s">
        <v>45</v>
      </c>
      <c r="H122" s="3">
        <v>65</v>
      </c>
      <c r="I122" s="3">
        <v>1.8699999999999999</v>
      </c>
      <c r="J122" s="30">
        <f t="shared" si="9"/>
        <v>121.55</v>
      </c>
      <c r="K122" s="29">
        <f t="shared" si="10"/>
        <v>4.2542499999999999</v>
      </c>
      <c r="L122" s="30">
        <f t="shared" si="11"/>
        <v>117.29575</v>
      </c>
      <c r="M122" s="3" t="str">
        <f t="shared" si="12"/>
        <v>No</v>
      </c>
      <c r="N122" s="3" t="str">
        <f t="shared" si="13"/>
        <v>December</v>
      </c>
    </row>
    <row r="123" spans="1:14" ht="14.25" customHeight="1" x14ac:dyDescent="0.25">
      <c r="A123" s="24">
        <v>44195</v>
      </c>
      <c r="B123" s="27">
        <f t="shared" si="7"/>
        <v>2020</v>
      </c>
      <c r="C123" s="27">
        <f t="shared" si="8"/>
        <v>12</v>
      </c>
      <c r="D123" s="3" t="s">
        <v>42</v>
      </c>
      <c r="E123" s="3" t="s">
        <v>55</v>
      </c>
      <c r="F123" s="3" t="s">
        <v>44</v>
      </c>
      <c r="G123" s="3" t="s">
        <v>49</v>
      </c>
      <c r="H123" s="3">
        <v>83</v>
      </c>
      <c r="I123" s="3">
        <v>2.1800000000000002</v>
      </c>
      <c r="J123" s="30">
        <f t="shared" si="9"/>
        <v>180.94000000000003</v>
      </c>
      <c r="K123" s="29">
        <f t="shared" si="10"/>
        <v>6.3329000000000013</v>
      </c>
      <c r="L123" s="30">
        <f t="shared" si="11"/>
        <v>174.60710000000003</v>
      </c>
      <c r="M123" s="3" t="str">
        <f t="shared" si="12"/>
        <v>No</v>
      </c>
      <c r="N123" s="3" t="str">
        <f t="shared" si="13"/>
        <v>December</v>
      </c>
    </row>
    <row r="124" spans="1:14" ht="14.25" customHeight="1" x14ac:dyDescent="0.25">
      <c r="A124" s="24">
        <v>44198</v>
      </c>
      <c r="B124" s="27">
        <f t="shared" si="7"/>
        <v>2021</v>
      </c>
      <c r="C124" s="27">
        <f t="shared" si="8"/>
        <v>1</v>
      </c>
      <c r="D124" s="3" t="s">
        <v>34</v>
      </c>
      <c r="E124" s="3" t="s">
        <v>35</v>
      </c>
      <c r="F124" s="3" t="s">
        <v>44</v>
      </c>
      <c r="G124" s="3" t="s">
        <v>49</v>
      </c>
      <c r="H124" s="3">
        <v>32</v>
      </c>
      <c r="I124" s="3">
        <v>2.1800000000000002</v>
      </c>
      <c r="J124" s="30">
        <f t="shared" si="9"/>
        <v>69.760000000000005</v>
      </c>
      <c r="K124" s="29">
        <f t="shared" si="10"/>
        <v>2.4416000000000002</v>
      </c>
      <c r="L124" s="30">
        <f t="shared" si="11"/>
        <v>67.318400000000011</v>
      </c>
      <c r="M124" s="3" t="str">
        <f t="shared" si="12"/>
        <v>No</v>
      </c>
      <c r="N124" s="3" t="str">
        <f t="shared" si="13"/>
        <v>January</v>
      </c>
    </row>
    <row r="125" spans="1:14" ht="14.25" customHeight="1" x14ac:dyDescent="0.25">
      <c r="A125" s="24">
        <v>44201</v>
      </c>
      <c r="B125" s="27">
        <f t="shared" si="7"/>
        <v>2021</v>
      </c>
      <c r="C125" s="27">
        <f t="shared" si="8"/>
        <v>1</v>
      </c>
      <c r="D125" s="3" t="s">
        <v>34</v>
      </c>
      <c r="E125" s="3" t="s">
        <v>35</v>
      </c>
      <c r="F125" s="3" t="s">
        <v>36</v>
      </c>
      <c r="G125" s="3" t="s">
        <v>37</v>
      </c>
      <c r="H125" s="3">
        <v>63</v>
      </c>
      <c r="I125" s="3">
        <v>1.77</v>
      </c>
      <c r="J125" s="30">
        <f t="shared" si="9"/>
        <v>111.51</v>
      </c>
      <c r="K125" s="29">
        <f t="shared" si="10"/>
        <v>3.9028500000000004</v>
      </c>
      <c r="L125" s="30">
        <f t="shared" si="11"/>
        <v>107.60715</v>
      </c>
      <c r="M125" s="3" t="str">
        <f t="shared" si="12"/>
        <v>No</v>
      </c>
      <c r="N125" s="3" t="str">
        <f t="shared" si="13"/>
        <v>January</v>
      </c>
    </row>
    <row r="126" spans="1:14" ht="14.25" customHeight="1" x14ac:dyDescent="0.25">
      <c r="A126" s="24">
        <v>44204</v>
      </c>
      <c r="B126" s="27">
        <f t="shared" si="7"/>
        <v>2021</v>
      </c>
      <c r="C126" s="27">
        <f t="shared" si="8"/>
        <v>1</v>
      </c>
      <c r="D126" s="3" t="s">
        <v>34</v>
      </c>
      <c r="E126" s="3" t="s">
        <v>35</v>
      </c>
      <c r="F126" s="3" t="s">
        <v>51</v>
      </c>
      <c r="G126" s="3" t="s">
        <v>56</v>
      </c>
      <c r="H126" s="3">
        <v>29</v>
      </c>
      <c r="I126" s="3">
        <v>3.15</v>
      </c>
      <c r="J126" s="30">
        <f t="shared" si="9"/>
        <v>91.35</v>
      </c>
      <c r="K126" s="29">
        <f t="shared" si="10"/>
        <v>3.1972499999999999</v>
      </c>
      <c r="L126" s="30">
        <f t="shared" si="11"/>
        <v>88.152749999999997</v>
      </c>
      <c r="M126" s="3" t="str">
        <f t="shared" si="12"/>
        <v>No</v>
      </c>
      <c r="N126" s="3" t="str">
        <f t="shared" si="13"/>
        <v>January</v>
      </c>
    </row>
    <row r="127" spans="1:14" ht="14.25" customHeight="1" x14ac:dyDescent="0.25">
      <c r="A127" s="24">
        <v>44207</v>
      </c>
      <c r="B127" s="27">
        <f t="shared" si="7"/>
        <v>2021</v>
      </c>
      <c r="C127" s="27">
        <f t="shared" si="8"/>
        <v>1</v>
      </c>
      <c r="D127" s="3" t="s">
        <v>42</v>
      </c>
      <c r="E127" s="3" t="s">
        <v>43</v>
      </c>
      <c r="F127" s="3" t="s">
        <v>36</v>
      </c>
      <c r="G127" s="3" t="s">
        <v>54</v>
      </c>
      <c r="H127" s="3">
        <v>77</v>
      </c>
      <c r="I127" s="3">
        <v>1.87</v>
      </c>
      <c r="J127" s="30">
        <f t="shared" si="9"/>
        <v>143.99</v>
      </c>
      <c r="K127" s="29">
        <f t="shared" si="10"/>
        <v>5.0396500000000009</v>
      </c>
      <c r="L127" s="30">
        <f t="shared" si="11"/>
        <v>138.95035000000001</v>
      </c>
      <c r="M127" s="3" t="str">
        <f t="shared" si="12"/>
        <v>No</v>
      </c>
      <c r="N127" s="3" t="str">
        <f t="shared" si="13"/>
        <v>January</v>
      </c>
    </row>
    <row r="128" spans="1:14" ht="14.25" customHeight="1" x14ac:dyDescent="0.25">
      <c r="A128" s="24">
        <v>44210</v>
      </c>
      <c r="B128" s="27">
        <f t="shared" si="7"/>
        <v>2021</v>
      </c>
      <c r="C128" s="27">
        <f t="shared" si="8"/>
        <v>1</v>
      </c>
      <c r="D128" s="3" t="s">
        <v>42</v>
      </c>
      <c r="E128" s="3" t="s">
        <v>43</v>
      </c>
      <c r="F128" s="3" t="s">
        <v>44</v>
      </c>
      <c r="G128" s="3" t="s">
        <v>53</v>
      </c>
      <c r="H128" s="3">
        <v>80</v>
      </c>
      <c r="I128" s="3">
        <v>2.84</v>
      </c>
      <c r="J128" s="30">
        <f t="shared" si="9"/>
        <v>227.2</v>
      </c>
      <c r="K128" s="29">
        <f t="shared" si="10"/>
        <v>7.952</v>
      </c>
      <c r="L128" s="30">
        <f t="shared" si="11"/>
        <v>219.24799999999999</v>
      </c>
      <c r="M128" s="3" t="str">
        <f t="shared" si="12"/>
        <v>Yes</v>
      </c>
      <c r="N128" s="3" t="str">
        <f t="shared" si="13"/>
        <v>January</v>
      </c>
    </row>
    <row r="129" spans="1:14" ht="14.25" customHeight="1" x14ac:dyDescent="0.25">
      <c r="A129" s="24">
        <v>44213</v>
      </c>
      <c r="B129" s="27">
        <f t="shared" si="7"/>
        <v>2021</v>
      </c>
      <c r="C129" s="27">
        <f t="shared" si="8"/>
        <v>1</v>
      </c>
      <c r="D129" s="3" t="s">
        <v>34</v>
      </c>
      <c r="E129" s="3" t="s">
        <v>47</v>
      </c>
      <c r="F129" s="3" t="s">
        <v>36</v>
      </c>
      <c r="G129" s="3" t="s">
        <v>37</v>
      </c>
      <c r="H129" s="3">
        <v>102</v>
      </c>
      <c r="I129" s="3">
        <v>1.77</v>
      </c>
      <c r="J129" s="30">
        <f t="shared" si="9"/>
        <v>180.54</v>
      </c>
      <c r="K129" s="29">
        <f t="shared" si="10"/>
        <v>6.3189000000000002</v>
      </c>
      <c r="L129" s="30">
        <f t="shared" si="11"/>
        <v>174.22109999999998</v>
      </c>
      <c r="M129" s="3" t="str">
        <f t="shared" si="12"/>
        <v>No</v>
      </c>
      <c r="N129" s="3" t="str">
        <f t="shared" si="13"/>
        <v>January</v>
      </c>
    </row>
    <row r="130" spans="1:14" ht="14.25" customHeight="1" x14ac:dyDescent="0.25">
      <c r="A130" s="24">
        <v>44216</v>
      </c>
      <c r="B130" s="27">
        <f t="shared" si="7"/>
        <v>2021</v>
      </c>
      <c r="C130" s="27">
        <f t="shared" si="8"/>
        <v>1</v>
      </c>
      <c r="D130" s="3" t="s">
        <v>34</v>
      </c>
      <c r="E130" s="3" t="s">
        <v>47</v>
      </c>
      <c r="F130" s="3" t="s">
        <v>39</v>
      </c>
      <c r="G130" s="3" t="s">
        <v>40</v>
      </c>
      <c r="H130" s="3">
        <v>31</v>
      </c>
      <c r="I130" s="3">
        <v>3.4899999999999998</v>
      </c>
      <c r="J130" s="30">
        <f t="shared" si="9"/>
        <v>108.19</v>
      </c>
      <c r="K130" s="29">
        <f t="shared" si="10"/>
        <v>3.7866500000000003</v>
      </c>
      <c r="L130" s="30">
        <f t="shared" si="11"/>
        <v>104.40335</v>
      </c>
      <c r="M130" s="3" t="str">
        <f t="shared" si="12"/>
        <v>No</v>
      </c>
      <c r="N130" s="3" t="str">
        <f t="shared" si="13"/>
        <v>January</v>
      </c>
    </row>
    <row r="131" spans="1:14" ht="14.25" customHeight="1" x14ac:dyDescent="0.25">
      <c r="A131" s="24">
        <v>44219</v>
      </c>
      <c r="B131" s="27">
        <f t="shared" ref="B131:B194" si="14">YEAR(A131)</f>
        <v>2021</v>
      </c>
      <c r="C131" s="27">
        <f t="shared" ref="C131:C194" si="15">MONTH(A131)</f>
        <v>1</v>
      </c>
      <c r="D131" s="3" t="s">
        <v>42</v>
      </c>
      <c r="E131" s="3" t="s">
        <v>55</v>
      </c>
      <c r="F131" s="3" t="s">
        <v>36</v>
      </c>
      <c r="G131" s="3" t="s">
        <v>37</v>
      </c>
      <c r="H131" s="3">
        <v>56</v>
      </c>
      <c r="I131" s="3">
        <v>1.77</v>
      </c>
      <c r="J131" s="30">
        <f t="shared" ref="J131:J194" si="16">H131*I131</f>
        <v>99.12</v>
      </c>
      <c r="K131" s="29">
        <f t="shared" ref="K131:K194" si="17">J131*$S$2</f>
        <v>3.4692000000000003</v>
      </c>
      <c r="L131" s="30">
        <f t="shared" ref="L131:L194" si="18">J131-K131</f>
        <v>95.650800000000004</v>
      </c>
      <c r="M131" s="3" t="str">
        <f t="shared" ref="M131:M194" si="19">IF(L131&gt;200,"Yes", "No")</f>
        <v>No</v>
      </c>
      <c r="N131" s="3" t="str">
        <f t="shared" ref="N131:N194" si="20">TEXT(A131,"mmmm")</f>
        <v>January</v>
      </c>
    </row>
    <row r="132" spans="1:14" ht="14.25" customHeight="1" x14ac:dyDescent="0.25">
      <c r="A132" s="24">
        <v>44222</v>
      </c>
      <c r="B132" s="27">
        <f t="shared" si="14"/>
        <v>2021</v>
      </c>
      <c r="C132" s="27">
        <f t="shared" si="15"/>
        <v>1</v>
      </c>
      <c r="D132" s="3" t="s">
        <v>34</v>
      </c>
      <c r="E132" s="3" t="s">
        <v>35</v>
      </c>
      <c r="F132" s="3" t="s">
        <v>44</v>
      </c>
      <c r="G132" s="3" t="s">
        <v>49</v>
      </c>
      <c r="H132" s="3">
        <v>52</v>
      </c>
      <c r="I132" s="3">
        <v>2.1800000000000002</v>
      </c>
      <c r="J132" s="30">
        <f t="shared" si="16"/>
        <v>113.36000000000001</v>
      </c>
      <c r="K132" s="29">
        <f t="shared" si="17"/>
        <v>3.9676000000000009</v>
      </c>
      <c r="L132" s="30">
        <f t="shared" si="18"/>
        <v>109.39240000000001</v>
      </c>
      <c r="M132" s="3" t="str">
        <f t="shared" si="19"/>
        <v>No</v>
      </c>
      <c r="N132" s="3" t="str">
        <f t="shared" si="20"/>
        <v>January</v>
      </c>
    </row>
    <row r="133" spans="1:14" ht="14.25" customHeight="1" x14ac:dyDescent="0.25">
      <c r="A133" s="24">
        <v>44225</v>
      </c>
      <c r="B133" s="27">
        <f t="shared" si="14"/>
        <v>2021</v>
      </c>
      <c r="C133" s="27">
        <f t="shared" si="15"/>
        <v>1</v>
      </c>
      <c r="D133" s="3" t="s">
        <v>34</v>
      </c>
      <c r="E133" s="3" t="s">
        <v>35</v>
      </c>
      <c r="F133" s="3" t="s">
        <v>36</v>
      </c>
      <c r="G133" s="3" t="s">
        <v>37</v>
      </c>
      <c r="H133" s="3">
        <v>51</v>
      </c>
      <c r="I133" s="3">
        <v>1.77</v>
      </c>
      <c r="J133" s="30">
        <f t="shared" si="16"/>
        <v>90.27</v>
      </c>
      <c r="K133" s="29">
        <f t="shared" si="17"/>
        <v>3.1594500000000001</v>
      </c>
      <c r="L133" s="30">
        <f t="shared" si="18"/>
        <v>87.110549999999989</v>
      </c>
      <c r="M133" s="3" t="str">
        <f t="shared" si="19"/>
        <v>No</v>
      </c>
      <c r="N133" s="3" t="str">
        <f t="shared" si="20"/>
        <v>January</v>
      </c>
    </row>
    <row r="134" spans="1:14" ht="14.25" customHeight="1" x14ac:dyDescent="0.25">
      <c r="A134" s="24">
        <v>44228</v>
      </c>
      <c r="B134" s="27">
        <f t="shared" si="14"/>
        <v>2021</v>
      </c>
      <c r="C134" s="27">
        <f t="shared" si="15"/>
        <v>2</v>
      </c>
      <c r="D134" s="3" t="s">
        <v>34</v>
      </c>
      <c r="E134" s="3" t="s">
        <v>35</v>
      </c>
      <c r="F134" s="3" t="s">
        <v>51</v>
      </c>
      <c r="G134" s="3" t="s">
        <v>52</v>
      </c>
      <c r="H134" s="3">
        <v>24</v>
      </c>
      <c r="I134" s="3">
        <v>1.68</v>
      </c>
      <c r="J134" s="30">
        <f t="shared" si="16"/>
        <v>40.32</v>
      </c>
      <c r="K134" s="29">
        <f t="shared" si="17"/>
        <v>1.4112000000000002</v>
      </c>
      <c r="L134" s="30">
        <f t="shared" si="18"/>
        <v>38.908799999999999</v>
      </c>
      <c r="M134" s="3" t="str">
        <f t="shared" si="19"/>
        <v>No</v>
      </c>
      <c r="N134" s="3" t="str">
        <f t="shared" si="20"/>
        <v>February</v>
      </c>
    </row>
    <row r="135" spans="1:14" ht="14.25" customHeight="1" x14ac:dyDescent="0.25">
      <c r="A135" s="24">
        <v>44231</v>
      </c>
      <c r="B135" s="27">
        <f t="shared" si="14"/>
        <v>2021</v>
      </c>
      <c r="C135" s="27">
        <f t="shared" si="15"/>
        <v>2</v>
      </c>
      <c r="D135" s="3" t="s">
        <v>42</v>
      </c>
      <c r="E135" s="3" t="s">
        <v>43</v>
      </c>
      <c r="F135" s="3" t="s">
        <v>44</v>
      </c>
      <c r="G135" s="3" t="s">
        <v>49</v>
      </c>
      <c r="H135" s="3">
        <v>58</v>
      </c>
      <c r="I135" s="3">
        <v>2.1800000000000002</v>
      </c>
      <c r="J135" s="30">
        <f t="shared" si="16"/>
        <v>126.44000000000001</v>
      </c>
      <c r="K135" s="29">
        <f t="shared" si="17"/>
        <v>4.4254000000000007</v>
      </c>
      <c r="L135" s="30">
        <f t="shared" si="18"/>
        <v>122.01460000000002</v>
      </c>
      <c r="M135" s="3" t="str">
        <f t="shared" si="19"/>
        <v>No</v>
      </c>
      <c r="N135" s="3" t="str">
        <f t="shared" si="20"/>
        <v>February</v>
      </c>
    </row>
    <row r="136" spans="1:14" ht="14.25" customHeight="1" x14ac:dyDescent="0.25">
      <c r="A136" s="24">
        <v>44234</v>
      </c>
      <c r="B136" s="27">
        <f t="shared" si="14"/>
        <v>2021</v>
      </c>
      <c r="C136" s="27">
        <f t="shared" si="15"/>
        <v>2</v>
      </c>
      <c r="D136" s="3" t="s">
        <v>42</v>
      </c>
      <c r="E136" s="3" t="s">
        <v>43</v>
      </c>
      <c r="F136" s="3" t="s">
        <v>44</v>
      </c>
      <c r="G136" s="3" t="s">
        <v>45</v>
      </c>
      <c r="H136" s="3">
        <v>34</v>
      </c>
      <c r="I136" s="3">
        <v>1.8699999999999999</v>
      </c>
      <c r="J136" s="30">
        <f t="shared" si="16"/>
        <v>63.58</v>
      </c>
      <c r="K136" s="29">
        <f t="shared" si="17"/>
        <v>2.2253000000000003</v>
      </c>
      <c r="L136" s="30">
        <f t="shared" si="18"/>
        <v>61.354700000000001</v>
      </c>
      <c r="M136" s="3" t="str">
        <f t="shared" si="19"/>
        <v>No</v>
      </c>
      <c r="N136" s="3" t="str">
        <f t="shared" si="20"/>
        <v>February</v>
      </c>
    </row>
    <row r="137" spans="1:14" ht="14.25" customHeight="1" x14ac:dyDescent="0.25">
      <c r="A137" s="24">
        <v>44237</v>
      </c>
      <c r="B137" s="27">
        <f t="shared" si="14"/>
        <v>2021</v>
      </c>
      <c r="C137" s="27">
        <f t="shared" si="15"/>
        <v>2</v>
      </c>
      <c r="D137" s="3" t="s">
        <v>34</v>
      </c>
      <c r="E137" s="3" t="s">
        <v>47</v>
      </c>
      <c r="F137" s="3" t="s">
        <v>36</v>
      </c>
      <c r="G137" s="3" t="s">
        <v>37</v>
      </c>
      <c r="H137" s="3">
        <v>34</v>
      </c>
      <c r="I137" s="3">
        <v>1.77</v>
      </c>
      <c r="J137" s="30">
        <f t="shared" si="16"/>
        <v>60.18</v>
      </c>
      <c r="K137" s="29">
        <f t="shared" si="17"/>
        <v>2.1063000000000001</v>
      </c>
      <c r="L137" s="30">
        <f t="shared" si="18"/>
        <v>58.073700000000002</v>
      </c>
      <c r="M137" s="3" t="str">
        <f t="shared" si="19"/>
        <v>No</v>
      </c>
      <c r="N137" s="3" t="str">
        <f t="shared" si="20"/>
        <v>February</v>
      </c>
    </row>
    <row r="138" spans="1:14" ht="14.25" customHeight="1" x14ac:dyDescent="0.25">
      <c r="A138" s="24">
        <v>44240</v>
      </c>
      <c r="B138" s="27">
        <f t="shared" si="14"/>
        <v>2021</v>
      </c>
      <c r="C138" s="27">
        <f t="shared" si="15"/>
        <v>2</v>
      </c>
      <c r="D138" s="3" t="s">
        <v>34</v>
      </c>
      <c r="E138" s="3" t="s">
        <v>47</v>
      </c>
      <c r="F138" s="3" t="s">
        <v>51</v>
      </c>
      <c r="G138" s="3" t="s">
        <v>52</v>
      </c>
      <c r="H138" s="3">
        <v>21</v>
      </c>
      <c r="I138" s="3">
        <v>1.6800000000000002</v>
      </c>
      <c r="J138" s="30">
        <f t="shared" si="16"/>
        <v>35.28</v>
      </c>
      <c r="K138" s="29">
        <f t="shared" si="17"/>
        <v>1.2348000000000001</v>
      </c>
      <c r="L138" s="30">
        <f t="shared" si="18"/>
        <v>34.045200000000001</v>
      </c>
      <c r="M138" s="3" t="str">
        <f t="shared" si="19"/>
        <v>No</v>
      </c>
      <c r="N138" s="3" t="str">
        <f t="shared" si="20"/>
        <v>February</v>
      </c>
    </row>
    <row r="139" spans="1:14" ht="14.25" customHeight="1" x14ac:dyDescent="0.25">
      <c r="A139" s="24">
        <v>44243</v>
      </c>
      <c r="B139" s="27">
        <f t="shared" si="14"/>
        <v>2021</v>
      </c>
      <c r="C139" s="27">
        <f t="shared" si="15"/>
        <v>2</v>
      </c>
      <c r="D139" s="3" t="s">
        <v>42</v>
      </c>
      <c r="E139" s="3" t="s">
        <v>55</v>
      </c>
      <c r="F139" s="3" t="s">
        <v>44</v>
      </c>
      <c r="G139" s="3" t="s">
        <v>53</v>
      </c>
      <c r="H139" s="3">
        <v>29</v>
      </c>
      <c r="I139" s="3">
        <v>2.84</v>
      </c>
      <c r="J139" s="30">
        <f t="shared" si="16"/>
        <v>82.36</v>
      </c>
      <c r="K139" s="29">
        <f t="shared" si="17"/>
        <v>2.8826000000000001</v>
      </c>
      <c r="L139" s="30">
        <f t="shared" si="18"/>
        <v>79.477400000000003</v>
      </c>
      <c r="M139" s="3" t="str">
        <f t="shared" si="19"/>
        <v>No</v>
      </c>
      <c r="N139" s="3" t="str">
        <f t="shared" si="20"/>
        <v>February</v>
      </c>
    </row>
    <row r="140" spans="1:14" ht="14.25" customHeight="1" x14ac:dyDescent="0.25">
      <c r="A140" s="24">
        <v>44246</v>
      </c>
      <c r="B140" s="27">
        <f t="shared" si="14"/>
        <v>2021</v>
      </c>
      <c r="C140" s="27">
        <f t="shared" si="15"/>
        <v>2</v>
      </c>
      <c r="D140" s="3" t="s">
        <v>34</v>
      </c>
      <c r="E140" s="3" t="s">
        <v>35</v>
      </c>
      <c r="F140" s="3" t="s">
        <v>36</v>
      </c>
      <c r="G140" s="3" t="s">
        <v>37</v>
      </c>
      <c r="H140" s="3">
        <v>68</v>
      </c>
      <c r="I140" s="3">
        <v>1.77</v>
      </c>
      <c r="J140" s="30">
        <f t="shared" si="16"/>
        <v>120.36</v>
      </c>
      <c r="K140" s="29">
        <f t="shared" si="17"/>
        <v>4.2126000000000001</v>
      </c>
      <c r="L140" s="30">
        <f t="shared" si="18"/>
        <v>116.1474</v>
      </c>
      <c r="M140" s="3" t="str">
        <f t="shared" si="19"/>
        <v>No</v>
      </c>
      <c r="N140" s="3" t="str">
        <f t="shared" si="20"/>
        <v>February</v>
      </c>
    </row>
    <row r="141" spans="1:14" ht="14.25" customHeight="1" x14ac:dyDescent="0.25">
      <c r="A141" s="24">
        <v>44249</v>
      </c>
      <c r="B141" s="27">
        <f t="shared" si="14"/>
        <v>2021</v>
      </c>
      <c r="C141" s="27">
        <f t="shared" si="15"/>
        <v>2</v>
      </c>
      <c r="D141" s="3" t="s">
        <v>34</v>
      </c>
      <c r="E141" s="3" t="s">
        <v>35</v>
      </c>
      <c r="F141" s="3" t="s">
        <v>51</v>
      </c>
      <c r="G141" s="3" t="s">
        <v>56</v>
      </c>
      <c r="H141" s="3">
        <v>31</v>
      </c>
      <c r="I141" s="3">
        <v>3.1500000000000004</v>
      </c>
      <c r="J141" s="30">
        <f t="shared" si="16"/>
        <v>97.65</v>
      </c>
      <c r="K141" s="29">
        <f t="shared" si="17"/>
        <v>3.4177500000000007</v>
      </c>
      <c r="L141" s="30">
        <f t="shared" si="18"/>
        <v>94.232250000000008</v>
      </c>
      <c r="M141" s="3" t="str">
        <f t="shared" si="19"/>
        <v>No</v>
      </c>
      <c r="N141" s="3" t="str">
        <f t="shared" si="20"/>
        <v>February</v>
      </c>
    </row>
    <row r="142" spans="1:14" ht="14.25" customHeight="1" x14ac:dyDescent="0.25">
      <c r="A142" s="24">
        <v>44252</v>
      </c>
      <c r="B142" s="27">
        <f t="shared" si="14"/>
        <v>2021</v>
      </c>
      <c r="C142" s="27">
        <f t="shared" si="15"/>
        <v>2</v>
      </c>
      <c r="D142" s="3" t="s">
        <v>42</v>
      </c>
      <c r="E142" s="3" t="s">
        <v>43</v>
      </c>
      <c r="F142" s="3" t="s">
        <v>44</v>
      </c>
      <c r="G142" s="3" t="s">
        <v>49</v>
      </c>
      <c r="H142" s="3">
        <v>30</v>
      </c>
      <c r="I142" s="3">
        <v>2.1800000000000002</v>
      </c>
      <c r="J142" s="30">
        <f t="shared" si="16"/>
        <v>65.400000000000006</v>
      </c>
      <c r="K142" s="29">
        <f t="shared" si="17"/>
        <v>2.2890000000000006</v>
      </c>
      <c r="L142" s="30">
        <f t="shared" si="18"/>
        <v>63.111000000000004</v>
      </c>
      <c r="M142" s="3" t="str">
        <f t="shared" si="19"/>
        <v>No</v>
      </c>
      <c r="N142" s="3" t="str">
        <f t="shared" si="20"/>
        <v>February</v>
      </c>
    </row>
    <row r="143" spans="1:14" ht="14.25" customHeight="1" x14ac:dyDescent="0.25">
      <c r="A143" s="24">
        <v>44255</v>
      </c>
      <c r="B143" s="27">
        <f t="shared" si="14"/>
        <v>2021</v>
      </c>
      <c r="C143" s="27">
        <f t="shared" si="15"/>
        <v>2</v>
      </c>
      <c r="D143" s="3" t="s">
        <v>42</v>
      </c>
      <c r="E143" s="3" t="s">
        <v>43</v>
      </c>
      <c r="F143" s="3" t="s">
        <v>44</v>
      </c>
      <c r="G143" s="3" t="s">
        <v>45</v>
      </c>
      <c r="H143" s="3">
        <v>232</v>
      </c>
      <c r="I143" s="3">
        <v>1.8699999999999999</v>
      </c>
      <c r="J143" s="30">
        <f t="shared" si="16"/>
        <v>433.84</v>
      </c>
      <c r="K143" s="29">
        <f t="shared" si="17"/>
        <v>15.1844</v>
      </c>
      <c r="L143" s="30">
        <f t="shared" si="18"/>
        <v>418.65559999999999</v>
      </c>
      <c r="M143" s="3" t="str">
        <f t="shared" si="19"/>
        <v>Yes</v>
      </c>
      <c r="N143" s="3" t="str">
        <f t="shared" si="20"/>
        <v>February</v>
      </c>
    </row>
    <row r="144" spans="1:14" ht="14.25" customHeight="1" x14ac:dyDescent="0.25">
      <c r="A144" s="24">
        <v>44257</v>
      </c>
      <c r="B144" s="27">
        <f t="shared" si="14"/>
        <v>2021</v>
      </c>
      <c r="C144" s="27">
        <f t="shared" si="15"/>
        <v>3</v>
      </c>
      <c r="D144" s="3" t="s">
        <v>34</v>
      </c>
      <c r="E144" s="3" t="s">
        <v>47</v>
      </c>
      <c r="F144" s="3" t="s">
        <v>36</v>
      </c>
      <c r="G144" s="3" t="s">
        <v>54</v>
      </c>
      <c r="H144" s="3">
        <v>68</v>
      </c>
      <c r="I144" s="3">
        <v>1.8699999999999999</v>
      </c>
      <c r="J144" s="30">
        <f t="shared" si="16"/>
        <v>127.16</v>
      </c>
      <c r="K144" s="29">
        <f t="shared" si="17"/>
        <v>4.4506000000000006</v>
      </c>
      <c r="L144" s="30">
        <f t="shared" si="18"/>
        <v>122.7094</v>
      </c>
      <c r="M144" s="3" t="str">
        <f t="shared" si="19"/>
        <v>No</v>
      </c>
      <c r="N144" s="3" t="str">
        <f t="shared" si="20"/>
        <v>March</v>
      </c>
    </row>
    <row r="145" spans="1:14" ht="14.25" customHeight="1" x14ac:dyDescent="0.25">
      <c r="A145" s="24">
        <v>44260</v>
      </c>
      <c r="B145" s="27">
        <f t="shared" si="14"/>
        <v>2021</v>
      </c>
      <c r="C145" s="27">
        <f t="shared" si="15"/>
        <v>3</v>
      </c>
      <c r="D145" s="3" t="s">
        <v>34</v>
      </c>
      <c r="E145" s="3" t="s">
        <v>47</v>
      </c>
      <c r="F145" s="3" t="s">
        <v>44</v>
      </c>
      <c r="G145" s="3" t="s">
        <v>53</v>
      </c>
      <c r="H145" s="3">
        <v>97</v>
      </c>
      <c r="I145" s="3">
        <v>2.8400000000000003</v>
      </c>
      <c r="J145" s="30">
        <f t="shared" si="16"/>
        <v>275.48</v>
      </c>
      <c r="K145" s="29">
        <f t="shared" si="17"/>
        <v>9.6418000000000017</v>
      </c>
      <c r="L145" s="30">
        <f t="shared" si="18"/>
        <v>265.83820000000003</v>
      </c>
      <c r="M145" s="3" t="str">
        <f t="shared" si="19"/>
        <v>Yes</v>
      </c>
      <c r="N145" s="3" t="str">
        <f t="shared" si="20"/>
        <v>March</v>
      </c>
    </row>
    <row r="146" spans="1:14" ht="14.25" customHeight="1" x14ac:dyDescent="0.25">
      <c r="A146" s="24">
        <v>44263</v>
      </c>
      <c r="B146" s="27">
        <f t="shared" si="14"/>
        <v>2021</v>
      </c>
      <c r="C146" s="27">
        <f t="shared" si="15"/>
        <v>3</v>
      </c>
      <c r="D146" s="3" t="s">
        <v>42</v>
      </c>
      <c r="E146" s="3" t="s">
        <v>55</v>
      </c>
      <c r="F146" s="3" t="s">
        <v>36</v>
      </c>
      <c r="G146" s="3" t="s">
        <v>54</v>
      </c>
      <c r="H146" s="3">
        <v>86</v>
      </c>
      <c r="I146" s="3">
        <v>1.8699999999999999</v>
      </c>
      <c r="J146" s="30">
        <f t="shared" si="16"/>
        <v>160.82</v>
      </c>
      <c r="K146" s="29">
        <f t="shared" si="17"/>
        <v>5.6287000000000003</v>
      </c>
      <c r="L146" s="30">
        <f t="shared" si="18"/>
        <v>155.19129999999998</v>
      </c>
      <c r="M146" s="3" t="str">
        <f t="shared" si="19"/>
        <v>No</v>
      </c>
      <c r="N146" s="3" t="str">
        <f t="shared" si="20"/>
        <v>March</v>
      </c>
    </row>
    <row r="147" spans="1:14" ht="14.25" customHeight="1" x14ac:dyDescent="0.25">
      <c r="A147" s="24">
        <v>44266</v>
      </c>
      <c r="B147" s="27">
        <f t="shared" si="14"/>
        <v>2021</v>
      </c>
      <c r="C147" s="27">
        <f t="shared" si="15"/>
        <v>3</v>
      </c>
      <c r="D147" s="3" t="s">
        <v>42</v>
      </c>
      <c r="E147" s="3" t="s">
        <v>55</v>
      </c>
      <c r="F147" s="3" t="s">
        <v>51</v>
      </c>
      <c r="G147" s="3" t="s">
        <v>52</v>
      </c>
      <c r="H147" s="3">
        <v>41</v>
      </c>
      <c r="I147" s="3">
        <v>1.68</v>
      </c>
      <c r="J147" s="30">
        <f t="shared" si="16"/>
        <v>68.88</v>
      </c>
      <c r="K147" s="29">
        <f t="shared" si="17"/>
        <v>2.4108000000000001</v>
      </c>
      <c r="L147" s="30">
        <f t="shared" si="18"/>
        <v>66.469200000000001</v>
      </c>
      <c r="M147" s="3" t="str">
        <f t="shared" si="19"/>
        <v>No</v>
      </c>
      <c r="N147" s="3" t="str">
        <f t="shared" si="20"/>
        <v>March</v>
      </c>
    </row>
    <row r="148" spans="1:14" ht="14.25" customHeight="1" x14ac:dyDescent="0.25">
      <c r="A148" s="24">
        <v>44269</v>
      </c>
      <c r="B148" s="27">
        <f t="shared" si="14"/>
        <v>2021</v>
      </c>
      <c r="C148" s="27">
        <f t="shared" si="15"/>
        <v>3</v>
      </c>
      <c r="D148" s="3" t="s">
        <v>34</v>
      </c>
      <c r="E148" s="3" t="s">
        <v>35</v>
      </c>
      <c r="F148" s="3" t="s">
        <v>36</v>
      </c>
      <c r="G148" s="3" t="s">
        <v>37</v>
      </c>
      <c r="H148" s="3">
        <v>93</v>
      </c>
      <c r="I148" s="3">
        <v>1.7700000000000002</v>
      </c>
      <c r="J148" s="30">
        <f t="shared" si="16"/>
        <v>164.61</v>
      </c>
      <c r="K148" s="29">
        <f t="shared" si="17"/>
        <v>5.7613500000000011</v>
      </c>
      <c r="L148" s="30">
        <f t="shared" si="18"/>
        <v>158.84865000000002</v>
      </c>
      <c r="M148" s="3" t="str">
        <f t="shared" si="19"/>
        <v>No</v>
      </c>
      <c r="N148" s="3" t="str">
        <f t="shared" si="20"/>
        <v>March</v>
      </c>
    </row>
    <row r="149" spans="1:14" ht="14.25" customHeight="1" x14ac:dyDescent="0.25">
      <c r="A149" s="24">
        <v>44272</v>
      </c>
      <c r="B149" s="27">
        <f t="shared" si="14"/>
        <v>2021</v>
      </c>
      <c r="C149" s="27">
        <f t="shared" si="15"/>
        <v>3</v>
      </c>
      <c r="D149" s="3" t="s">
        <v>34</v>
      </c>
      <c r="E149" s="3" t="s">
        <v>35</v>
      </c>
      <c r="F149" s="3" t="s">
        <v>51</v>
      </c>
      <c r="G149" s="3" t="s">
        <v>52</v>
      </c>
      <c r="H149" s="3">
        <v>47</v>
      </c>
      <c r="I149" s="3">
        <v>1.68</v>
      </c>
      <c r="J149" s="30">
        <f t="shared" si="16"/>
        <v>78.959999999999994</v>
      </c>
      <c r="K149" s="29">
        <f t="shared" si="17"/>
        <v>2.7635999999999998</v>
      </c>
      <c r="L149" s="30">
        <f t="shared" si="18"/>
        <v>76.196399999999997</v>
      </c>
      <c r="M149" s="3" t="str">
        <f t="shared" si="19"/>
        <v>No</v>
      </c>
      <c r="N149" s="3" t="str">
        <f t="shared" si="20"/>
        <v>March</v>
      </c>
    </row>
    <row r="150" spans="1:14" ht="14.25" customHeight="1" x14ac:dyDescent="0.25">
      <c r="A150" s="24">
        <v>44275</v>
      </c>
      <c r="B150" s="27">
        <f t="shared" si="14"/>
        <v>2021</v>
      </c>
      <c r="C150" s="27">
        <f t="shared" si="15"/>
        <v>3</v>
      </c>
      <c r="D150" s="3" t="s">
        <v>42</v>
      </c>
      <c r="E150" s="3" t="s">
        <v>43</v>
      </c>
      <c r="F150" s="3" t="s">
        <v>36</v>
      </c>
      <c r="G150" s="3" t="s">
        <v>37</v>
      </c>
      <c r="H150" s="3">
        <v>103</v>
      </c>
      <c r="I150" s="3">
        <v>1.77</v>
      </c>
      <c r="J150" s="30">
        <f t="shared" si="16"/>
        <v>182.31</v>
      </c>
      <c r="K150" s="29">
        <f t="shared" si="17"/>
        <v>6.3808500000000006</v>
      </c>
      <c r="L150" s="30">
        <f t="shared" si="18"/>
        <v>175.92914999999999</v>
      </c>
      <c r="M150" s="3" t="str">
        <f t="shared" si="19"/>
        <v>No</v>
      </c>
      <c r="N150" s="3" t="str">
        <f t="shared" si="20"/>
        <v>March</v>
      </c>
    </row>
    <row r="151" spans="1:14" ht="14.25" customHeight="1" x14ac:dyDescent="0.25">
      <c r="A151" s="24">
        <v>44278</v>
      </c>
      <c r="B151" s="27">
        <f t="shared" si="14"/>
        <v>2021</v>
      </c>
      <c r="C151" s="27">
        <f t="shared" si="15"/>
        <v>3</v>
      </c>
      <c r="D151" s="3" t="s">
        <v>42</v>
      </c>
      <c r="E151" s="3" t="s">
        <v>43</v>
      </c>
      <c r="F151" s="3" t="s">
        <v>51</v>
      </c>
      <c r="G151" s="3" t="s">
        <v>52</v>
      </c>
      <c r="H151" s="3">
        <v>33</v>
      </c>
      <c r="I151" s="3">
        <v>1.68</v>
      </c>
      <c r="J151" s="30">
        <f t="shared" si="16"/>
        <v>55.44</v>
      </c>
      <c r="K151" s="29">
        <f t="shared" si="17"/>
        <v>1.9404000000000001</v>
      </c>
      <c r="L151" s="30">
        <f t="shared" si="18"/>
        <v>53.499600000000001</v>
      </c>
      <c r="M151" s="3" t="str">
        <f t="shared" si="19"/>
        <v>No</v>
      </c>
      <c r="N151" s="3" t="str">
        <f t="shared" si="20"/>
        <v>March</v>
      </c>
    </row>
    <row r="152" spans="1:14" ht="14.25" customHeight="1" x14ac:dyDescent="0.25">
      <c r="A152" s="24">
        <v>44281</v>
      </c>
      <c r="B152" s="27">
        <f t="shared" si="14"/>
        <v>2021</v>
      </c>
      <c r="C152" s="27">
        <f t="shared" si="15"/>
        <v>3</v>
      </c>
      <c r="D152" s="3" t="s">
        <v>34</v>
      </c>
      <c r="E152" s="3" t="s">
        <v>47</v>
      </c>
      <c r="F152" s="3" t="s">
        <v>36</v>
      </c>
      <c r="G152" s="3" t="s">
        <v>54</v>
      </c>
      <c r="H152" s="3">
        <v>57</v>
      </c>
      <c r="I152" s="3">
        <v>1.87</v>
      </c>
      <c r="J152" s="30">
        <f t="shared" si="16"/>
        <v>106.59</v>
      </c>
      <c r="K152" s="29">
        <f t="shared" si="17"/>
        <v>3.7306500000000007</v>
      </c>
      <c r="L152" s="30">
        <f t="shared" si="18"/>
        <v>102.85935000000001</v>
      </c>
      <c r="M152" s="3" t="str">
        <f t="shared" si="19"/>
        <v>No</v>
      </c>
      <c r="N152" s="3" t="str">
        <f t="shared" si="20"/>
        <v>March</v>
      </c>
    </row>
    <row r="153" spans="1:14" ht="14.25" customHeight="1" x14ac:dyDescent="0.25">
      <c r="A153" s="24">
        <v>44284</v>
      </c>
      <c r="B153" s="27">
        <f t="shared" si="14"/>
        <v>2021</v>
      </c>
      <c r="C153" s="27">
        <f t="shared" si="15"/>
        <v>3</v>
      </c>
      <c r="D153" s="3" t="s">
        <v>34</v>
      </c>
      <c r="E153" s="3" t="s">
        <v>47</v>
      </c>
      <c r="F153" s="3" t="s">
        <v>44</v>
      </c>
      <c r="G153" s="3" t="s">
        <v>53</v>
      </c>
      <c r="H153" s="3">
        <v>65</v>
      </c>
      <c r="I153" s="3">
        <v>2.84</v>
      </c>
      <c r="J153" s="30">
        <f t="shared" si="16"/>
        <v>184.6</v>
      </c>
      <c r="K153" s="29">
        <f t="shared" si="17"/>
        <v>6.4610000000000003</v>
      </c>
      <c r="L153" s="30">
        <f t="shared" si="18"/>
        <v>178.13899999999998</v>
      </c>
      <c r="M153" s="3" t="str">
        <f t="shared" si="19"/>
        <v>No</v>
      </c>
      <c r="N153" s="3" t="str">
        <f t="shared" si="20"/>
        <v>March</v>
      </c>
    </row>
    <row r="154" spans="1:14" ht="14.25" customHeight="1" x14ac:dyDescent="0.25">
      <c r="A154" s="24">
        <v>44287</v>
      </c>
      <c r="B154" s="27">
        <f t="shared" si="14"/>
        <v>2021</v>
      </c>
      <c r="C154" s="27">
        <f t="shared" si="15"/>
        <v>4</v>
      </c>
      <c r="D154" s="3" t="s">
        <v>42</v>
      </c>
      <c r="E154" s="3" t="s">
        <v>55</v>
      </c>
      <c r="F154" s="3" t="s">
        <v>36</v>
      </c>
      <c r="G154" s="3" t="s">
        <v>37</v>
      </c>
      <c r="H154" s="3">
        <v>118</v>
      </c>
      <c r="I154" s="3">
        <v>1.77</v>
      </c>
      <c r="J154" s="30">
        <f t="shared" si="16"/>
        <v>208.86</v>
      </c>
      <c r="K154" s="29">
        <f t="shared" si="17"/>
        <v>7.3101000000000012</v>
      </c>
      <c r="L154" s="30">
        <f t="shared" si="18"/>
        <v>201.54990000000001</v>
      </c>
      <c r="M154" s="3" t="str">
        <f t="shared" si="19"/>
        <v>Yes</v>
      </c>
      <c r="N154" s="3" t="str">
        <f t="shared" si="20"/>
        <v>April</v>
      </c>
    </row>
    <row r="155" spans="1:14" ht="14.25" customHeight="1" x14ac:dyDescent="0.25">
      <c r="A155" s="24">
        <v>44290</v>
      </c>
      <c r="B155" s="27">
        <f t="shared" si="14"/>
        <v>2021</v>
      </c>
      <c r="C155" s="27">
        <f t="shared" si="15"/>
        <v>4</v>
      </c>
      <c r="D155" s="3" t="s">
        <v>34</v>
      </c>
      <c r="E155" s="3" t="s">
        <v>35</v>
      </c>
      <c r="F155" s="3" t="s">
        <v>44</v>
      </c>
      <c r="G155" s="3" t="s">
        <v>49</v>
      </c>
      <c r="H155" s="3">
        <v>36</v>
      </c>
      <c r="I155" s="3">
        <v>2.1800000000000002</v>
      </c>
      <c r="J155" s="30">
        <f t="shared" si="16"/>
        <v>78.48</v>
      </c>
      <c r="K155" s="29">
        <f t="shared" si="17"/>
        <v>2.7468000000000004</v>
      </c>
      <c r="L155" s="30">
        <f t="shared" si="18"/>
        <v>75.733200000000011</v>
      </c>
      <c r="M155" s="3" t="str">
        <f t="shared" si="19"/>
        <v>No</v>
      </c>
      <c r="N155" s="3" t="str">
        <f t="shared" si="20"/>
        <v>April</v>
      </c>
    </row>
    <row r="156" spans="1:14" ht="14.25" customHeight="1" x14ac:dyDescent="0.25">
      <c r="A156" s="24">
        <v>44293</v>
      </c>
      <c r="B156" s="27">
        <f t="shared" si="14"/>
        <v>2021</v>
      </c>
      <c r="C156" s="27">
        <f t="shared" si="15"/>
        <v>4</v>
      </c>
      <c r="D156" s="3" t="s">
        <v>34</v>
      </c>
      <c r="E156" s="3" t="s">
        <v>35</v>
      </c>
      <c r="F156" s="3" t="s">
        <v>44</v>
      </c>
      <c r="G156" s="3" t="s">
        <v>53</v>
      </c>
      <c r="H156" s="3">
        <v>123</v>
      </c>
      <c r="I156" s="3">
        <v>2.84</v>
      </c>
      <c r="J156" s="30">
        <f t="shared" si="16"/>
        <v>349.32</v>
      </c>
      <c r="K156" s="29">
        <f t="shared" si="17"/>
        <v>12.2262</v>
      </c>
      <c r="L156" s="30">
        <f t="shared" si="18"/>
        <v>337.09379999999999</v>
      </c>
      <c r="M156" s="3" t="str">
        <f t="shared" si="19"/>
        <v>Yes</v>
      </c>
      <c r="N156" s="3" t="str">
        <f t="shared" si="20"/>
        <v>April</v>
      </c>
    </row>
    <row r="157" spans="1:14" ht="14.25" customHeight="1" x14ac:dyDescent="0.25">
      <c r="A157" s="24">
        <v>44296</v>
      </c>
      <c r="B157" s="27">
        <f t="shared" si="14"/>
        <v>2021</v>
      </c>
      <c r="C157" s="27">
        <f t="shared" si="15"/>
        <v>4</v>
      </c>
      <c r="D157" s="3" t="s">
        <v>42</v>
      </c>
      <c r="E157" s="3" t="s">
        <v>43</v>
      </c>
      <c r="F157" s="3" t="s">
        <v>36</v>
      </c>
      <c r="G157" s="3" t="s">
        <v>37</v>
      </c>
      <c r="H157" s="3">
        <v>90</v>
      </c>
      <c r="I157" s="3">
        <v>1.77</v>
      </c>
      <c r="J157" s="30">
        <f t="shared" si="16"/>
        <v>159.30000000000001</v>
      </c>
      <c r="K157" s="29">
        <f t="shared" si="17"/>
        <v>5.5755000000000008</v>
      </c>
      <c r="L157" s="30">
        <f t="shared" si="18"/>
        <v>153.72450000000001</v>
      </c>
      <c r="M157" s="3" t="str">
        <f t="shared" si="19"/>
        <v>No</v>
      </c>
      <c r="N157" s="3" t="str">
        <f t="shared" si="20"/>
        <v>April</v>
      </c>
    </row>
    <row r="158" spans="1:14" ht="14.25" customHeight="1" x14ac:dyDescent="0.25">
      <c r="A158" s="24">
        <v>44299</v>
      </c>
      <c r="B158" s="27">
        <f t="shared" si="14"/>
        <v>2021</v>
      </c>
      <c r="C158" s="27">
        <f t="shared" si="15"/>
        <v>4</v>
      </c>
      <c r="D158" s="3" t="s">
        <v>42</v>
      </c>
      <c r="E158" s="3" t="s">
        <v>43</v>
      </c>
      <c r="F158" s="3" t="s">
        <v>39</v>
      </c>
      <c r="G158" s="3" t="s">
        <v>40</v>
      </c>
      <c r="H158" s="3">
        <v>21</v>
      </c>
      <c r="I158" s="3">
        <v>3.49</v>
      </c>
      <c r="J158" s="30">
        <f t="shared" si="16"/>
        <v>73.290000000000006</v>
      </c>
      <c r="K158" s="29">
        <f t="shared" si="17"/>
        <v>2.5651500000000005</v>
      </c>
      <c r="L158" s="30">
        <f t="shared" si="18"/>
        <v>70.724850000000004</v>
      </c>
      <c r="M158" s="3" t="str">
        <f t="shared" si="19"/>
        <v>No</v>
      </c>
      <c r="N158" s="3" t="str">
        <f t="shared" si="20"/>
        <v>April</v>
      </c>
    </row>
    <row r="159" spans="1:14" ht="14.25" customHeight="1" x14ac:dyDescent="0.25">
      <c r="A159" s="24">
        <v>44302</v>
      </c>
      <c r="B159" s="27">
        <f t="shared" si="14"/>
        <v>2021</v>
      </c>
      <c r="C159" s="27">
        <f t="shared" si="15"/>
        <v>4</v>
      </c>
      <c r="D159" s="3" t="s">
        <v>34</v>
      </c>
      <c r="E159" s="3" t="s">
        <v>47</v>
      </c>
      <c r="F159" s="3" t="s">
        <v>36</v>
      </c>
      <c r="G159" s="3" t="s">
        <v>37</v>
      </c>
      <c r="H159" s="3">
        <v>48</v>
      </c>
      <c r="I159" s="3">
        <v>1.7699999999999998</v>
      </c>
      <c r="J159" s="30">
        <f t="shared" si="16"/>
        <v>84.96</v>
      </c>
      <c r="K159" s="29">
        <f t="shared" si="17"/>
        <v>2.9736000000000002</v>
      </c>
      <c r="L159" s="30">
        <f t="shared" si="18"/>
        <v>81.986399999999989</v>
      </c>
      <c r="M159" s="3" t="str">
        <f t="shared" si="19"/>
        <v>No</v>
      </c>
      <c r="N159" s="3" t="str">
        <f t="shared" si="20"/>
        <v>April</v>
      </c>
    </row>
    <row r="160" spans="1:14" ht="14.25" customHeight="1" x14ac:dyDescent="0.25">
      <c r="A160" s="24">
        <v>44305</v>
      </c>
      <c r="B160" s="27">
        <f t="shared" si="14"/>
        <v>2021</v>
      </c>
      <c r="C160" s="27">
        <f t="shared" si="15"/>
        <v>4</v>
      </c>
      <c r="D160" s="3" t="s">
        <v>34</v>
      </c>
      <c r="E160" s="3" t="s">
        <v>47</v>
      </c>
      <c r="F160" s="3" t="s">
        <v>51</v>
      </c>
      <c r="G160" s="3" t="s">
        <v>52</v>
      </c>
      <c r="H160" s="3">
        <v>24</v>
      </c>
      <c r="I160" s="3">
        <v>1.68</v>
      </c>
      <c r="J160" s="30">
        <f t="shared" si="16"/>
        <v>40.32</v>
      </c>
      <c r="K160" s="29">
        <f t="shared" si="17"/>
        <v>1.4112000000000002</v>
      </c>
      <c r="L160" s="30">
        <f t="shared" si="18"/>
        <v>38.908799999999999</v>
      </c>
      <c r="M160" s="3" t="str">
        <f t="shared" si="19"/>
        <v>No</v>
      </c>
      <c r="N160" s="3" t="str">
        <f t="shared" si="20"/>
        <v>April</v>
      </c>
    </row>
    <row r="161" spans="1:14" ht="14.25" customHeight="1" x14ac:dyDescent="0.25">
      <c r="A161" s="24">
        <v>44308</v>
      </c>
      <c r="B161" s="27">
        <f t="shared" si="14"/>
        <v>2021</v>
      </c>
      <c r="C161" s="27">
        <f t="shared" si="15"/>
        <v>4</v>
      </c>
      <c r="D161" s="3" t="s">
        <v>42</v>
      </c>
      <c r="E161" s="3" t="s">
        <v>55</v>
      </c>
      <c r="F161" s="3" t="s">
        <v>44</v>
      </c>
      <c r="G161" s="3" t="s">
        <v>45</v>
      </c>
      <c r="H161" s="3">
        <v>67</v>
      </c>
      <c r="I161" s="3">
        <v>1.87</v>
      </c>
      <c r="J161" s="30">
        <f t="shared" si="16"/>
        <v>125.29</v>
      </c>
      <c r="K161" s="29">
        <f t="shared" si="17"/>
        <v>4.3851500000000003</v>
      </c>
      <c r="L161" s="30">
        <f t="shared" si="18"/>
        <v>120.90485000000001</v>
      </c>
      <c r="M161" s="3" t="str">
        <f t="shared" si="19"/>
        <v>No</v>
      </c>
      <c r="N161" s="3" t="str">
        <f t="shared" si="20"/>
        <v>April</v>
      </c>
    </row>
    <row r="162" spans="1:14" ht="14.25" customHeight="1" x14ac:dyDescent="0.25">
      <c r="A162" s="24">
        <v>44311</v>
      </c>
      <c r="B162" s="27">
        <f t="shared" si="14"/>
        <v>2021</v>
      </c>
      <c r="C162" s="27">
        <f t="shared" si="15"/>
        <v>4</v>
      </c>
      <c r="D162" s="3" t="s">
        <v>34</v>
      </c>
      <c r="E162" s="3" t="s">
        <v>35</v>
      </c>
      <c r="F162" s="3" t="s">
        <v>36</v>
      </c>
      <c r="G162" s="3" t="s">
        <v>54</v>
      </c>
      <c r="H162" s="3">
        <v>27</v>
      </c>
      <c r="I162" s="3">
        <v>1.87</v>
      </c>
      <c r="J162" s="30">
        <f t="shared" si="16"/>
        <v>50.49</v>
      </c>
      <c r="K162" s="29">
        <f t="shared" si="17"/>
        <v>1.7671500000000002</v>
      </c>
      <c r="L162" s="30">
        <f t="shared" si="18"/>
        <v>48.722850000000001</v>
      </c>
      <c r="M162" s="3" t="str">
        <f t="shared" si="19"/>
        <v>No</v>
      </c>
      <c r="N162" s="3" t="str">
        <f t="shared" si="20"/>
        <v>April</v>
      </c>
    </row>
    <row r="163" spans="1:14" ht="14.25" customHeight="1" x14ac:dyDescent="0.25">
      <c r="A163" s="24">
        <v>44314</v>
      </c>
      <c r="B163" s="27">
        <f t="shared" si="14"/>
        <v>2021</v>
      </c>
      <c r="C163" s="27">
        <f t="shared" si="15"/>
        <v>4</v>
      </c>
      <c r="D163" s="3" t="s">
        <v>34</v>
      </c>
      <c r="E163" s="3" t="s">
        <v>35</v>
      </c>
      <c r="F163" s="3" t="s">
        <v>44</v>
      </c>
      <c r="G163" s="3" t="s">
        <v>53</v>
      </c>
      <c r="H163" s="3">
        <v>129</v>
      </c>
      <c r="I163" s="3">
        <v>2.8400000000000003</v>
      </c>
      <c r="J163" s="30">
        <f t="shared" si="16"/>
        <v>366.36</v>
      </c>
      <c r="K163" s="29">
        <f t="shared" si="17"/>
        <v>12.822600000000001</v>
      </c>
      <c r="L163" s="30">
        <f t="shared" si="18"/>
        <v>353.53739999999999</v>
      </c>
      <c r="M163" s="3" t="str">
        <f t="shared" si="19"/>
        <v>Yes</v>
      </c>
      <c r="N163" s="3" t="str">
        <f t="shared" si="20"/>
        <v>April</v>
      </c>
    </row>
    <row r="164" spans="1:14" ht="14.25" customHeight="1" x14ac:dyDescent="0.25">
      <c r="A164" s="24">
        <v>44317</v>
      </c>
      <c r="B164" s="27">
        <f t="shared" si="14"/>
        <v>2021</v>
      </c>
      <c r="C164" s="27">
        <f t="shared" si="15"/>
        <v>5</v>
      </c>
      <c r="D164" s="3" t="s">
        <v>42</v>
      </c>
      <c r="E164" s="3" t="s">
        <v>43</v>
      </c>
      <c r="F164" s="3" t="s">
        <v>44</v>
      </c>
      <c r="G164" s="3" t="s">
        <v>49</v>
      </c>
      <c r="H164" s="3">
        <v>77</v>
      </c>
      <c r="I164" s="3">
        <v>2.1800000000000002</v>
      </c>
      <c r="J164" s="30">
        <f t="shared" si="16"/>
        <v>167.86</v>
      </c>
      <c r="K164" s="29">
        <f t="shared" si="17"/>
        <v>5.8751000000000007</v>
      </c>
      <c r="L164" s="30">
        <f t="shared" si="18"/>
        <v>161.98490000000001</v>
      </c>
      <c r="M164" s="3" t="str">
        <f t="shared" si="19"/>
        <v>No</v>
      </c>
      <c r="N164" s="3" t="str">
        <f t="shared" si="20"/>
        <v>May</v>
      </c>
    </row>
    <row r="165" spans="1:14" ht="14.25" customHeight="1" x14ac:dyDescent="0.25">
      <c r="A165" s="24">
        <v>44320</v>
      </c>
      <c r="B165" s="27">
        <f t="shared" si="14"/>
        <v>2021</v>
      </c>
      <c r="C165" s="27">
        <f t="shared" si="15"/>
        <v>5</v>
      </c>
      <c r="D165" s="3" t="s">
        <v>42</v>
      </c>
      <c r="E165" s="3" t="s">
        <v>43</v>
      </c>
      <c r="F165" s="3" t="s">
        <v>44</v>
      </c>
      <c r="G165" s="3" t="s">
        <v>45</v>
      </c>
      <c r="H165" s="3">
        <v>58</v>
      </c>
      <c r="I165" s="3">
        <v>1.8699999999999999</v>
      </c>
      <c r="J165" s="30">
        <f t="shared" si="16"/>
        <v>108.46</v>
      </c>
      <c r="K165" s="29">
        <f t="shared" si="17"/>
        <v>3.7961</v>
      </c>
      <c r="L165" s="30">
        <f t="shared" si="18"/>
        <v>104.6639</v>
      </c>
      <c r="M165" s="3" t="str">
        <f t="shared" si="19"/>
        <v>No</v>
      </c>
      <c r="N165" s="3" t="str">
        <f t="shared" si="20"/>
        <v>May</v>
      </c>
    </row>
    <row r="166" spans="1:14" ht="14.25" customHeight="1" x14ac:dyDescent="0.25">
      <c r="A166" s="24">
        <v>44323</v>
      </c>
      <c r="B166" s="27">
        <f t="shared" si="14"/>
        <v>2021</v>
      </c>
      <c r="C166" s="27">
        <f t="shared" si="15"/>
        <v>5</v>
      </c>
      <c r="D166" s="3" t="s">
        <v>34</v>
      </c>
      <c r="E166" s="3" t="s">
        <v>47</v>
      </c>
      <c r="F166" s="3" t="s">
        <v>36</v>
      </c>
      <c r="G166" s="3" t="s">
        <v>54</v>
      </c>
      <c r="H166" s="3">
        <v>47</v>
      </c>
      <c r="I166" s="3">
        <v>1.87</v>
      </c>
      <c r="J166" s="30">
        <f t="shared" si="16"/>
        <v>87.89</v>
      </c>
      <c r="K166" s="29">
        <f t="shared" si="17"/>
        <v>3.0761500000000002</v>
      </c>
      <c r="L166" s="30">
        <f t="shared" si="18"/>
        <v>84.813850000000002</v>
      </c>
      <c r="M166" s="3" t="str">
        <f t="shared" si="19"/>
        <v>No</v>
      </c>
      <c r="N166" s="3" t="str">
        <f t="shared" si="20"/>
        <v>May</v>
      </c>
    </row>
    <row r="167" spans="1:14" ht="14.25" customHeight="1" x14ac:dyDescent="0.25">
      <c r="A167" s="24">
        <v>44326</v>
      </c>
      <c r="B167" s="27">
        <f t="shared" si="14"/>
        <v>2021</v>
      </c>
      <c r="C167" s="27">
        <f t="shared" si="15"/>
        <v>5</v>
      </c>
      <c r="D167" s="3" t="s">
        <v>34</v>
      </c>
      <c r="E167" s="3" t="s">
        <v>47</v>
      </c>
      <c r="F167" s="3" t="s">
        <v>44</v>
      </c>
      <c r="G167" s="3" t="s">
        <v>53</v>
      </c>
      <c r="H167" s="3">
        <v>33</v>
      </c>
      <c r="I167" s="3">
        <v>2.84</v>
      </c>
      <c r="J167" s="30">
        <f t="shared" si="16"/>
        <v>93.72</v>
      </c>
      <c r="K167" s="29">
        <f t="shared" si="17"/>
        <v>3.2802000000000002</v>
      </c>
      <c r="L167" s="30">
        <f t="shared" si="18"/>
        <v>90.439800000000005</v>
      </c>
      <c r="M167" s="3" t="str">
        <f t="shared" si="19"/>
        <v>No</v>
      </c>
      <c r="N167" s="3" t="str">
        <f t="shared" si="20"/>
        <v>May</v>
      </c>
    </row>
    <row r="168" spans="1:14" ht="14.25" customHeight="1" x14ac:dyDescent="0.25">
      <c r="A168" s="24">
        <v>44329</v>
      </c>
      <c r="B168" s="27">
        <f t="shared" si="14"/>
        <v>2021</v>
      </c>
      <c r="C168" s="27">
        <f t="shared" si="15"/>
        <v>5</v>
      </c>
      <c r="D168" s="3" t="s">
        <v>42</v>
      </c>
      <c r="E168" s="3" t="s">
        <v>55</v>
      </c>
      <c r="F168" s="3" t="s">
        <v>44</v>
      </c>
      <c r="G168" s="3" t="s">
        <v>45</v>
      </c>
      <c r="H168" s="3">
        <v>82</v>
      </c>
      <c r="I168" s="3">
        <v>1.87</v>
      </c>
      <c r="J168" s="30">
        <f t="shared" si="16"/>
        <v>153.34</v>
      </c>
      <c r="K168" s="29">
        <f t="shared" si="17"/>
        <v>5.3669000000000002</v>
      </c>
      <c r="L168" s="30">
        <f t="shared" si="18"/>
        <v>147.97310000000002</v>
      </c>
      <c r="M168" s="3" t="str">
        <f t="shared" si="19"/>
        <v>No</v>
      </c>
      <c r="N168" s="3" t="str">
        <f t="shared" si="20"/>
        <v>May</v>
      </c>
    </row>
    <row r="169" spans="1:14" ht="14.25" customHeight="1" x14ac:dyDescent="0.25">
      <c r="A169" s="24">
        <v>44332</v>
      </c>
      <c r="B169" s="27">
        <f t="shared" si="14"/>
        <v>2021</v>
      </c>
      <c r="C169" s="27">
        <f t="shared" si="15"/>
        <v>5</v>
      </c>
      <c r="D169" s="3" t="s">
        <v>34</v>
      </c>
      <c r="E169" s="3" t="s">
        <v>35</v>
      </c>
      <c r="F169" s="3" t="s">
        <v>36</v>
      </c>
      <c r="G169" s="3" t="s">
        <v>37</v>
      </c>
      <c r="H169" s="3">
        <v>58</v>
      </c>
      <c r="I169" s="3">
        <v>1.77</v>
      </c>
      <c r="J169" s="30">
        <f t="shared" si="16"/>
        <v>102.66</v>
      </c>
      <c r="K169" s="29">
        <f t="shared" si="17"/>
        <v>3.5931000000000002</v>
      </c>
      <c r="L169" s="30">
        <f t="shared" si="18"/>
        <v>99.06689999999999</v>
      </c>
      <c r="M169" s="3" t="str">
        <f t="shared" si="19"/>
        <v>No</v>
      </c>
      <c r="N169" s="3" t="str">
        <f t="shared" si="20"/>
        <v>May</v>
      </c>
    </row>
    <row r="170" spans="1:14" ht="14.25" customHeight="1" x14ac:dyDescent="0.25">
      <c r="A170" s="24">
        <v>44335</v>
      </c>
      <c r="B170" s="27">
        <f t="shared" si="14"/>
        <v>2021</v>
      </c>
      <c r="C170" s="27">
        <f t="shared" si="15"/>
        <v>5</v>
      </c>
      <c r="D170" s="3" t="s">
        <v>34</v>
      </c>
      <c r="E170" s="3" t="s">
        <v>35</v>
      </c>
      <c r="F170" s="3" t="s">
        <v>51</v>
      </c>
      <c r="G170" s="3" t="s">
        <v>56</v>
      </c>
      <c r="H170" s="3">
        <v>30</v>
      </c>
      <c r="I170" s="3">
        <v>3.15</v>
      </c>
      <c r="J170" s="30">
        <f t="shared" si="16"/>
        <v>94.5</v>
      </c>
      <c r="K170" s="29">
        <f t="shared" si="17"/>
        <v>3.3075000000000001</v>
      </c>
      <c r="L170" s="30">
        <f t="shared" si="18"/>
        <v>91.192499999999995</v>
      </c>
      <c r="M170" s="3" t="str">
        <f t="shared" si="19"/>
        <v>No</v>
      </c>
      <c r="N170" s="3" t="str">
        <f t="shared" si="20"/>
        <v>May</v>
      </c>
    </row>
    <row r="171" spans="1:14" ht="14.25" customHeight="1" x14ac:dyDescent="0.25">
      <c r="A171" s="24">
        <v>44338</v>
      </c>
      <c r="B171" s="27">
        <f t="shared" si="14"/>
        <v>2021</v>
      </c>
      <c r="C171" s="27">
        <f t="shared" si="15"/>
        <v>5</v>
      </c>
      <c r="D171" s="3" t="s">
        <v>42</v>
      </c>
      <c r="E171" s="3" t="s">
        <v>43</v>
      </c>
      <c r="F171" s="3" t="s">
        <v>44</v>
      </c>
      <c r="G171" s="3" t="s">
        <v>45</v>
      </c>
      <c r="H171" s="3">
        <v>43</v>
      </c>
      <c r="I171" s="3">
        <v>1.8699999999999999</v>
      </c>
      <c r="J171" s="30">
        <f t="shared" si="16"/>
        <v>80.41</v>
      </c>
      <c r="K171" s="29">
        <f t="shared" si="17"/>
        <v>2.8143500000000001</v>
      </c>
      <c r="L171" s="30">
        <f t="shared" si="18"/>
        <v>77.595649999999992</v>
      </c>
      <c r="M171" s="3" t="str">
        <f t="shared" si="19"/>
        <v>No</v>
      </c>
      <c r="N171" s="3" t="str">
        <f t="shared" si="20"/>
        <v>May</v>
      </c>
    </row>
    <row r="172" spans="1:14" ht="14.25" customHeight="1" x14ac:dyDescent="0.25">
      <c r="A172" s="24">
        <v>44341</v>
      </c>
      <c r="B172" s="27">
        <f t="shared" si="14"/>
        <v>2021</v>
      </c>
      <c r="C172" s="27">
        <f t="shared" si="15"/>
        <v>5</v>
      </c>
      <c r="D172" s="3" t="s">
        <v>34</v>
      </c>
      <c r="E172" s="3" t="s">
        <v>47</v>
      </c>
      <c r="F172" s="3" t="s">
        <v>36</v>
      </c>
      <c r="G172" s="3" t="s">
        <v>37</v>
      </c>
      <c r="H172" s="3">
        <v>84</v>
      </c>
      <c r="I172" s="3">
        <v>1.77</v>
      </c>
      <c r="J172" s="30">
        <f t="shared" si="16"/>
        <v>148.68</v>
      </c>
      <c r="K172" s="29">
        <f t="shared" si="17"/>
        <v>5.2038000000000011</v>
      </c>
      <c r="L172" s="30">
        <f t="shared" si="18"/>
        <v>143.47620000000001</v>
      </c>
      <c r="M172" s="3" t="str">
        <f t="shared" si="19"/>
        <v>No</v>
      </c>
      <c r="N172" s="3" t="str">
        <f t="shared" si="20"/>
        <v>May</v>
      </c>
    </row>
    <row r="173" spans="1:14" ht="14.25" customHeight="1" x14ac:dyDescent="0.25">
      <c r="A173" s="24">
        <v>44344</v>
      </c>
      <c r="B173" s="27">
        <f t="shared" si="14"/>
        <v>2021</v>
      </c>
      <c r="C173" s="27">
        <f t="shared" si="15"/>
        <v>5</v>
      </c>
      <c r="D173" s="3" t="s">
        <v>42</v>
      </c>
      <c r="E173" s="3" t="s">
        <v>55</v>
      </c>
      <c r="F173" s="3" t="s">
        <v>44</v>
      </c>
      <c r="G173" s="3" t="s">
        <v>49</v>
      </c>
      <c r="H173" s="3">
        <v>36</v>
      </c>
      <c r="I173" s="3">
        <v>2.1800000000000002</v>
      </c>
      <c r="J173" s="30">
        <f t="shared" si="16"/>
        <v>78.48</v>
      </c>
      <c r="K173" s="29">
        <f t="shared" si="17"/>
        <v>2.7468000000000004</v>
      </c>
      <c r="L173" s="30">
        <f t="shared" si="18"/>
        <v>75.733200000000011</v>
      </c>
      <c r="M173" s="3" t="str">
        <f t="shared" si="19"/>
        <v>No</v>
      </c>
      <c r="N173" s="3" t="str">
        <f t="shared" si="20"/>
        <v>May</v>
      </c>
    </row>
    <row r="174" spans="1:14" ht="14.25" customHeight="1" x14ac:dyDescent="0.25">
      <c r="A174" s="24">
        <v>44347</v>
      </c>
      <c r="B174" s="27">
        <f t="shared" si="14"/>
        <v>2021</v>
      </c>
      <c r="C174" s="27">
        <f t="shared" si="15"/>
        <v>5</v>
      </c>
      <c r="D174" s="3" t="s">
        <v>42</v>
      </c>
      <c r="E174" s="3" t="s">
        <v>55</v>
      </c>
      <c r="F174" s="3" t="s">
        <v>44</v>
      </c>
      <c r="G174" s="3" t="s">
        <v>53</v>
      </c>
      <c r="H174" s="3">
        <v>44</v>
      </c>
      <c r="I174" s="3">
        <v>2.84</v>
      </c>
      <c r="J174" s="30">
        <f t="shared" si="16"/>
        <v>124.96</v>
      </c>
      <c r="K174" s="29">
        <f t="shared" si="17"/>
        <v>4.3736000000000006</v>
      </c>
      <c r="L174" s="30">
        <f t="shared" si="18"/>
        <v>120.5864</v>
      </c>
      <c r="M174" s="3" t="str">
        <f t="shared" si="19"/>
        <v>No</v>
      </c>
      <c r="N174" s="3" t="str">
        <f t="shared" si="20"/>
        <v>May</v>
      </c>
    </row>
    <row r="175" spans="1:14" ht="14.25" customHeight="1" x14ac:dyDescent="0.25">
      <c r="A175" s="24">
        <v>44350</v>
      </c>
      <c r="B175" s="27">
        <f t="shared" si="14"/>
        <v>2021</v>
      </c>
      <c r="C175" s="27">
        <f t="shared" si="15"/>
        <v>6</v>
      </c>
      <c r="D175" s="3" t="s">
        <v>34</v>
      </c>
      <c r="E175" s="3" t="s">
        <v>35</v>
      </c>
      <c r="F175" s="3" t="s">
        <v>36</v>
      </c>
      <c r="G175" s="3" t="s">
        <v>54</v>
      </c>
      <c r="H175" s="3">
        <v>27</v>
      </c>
      <c r="I175" s="3">
        <v>1.87</v>
      </c>
      <c r="J175" s="30">
        <f t="shared" si="16"/>
        <v>50.49</v>
      </c>
      <c r="K175" s="29">
        <f t="shared" si="17"/>
        <v>1.7671500000000002</v>
      </c>
      <c r="L175" s="30">
        <f t="shared" si="18"/>
        <v>48.722850000000001</v>
      </c>
      <c r="M175" s="3" t="str">
        <f t="shared" si="19"/>
        <v>No</v>
      </c>
      <c r="N175" s="3" t="str">
        <f t="shared" si="20"/>
        <v>June</v>
      </c>
    </row>
    <row r="176" spans="1:14" ht="14.25" customHeight="1" x14ac:dyDescent="0.25">
      <c r="A176" s="24">
        <v>44353</v>
      </c>
      <c r="B176" s="27">
        <f t="shared" si="14"/>
        <v>2021</v>
      </c>
      <c r="C176" s="27">
        <f t="shared" si="15"/>
        <v>6</v>
      </c>
      <c r="D176" s="3" t="s">
        <v>34</v>
      </c>
      <c r="E176" s="3" t="s">
        <v>35</v>
      </c>
      <c r="F176" s="3" t="s">
        <v>44</v>
      </c>
      <c r="G176" s="3" t="s">
        <v>53</v>
      </c>
      <c r="H176" s="3">
        <v>120</v>
      </c>
      <c r="I176" s="3">
        <v>2.8400000000000003</v>
      </c>
      <c r="J176" s="30">
        <f t="shared" si="16"/>
        <v>340.8</v>
      </c>
      <c r="K176" s="29">
        <f t="shared" si="17"/>
        <v>11.928000000000001</v>
      </c>
      <c r="L176" s="30">
        <f t="shared" si="18"/>
        <v>328.87200000000001</v>
      </c>
      <c r="M176" s="3" t="str">
        <f t="shared" si="19"/>
        <v>Yes</v>
      </c>
      <c r="N176" s="3" t="str">
        <f t="shared" si="20"/>
        <v>June</v>
      </c>
    </row>
    <row r="177" spans="1:14" ht="14.25" customHeight="1" x14ac:dyDescent="0.25">
      <c r="A177" s="24">
        <v>44356</v>
      </c>
      <c r="B177" s="27">
        <f t="shared" si="14"/>
        <v>2021</v>
      </c>
      <c r="C177" s="27">
        <f t="shared" si="15"/>
        <v>6</v>
      </c>
      <c r="D177" s="3" t="s">
        <v>34</v>
      </c>
      <c r="E177" s="3" t="s">
        <v>35</v>
      </c>
      <c r="F177" s="3" t="s">
        <v>39</v>
      </c>
      <c r="G177" s="3" t="s">
        <v>40</v>
      </c>
      <c r="H177" s="3">
        <v>26</v>
      </c>
      <c r="I177" s="3">
        <v>3.4899999999999998</v>
      </c>
      <c r="J177" s="30">
        <f t="shared" si="16"/>
        <v>90.74</v>
      </c>
      <c r="K177" s="29">
        <f t="shared" si="17"/>
        <v>3.1758999999999999</v>
      </c>
      <c r="L177" s="30">
        <f t="shared" si="18"/>
        <v>87.564099999999996</v>
      </c>
      <c r="M177" s="3" t="str">
        <f t="shared" si="19"/>
        <v>No</v>
      </c>
      <c r="N177" s="3" t="str">
        <f t="shared" si="20"/>
        <v>June</v>
      </c>
    </row>
    <row r="178" spans="1:14" ht="14.25" customHeight="1" x14ac:dyDescent="0.25">
      <c r="A178" s="24">
        <v>44359</v>
      </c>
      <c r="B178" s="27">
        <f t="shared" si="14"/>
        <v>2021</v>
      </c>
      <c r="C178" s="27">
        <f t="shared" si="15"/>
        <v>6</v>
      </c>
      <c r="D178" s="3" t="s">
        <v>42</v>
      </c>
      <c r="E178" s="3" t="s">
        <v>43</v>
      </c>
      <c r="F178" s="3" t="s">
        <v>36</v>
      </c>
      <c r="G178" s="3" t="s">
        <v>37</v>
      </c>
      <c r="H178" s="3">
        <v>73</v>
      </c>
      <c r="I178" s="3">
        <v>1.77</v>
      </c>
      <c r="J178" s="30">
        <f t="shared" si="16"/>
        <v>129.21</v>
      </c>
      <c r="K178" s="29">
        <f t="shared" si="17"/>
        <v>4.5223500000000003</v>
      </c>
      <c r="L178" s="30">
        <f t="shared" si="18"/>
        <v>124.68765</v>
      </c>
      <c r="M178" s="3" t="str">
        <f t="shared" si="19"/>
        <v>No</v>
      </c>
      <c r="N178" s="3" t="str">
        <f t="shared" si="20"/>
        <v>June</v>
      </c>
    </row>
    <row r="179" spans="1:14" ht="14.25" customHeight="1" x14ac:dyDescent="0.25">
      <c r="A179" s="24">
        <v>44362</v>
      </c>
      <c r="B179" s="27">
        <f t="shared" si="14"/>
        <v>2021</v>
      </c>
      <c r="C179" s="27">
        <f t="shared" si="15"/>
        <v>6</v>
      </c>
      <c r="D179" s="3" t="s">
        <v>34</v>
      </c>
      <c r="E179" s="3" t="s">
        <v>47</v>
      </c>
      <c r="F179" s="3" t="s">
        <v>36</v>
      </c>
      <c r="G179" s="3" t="s">
        <v>54</v>
      </c>
      <c r="H179" s="3">
        <v>38</v>
      </c>
      <c r="I179" s="3">
        <v>1.87</v>
      </c>
      <c r="J179" s="30">
        <f t="shared" si="16"/>
        <v>71.06</v>
      </c>
      <c r="K179" s="29">
        <f t="shared" si="17"/>
        <v>2.4871000000000003</v>
      </c>
      <c r="L179" s="30">
        <f t="shared" si="18"/>
        <v>68.572900000000004</v>
      </c>
      <c r="M179" s="3" t="str">
        <f t="shared" si="19"/>
        <v>No</v>
      </c>
      <c r="N179" s="3" t="str">
        <f t="shared" si="20"/>
        <v>June</v>
      </c>
    </row>
    <row r="180" spans="1:14" ht="14.25" customHeight="1" x14ac:dyDescent="0.25">
      <c r="A180" s="24">
        <v>44365</v>
      </c>
      <c r="B180" s="27">
        <f t="shared" si="14"/>
        <v>2021</v>
      </c>
      <c r="C180" s="27">
        <f t="shared" si="15"/>
        <v>6</v>
      </c>
      <c r="D180" s="3" t="s">
        <v>34</v>
      </c>
      <c r="E180" s="3" t="s">
        <v>47</v>
      </c>
      <c r="F180" s="3" t="s">
        <v>44</v>
      </c>
      <c r="G180" s="3" t="s">
        <v>53</v>
      </c>
      <c r="H180" s="3">
        <v>40</v>
      </c>
      <c r="I180" s="3">
        <v>2.84</v>
      </c>
      <c r="J180" s="30">
        <f t="shared" si="16"/>
        <v>113.6</v>
      </c>
      <c r="K180" s="29">
        <f t="shared" si="17"/>
        <v>3.976</v>
      </c>
      <c r="L180" s="30">
        <f t="shared" si="18"/>
        <v>109.624</v>
      </c>
      <c r="M180" s="3" t="str">
        <f t="shared" si="19"/>
        <v>No</v>
      </c>
      <c r="N180" s="3" t="str">
        <f t="shared" si="20"/>
        <v>June</v>
      </c>
    </row>
    <row r="181" spans="1:14" ht="14.25" customHeight="1" x14ac:dyDescent="0.25">
      <c r="A181" s="24">
        <v>44368</v>
      </c>
      <c r="B181" s="27">
        <f t="shared" si="14"/>
        <v>2021</v>
      </c>
      <c r="C181" s="27">
        <f t="shared" si="15"/>
        <v>6</v>
      </c>
      <c r="D181" s="3" t="s">
        <v>42</v>
      </c>
      <c r="E181" s="3" t="s">
        <v>55</v>
      </c>
      <c r="F181" s="3" t="s">
        <v>36</v>
      </c>
      <c r="G181" s="3" t="s">
        <v>37</v>
      </c>
      <c r="H181" s="3">
        <v>41</v>
      </c>
      <c r="I181" s="3">
        <v>1.7699999999999998</v>
      </c>
      <c r="J181" s="30">
        <f t="shared" si="16"/>
        <v>72.569999999999993</v>
      </c>
      <c r="K181" s="29">
        <f t="shared" si="17"/>
        <v>2.5399500000000002</v>
      </c>
      <c r="L181" s="30">
        <f t="shared" si="18"/>
        <v>70.030049999999989</v>
      </c>
      <c r="M181" s="3" t="str">
        <f t="shared" si="19"/>
        <v>No</v>
      </c>
      <c r="N181" s="3" t="str">
        <f t="shared" si="20"/>
        <v>June</v>
      </c>
    </row>
    <row r="182" spans="1:14" ht="14.25" customHeight="1" x14ac:dyDescent="0.25">
      <c r="A182" s="24">
        <v>44371</v>
      </c>
      <c r="B182" s="27">
        <f t="shared" si="14"/>
        <v>2021</v>
      </c>
      <c r="C182" s="27">
        <f t="shared" si="15"/>
        <v>6</v>
      </c>
      <c r="D182" s="3" t="s">
        <v>34</v>
      </c>
      <c r="E182" s="3" t="s">
        <v>35</v>
      </c>
      <c r="F182" s="3" t="s">
        <v>36</v>
      </c>
      <c r="G182" s="3" t="s">
        <v>57</v>
      </c>
      <c r="H182" s="3">
        <v>27</v>
      </c>
      <c r="I182" s="3">
        <v>2.27</v>
      </c>
      <c r="J182" s="30">
        <f t="shared" si="16"/>
        <v>61.29</v>
      </c>
      <c r="K182" s="29">
        <f t="shared" si="17"/>
        <v>2.1451500000000001</v>
      </c>
      <c r="L182" s="30">
        <f t="shared" si="18"/>
        <v>59.144849999999998</v>
      </c>
      <c r="M182" s="3" t="str">
        <f t="shared" si="19"/>
        <v>No</v>
      </c>
      <c r="N182" s="3" t="str">
        <f t="shared" si="20"/>
        <v>June</v>
      </c>
    </row>
    <row r="183" spans="1:14" ht="14.25" customHeight="1" x14ac:dyDescent="0.25">
      <c r="A183" s="24">
        <v>44374</v>
      </c>
      <c r="B183" s="27">
        <f t="shared" si="14"/>
        <v>2021</v>
      </c>
      <c r="C183" s="27">
        <f t="shared" si="15"/>
        <v>6</v>
      </c>
      <c r="D183" s="3" t="s">
        <v>34</v>
      </c>
      <c r="E183" s="3" t="s">
        <v>35</v>
      </c>
      <c r="F183" s="3" t="s">
        <v>44</v>
      </c>
      <c r="G183" s="3" t="s">
        <v>45</v>
      </c>
      <c r="H183" s="3">
        <v>38</v>
      </c>
      <c r="I183" s="3">
        <v>1.87</v>
      </c>
      <c r="J183" s="30">
        <f t="shared" si="16"/>
        <v>71.06</v>
      </c>
      <c r="K183" s="29">
        <f t="shared" si="17"/>
        <v>2.4871000000000003</v>
      </c>
      <c r="L183" s="30">
        <f t="shared" si="18"/>
        <v>68.572900000000004</v>
      </c>
      <c r="M183" s="3" t="str">
        <f t="shared" si="19"/>
        <v>No</v>
      </c>
      <c r="N183" s="3" t="str">
        <f t="shared" si="20"/>
        <v>June</v>
      </c>
    </row>
    <row r="184" spans="1:14" ht="14.25" customHeight="1" x14ac:dyDescent="0.25">
      <c r="A184" s="24">
        <v>44377</v>
      </c>
      <c r="B184" s="27">
        <f t="shared" si="14"/>
        <v>2021</v>
      </c>
      <c r="C184" s="27">
        <f t="shared" si="15"/>
        <v>6</v>
      </c>
      <c r="D184" s="3" t="s">
        <v>34</v>
      </c>
      <c r="E184" s="3" t="s">
        <v>35</v>
      </c>
      <c r="F184" s="3" t="s">
        <v>39</v>
      </c>
      <c r="G184" s="3" t="s">
        <v>40</v>
      </c>
      <c r="H184" s="3">
        <v>34</v>
      </c>
      <c r="I184" s="3">
        <v>3.4899999999999998</v>
      </c>
      <c r="J184" s="30">
        <f t="shared" si="16"/>
        <v>118.66</v>
      </c>
      <c r="K184" s="29">
        <f t="shared" si="17"/>
        <v>4.1531000000000002</v>
      </c>
      <c r="L184" s="30">
        <f t="shared" si="18"/>
        <v>114.5069</v>
      </c>
      <c r="M184" s="3" t="str">
        <f t="shared" si="19"/>
        <v>No</v>
      </c>
      <c r="N184" s="3" t="str">
        <f t="shared" si="20"/>
        <v>June</v>
      </c>
    </row>
    <row r="185" spans="1:14" ht="14.25" customHeight="1" x14ac:dyDescent="0.25">
      <c r="A185" s="24">
        <v>44380</v>
      </c>
      <c r="B185" s="27">
        <f t="shared" si="14"/>
        <v>2021</v>
      </c>
      <c r="C185" s="27">
        <f t="shared" si="15"/>
        <v>7</v>
      </c>
      <c r="D185" s="3" t="s">
        <v>42</v>
      </c>
      <c r="E185" s="3" t="s">
        <v>43</v>
      </c>
      <c r="F185" s="3" t="s">
        <v>36</v>
      </c>
      <c r="G185" s="3" t="s">
        <v>54</v>
      </c>
      <c r="H185" s="3">
        <v>65</v>
      </c>
      <c r="I185" s="3">
        <v>1.8699999999999999</v>
      </c>
      <c r="J185" s="30">
        <f t="shared" si="16"/>
        <v>121.55</v>
      </c>
      <c r="K185" s="29">
        <f t="shared" si="17"/>
        <v>4.2542499999999999</v>
      </c>
      <c r="L185" s="30">
        <f t="shared" si="18"/>
        <v>117.29575</v>
      </c>
      <c r="M185" s="3" t="str">
        <f t="shared" si="19"/>
        <v>No</v>
      </c>
      <c r="N185" s="3" t="str">
        <f t="shared" si="20"/>
        <v>July</v>
      </c>
    </row>
    <row r="186" spans="1:14" ht="14.25" customHeight="1" x14ac:dyDescent="0.25">
      <c r="A186" s="24">
        <v>44383</v>
      </c>
      <c r="B186" s="27">
        <f t="shared" si="14"/>
        <v>2021</v>
      </c>
      <c r="C186" s="27">
        <f t="shared" si="15"/>
        <v>7</v>
      </c>
      <c r="D186" s="3" t="s">
        <v>42</v>
      </c>
      <c r="E186" s="3" t="s">
        <v>43</v>
      </c>
      <c r="F186" s="3" t="s">
        <v>44</v>
      </c>
      <c r="G186" s="3" t="s">
        <v>53</v>
      </c>
      <c r="H186" s="3">
        <v>60</v>
      </c>
      <c r="I186" s="3">
        <v>2.8400000000000003</v>
      </c>
      <c r="J186" s="30">
        <f t="shared" si="16"/>
        <v>170.4</v>
      </c>
      <c r="K186" s="29">
        <f t="shared" si="17"/>
        <v>5.9640000000000004</v>
      </c>
      <c r="L186" s="30">
        <f t="shared" si="18"/>
        <v>164.43600000000001</v>
      </c>
      <c r="M186" s="3" t="str">
        <f t="shared" si="19"/>
        <v>No</v>
      </c>
      <c r="N186" s="3" t="str">
        <f t="shared" si="20"/>
        <v>July</v>
      </c>
    </row>
    <row r="187" spans="1:14" ht="14.25" customHeight="1" x14ac:dyDescent="0.25">
      <c r="A187" s="24">
        <v>44386</v>
      </c>
      <c r="B187" s="27">
        <f t="shared" si="14"/>
        <v>2021</v>
      </c>
      <c r="C187" s="27">
        <f t="shared" si="15"/>
        <v>7</v>
      </c>
      <c r="D187" s="3" t="s">
        <v>34</v>
      </c>
      <c r="E187" s="3" t="s">
        <v>47</v>
      </c>
      <c r="F187" s="3" t="s">
        <v>44</v>
      </c>
      <c r="G187" s="3" t="s">
        <v>49</v>
      </c>
      <c r="H187" s="3">
        <v>37</v>
      </c>
      <c r="I187" s="3">
        <v>2.1799999999999997</v>
      </c>
      <c r="J187" s="30">
        <f t="shared" si="16"/>
        <v>80.66</v>
      </c>
      <c r="K187" s="29">
        <f t="shared" si="17"/>
        <v>2.8231000000000002</v>
      </c>
      <c r="L187" s="30">
        <f t="shared" si="18"/>
        <v>77.8369</v>
      </c>
      <c r="M187" s="3" t="str">
        <f t="shared" si="19"/>
        <v>No</v>
      </c>
      <c r="N187" s="3" t="str">
        <f t="shared" si="20"/>
        <v>July</v>
      </c>
    </row>
    <row r="188" spans="1:14" ht="14.25" customHeight="1" x14ac:dyDescent="0.25">
      <c r="A188" s="24">
        <v>44389</v>
      </c>
      <c r="B188" s="27">
        <f t="shared" si="14"/>
        <v>2021</v>
      </c>
      <c r="C188" s="27">
        <f t="shared" si="15"/>
        <v>7</v>
      </c>
      <c r="D188" s="3" t="s">
        <v>34</v>
      </c>
      <c r="E188" s="3" t="s">
        <v>47</v>
      </c>
      <c r="F188" s="3" t="s">
        <v>44</v>
      </c>
      <c r="G188" s="3" t="s">
        <v>45</v>
      </c>
      <c r="H188" s="3">
        <v>40</v>
      </c>
      <c r="I188" s="3">
        <v>1.8699999999999999</v>
      </c>
      <c r="J188" s="30">
        <f t="shared" si="16"/>
        <v>74.8</v>
      </c>
      <c r="K188" s="29">
        <f t="shared" si="17"/>
        <v>2.6180000000000003</v>
      </c>
      <c r="L188" s="30">
        <f t="shared" si="18"/>
        <v>72.182000000000002</v>
      </c>
      <c r="M188" s="3" t="str">
        <f t="shared" si="19"/>
        <v>No</v>
      </c>
      <c r="N188" s="3" t="str">
        <f t="shared" si="20"/>
        <v>July</v>
      </c>
    </row>
    <row r="189" spans="1:14" ht="14.25" customHeight="1" x14ac:dyDescent="0.25">
      <c r="A189" s="24">
        <v>44392</v>
      </c>
      <c r="B189" s="27">
        <f t="shared" si="14"/>
        <v>2021</v>
      </c>
      <c r="C189" s="27">
        <f t="shared" si="15"/>
        <v>7</v>
      </c>
      <c r="D189" s="3" t="s">
        <v>42</v>
      </c>
      <c r="E189" s="3" t="s">
        <v>55</v>
      </c>
      <c r="F189" s="3" t="s">
        <v>36</v>
      </c>
      <c r="G189" s="3" t="s">
        <v>54</v>
      </c>
      <c r="H189" s="3">
        <v>26</v>
      </c>
      <c r="I189" s="3">
        <v>1.8699999999999999</v>
      </c>
      <c r="J189" s="30">
        <f t="shared" si="16"/>
        <v>48.62</v>
      </c>
      <c r="K189" s="29">
        <f t="shared" si="17"/>
        <v>1.7017</v>
      </c>
      <c r="L189" s="30">
        <f t="shared" si="18"/>
        <v>46.918299999999995</v>
      </c>
      <c r="M189" s="3" t="str">
        <f t="shared" si="19"/>
        <v>No</v>
      </c>
      <c r="N189" s="3" t="str">
        <f t="shared" si="20"/>
        <v>July</v>
      </c>
    </row>
    <row r="190" spans="1:14" ht="14.25" customHeight="1" x14ac:dyDescent="0.25">
      <c r="A190" s="24">
        <v>44395</v>
      </c>
      <c r="B190" s="27">
        <f t="shared" si="14"/>
        <v>2021</v>
      </c>
      <c r="C190" s="27">
        <f t="shared" si="15"/>
        <v>7</v>
      </c>
      <c r="D190" s="3" t="s">
        <v>34</v>
      </c>
      <c r="E190" s="3" t="s">
        <v>35</v>
      </c>
      <c r="F190" s="3" t="s">
        <v>36</v>
      </c>
      <c r="G190" s="3" t="s">
        <v>57</v>
      </c>
      <c r="H190" s="3">
        <v>22</v>
      </c>
      <c r="I190" s="3">
        <v>2.27</v>
      </c>
      <c r="J190" s="30">
        <f t="shared" si="16"/>
        <v>49.94</v>
      </c>
      <c r="K190" s="29">
        <f t="shared" si="17"/>
        <v>1.7479</v>
      </c>
      <c r="L190" s="30">
        <f t="shared" si="18"/>
        <v>48.192099999999996</v>
      </c>
      <c r="M190" s="3" t="str">
        <f t="shared" si="19"/>
        <v>No</v>
      </c>
      <c r="N190" s="3" t="str">
        <f t="shared" si="20"/>
        <v>July</v>
      </c>
    </row>
    <row r="191" spans="1:14" ht="14.25" customHeight="1" x14ac:dyDescent="0.25">
      <c r="A191" s="24">
        <v>44398</v>
      </c>
      <c r="B191" s="27">
        <f t="shared" si="14"/>
        <v>2021</v>
      </c>
      <c r="C191" s="27">
        <f t="shared" si="15"/>
        <v>7</v>
      </c>
      <c r="D191" s="3" t="s">
        <v>34</v>
      </c>
      <c r="E191" s="3" t="s">
        <v>35</v>
      </c>
      <c r="F191" s="3" t="s">
        <v>44</v>
      </c>
      <c r="G191" s="3" t="s">
        <v>45</v>
      </c>
      <c r="H191" s="3">
        <v>32</v>
      </c>
      <c r="I191" s="3">
        <v>1.87</v>
      </c>
      <c r="J191" s="30">
        <f t="shared" si="16"/>
        <v>59.84</v>
      </c>
      <c r="K191" s="29">
        <f t="shared" si="17"/>
        <v>2.0944000000000003</v>
      </c>
      <c r="L191" s="30">
        <f t="shared" si="18"/>
        <v>57.745600000000003</v>
      </c>
      <c r="M191" s="3" t="str">
        <f t="shared" si="19"/>
        <v>No</v>
      </c>
      <c r="N191" s="3" t="str">
        <f t="shared" si="20"/>
        <v>July</v>
      </c>
    </row>
    <row r="192" spans="1:14" ht="14.25" customHeight="1" x14ac:dyDescent="0.25">
      <c r="A192" s="24">
        <v>44401</v>
      </c>
      <c r="B192" s="27">
        <f t="shared" si="14"/>
        <v>2021</v>
      </c>
      <c r="C192" s="27">
        <f t="shared" si="15"/>
        <v>7</v>
      </c>
      <c r="D192" s="3" t="s">
        <v>34</v>
      </c>
      <c r="E192" s="3" t="s">
        <v>35</v>
      </c>
      <c r="F192" s="3" t="s">
        <v>39</v>
      </c>
      <c r="G192" s="3" t="s">
        <v>40</v>
      </c>
      <c r="H192" s="3">
        <v>23</v>
      </c>
      <c r="I192" s="3">
        <v>3.4899999999999998</v>
      </c>
      <c r="J192" s="30">
        <f t="shared" si="16"/>
        <v>80.27</v>
      </c>
      <c r="K192" s="29">
        <f t="shared" si="17"/>
        <v>2.80945</v>
      </c>
      <c r="L192" s="30">
        <f t="shared" si="18"/>
        <v>77.460549999999998</v>
      </c>
      <c r="M192" s="3" t="str">
        <f t="shared" si="19"/>
        <v>No</v>
      </c>
      <c r="N192" s="3" t="str">
        <f t="shared" si="20"/>
        <v>July</v>
      </c>
    </row>
    <row r="193" spans="1:14" ht="14.25" customHeight="1" x14ac:dyDescent="0.25">
      <c r="A193" s="24">
        <v>44404</v>
      </c>
      <c r="B193" s="27">
        <f t="shared" si="14"/>
        <v>2021</v>
      </c>
      <c r="C193" s="27">
        <f t="shared" si="15"/>
        <v>7</v>
      </c>
      <c r="D193" s="3" t="s">
        <v>42</v>
      </c>
      <c r="E193" s="3" t="s">
        <v>43</v>
      </c>
      <c r="F193" s="3" t="s">
        <v>44</v>
      </c>
      <c r="G193" s="3" t="s">
        <v>49</v>
      </c>
      <c r="H193" s="3">
        <v>20</v>
      </c>
      <c r="I193" s="3">
        <v>2.1800000000000002</v>
      </c>
      <c r="J193" s="30">
        <f t="shared" si="16"/>
        <v>43.6</v>
      </c>
      <c r="K193" s="29">
        <f t="shared" si="17"/>
        <v>1.5260000000000002</v>
      </c>
      <c r="L193" s="30">
        <f t="shared" si="18"/>
        <v>42.073999999999998</v>
      </c>
      <c r="M193" s="3" t="str">
        <f t="shared" si="19"/>
        <v>No</v>
      </c>
      <c r="N193" s="3" t="str">
        <f t="shared" si="20"/>
        <v>July</v>
      </c>
    </row>
    <row r="194" spans="1:14" ht="14.25" customHeight="1" x14ac:dyDescent="0.25">
      <c r="A194" s="24">
        <v>44407</v>
      </c>
      <c r="B194" s="27">
        <f t="shared" si="14"/>
        <v>2021</v>
      </c>
      <c r="C194" s="27">
        <f t="shared" si="15"/>
        <v>7</v>
      </c>
      <c r="D194" s="3" t="s">
        <v>42</v>
      </c>
      <c r="E194" s="3" t="s">
        <v>43</v>
      </c>
      <c r="F194" s="3" t="s">
        <v>44</v>
      </c>
      <c r="G194" s="3" t="s">
        <v>45</v>
      </c>
      <c r="H194" s="3">
        <v>64</v>
      </c>
      <c r="I194" s="3">
        <v>1.87</v>
      </c>
      <c r="J194" s="30">
        <f t="shared" si="16"/>
        <v>119.68</v>
      </c>
      <c r="K194" s="29">
        <f t="shared" si="17"/>
        <v>4.1888000000000005</v>
      </c>
      <c r="L194" s="30">
        <f t="shared" si="18"/>
        <v>115.49120000000001</v>
      </c>
      <c r="M194" s="3" t="str">
        <f t="shared" si="19"/>
        <v>No</v>
      </c>
      <c r="N194" s="3" t="str">
        <f t="shared" si="20"/>
        <v>July</v>
      </c>
    </row>
    <row r="195" spans="1:14" ht="14.25" customHeight="1" x14ac:dyDescent="0.25">
      <c r="A195" s="24">
        <v>44410</v>
      </c>
      <c r="B195" s="27">
        <f t="shared" ref="B195:B245" si="21">YEAR(A195)</f>
        <v>2021</v>
      </c>
      <c r="C195" s="27">
        <f t="shared" ref="C195:C245" si="22">MONTH(A195)</f>
        <v>8</v>
      </c>
      <c r="D195" s="3" t="s">
        <v>34</v>
      </c>
      <c r="E195" s="3" t="s">
        <v>47</v>
      </c>
      <c r="F195" s="3" t="s">
        <v>36</v>
      </c>
      <c r="G195" s="3" t="s">
        <v>37</v>
      </c>
      <c r="H195" s="3">
        <v>71</v>
      </c>
      <c r="I195" s="3">
        <v>1.77</v>
      </c>
      <c r="J195" s="30">
        <f t="shared" ref="J195:J245" si="23">H195*I195</f>
        <v>125.67</v>
      </c>
      <c r="K195" s="29">
        <f t="shared" ref="K195:K245" si="24">J195*$S$2</f>
        <v>4.3984500000000004</v>
      </c>
      <c r="L195" s="30">
        <f t="shared" ref="L195:L245" si="25">J195-K195</f>
        <v>121.27155</v>
      </c>
      <c r="M195" s="3" t="str">
        <f t="shared" ref="M195:M245" si="26">IF(L195&gt;200,"Yes", "No")</f>
        <v>No</v>
      </c>
      <c r="N195" s="3" t="str">
        <f t="shared" ref="N195:N245" si="27">TEXT(A195,"mmmm")</f>
        <v>August</v>
      </c>
    </row>
    <row r="196" spans="1:14" ht="14.25" customHeight="1" x14ac:dyDescent="0.25">
      <c r="A196" s="24">
        <v>44413</v>
      </c>
      <c r="B196" s="27">
        <f t="shared" si="21"/>
        <v>2021</v>
      </c>
      <c r="C196" s="27">
        <f t="shared" si="22"/>
        <v>8</v>
      </c>
      <c r="D196" s="3" t="s">
        <v>42</v>
      </c>
      <c r="E196" s="3" t="s">
        <v>55</v>
      </c>
      <c r="F196" s="3" t="s">
        <v>44</v>
      </c>
      <c r="G196" s="3" t="s">
        <v>49</v>
      </c>
      <c r="H196" s="3">
        <v>90</v>
      </c>
      <c r="I196" s="3">
        <v>2.1799999999999997</v>
      </c>
      <c r="J196" s="30">
        <f t="shared" si="23"/>
        <v>196.2</v>
      </c>
      <c r="K196" s="29">
        <f t="shared" si="24"/>
        <v>6.867</v>
      </c>
      <c r="L196" s="30">
        <f t="shared" si="25"/>
        <v>189.333</v>
      </c>
      <c r="M196" s="3" t="str">
        <f t="shared" si="26"/>
        <v>No</v>
      </c>
      <c r="N196" s="3" t="str">
        <f t="shared" si="27"/>
        <v>August</v>
      </c>
    </row>
    <row r="197" spans="1:14" ht="14.25" customHeight="1" x14ac:dyDescent="0.25">
      <c r="A197" s="24">
        <v>44416</v>
      </c>
      <c r="B197" s="27">
        <f t="shared" si="21"/>
        <v>2021</v>
      </c>
      <c r="C197" s="27">
        <f t="shared" si="22"/>
        <v>8</v>
      </c>
      <c r="D197" s="3" t="s">
        <v>42</v>
      </c>
      <c r="E197" s="3" t="s">
        <v>55</v>
      </c>
      <c r="F197" s="3" t="s">
        <v>44</v>
      </c>
      <c r="G197" s="3" t="s">
        <v>53</v>
      </c>
      <c r="H197" s="3">
        <v>38</v>
      </c>
      <c r="I197" s="3">
        <v>2.84</v>
      </c>
      <c r="J197" s="30">
        <f t="shared" si="23"/>
        <v>107.91999999999999</v>
      </c>
      <c r="K197" s="29">
        <f t="shared" si="24"/>
        <v>3.7772000000000001</v>
      </c>
      <c r="L197" s="30">
        <f t="shared" si="25"/>
        <v>104.14279999999999</v>
      </c>
      <c r="M197" s="3" t="str">
        <f t="shared" si="26"/>
        <v>No</v>
      </c>
      <c r="N197" s="3" t="str">
        <f t="shared" si="27"/>
        <v>August</v>
      </c>
    </row>
    <row r="198" spans="1:14" ht="14.25" customHeight="1" x14ac:dyDescent="0.25">
      <c r="A198" s="24">
        <v>44419</v>
      </c>
      <c r="B198" s="27">
        <f t="shared" si="21"/>
        <v>2021</v>
      </c>
      <c r="C198" s="27">
        <f t="shared" si="22"/>
        <v>8</v>
      </c>
      <c r="D198" s="3" t="s">
        <v>34</v>
      </c>
      <c r="E198" s="3" t="s">
        <v>35</v>
      </c>
      <c r="F198" s="3" t="s">
        <v>36</v>
      </c>
      <c r="G198" s="3" t="s">
        <v>37</v>
      </c>
      <c r="H198" s="3">
        <v>55</v>
      </c>
      <c r="I198" s="3">
        <v>1.7699999999999998</v>
      </c>
      <c r="J198" s="30">
        <f t="shared" si="23"/>
        <v>97.35</v>
      </c>
      <c r="K198" s="29">
        <f t="shared" si="24"/>
        <v>3.4072500000000003</v>
      </c>
      <c r="L198" s="30">
        <f t="shared" si="25"/>
        <v>93.94274999999999</v>
      </c>
      <c r="M198" s="3" t="str">
        <f t="shared" si="26"/>
        <v>No</v>
      </c>
      <c r="N198" s="3" t="str">
        <f t="shared" si="27"/>
        <v>August</v>
      </c>
    </row>
    <row r="199" spans="1:14" ht="14.25" customHeight="1" x14ac:dyDescent="0.25">
      <c r="A199" s="24">
        <v>44422</v>
      </c>
      <c r="B199" s="27">
        <f t="shared" si="21"/>
        <v>2021</v>
      </c>
      <c r="C199" s="27">
        <f t="shared" si="22"/>
        <v>8</v>
      </c>
      <c r="D199" s="3" t="s">
        <v>34</v>
      </c>
      <c r="E199" s="3" t="s">
        <v>35</v>
      </c>
      <c r="F199" s="3" t="s">
        <v>51</v>
      </c>
      <c r="G199" s="3" t="s">
        <v>56</v>
      </c>
      <c r="H199" s="3">
        <v>22</v>
      </c>
      <c r="I199" s="3">
        <v>3.15</v>
      </c>
      <c r="J199" s="30">
        <f t="shared" si="23"/>
        <v>69.3</v>
      </c>
      <c r="K199" s="29">
        <f t="shared" si="24"/>
        <v>2.4255</v>
      </c>
      <c r="L199" s="30">
        <f t="shared" si="25"/>
        <v>66.874499999999998</v>
      </c>
      <c r="M199" s="3" t="str">
        <f t="shared" si="26"/>
        <v>No</v>
      </c>
      <c r="N199" s="3" t="str">
        <f t="shared" si="27"/>
        <v>August</v>
      </c>
    </row>
    <row r="200" spans="1:14" ht="14.25" customHeight="1" x14ac:dyDescent="0.25">
      <c r="A200" s="24">
        <v>44425</v>
      </c>
      <c r="B200" s="27">
        <f t="shared" si="21"/>
        <v>2021</v>
      </c>
      <c r="C200" s="27">
        <f t="shared" si="22"/>
        <v>8</v>
      </c>
      <c r="D200" s="3" t="s">
        <v>42</v>
      </c>
      <c r="E200" s="3" t="s">
        <v>43</v>
      </c>
      <c r="F200" s="3" t="s">
        <v>36</v>
      </c>
      <c r="G200" s="3" t="s">
        <v>37</v>
      </c>
      <c r="H200" s="3">
        <v>34</v>
      </c>
      <c r="I200" s="3">
        <v>1.77</v>
      </c>
      <c r="J200" s="30">
        <f t="shared" si="23"/>
        <v>60.18</v>
      </c>
      <c r="K200" s="29">
        <f t="shared" si="24"/>
        <v>2.1063000000000001</v>
      </c>
      <c r="L200" s="30">
        <f t="shared" si="25"/>
        <v>58.073700000000002</v>
      </c>
      <c r="M200" s="3" t="str">
        <f t="shared" si="26"/>
        <v>No</v>
      </c>
      <c r="N200" s="3" t="str">
        <f t="shared" si="27"/>
        <v>August</v>
      </c>
    </row>
    <row r="201" spans="1:14" ht="14.25" customHeight="1" x14ac:dyDescent="0.25">
      <c r="A201" s="24">
        <v>44428</v>
      </c>
      <c r="B201" s="27">
        <f t="shared" si="21"/>
        <v>2021</v>
      </c>
      <c r="C201" s="27">
        <f t="shared" si="22"/>
        <v>8</v>
      </c>
      <c r="D201" s="3" t="s">
        <v>34</v>
      </c>
      <c r="E201" s="3" t="s">
        <v>47</v>
      </c>
      <c r="F201" s="3" t="s">
        <v>36</v>
      </c>
      <c r="G201" s="3" t="s">
        <v>54</v>
      </c>
      <c r="H201" s="3">
        <v>39</v>
      </c>
      <c r="I201" s="3">
        <v>1.87</v>
      </c>
      <c r="J201" s="30">
        <f t="shared" si="23"/>
        <v>72.930000000000007</v>
      </c>
      <c r="K201" s="29">
        <f t="shared" si="24"/>
        <v>2.5525500000000005</v>
      </c>
      <c r="L201" s="30">
        <f t="shared" si="25"/>
        <v>70.37745000000001</v>
      </c>
      <c r="M201" s="3" t="str">
        <f t="shared" si="26"/>
        <v>No</v>
      </c>
      <c r="N201" s="3" t="str">
        <f t="shared" si="27"/>
        <v>August</v>
      </c>
    </row>
    <row r="202" spans="1:14" ht="14.25" customHeight="1" x14ac:dyDescent="0.25">
      <c r="A202" s="24">
        <v>44431</v>
      </c>
      <c r="B202" s="27">
        <f t="shared" si="21"/>
        <v>2021</v>
      </c>
      <c r="C202" s="27">
        <f t="shared" si="22"/>
        <v>8</v>
      </c>
      <c r="D202" s="3" t="s">
        <v>34</v>
      </c>
      <c r="E202" s="3" t="s">
        <v>47</v>
      </c>
      <c r="F202" s="3" t="s">
        <v>44</v>
      </c>
      <c r="G202" s="3" t="s">
        <v>53</v>
      </c>
      <c r="H202" s="3">
        <v>41</v>
      </c>
      <c r="I202" s="3">
        <v>2.84</v>
      </c>
      <c r="J202" s="30">
        <f t="shared" si="23"/>
        <v>116.44</v>
      </c>
      <c r="K202" s="29">
        <f t="shared" si="24"/>
        <v>4.0754000000000001</v>
      </c>
      <c r="L202" s="30">
        <f t="shared" si="25"/>
        <v>112.3646</v>
      </c>
      <c r="M202" s="3" t="str">
        <f t="shared" si="26"/>
        <v>No</v>
      </c>
      <c r="N202" s="3" t="str">
        <f t="shared" si="27"/>
        <v>August</v>
      </c>
    </row>
    <row r="203" spans="1:14" ht="14.25" customHeight="1" x14ac:dyDescent="0.25">
      <c r="A203" s="24">
        <v>44434</v>
      </c>
      <c r="B203" s="27">
        <f t="shared" si="21"/>
        <v>2021</v>
      </c>
      <c r="C203" s="27">
        <f t="shared" si="22"/>
        <v>8</v>
      </c>
      <c r="D203" s="3" t="s">
        <v>42</v>
      </c>
      <c r="E203" s="3" t="s">
        <v>55</v>
      </c>
      <c r="F203" s="3" t="s">
        <v>36</v>
      </c>
      <c r="G203" s="3" t="s">
        <v>37</v>
      </c>
      <c r="H203" s="3">
        <v>41</v>
      </c>
      <c r="I203" s="3">
        <v>1.7699999999999998</v>
      </c>
      <c r="J203" s="30">
        <f t="shared" si="23"/>
        <v>72.569999999999993</v>
      </c>
      <c r="K203" s="29">
        <f t="shared" si="24"/>
        <v>2.5399500000000002</v>
      </c>
      <c r="L203" s="30">
        <f t="shared" si="25"/>
        <v>70.030049999999989</v>
      </c>
      <c r="M203" s="3" t="str">
        <f t="shared" si="26"/>
        <v>No</v>
      </c>
      <c r="N203" s="3" t="str">
        <f t="shared" si="27"/>
        <v>August</v>
      </c>
    </row>
    <row r="204" spans="1:14" ht="14.25" customHeight="1" x14ac:dyDescent="0.25">
      <c r="A204" s="24">
        <v>44437</v>
      </c>
      <c r="B204" s="27">
        <f t="shared" si="21"/>
        <v>2021</v>
      </c>
      <c r="C204" s="27">
        <f t="shared" si="22"/>
        <v>8</v>
      </c>
      <c r="D204" s="3" t="s">
        <v>34</v>
      </c>
      <c r="E204" s="3" t="s">
        <v>35</v>
      </c>
      <c r="F204" s="3" t="s">
        <v>44</v>
      </c>
      <c r="G204" s="3" t="s">
        <v>49</v>
      </c>
      <c r="H204" s="3">
        <v>136</v>
      </c>
      <c r="I204" s="3">
        <v>2.1800000000000002</v>
      </c>
      <c r="J204" s="30">
        <f t="shared" si="23"/>
        <v>296.48</v>
      </c>
      <c r="K204" s="29">
        <f t="shared" si="24"/>
        <v>10.376800000000001</v>
      </c>
      <c r="L204" s="30">
        <f t="shared" si="25"/>
        <v>286.10320000000002</v>
      </c>
      <c r="M204" s="3" t="str">
        <f t="shared" si="26"/>
        <v>Yes</v>
      </c>
      <c r="N204" s="3" t="str">
        <f t="shared" si="27"/>
        <v>August</v>
      </c>
    </row>
    <row r="205" spans="1:14" ht="14.25" customHeight="1" x14ac:dyDescent="0.25">
      <c r="A205" s="24">
        <v>44440</v>
      </c>
      <c r="B205" s="27">
        <f t="shared" si="21"/>
        <v>2021</v>
      </c>
      <c r="C205" s="27">
        <f t="shared" si="22"/>
        <v>9</v>
      </c>
      <c r="D205" s="3" t="s">
        <v>34</v>
      </c>
      <c r="E205" s="3" t="s">
        <v>35</v>
      </c>
      <c r="F205" s="3" t="s">
        <v>36</v>
      </c>
      <c r="G205" s="3" t="s">
        <v>37</v>
      </c>
      <c r="H205" s="3">
        <v>25</v>
      </c>
      <c r="I205" s="3">
        <v>1.77</v>
      </c>
      <c r="J205" s="30">
        <f t="shared" si="23"/>
        <v>44.25</v>
      </c>
      <c r="K205" s="29">
        <f t="shared" si="24"/>
        <v>1.5487500000000001</v>
      </c>
      <c r="L205" s="30">
        <f t="shared" si="25"/>
        <v>42.701250000000002</v>
      </c>
      <c r="M205" s="3" t="str">
        <f t="shared" si="26"/>
        <v>No</v>
      </c>
      <c r="N205" s="3" t="str">
        <f t="shared" si="27"/>
        <v>September</v>
      </c>
    </row>
    <row r="206" spans="1:14" ht="14.25" customHeight="1" x14ac:dyDescent="0.25">
      <c r="A206" s="24">
        <v>44443</v>
      </c>
      <c r="B206" s="27">
        <f t="shared" si="21"/>
        <v>2021</v>
      </c>
      <c r="C206" s="27">
        <f t="shared" si="22"/>
        <v>9</v>
      </c>
      <c r="D206" s="3" t="s">
        <v>34</v>
      </c>
      <c r="E206" s="3" t="s">
        <v>35</v>
      </c>
      <c r="F206" s="3" t="s">
        <v>51</v>
      </c>
      <c r="G206" s="3" t="s">
        <v>56</v>
      </c>
      <c r="H206" s="3">
        <v>26</v>
      </c>
      <c r="I206" s="3">
        <v>3.1500000000000004</v>
      </c>
      <c r="J206" s="30">
        <f t="shared" si="23"/>
        <v>81.900000000000006</v>
      </c>
      <c r="K206" s="29">
        <f t="shared" si="24"/>
        <v>2.8665000000000003</v>
      </c>
      <c r="L206" s="30">
        <f t="shared" si="25"/>
        <v>79.033500000000004</v>
      </c>
      <c r="M206" s="3" t="str">
        <f t="shared" si="26"/>
        <v>No</v>
      </c>
      <c r="N206" s="3" t="str">
        <f t="shared" si="27"/>
        <v>September</v>
      </c>
    </row>
    <row r="207" spans="1:14" ht="14.25" customHeight="1" x14ac:dyDescent="0.25">
      <c r="A207" s="24">
        <v>44446</v>
      </c>
      <c r="B207" s="27">
        <f t="shared" si="21"/>
        <v>2021</v>
      </c>
      <c r="C207" s="27">
        <f t="shared" si="22"/>
        <v>9</v>
      </c>
      <c r="D207" s="3" t="s">
        <v>42</v>
      </c>
      <c r="E207" s="3" t="s">
        <v>43</v>
      </c>
      <c r="F207" s="3" t="s">
        <v>36</v>
      </c>
      <c r="G207" s="3" t="s">
        <v>54</v>
      </c>
      <c r="H207" s="3">
        <v>50</v>
      </c>
      <c r="I207" s="3">
        <v>1.87</v>
      </c>
      <c r="J207" s="30">
        <f t="shared" si="23"/>
        <v>93.5</v>
      </c>
      <c r="K207" s="29">
        <f t="shared" si="24"/>
        <v>3.2725000000000004</v>
      </c>
      <c r="L207" s="30">
        <f t="shared" si="25"/>
        <v>90.227500000000006</v>
      </c>
      <c r="M207" s="3" t="str">
        <f t="shared" si="26"/>
        <v>No</v>
      </c>
      <c r="N207" s="3" t="str">
        <f t="shared" si="27"/>
        <v>September</v>
      </c>
    </row>
    <row r="208" spans="1:14" ht="14.25" customHeight="1" x14ac:dyDescent="0.25">
      <c r="A208" s="24">
        <v>44449</v>
      </c>
      <c r="B208" s="27">
        <f t="shared" si="21"/>
        <v>2021</v>
      </c>
      <c r="C208" s="27">
        <f t="shared" si="22"/>
        <v>9</v>
      </c>
      <c r="D208" s="3" t="s">
        <v>42</v>
      </c>
      <c r="E208" s="3" t="s">
        <v>43</v>
      </c>
      <c r="F208" s="3" t="s">
        <v>44</v>
      </c>
      <c r="G208" s="3" t="s">
        <v>53</v>
      </c>
      <c r="H208" s="3">
        <v>79</v>
      </c>
      <c r="I208" s="3">
        <v>2.8400000000000003</v>
      </c>
      <c r="J208" s="30">
        <f t="shared" si="23"/>
        <v>224.36</v>
      </c>
      <c r="K208" s="29">
        <f t="shared" si="24"/>
        <v>7.8526000000000016</v>
      </c>
      <c r="L208" s="30">
        <f t="shared" si="25"/>
        <v>216.50740000000002</v>
      </c>
      <c r="M208" s="3" t="str">
        <f t="shared" si="26"/>
        <v>Yes</v>
      </c>
      <c r="N208" s="3" t="str">
        <f t="shared" si="27"/>
        <v>September</v>
      </c>
    </row>
    <row r="209" spans="1:14" ht="14.25" customHeight="1" x14ac:dyDescent="0.25">
      <c r="A209" s="24">
        <v>44452</v>
      </c>
      <c r="B209" s="27">
        <f t="shared" si="21"/>
        <v>2021</v>
      </c>
      <c r="C209" s="27">
        <f t="shared" si="22"/>
        <v>9</v>
      </c>
      <c r="D209" s="3" t="s">
        <v>34</v>
      </c>
      <c r="E209" s="3" t="s">
        <v>47</v>
      </c>
      <c r="F209" s="3" t="s">
        <v>36</v>
      </c>
      <c r="G209" s="3" t="s">
        <v>37</v>
      </c>
      <c r="H209" s="3">
        <v>30</v>
      </c>
      <c r="I209" s="3">
        <v>1.77</v>
      </c>
      <c r="J209" s="30">
        <f t="shared" si="23"/>
        <v>53.1</v>
      </c>
      <c r="K209" s="29">
        <f t="shared" si="24"/>
        <v>1.8585000000000003</v>
      </c>
      <c r="L209" s="30">
        <f t="shared" si="25"/>
        <v>51.241500000000002</v>
      </c>
      <c r="M209" s="3" t="str">
        <f t="shared" si="26"/>
        <v>No</v>
      </c>
      <c r="N209" s="3" t="str">
        <f t="shared" si="27"/>
        <v>September</v>
      </c>
    </row>
    <row r="210" spans="1:14" ht="14.25" customHeight="1" x14ac:dyDescent="0.25">
      <c r="A210" s="24">
        <v>44455</v>
      </c>
      <c r="B210" s="27">
        <f t="shared" si="21"/>
        <v>2021</v>
      </c>
      <c r="C210" s="27">
        <f t="shared" si="22"/>
        <v>9</v>
      </c>
      <c r="D210" s="3" t="s">
        <v>34</v>
      </c>
      <c r="E210" s="3" t="s">
        <v>47</v>
      </c>
      <c r="F210" s="3" t="s">
        <v>51</v>
      </c>
      <c r="G210" s="3" t="s">
        <v>52</v>
      </c>
      <c r="H210" s="3">
        <v>20</v>
      </c>
      <c r="I210" s="3">
        <v>1.6800000000000002</v>
      </c>
      <c r="J210" s="30">
        <f t="shared" si="23"/>
        <v>33.6</v>
      </c>
      <c r="K210" s="29">
        <f t="shared" si="24"/>
        <v>1.1760000000000002</v>
      </c>
      <c r="L210" s="30">
        <f t="shared" si="25"/>
        <v>32.423999999999999</v>
      </c>
      <c r="M210" s="3" t="str">
        <f t="shared" si="26"/>
        <v>No</v>
      </c>
      <c r="N210" s="3" t="str">
        <f t="shared" si="27"/>
        <v>September</v>
      </c>
    </row>
    <row r="211" spans="1:14" ht="14.25" customHeight="1" x14ac:dyDescent="0.25">
      <c r="A211" s="24">
        <v>44458</v>
      </c>
      <c r="B211" s="27">
        <f t="shared" si="21"/>
        <v>2021</v>
      </c>
      <c r="C211" s="27">
        <f t="shared" si="22"/>
        <v>9</v>
      </c>
      <c r="D211" s="3" t="s">
        <v>42</v>
      </c>
      <c r="E211" s="3" t="s">
        <v>55</v>
      </c>
      <c r="F211" s="3" t="s">
        <v>36</v>
      </c>
      <c r="G211" s="3" t="s">
        <v>37</v>
      </c>
      <c r="H211" s="3">
        <v>49</v>
      </c>
      <c r="I211" s="3">
        <v>1.77</v>
      </c>
      <c r="J211" s="30">
        <f t="shared" si="23"/>
        <v>86.73</v>
      </c>
      <c r="K211" s="29">
        <f t="shared" si="24"/>
        <v>3.0355500000000006</v>
      </c>
      <c r="L211" s="30">
        <f t="shared" si="25"/>
        <v>83.694450000000003</v>
      </c>
      <c r="M211" s="3" t="str">
        <f t="shared" si="26"/>
        <v>No</v>
      </c>
      <c r="N211" s="3" t="str">
        <f t="shared" si="27"/>
        <v>September</v>
      </c>
    </row>
    <row r="212" spans="1:14" ht="14.25" customHeight="1" x14ac:dyDescent="0.25">
      <c r="A212" s="24">
        <v>44461</v>
      </c>
      <c r="B212" s="27">
        <f t="shared" si="21"/>
        <v>2021</v>
      </c>
      <c r="C212" s="27">
        <f t="shared" si="22"/>
        <v>9</v>
      </c>
      <c r="D212" s="3" t="s">
        <v>34</v>
      </c>
      <c r="E212" s="3" t="s">
        <v>35</v>
      </c>
      <c r="F212" s="3" t="s">
        <v>44</v>
      </c>
      <c r="G212" s="3" t="s">
        <v>49</v>
      </c>
      <c r="H212" s="3">
        <v>40</v>
      </c>
      <c r="I212" s="3">
        <v>2.1800000000000002</v>
      </c>
      <c r="J212" s="30">
        <f t="shared" si="23"/>
        <v>87.2</v>
      </c>
      <c r="K212" s="29">
        <f t="shared" si="24"/>
        <v>3.0520000000000005</v>
      </c>
      <c r="L212" s="30">
        <f t="shared" si="25"/>
        <v>84.147999999999996</v>
      </c>
      <c r="M212" s="3" t="str">
        <f t="shared" si="26"/>
        <v>No</v>
      </c>
      <c r="N212" s="3" t="str">
        <f t="shared" si="27"/>
        <v>September</v>
      </c>
    </row>
    <row r="213" spans="1:14" ht="14.25" customHeight="1" x14ac:dyDescent="0.25">
      <c r="A213" s="24">
        <v>44464</v>
      </c>
      <c r="B213" s="27">
        <f t="shared" si="21"/>
        <v>2021</v>
      </c>
      <c r="C213" s="27">
        <f t="shared" si="22"/>
        <v>9</v>
      </c>
      <c r="D213" s="3" t="s">
        <v>34</v>
      </c>
      <c r="E213" s="3" t="s">
        <v>35</v>
      </c>
      <c r="F213" s="3" t="s">
        <v>36</v>
      </c>
      <c r="G213" s="3" t="s">
        <v>37</v>
      </c>
      <c r="H213" s="3">
        <v>31</v>
      </c>
      <c r="I213" s="3">
        <v>1.77</v>
      </c>
      <c r="J213" s="30">
        <f t="shared" si="23"/>
        <v>54.87</v>
      </c>
      <c r="K213" s="29">
        <f t="shared" si="24"/>
        <v>1.92045</v>
      </c>
      <c r="L213" s="30">
        <f t="shared" si="25"/>
        <v>52.949549999999995</v>
      </c>
      <c r="M213" s="3" t="str">
        <f t="shared" si="26"/>
        <v>No</v>
      </c>
      <c r="N213" s="3" t="str">
        <f t="shared" si="27"/>
        <v>September</v>
      </c>
    </row>
    <row r="214" spans="1:14" ht="14.25" customHeight="1" x14ac:dyDescent="0.25">
      <c r="A214" s="24">
        <v>44467</v>
      </c>
      <c r="B214" s="27">
        <f t="shared" si="21"/>
        <v>2021</v>
      </c>
      <c r="C214" s="27">
        <f t="shared" si="22"/>
        <v>9</v>
      </c>
      <c r="D214" s="3" t="s">
        <v>34</v>
      </c>
      <c r="E214" s="3" t="s">
        <v>35</v>
      </c>
      <c r="F214" s="3" t="s">
        <v>51</v>
      </c>
      <c r="G214" s="3" t="s">
        <v>56</v>
      </c>
      <c r="H214" s="3">
        <v>21</v>
      </c>
      <c r="I214" s="3">
        <v>3.1500000000000004</v>
      </c>
      <c r="J214" s="30">
        <f t="shared" si="23"/>
        <v>66.150000000000006</v>
      </c>
      <c r="K214" s="29">
        <f t="shared" si="24"/>
        <v>2.3152500000000003</v>
      </c>
      <c r="L214" s="30">
        <f t="shared" si="25"/>
        <v>63.834750000000007</v>
      </c>
      <c r="M214" s="3" t="str">
        <f t="shared" si="26"/>
        <v>No</v>
      </c>
      <c r="N214" s="3" t="str">
        <f t="shared" si="27"/>
        <v>September</v>
      </c>
    </row>
    <row r="215" spans="1:14" ht="14.25" customHeight="1" x14ac:dyDescent="0.25">
      <c r="A215" s="24">
        <v>44470</v>
      </c>
      <c r="B215" s="27">
        <f t="shared" si="21"/>
        <v>2021</v>
      </c>
      <c r="C215" s="27">
        <f t="shared" si="22"/>
        <v>10</v>
      </c>
      <c r="D215" s="3" t="s">
        <v>42</v>
      </c>
      <c r="E215" s="3" t="s">
        <v>43</v>
      </c>
      <c r="F215" s="3" t="s">
        <v>36</v>
      </c>
      <c r="G215" s="3" t="s">
        <v>54</v>
      </c>
      <c r="H215" s="3">
        <v>43</v>
      </c>
      <c r="I215" s="3">
        <v>1.8699999999999999</v>
      </c>
      <c r="J215" s="30">
        <f t="shared" si="23"/>
        <v>80.41</v>
      </c>
      <c r="K215" s="29">
        <f t="shared" si="24"/>
        <v>2.8143500000000001</v>
      </c>
      <c r="L215" s="30">
        <f t="shared" si="25"/>
        <v>77.595649999999992</v>
      </c>
      <c r="M215" s="3" t="str">
        <f t="shared" si="26"/>
        <v>No</v>
      </c>
      <c r="N215" s="3" t="str">
        <f t="shared" si="27"/>
        <v>October</v>
      </c>
    </row>
    <row r="216" spans="1:14" ht="14.25" customHeight="1" x14ac:dyDescent="0.25">
      <c r="A216" s="24">
        <v>44473</v>
      </c>
      <c r="B216" s="27">
        <f t="shared" si="21"/>
        <v>2021</v>
      </c>
      <c r="C216" s="27">
        <f t="shared" si="22"/>
        <v>10</v>
      </c>
      <c r="D216" s="3" t="s">
        <v>42</v>
      </c>
      <c r="E216" s="3" t="s">
        <v>43</v>
      </c>
      <c r="F216" s="3" t="s">
        <v>44</v>
      </c>
      <c r="G216" s="3" t="s">
        <v>53</v>
      </c>
      <c r="H216" s="3">
        <v>47</v>
      </c>
      <c r="I216" s="3">
        <v>2.84</v>
      </c>
      <c r="J216" s="30">
        <f t="shared" si="23"/>
        <v>133.47999999999999</v>
      </c>
      <c r="K216" s="29">
        <f t="shared" si="24"/>
        <v>4.6718000000000002</v>
      </c>
      <c r="L216" s="30">
        <f t="shared" si="25"/>
        <v>128.8082</v>
      </c>
      <c r="M216" s="3" t="str">
        <f t="shared" si="26"/>
        <v>No</v>
      </c>
      <c r="N216" s="3" t="str">
        <f t="shared" si="27"/>
        <v>October</v>
      </c>
    </row>
    <row r="217" spans="1:14" ht="14.25" customHeight="1" x14ac:dyDescent="0.25">
      <c r="A217" s="24">
        <v>44476</v>
      </c>
      <c r="B217" s="27">
        <f t="shared" si="21"/>
        <v>2021</v>
      </c>
      <c r="C217" s="27">
        <f t="shared" si="22"/>
        <v>10</v>
      </c>
      <c r="D217" s="3" t="s">
        <v>34</v>
      </c>
      <c r="E217" s="3" t="s">
        <v>47</v>
      </c>
      <c r="F217" s="3" t="s">
        <v>44</v>
      </c>
      <c r="G217" s="3" t="s">
        <v>49</v>
      </c>
      <c r="H217" s="3">
        <v>175</v>
      </c>
      <c r="I217" s="3">
        <v>2.1800000000000002</v>
      </c>
      <c r="J217" s="30">
        <f t="shared" si="23"/>
        <v>381.5</v>
      </c>
      <c r="K217" s="29">
        <f t="shared" si="24"/>
        <v>13.352500000000001</v>
      </c>
      <c r="L217" s="30">
        <f t="shared" si="25"/>
        <v>368.14749999999998</v>
      </c>
      <c r="M217" s="3" t="str">
        <f t="shared" si="26"/>
        <v>Yes</v>
      </c>
      <c r="N217" s="3" t="str">
        <f t="shared" si="27"/>
        <v>October</v>
      </c>
    </row>
    <row r="218" spans="1:14" ht="14.25" customHeight="1" x14ac:dyDescent="0.25">
      <c r="A218" s="24">
        <v>44479</v>
      </c>
      <c r="B218" s="27">
        <f t="shared" si="21"/>
        <v>2021</v>
      </c>
      <c r="C218" s="27">
        <f t="shared" si="22"/>
        <v>10</v>
      </c>
      <c r="D218" s="3" t="s">
        <v>34</v>
      </c>
      <c r="E218" s="3" t="s">
        <v>47</v>
      </c>
      <c r="F218" s="3" t="s">
        <v>44</v>
      </c>
      <c r="G218" s="3" t="s">
        <v>45</v>
      </c>
      <c r="H218" s="3">
        <v>23</v>
      </c>
      <c r="I218" s="3">
        <v>1.8699999999999999</v>
      </c>
      <c r="J218" s="30">
        <f t="shared" si="23"/>
        <v>43.01</v>
      </c>
      <c r="K218" s="29">
        <f t="shared" si="24"/>
        <v>1.50535</v>
      </c>
      <c r="L218" s="30">
        <f t="shared" si="25"/>
        <v>41.504649999999998</v>
      </c>
      <c r="M218" s="3" t="str">
        <f t="shared" si="26"/>
        <v>No</v>
      </c>
      <c r="N218" s="3" t="str">
        <f t="shared" si="27"/>
        <v>October</v>
      </c>
    </row>
    <row r="219" spans="1:14" ht="14.25" customHeight="1" x14ac:dyDescent="0.25">
      <c r="A219" s="24">
        <v>44482</v>
      </c>
      <c r="B219" s="27">
        <f t="shared" si="21"/>
        <v>2021</v>
      </c>
      <c r="C219" s="27">
        <f t="shared" si="22"/>
        <v>10</v>
      </c>
      <c r="D219" s="3" t="s">
        <v>42</v>
      </c>
      <c r="E219" s="3" t="s">
        <v>55</v>
      </c>
      <c r="F219" s="3" t="s">
        <v>36</v>
      </c>
      <c r="G219" s="3" t="s">
        <v>37</v>
      </c>
      <c r="H219" s="3">
        <v>40</v>
      </c>
      <c r="I219" s="3">
        <v>1.77</v>
      </c>
      <c r="J219" s="30">
        <f t="shared" si="23"/>
        <v>70.8</v>
      </c>
      <c r="K219" s="29">
        <f t="shared" si="24"/>
        <v>2.4780000000000002</v>
      </c>
      <c r="L219" s="30">
        <f t="shared" si="25"/>
        <v>68.322000000000003</v>
      </c>
      <c r="M219" s="3" t="str">
        <f t="shared" si="26"/>
        <v>No</v>
      </c>
      <c r="N219" s="3" t="str">
        <f t="shared" si="27"/>
        <v>October</v>
      </c>
    </row>
    <row r="220" spans="1:14" ht="14.25" customHeight="1" x14ac:dyDescent="0.25">
      <c r="A220" s="24">
        <v>44485</v>
      </c>
      <c r="B220" s="27">
        <f t="shared" si="21"/>
        <v>2021</v>
      </c>
      <c r="C220" s="27">
        <f t="shared" si="22"/>
        <v>10</v>
      </c>
      <c r="D220" s="3" t="s">
        <v>34</v>
      </c>
      <c r="E220" s="3" t="s">
        <v>35</v>
      </c>
      <c r="F220" s="3" t="s">
        <v>44</v>
      </c>
      <c r="G220" s="3" t="s">
        <v>49</v>
      </c>
      <c r="H220" s="3">
        <v>87</v>
      </c>
      <c r="I220" s="3">
        <v>2.1800000000000002</v>
      </c>
      <c r="J220" s="30">
        <f t="shared" si="23"/>
        <v>189.66000000000003</v>
      </c>
      <c r="K220" s="29">
        <f t="shared" si="24"/>
        <v>6.6381000000000014</v>
      </c>
      <c r="L220" s="30">
        <f t="shared" si="25"/>
        <v>183.02190000000002</v>
      </c>
      <c r="M220" s="3" t="str">
        <f t="shared" si="26"/>
        <v>No</v>
      </c>
      <c r="N220" s="3" t="str">
        <f t="shared" si="27"/>
        <v>October</v>
      </c>
    </row>
    <row r="221" spans="1:14" ht="14.25" customHeight="1" x14ac:dyDescent="0.25">
      <c r="A221" s="24">
        <v>44488</v>
      </c>
      <c r="B221" s="27">
        <f t="shared" si="21"/>
        <v>2021</v>
      </c>
      <c r="C221" s="27">
        <f t="shared" si="22"/>
        <v>10</v>
      </c>
      <c r="D221" s="3" t="s">
        <v>34</v>
      </c>
      <c r="E221" s="3" t="s">
        <v>35</v>
      </c>
      <c r="F221" s="3" t="s">
        <v>36</v>
      </c>
      <c r="G221" s="3" t="s">
        <v>37</v>
      </c>
      <c r="H221" s="3">
        <v>43</v>
      </c>
      <c r="I221" s="3">
        <v>1.77</v>
      </c>
      <c r="J221" s="30">
        <f t="shared" si="23"/>
        <v>76.11</v>
      </c>
      <c r="K221" s="29">
        <f t="shared" si="24"/>
        <v>2.6638500000000001</v>
      </c>
      <c r="L221" s="30">
        <f t="shared" si="25"/>
        <v>73.446150000000003</v>
      </c>
      <c r="M221" s="3" t="str">
        <f t="shared" si="26"/>
        <v>No</v>
      </c>
      <c r="N221" s="3" t="str">
        <f t="shared" si="27"/>
        <v>October</v>
      </c>
    </row>
    <row r="222" spans="1:14" ht="14.25" customHeight="1" x14ac:dyDescent="0.25">
      <c r="A222" s="24">
        <v>44491</v>
      </c>
      <c r="B222" s="27">
        <f t="shared" si="21"/>
        <v>2021</v>
      </c>
      <c r="C222" s="27">
        <f t="shared" si="22"/>
        <v>10</v>
      </c>
      <c r="D222" s="3" t="s">
        <v>34</v>
      </c>
      <c r="E222" s="3" t="s">
        <v>35</v>
      </c>
      <c r="F222" s="3" t="s">
        <v>39</v>
      </c>
      <c r="G222" s="3" t="s">
        <v>40</v>
      </c>
      <c r="H222" s="3">
        <v>30</v>
      </c>
      <c r="I222" s="3">
        <v>3.49</v>
      </c>
      <c r="J222" s="30">
        <f t="shared" si="23"/>
        <v>104.7</v>
      </c>
      <c r="K222" s="29">
        <f t="shared" si="24"/>
        <v>3.6645000000000003</v>
      </c>
      <c r="L222" s="30">
        <f t="shared" si="25"/>
        <v>101.0355</v>
      </c>
      <c r="M222" s="3" t="str">
        <f t="shared" si="26"/>
        <v>No</v>
      </c>
      <c r="N222" s="3" t="str">
        <f t="shared" si="27"/>
        <v>October</v>
      </c>
    </row>
    <row r="223" spans="1:14" ht="14.25" customHeight="1" x14ac:dyDescent="0.25">
      <c r="A223" s="24">
        <v>44494</v>
      </c>
      <c r="B223" s="27">
        <f t="shared" si="21"/>
        <v>2021</v>
      </c>
      <c r="C223" s="27">
        <f t="shared" si="22"/>
        <v>10</v>
      </c>
      <c r="D223" s="3" t="s">
        <v>42</v>
      </c>
      <c r="E223" s="3" t="s">
        <v>43</v>
      </c>
      <c r="F223" s="3" t="s">
        <v>36</v>
      </c>
      <c r="G223" s="3" t="s">
        <v>37</v>
      </c>
      <c r="H223" s="3">
        <v>35</v>
      </c>
      <c r="I223" s="3">
        <v>1.77</v>
      </c>
      <c r="J223" s="30">
        <f t="shared" si="23"/>
        <v>61.95</v>
      </c>
      <c r="K223" s="29">
        <f t="shared" si="24"/>
        <v>2.1682500000000005</v>
      </c>
      <c r="L223" s="30">
        <f t="shared" si="25"/>
        <v>59.781750000000002</v>
      </c>
      <c r="M223" s="3" t="str">
        <f t="shared" si="26"/>
        <v>No</v>
      </c>
      <c r="N223" s="3" t="str">
        <f t="shared" si="27"/>
        <v>October</v>
      </c>
    </row>
    <row r="224" spans="1:14" ht="14.25" customHeight="1" x14ac:dyDescent="0.25">
      <c r="A224" s="24">
        <v>44497</v>
      </c>
      <c r="B224" s="27">
        <f t="shared" si="21"/>
        <v>2021</v>
      </c>
      <c r="C224" s="27">
        <f t="shared" si="22"/>
        <v>10</v>
      </c>
      <c r="D224" s="3" t="s">
        <v>34</v>
      </c>
      <c r="E224" s="3" t="s">
        <v>47</v>
      </c>
      <c r="F224" s="3" t="s">
        <v>36</v>
      </c>
      <c r="G224" s="3" t="s">
        <v>54</v>
      </c>
      <c r="H224" s="3">
        <v>57</v>
      </c>
      <c r="I224" s="3">
        <v>1.87</v>
      </c>
      <c r="J224" s="30">
        <f t="shared" si="23"/>
        <v>106.59</v>
      </c>
      <c r="K224" s="29">
        <f t="shared" si="24"/>
        <v>3.7306500000000007</v>
      </c>
      <c r="L224" s="30">
        <f t="shared" si="25"/>
        <v>102.85935000000001</v>
      </c>
      <c r="M224" s="3" t="str">
        <f t="shared" si="26"/>
        <v>No</v>
      </c>
      <c r="N224" s="3" t="str">
        <f t="shared" si="27"/>
        <v>October</v>
      </c>
    </row>
    <row r="225" spans="1:14" ht="14.25" customHeight="1" x14ac:dyDescent="0.25">
      <c r="A225" s="24">
        <v>44500</v>
      </c>
      <c r="B225" s="27">
        <f t="shared" si="21"/>
        <v>2021</v>
      </c>
      <c r="C225" s="27">
        <f t="shared" si="22"/>
        <v>10</v>
      </c>
      <c r="D225" s="3" t="s">
        <v>34</v>
      </c>
      <c r="E225" s="3" t="s">
        <v>47</v>
      </c>
      <c r="F225" s="3" t="s">
        <v>51</v>
      </c>
      <c r="G225" s="3" t="s">
        <v>52</v>
      </c>
      <c r="H225" s="3">
        <v>25</v>
      </c>
      <c r="I225" s="3">
        <v>1.68</v>
      </c>
      <c r="J225" s="30">
        <f t="shared" si="23"/>
        <v>42</v>
      </c>
      <c r="K225" s="29">
        <f t="shared" si="24"/>
        <v>1.4700000000000002</v>
      </c>
      <c r="L225" s="30">
        <f t="shared" si="25"/>
        <v>40.53</v>
      </c>
      <c r="M225" s="3" t="str">
        <f t="shared" si="26"/>
        <v>No</v>
      </c>
      <c r="N225" s="3" t="str">
        <f t="shared" si="27"/>
        <v>October</v>
      </c>
    </row>
    <row r="226" spans="1:14" ht="14.25" customHeight="1" x14ac:dyDescent="0.25">
      <c r="A226" s="24">
        <v>44503</v>
      </c>
      <c r="B226" s="27">
        <f t="shared" si="21"/>
        <v>2021</v>
      </c>
      <c r="C226" s="27">
        <f t="shared" si="22"/>
        <v>11</v>
      </c>
      <c r="D226" s="3" t="s">
        <v>42</v>
      </c>
      <c r="E226" s="3" t="s">
        <v>55</v>
      </c>
      <c r="F226" s="3" t="s">
        <v>44</v>
      </c>
      <c r="G226" s="3" t="s">
        <v>45</v>
      </c>
      <c r="H226" s="3">
        <v>24</v>
      </c>
      <c r="I226" s="3">
        <v>1.87</v>
      </c>
      <c r="J226" s="30">
        <f t="shared" si="23"/>
        <v>44.88</v>
      </c>
      <c r="K226" s="29">
        <f t="shared" si="24"/>
        <v>1.5708000000000002</v>
      </c>
      <c r="L226" s="30">
        <f t="shared" si="25"/>
        <v>43.309200000000004</v>
      </c>
      <c r="M226" s="3" t="str">
        <f t="shared" si="26"/>
        <v>No</v>
      </c>
      <c r="N226" s="3" t="str">
        <f t="shared" si="27"/>
        <v>November</v>
      </c>
    </row>
    <row r="227" spans="1:14" ht="14.25" customHeight="1" x14ac:dyDescent="0.25">
      <c r="A227" s="24">
        <v>44506</v>
      </c>
      <c r="B227" s="27">
        <f t="shared" si="21"/>
        <v>2021</v>
      </c>
      <c r="C227" s="27">
        <f t="shared" si="22"/>
        <v>11</v>
      </c>
      <c r="D227" s="3" t="s">
        <v>34</v>
      </c>
      <c r="E227" s="3" t="s">
        <v>35</v>
      </c>
      <c r="F227" s="3" t="s">
        <v>36</v>
      </c>
      <c r="G227" s="3" t="s">
        <v>54</v>
      </c>
      <c r="H227" s="3">
        <v>83</v>
      </c>
      <c r="I227" s="3">
        <v>1.87</v>
      </c>
      <c r="J227" s="30">
        <f t="shared" si="23"/>
        <v>155.21</v>
      </c>
      <c r="K227" s="29">
        <f t="shared" si="24"/>
        <v>5.4323500000000005</v>
      </c>
      <c r="L227" s="30">
        <f t="shared" si="25"/>
        <v>149.77764999999999</v>
      </c>
      <c r="M227" s="3" t="str">
        <f t="shared" si="26"/>
        <v>No</v>
      </c>
      <c r="N227" s="3" t="str">
        <f t="shared" si="27"/>
        <v>November</v>
      </c>
    </row>
    <row r="228" spans="1:14" ht="14.25" customHeight="1" x14ac:dyDescent="0.25">
      <c r="A228" s="24">
        <v>44509</v>
      </c>
      <c r="B228" s="27">
        <f t="shared" si="21"/>
        <v>2021</v>
      </c>
      <c r="C228" s="27">
        <f t="shared" si="22"/>
        <v>11</v>
      </c>
      <c r="D228" s="3" t="s">
        <v>34</v>
      </c>
      <c r="E228" s="3" t="s">
        <v>35</v>
      </c>
      <c r="F228" s="3" t="s">
        <v>44</v>
      </c>
      <c r="G228" s="3" t="s">
        <v>53</v>
      </c>
      <c r="H228" s="3">
        <v>124</v>
      </c>
      <c r="I228" s="3">
        <v>2.8400000000000003</v>
      </c>
      <c r="J228" s="30">
        <f t="shared" si="23"/>
        <v>352.16</v>
      </c>
      <c r="K228" s="29">
        <f t="shared" si="24"/>
        <v>12.325600000000001</v>
      </c>
      <c r="L228" s="30">
        <f t="shared" si="25"/>
        <v>339.83440000000002</v>
      </c>
      <c r="M228" s="3" t="str">
        <f t="shared" si="26"/>
        <v>Yes</v>
      </c>
      <c r="N228" s="3" t="str">
        <f t="shared" si="27"/>
        <v>November</v>
      </c>
    </row>
    <row r="229" spans="1:14" ht="14.25" customHeight="1" x14ac:dyDescent="0.25">
      <c r="A229" s="24">
        <v>44512</v>
      </c>
      <c r="B229" s="27">
        <f t="shared" si="21"/>
        <v>2021</v>
      </c>
      <c r="C229" s="27">
        <f t="shared" si="22"/>
        <v>11</v>
      </c>
      <c r="D229" s="3" t="s">
        <v>42</v>
      </c>
      <c r="E229" s="3" t="s">
        <v>43</v>
      </c>
      <c r="F229" s="3" t="s">
        <v>36</v>
      </c>
      <c r="G229" s="3" t="s">
        <v>37</v>
      </c>
      <c r="H229" s="3">
        <v>137</v>
      </c>
      <c r="I229" s="3">
        <v>1.77</v>
      </c>
      <c r="J229" s="30">
        <f t="shared" si="23"/>
        <v>242.49</v>
      </c>
      <c r="K229" s="29">
        <f t="shared" si="24"/>
        <v>8.4871500000000015</v>
      </c>
      <c r="L229" s="30">
        <f t="shared" si="25"/>
        <v>234.00285</v>
      </c>
      <c r="M229" s="3" t="str">
        <f t="shared" si="26"/>
        <v>Yes</v>
      </c>
      <c r="N229" s="3" t="str">
        <f t="shared" si="27"/>
        <v>November</v>
      </c>
    </row>
    <row r="230" spans="1:14" ht="14.25" customHeight="1" x14ac:dyDescent="0.25">
      <c r="A230" s="24">
        <v>44515</v>
      </c>
      <c r="B230" s="27">
        <f t="shared" si="21"/>
        <v>2021</v>
      </c>
      <c r="C230" s="27">
        <f t="shared" si="22"/>
        <v>11</v>
      </c>
      <c r="D230" s="3" t="s">
        <v>34</v>
      </c>
      <c r="E230" s="3" t="s">
        <v>47</v>
      </c>
      <c r="F230" s="3" t="s">
        <v>44</v>
      </c>
      <c r="G230" s="3" t="s">
        <v>49</v>
      </c>
      <c r="H230" s="3">
        <v>146</v>
      </c>
      <c r="I230" s="3">
        <v>2.1799999999999997</v>
      </c>
      <c r="J230" s="30">
        <f t="shared" si="23"/>
        <v>318.27999999999997</v>
      </c>
      <c r="K230" s="29">
        <f t="shared" si="24"/>
        <v>11.139799999999999</v>
      </c>
      <c r="L230" s="30">
        <f t="shared" si="25"/>
        <v>307.14019999999999</v>
      </c>
      <c r="M230" s="3" t="str">
        <f t="shared" si="26"/>
        <v>Yes</v>
      </c>
      <c r="N230" s="3" t="str">
        <f t="shared" si="27"/>
        <v>November</v>
      </c>
    </row>
    <row r="231" spans="1:14" ht="14.25" customHeight="1" x14ac:dyDescent="0.25">
      <c r="A231" s="24">
        <v>44518</v>
      </c>
      <c r="B231" s="27">
        <f t="shared" si="21"/>
        <v>2021</v>
      </c>
      <c r="C231" s="27">
        <f t="shared" si="22"/>
        <v>11</v>
      </c>
      <c r="D231" s="3" t="s">
        <v>34</v>
      </c>
      <c r="E231" s="3" t="s">
        <v>47</v>
      </c>
      <c r="F231" s="3" t="s">
        <v>44</v>
      </c>
      <c r="G231" s="3" t="s">
        <v>45</v>
      </c>
      <c r="H231" s="3">
        <v>34</v>
      </c>
      <c r="I231" s="3">
        <v>1.8699999999999999</v>
      </c>
      <c r="J231" s="30">
        <f t="shared" si="23"/>
        <v>63.58</v>
      </c>
      <c r="K231" s="29">
        <f t="shared" si="24"/>
        <v>2.2253000000000003</v>
      </c>
      <c r="L231" s="30">
        <f t="shared" si="25"/>
        <v>61.354700000000001</v>
      </c>
      <c r="M231" s="3" t="str">
        <f t="shared" si="26"/>
        <v>No</v>
      </c>
      <c r="N231" s="3" t="str">
        <f t="shared" si="27"/>
        <v>November</v>
      </c>
    </row>
    <row r="232" spans="1:14" ht="14.25" customHeight="1" x14ac:dyDescent="0.25">
      <c r="A232" s="24">
        <v>44521</v>
      </c>
      <c r="B232" s="27">
        <f t="shared" si="21"/>
        <v>2021</v>
      </c>
      <c r="C232" s="27">
        <f t="shared" si="22"/>
        <v>11</v>
      </c>
      <c r="D232" s="3" t="s">
        <v>42</v>
      </c>
      <c r="E232" s="3" t="s">
        <v>55</v>
      </c>
      <c r="F232" s="3" t="s">
        <v>36</v>
      </c>
      <c r="G232" s="3" t="s">
        <v>37</v>
      </c>
      <c r="H232" s="3">
        <v>20</v>
      </c>
      <c r="I232" s="3">
        <v>1.77</v>
      </c>
      <c r="J232" s="30">
        <f t="shared" si="23"/>
        <v>35.4</v>
      </c>
      <c r="K232" s="29">
        <f t="shared" si="24"/>
        <v>1.2390000000000001</v>
      </c>
      <c r="L232" s="30">
        <f t="shared" si="25"/>
        <v>34.161000000000001</v>
      </c>
      <c r="M232" s="3" t="str">
        <f t="shared" si="26"/>
        <v>No</v>
      </c>
      <c r="N232" s="3" t="str">
        <f t="shared" si="27"/>
        <v>November</v>
      </c>
    </row>
    <row r="233" spans="1:14" ht="14.25" customHeight="1" x14ac:dyDescent="0.25">
      <c r="A233" s="24">
        <v>44524</v>
      </c>
      <c r="B233" s="27">
        <f t="shared" si="21"/>
        <v>2021</v>
      </c>
      <c r="C233" s="27">
        <f t="shared" si="22"/>
        <v>11</v>
      </c>
      <c r="D233" s="3" t="s">
        <v>34</v>
      </c>
      <c r="E233" s="3" t="s">
        <v>35</v>
      </c>
      <c r="F233" s="3" t="s">
        <v>44</v>
      </c>
      <c r="G233" s="3" t="s">
        <v>49</v>
      </c>
      <c r="H233" s="3">
        <v>139</v>
      </c>
      <c r="I233" s="3">
        <v>2.1799999999999997</v>
      </c>
      <c r="J233" s="30">
        <f t="shared" si="23"/>
        <v>303.02</v>
      </c>
      <c r="K233" s="29">
        <f t="shared" si="24"/>
        <v>10.605700000000001</v>
      </c>
      <c r="L233" s="30">
        <f t="shared" si="25"/>
        <v>292.41429999999997</v>
      </c>
      <c r="M233" s="3" t="str">
        <f t="shared" si="26"/>
        <v>Yes</v>
      </c>
      <c r="N233" s="3" t="str">
        <f t="shared" si="27"/>
        <v>November</v>
      </c>
    </row>
    <row r="234" spans="1:14" ht="14.25" customHeight="1" x14ac:dyDescent="0.25">
      <c r="A234" s="24">
        <v>44527</v>
      </c>
      <c r="B234" s="27">
        <f t="shared" si="21"/>
        <v>2021</v>
      </c>
      <c r="C234" s="27">
        <f t="shared" si="22"/>
        <v>11</v>
      </c>
      <c r="D234" s="3" t="s">
        <v>34</v>
      </c>
      <c r="E234" s="3" t="s">
        <v>35</v>
      </c>
      <c r="F234" s="3" t="s">
        <v>44</v>
      </c>
      <c r="G234" s="3" t="s">
        <v>45</v>
      </c>
      <c r="H234" s="3">
        <v>211</v>
      </c>
      <c r="I234" s="3">
        <v>1.8699999999999999</v>
      </c>
      <c r="J234" s="30">
        <f t="shared" si="23"/>
        <v>394.57</v>
      </c>
      <c r="K234" s="29">
        <f t="shared" si="24"/>
        <v>13.809950000000001</v>
      </c>
      <c r="L234" s="30">
        <f t="shared" si="25"/>
        <v>380.76004999999998</v>
      </c>
      <c r="M234" s="3" t="str">
        <f t="shared" si="26"/>
        <v>Yes</v>
      </c>
      <c r="N234" s="3" t="str">
        <f t="shared" si="27"/>
        <v>November</v>
      </c>
    </row>
    <row r="235" spans="1:14" ht="14.25" customHeight="1" x14ac:dyDescent="0.25">
      <c r="A235" s="24">
        <v>44530</v>
      </c>
      <c r="B235" s="27">
        <f t="shared" si="21"/>
        <v>2021</v>
      </c>
      <c r="C235" s="27">
        <f t="shared" si="22"/>
        <v>11</v>
      </c>
      <c r="D235" s="3" t="s">
        <v>34</v>
      </c>
      <c r="E235" s="3" t="s">
        <v>35</v>
      </c>
      <c r="F235" s="3" t="s">
        <v>39</v>
      </c>
      <c r="G235" s="3" t="s">
        <v>40</v>
      </c>
      <c r="H235" s="3">
        <v>20</v>
      </c>
      <c r="I235" s="3">
        <v>3.4899999999999998</v>
      </c>
      <c r="J235" s="30">
        <f t="shared" si="23"/>
        <v>69.8</v>
      </c>
      <c r="K235" s="29">
        <f t="shared" si="24"/>
        <v>2.4430000000000001</v>
      </c>
      <c r="L235" s="30">
        <f t="shared" si="25"/>
        <v>67.356999999999999</v>
      </c>
      <c r="M235" s="3" t="str">
        <f t="shared" si="26"/>
        <v>No</v>
      </c>
      <c r="N235" s="3" t="str">
        <f t="shared" si="27"/>
        <v>November</v>
      </c>
    </row>
    <row r="236" spans="1:14" ht="14.25" customHeight="1" x14ac:dyDescent="0.25">
      <c r="A236" s="24">
        <v>44533</v>
      </c>
      <c r="B236" s="27">
        <f t="shared" si="21"/>
        <v>2021</v>
      </c>
      <c r="C236" s="27">
        <f t="shared" si="22"/>
        <v>12</v>
      </c>
      <c r="D236" s="3" t="s">
        <v>42</v>
      </c>
      <c r="E236" s="3" t="s">
        <v>43</v>
      </c>
      <c r="F236" s="3" t="s">
        <v>36</v>
      </c>
      <c r="G236" s="3" t="s">
        <v>54</v>
      </c>
      <c r="H236" s="3">
        <v>42</v>
      </c>
      <c r="I236" s="3">
        <v>1.87</v>
      </c>
      <c r="J236" s="30">
        <f t="shared" si="23"/>
        <v>78.540000000000006</v>
      </c>
      <c r="K236" s="29">
        <f t="shared" si="24"/>
        <v>2.7489000000000003</v>
      </c>
      <c r="L236" s="30">
        <f t="shared" si="25"/>
        <v>75.7911</v>
      </c>
      <c r="M236" s="3" t="str">
        <f t="shared" si="26"/>
        <v>No</v>
      </c>
      <c r="N236" s="3" t="str">
        <f t="shared" si="27"/>
        <v>December</v>
      </c>
    </row>
    <row r="237" spans="1:14" ht="14.25" customHeight="1" x14ac:dyDescent="0.25">
      <c r="A237" s="24">
        <v>44536</v>
      </c>
      <c r="B237" s="27">
        <f t="shared" si="21"/>
        <v>2021</v>
      </c>
      <c r="C237" s="27">
        <f t="shared" si="22"/>
        <v>12</v>
      </c>
      <c r="D237" s="3" t="s">
        <v>42</v>
      </c>
      <c r="E237" s="3" t="s">
        <v>43</v>
      </c>
      <c r="F237" s="3" t="s">
        <v>44</v>
      </c>
      <c r="G237" s="3" t="s">
        <v>53</v>
      </c>
      <c r="H237" s="3">
        <v>100</v>
      </c>
      <c r="I237" s="3">
        <v>2.84</v>
      </c>
      <c r="J237" s="30">
        <f t="shared" si="23"/>
        <v>284</v>
      </c>
      <c r="K237" s="29">
        <f t="shared" si="24"/>
        <v>9.9400000000000013</v>
      </c>
      <c r="L237" s="30">
        <f t="shared" si="25"/>
        <v>274.06</v>
      </c>
      <c r="M237" s="3" t="str">
        <f t="shared" si="26"/>
        <v>Yes</v>
      </c>
      <c r="N237" s="3" t="str">
        <f t="shared" si="27"/>
        <v>December</v>
      </c>
    </row>
    <row r="238" spans="1:14" ht="14.25" customHeight="1" x14ac:dyDescent="0.25">
      <c r="A238" s="24">
        <v>44539</v>
      </c>
      <c r="B238" s="27">
        <f t="shared" si="21"/>
        <v>2021</v>
      </c>
      <c r="C238" s="27">
        <f t="shared" si="22"/>
        <v>12</v>
      </c>
      <c r="D238" s="3" t="s">
        <v>34</v>
      </c>
      <c r="E238" s="3" t="s">
        <v>47</v>
      </c>
      <c r="F238" s="3" t="s">
        <v>36</v>
      </c>
      <c r="G238" s="3" t="s">
        <v>37</v>
      </c>
      <c r="H238" s="3">
        <v>38</v>
      </c>
      <c r="I238" s="3">
        <v>1.7700000000000002</v>
      </c>
      <c r="J238" s="30">
        <f t="shared" si="23"/>
        <v>67.260000000000005</v>
      </c>
      <c r="K238" s="29">
        <f t="shared" si="24"/>
        <v>2.3541000000000003</v>
      </c>
      <c r="L238" s="30">
        <f t="shared" si="25"/>
        <v>64.905900000000003</v>
      </c>
      <c r="M238" s="3" t="str">
        <f t="shared" si="26"/>
        <v>No</v>
      </c>
      <c r="N238" s="3" t="str">
        <f t="shared" si="27"/>
        <v>December</v>
      </c>
    </row>
    <row r="239" spans="1:14" ht="14.25" customHeight="1" x14ac:dyDescent="0.25">
      <c r="A239" s="24">
        <v>44542</v>
      </c>
      <c r="B239" s="27">
        <f t="shared" si="21"/>
        <v>2021</v>
      </c>
      <c r="C239" s="27">
        <f t="shared" si="22"/>
        <v>12</v>
      </c>
      <c r="D239" s="3" t="s">
        <v>34</v>
      </c>
      <c r="E239" s="3" t="s">
        <v>47</v>
      </c>
      <c r="F239" s="3" t="s">
        <v>39</v>
      </c>
      <c r="G239" s="3" t="s">
        <v>40</v>
      </c>
      <c r="H239" s="3">
        <v>25</v>
      </c>
      <c r="I239" s="3">
        <v>3.49</v>
      </c>
      <c r="J239" s="30">
        <f t="shared" si="23"/>
        <v>87.25</v>
      </c>
      <c r="K239" s="29">
        <f t="shared" si="24"/>
        <v>3.0537500000000004</v>
      </c>
      <c r="L239" s="30">
        <f t="shared" si="25"/>
        <v>84.196250000000006</v>
      </c>
      <c r="M239" s="3" t="str">
        <f t="shared" si="26"/>
        <v>No</v>
      </c>
      <c r="N239" s="3" t="str">
        <f t="shared" si="27"/>
        <v>December</v>
      </c>
    </row>
    <row r="240" spans="1:14" ht="14.25" customHeight="1" x14ac:dyDescent="0.25">
      <c r="A240" s="24">
        <v>44545</v>
      </c>
      <c r="B240" s="27">
        <f t="shared" si="21"/>
        <v>2021</v>
      </c>
      <c r="C240" s="27">
        <f t="shared" si="22"/>
        <v>12</v>
      </c>
      <c r="D240" s="3" t="s">
        <v>42</v>
      </c>
      <c r="E240" s="3" t="s">
        <v>55</v>
      </c>
      <c r="F240" s="3" t="s">
        <v>44</v>
      </c>
      <c r="G240" s="3" t="s">
        <v>45</v>
      </c>
      <c r="H240" s="3">
        <v>96</v>
      </c>
      <c r="I240" s="3">
        <v>1.87</v>
      </c>
      <c r="J240" s="30">
        <f t="shared" si="23"/>
        <v>179.52</v>
      </c>
      <c r="K240" s="29">
        <f t="shared" si="24"/>
        <v>6.2832000000000008</v>
      </c>
      <c r="L240" s="30">
        <f t="shared" si="25"/>
        <v>173.23680000000002</v>
      </c>
      <c r="M240" s="3" t="str">
        <f t="shared" si="26"/>
        <v>No</v>
      </c>
      <c r="N240" s="3" t="str">
        <f t="shared" si="27"/>
        <v>December</v>
      </c>
    </row>
    <row r="241" spans="1:14" ht="14.25" customHeight="1" x14ac:dyDescent="0.25">
      <c r="A241" s="24">
        <v>44548</v>
      </c>
      <c r="B241" s="27">
        <f t="shared" si="21"/>
        <v>2021</v>
      </c>
      <c r="C241" s="27">
        <f t="shared" si="22"/>
        <v>12</v>
      </c>
      <c r="D241" s="3" t="s">
        <v>34</v>
      </c>
      <c r="E241" s="3" t="s">
        <v>35</v>
      </c>
      <c r="F241" s="3" t="s">
        <v>44</v>
      </c>
      <c r="G241" s="3" t="s">
        <v>49</v>
      </c>
      <c r="H241" s="3">
        <v>34</v>
      </c>
      <c r="I241" s="3">
        <v>2.1800000000000002</v>
      </c>
      <c r="J241" s="30">
        <f t="shared" si="23"/>
        <v>74.12</v>
      </c>
      <c r="K241" s="29">
        <f t="shared" si="24"/>
        <v>2.5942000000000003</v>
      </c>
      <c r="L241" s="30">
        <f t="shared" si="25"/>
        <v>71.525800000000004</v>
      </c>
      <c r="M241" s="3" t="str">
        <f t="shared" si="26"/>
        <v>No</v>
      </c>
      <c r="N241" s="3" t="str">
        <f t="shared" si="27"/>
        <v>December</v>
      </c>
    </row>
    <row r="242" spans="1:14" ht="14.25" customHeight="1" x14ac:dyDescent="0.25">
      <c r="A242" s="24">
        <v>44551</v>
      </c>
      <c r="B242" s="27">
        <f t="shared" si="21"/>
        <v>2021</v>
      </c>
      <c r="C242" s="27">
        <f t="shared" si="22"/>
        <v>12</v>
      </c>
      <c r="D242" s="3" t="s">
        <v>34</v>
      </c>
      <c r="E242" s="3" t="s">
        <v>35</v>
      </c>
      <c r="F242" s="3" t="s">
        <v>44</v>
      </c>
      <c r="G242" s="3" t="s">
        <v>45</v>
      </c>
      <c r="H242" s="3">
        <v>245</v>
      </c>
      <c r="I242" s="3">
        <v>1.8699999999999999</v>
      </c>
      <c r="J242" s="30">
        <f t="shared" si="23"/>
        <v>458.15</v>
      </c>
      <c r="K242" s="29">
        <f t="shared" si="24"/>
        <v>16.035250000000001</v>
      </c>
      <c r="L242" s="30">
        <f t="shared" si="25"/>
        <v>442.11474999999996</v>
      </c>
      <c r="M242" s="3" t="str">
        <f t="shared" si="26"/>
        <v>Yes</v>
      </c>
      <c r="N242" s="3" t="str">
        <f t="shared" si="27"/>
        <v>December</v>
      </c>
    </row>
    <row r="243" spans="1:14" ht="14.25" customHeight="1" x14ac:dyDescent="0.25">
      <c r="A243" s="24">
        <v>44554</v>
      </c>
      <c r="B243" s="27">
        <f t="shared" si="21"/>
        <v>2021</v>
      </c>
      <c r="C243" s="27">
        <f t="shared" si="22"/>
        <v>12</v>
      </c>
      <c r="D243" s="3" t="s">
        <v>34</v>
      </c>
      <c r="E243" s="3" t="s">
        <v>35</v>
      </c>
      <c r="F243" s="3" t="s">
        <v>39</v>
      </c>
      <c r="G243" s="3" t="s">
        <v>40</v>
      </c>
      <c r="H243" s="3">
        <v>30</v>
      </c>
      <c r="I243" s="3">
        <v>3.49</v>
      </c>
      <c r="J243" s="30">
        <f t="shared" si="23"/>
        <v>104.7</v>
      </c>
      <c r="K243" s="29">
        <f t="shared" si="24"/>
        <v>3.6645000000000003</v>
      </c>
      <c r="L243" s="30">
        <f t="shared" si="25"/>
        <v>101.0355</v>
      </c>
      <c r="M243" s="3" t="str">
        <f t="shared" si="26"/>
        <v>No</v>
      </c>
      <c r="N243" s="3" t="str">
        <f t="shared" si="27"/>
        <v>December</v>
      </c>
    </row>
    <row r="244" spans="1:14" ht="14.25" customHeight="1" x14ac:dyDescent="0.25">
      <c r="A244" s="24">
        <v>44557</v>
      </c>
      <c r="B244" s="27">
        <f t="shared" si="21"/>
        <v>2021</v>
      </c>
      <c r="C244" s="27">
        <f t="shared" si="22"/>
        <v>12</v>
      </c>
      <c r="D244" s="3" t="s">
        <v>42</v>
      </c>
      <c r="E244" s="3" t="s">
        <v>43</v>
      </c>
      <c r="F244" s="3" t="s">
        <v>36</v>
      </c>
      <c r="G244" s="3" t="s">
        <v>54</v>
      </c>
      <c r="H244" s="3">
        <v>30</v>
      </c>
      <c r="I244" s="3">
        <v>1.87</v>
      </c>
      <c r="J244" s="30">
        <f t="shared" si="23"/>
        <v>56.1</v>
      </c>
      <c r="K244" s="29">
        <f t="shared" si="24"/>
        <v>1.9635000000000002</v>
      </c>
      <c r="L244" s="30">
        <f t="shared" si="25"/>
        <v>54.136499999999998</v>
      </c>
      <c r="M244" s="3" t="str">
        <f t="shared" si="26"/>
        <v>No</v>
      </c>
      <c r="N244" s="3" t="str">
        <f t="shared" si="27"/>
        <v>December</v>
      </c>
    </row>
    <row r="245" spans="1:14" ht="14.25" customHeight="1" x14ac:dyDescent="0.25">
      <c r="A245" s="24">
        <v>44560</v>
      </c>
      <c r="B245" s="27">
        <f t="shared" si="21"/>
        <v>2021</v>
      </c>
      <c r="C245" s="27">
        <f t="shared" si="22"/>
        <v>12</v>
      </c>
      <c r="D245" s="3" t="s">
        <v>42</v>
      </c>
      <c r="E245" s="3" t="s">
        <v>43</v>
      </c>
      <c r="F245" s="3" t="s">
        <v>44</v>
      </c>
      <c r="G245" s="3" t="s">
        <v>53</v>
      </c>
      <c r="H245" s="3">
        <v>44</v>
      </c>
      <c r="I245" s="3">
        <v>2.84</v>
      </c>
      <c r="J245" s="30">
        <f t="shared" si="23"/>
        <v>124.96</v>
      </c>
      <c r="K245" s="29">
        <f t="shared" si="24"/>
        <v>4.3736000000000006</v>
      </c>
      <c r="L245" s="30">
        <f t="shared" si="25"/>
        <v>120.5864</v>
      </c>
      <c r="M245" s="3" t="str">
        <f t="shared" si="26"/>
        <v>No</v>
      </c>
      <c r="N245" s="3" t="str">
        <f t="shared" si="27"/>
        <v>December</v>
      </c>
    </row>
    <row r="246" spans="1:14" ht="14.25" customHeight="1" x14ac:dyDescent="0.25"/>
    <row r="247" spans="1:14" ht="14.25" customHeight="1" x14ac:dyDescent="0.25"/>
    <row r="248" spans="1:14" ht="14.25" customHeight="1" x14ac:dyDescent="0.25"/>
    <row r="249" spans="1:14" ht="14.25" customHeight="1" x14ac:dyDescent="0.25"/>
    <row r="250" spans="1:14" ht="14.25" customHeight="1" x14ac:dyDescent="0.25"/>
    <row r="251" spans="1:14" ht="14.25" customHeight="1" x14ac:dyDescent="0.25"/>
    <row r="252" spans="1:14" ht="14.25" customHeight="1" x14ac:dyDescent="0.25"/>
    <row r="253" spans="1:14" ht="14.25" customHeight="1" x14ac:dyDescent="0.25"/>
    <row r="254" spans="1:14" ht="14.25" customHeight="1" x14ac:dyDescent="0.25"/>
    <row r="255" spans="1:14" ht="14.25" customHeight="1" x14ac:dyDescent="0.25"/>
    <row r="256" spans="1:14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13" sqref="F13"/>
    </sheetView>
  </sheetViews>
  <sheetFormatPr defaultColWidth="14.42578125" defaultRowHeight="15" customHeight="1" x14ac:dyDescent="0.25"/>
  <cols>
    <col min="1" max="1" width="15.7109375" bestFit="1" customWidth="1"/>
    <col min="2" max="2" width="11.42578125" bestFit="1" customWidth="1"/>
    <col min="3" max="3" width="15.28515625" bestFit="1" customWidth="1"/>
    <col min="4" max="4" width="10.85546875" bestFit="1" customWidth="1"/>
    <col min="5" max="5" width="8.7109375" customWidth="1"/>
    <col min="6" max="6" width="15.7109375" bestFit="1" customWidth="1"/>
    <col min="7" max="7" width="15.28515625" bestFit="1" customWidth="1"/>
    <col min="8" max="8" width="13" customWidth="1"/>
    <col min="9" max="9" width="13.28515625" customWidth="1"/>
    <col min="10" max="10" width="8.85546875" customWidth="1"/>
    <col min="11" max="11" width="14.140625" customWidth="1"/>
    <col min="12" max="12" width="13.28515625" customWidth="1"/>
    <col min="13" max="13" width="14.42578125" customWidth="1"/>
    <col min="14" max="14" width="10.140625" customWidth="1"/>
    <col min="15" max="15" width="11.28515625" customWidth="1"/>
    <col min="16" max="16" width="8.7109375" customWidth="1"/>
    <col min="17" max="18" width="10.28515625" customWidth="1"/>
    <col min="19" max="19" width="13.140625" customWidth="1"/>
    <col min="20" max="20" width="11.5703125" customWidth="1"/>
    <col min="21" max="21" width="12" customWidth="1"/>
    <col min="22" max="22" width="11.7109375" customWidth="1"/>
    <col min="23" max="23" width="11.28515625" customWidth="1"/>
    <col min="24" max="24" width="13.28515625" customWidth="1"/>
    <col min="25" max="25" width="10.7109375" customWidth="1"/>
    <col min="26" max="26" width="9.7109375" customWidth="1"/>
  </cols>
  <sheetData>
    <row r="1" spans="1:26" ht="36" customHeight="1" x14ac:dyDescent="0.3">
      <c r="A1" s="2" t="s">
        <v>58</v>
      </c>
      <c r="B1" s="2" t="s">
        <v>24</v>
      </c>
      <c r="C1" s="2" t="s">
        <v>59</v>
      </c>
      <c r="D1" s="2" t="s">
        <v>22</v>
      </c>
      <c r="F1" s="2" t="s">
        <v>58</v>
      </c>
      <c r="G1" s="2" t="s">
        <v>59</v>
      </c>
      <c r="H1" s="2" t="s">
        <v>22</v>
      </c>
      <c r="I1" s="2" t="s">
        <v>24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" customHeight="1" x14ac:dyDescent="0.3">
      <c r="A2" s="3" t="s">
        <v>60</v>
      </c>
      <c r="B2" s="3" t="s">
        <v>43</v>
      </c>
      <c r="C2" s="3" t="s">
        <v>61</v>
      </c>
      <c r="D2" s="3" t="s">
        <v>62</v>
      </c>
      <c r="F2" s="3" t="s">
        <v>63</v>
      </c>
      <c r="G2" s="3" t="str">
        <f>VLOOKUP($F2,$A$2:$D$16,MATCH(G$1,$A$1:$D$1,0),FALSE)</f>
        <v>IT</v>
      </c>
      <c r="H2" s="3" t="str">
        <f t="shared" ref="H2:I16" si="0">VLOOKUP($F2,$A$2:$D$16,MATCH(H$1,$A$1:$D$1,0),FALSE)</f>
        <v>June</v>
      </c>
      <c r="I2" s="3" t="str">
        <f t="shared" si="0"/>
        <v>New York</v>
      </c>
      <c r="K2" s="10">
        <f>MATCH(G1, A1:D1,0)</f>
        <v>3</v>
      </c>
    </row>
    <row r="3" spans="1:26" ht="15" customHeight="1" x14ac:dyDescent="0.3">
      <c r="A3" s="3" t="s">
        <v>64</v>
      </c>
      <c r="B3" s="3" t="s">
        <v>47</v>
      </c>
      <c r="C3" s="3" t="s">
        <v>65</v>
      </c>
      <c r="D3" s="3" t="s">
        <v>62</v>
      </c>
      <c r="F3" s="3" t="s">
        <v>66</v>
      </c>
      <c r="G3" s="3" t="str">
        <f t="shared" ref="G3:G16" si="1">VLOOKUP($F3,$A$2:$D$16,MATCH(G$1,$A$1:$D$1,0),FALSE)</f>
        <v>Mathematics</v>
      </c>
      <c r="H3" s="3" t="str">
        <f t="shared" si="0"/>
        <v>June</v>
      </c>
      <c r="I3" s="3" t="str">
        <f t="shared" si="0"/>
        <v>Chicago</v>
      </c>
      <c r="K3" s="10"/>
    </row>
    <row r="4" spans="1:26" ht="15" customHeight="1" x14ac:dyDescent="0.3">
      <c r="A4" s="3" t="s">
        <v>67</v>
      </c>
      <c r="B4" s="3" t="s">
        <v>47</v>
      </c>
      <c r="C4" s="3" t="s">
        <v>68</v>
      </c>
      <c r="D4" s="3" t="s">
        <v>69</v>
      </c>
      <c r="F4" s="3" t="s">
        <v>67</v>
      </c>
      <c r="G4" s="3" t="str">
        <f t="shared" si="1"/>
        <v>Accounting</v>
      </c>
      <c r="H4" s="3" t="str">
        <f t="shared" si="0"/>
        <v>October</v>
      </c>
      <c r="I4" s="3" t="str">
        <f t="shared" si="0"/>
        <v>New York</v>
      </c>
      <c r="K4" s="10"/>
    </row>
    <row r="5" spans="1:26" ht="15" customHeight="1" x14ac:dyDescent="0.25">
      <c r="A5" s="3" t="s">
        <v>70</v>
      </c>
      <c r="B5" s="3" t="s">
        <v>71</v>
      </c>
      <c r="C5" s="3" t="s">
        <v>72</v>
      </c>
      <c r="D5" s="3" t="s">
        <v>73</v>
      </c>
      <c r="F5" s="3" t="s">
        <v>70</v>
      </c>
      <c r="G5" s="3" t="str">
        <f t="shared" si="1"/>
        <v>Mathematics</v>
      </c>
      <c r="H5" s="3" t="str">
        <f t="shared" si="0"/>
        <v>June</v>
      </c>
      <c r="I5" s="3" t="str">
        <f t="shared" si="0"/>
        <v>Chicago</v>
      </c>
    </row>
    <row r="6" spans="1:26" ht="15" customHeight="1" x14ac:dyDescent="0.25">
      <c r="A6" s="3" t="s">
        <v>74</v>
      </c>
      <c r="B6" s="3" t="s">
        <v>43</v>
      </c>
      <c r="C6" s="3" t="s">
        <v>75</v>
      </c>
      <c r="D6" s="3" t="s">
        <v>76</v>
      </c>
      <c r="F6" s="3" t="s">
        <v>77</v>
      </c>
      <c r="G6" s="3" t="str">
        <f t="shared" si="1"/>
        <v>Mathematics</v>
      </c>
      <c r="H6" s="3" t="str">
        <f t="shared" si="0"/>
        <v>April</v>
      </c>
      <c r="I6" s="3" t="str">
        <f t="shared" si="0"/>
        <v>Chicago</v>
      </c>
    </row>
    <row r="7" spans="1:26" ht="15" customHeight="1" x14ac:dyDescent="0.25">
      <c r="A7" s="3" t="s">
        <v>78</v>
      </c>
      <c r="B7" s="3" t="s">
        <v>71</v>
      </c>
      <c r="C7" s="3" t="s">
        <v>65</v>
      </c>
      <c r="D7" s="3" t="s">
        <v>62</v>
      </c>
      <c r="F7" s="3" t="s">
        <v>79</v>
      </c>
      <c r="G7" s="3" t="str">
        <f t="shared" si="1"/>
        <v>Marketing</v>
      </c>
      <c r="H7" s="3" t="str">
        <f t="shared" si="0"/>
        <v>December</v>
      </c>
      <c r="I7" s="3" t="str">
        <f t="shared" si="0"/>
        <v>Los Angeles</v>
      </c>
    </row>
    <row r="8" spans="1:26" ht="15" customHeight="1" x14ac:dyDescent="0.25">
      <c r="A8" s="3" t="s">
        <v>80</v>
      </c>
      <c r="B8" s="3" t="s">
        <v>71</v>
      </c>
      <c r="C8" s="3" t="s">
        <v>68</v>
      </c>
      <c r="D8" s="3" t="s">
        <v>81</v>
      </c>
      <c r="F8" s="3" t="s">
        <v>82</v>
      </c>
      <c r="G8" s="3" t="str">
        <f t="shared" si="1"/>
        <v>Accounting</v>
      </c>
      <c r="H8" s="3" t="str">
        <f t="shared" si="0"/>
        <v>October</v>
      </c>
      <c r="I8" s="3" t="str">
        <f t="shared" si="0"/>
        <v>New York</v>
      </c>
    </row>
    <row r="9" spans="1:26" ht="15" customHeight="1" x14ac:dyDescent="0.25">
      <c r="A9" s="3" t="s">
        <v>63</v>
      </c>
      <c r="B9" s="3" t="s">
        <v>47</v>
      </c>
      <c r="C9" s="3" t="s">
        <v>61</v>
      </c>
      <c r="D9" s="3" t="s">
        <v>73</v>
      </c>
      <c r="F9" s="3" t="s">
        <v>78</v>
      </c>
      <c r="G9" s="3" t="str">
        <f t="shared" si="1"/>
        <v>Marketing</v>
      </c>
      <c r="H9" s="3" t="str">
        <f t="shared" si="0"/>
        <v>September</v>
      </c>
      <c r="I9" s="3" t="str">
        <f t="shared" si="0"/>
        <v>Chicago</v>
      </c>
    </row>
    <row r="10" spans="1:26" ht="15" customHeight="1" x14ac:dyDescent="0.25">
      <c r="A10" s="3" t="s">
        <v>83</v>
      </c>
      <c r="B10" s="3" t="s">
        <v>43</v>
      </c>
      <c r="C10" s="3" t="s">
        <v>75</v>
      </c>
      <c r="D10" s="3" t="s">
        <v>69</v>
      </c>
      <c r="F10" s="3" t="s">
        <v>84</v>
      </c>
      <c r="G10" s="3" t="str">
        <f t="shared" si="1"/>
        <v>IT</v>
      </c>
      <c r="H10" s="3" t="str">
        <f t="shared" si="0"/>
        <v>March</v>
      </c>
      <c r="I10" s="3" t="str">
        <f t="shared" si="0"/>
        <v>New York</v>
      </c>
    </row>
    <row r="11" spans="1:26" ht="15" customHeight="1" x14ac:dyDescent="0.25">
      <c r="A11" s="3" t="s">
        <v>85</v>
      </c>
      <c r="B11" s="3" t="s">
        <v>43</v>
      </c>
      <c r="C11" s="3" t="s">
        <v>75</v>
      </c>
      <c r="D11" s="3" t="s">
        <v>81</v>
      </c>
      <c r="F11" s="3" t="s">
        <v>83</v>
      </c>
      <c r="G11" s="3" t="str">
        <f t="shared" si="1"/>
        <v>Psychology</v>
      </c>
      <c r="H11" s="3" t="str">
        <f t="shared" si="0"/>
        <v>October</v>
      </c>
      <c r="I11" s="3" t="str">
        <f t="shared" si="0"/>
        <v>Los Angeles</v>
      </c>
    </row>
    <row r="12" spans="1:26" ht="15" customHeight="1" x14ac:dyDescent="0.25">
      <c r="A12" s="3" t="s">
        <v>82</v>
      </c>
      <c r="B12" s="3" t="s">
        <v>47</v>
      </c>
      <c r="C12" s="3" t="s">
        <v>68</v>
      </c>
      <c r="D12" s="3" t="s">
        <v>69</v>
      </c>
      <c r="F12" s="3" t="s">
        <v>85</v>
      </c>
      <c r="G12" s="3" t="str">
        <f t="shared" si="1"/>
        <v>Psychology</v>
      </c>
      <c r="H12" s="3" t="str">
        <f t="shared" si="0"/>
        <v>April</v>
      </c>
      <c r="I12" s="3" t="str">
        <f t="shared" si="0"/>
        <v>Los Angeles</v>
      </c>
    </row>
    <row r="13" spans="1:26" ht="15" customHeight="1" x14ac:dyDescent="0.25">
      <c r="A13" s="3" t="s">
        <v>77</v>
      </c>
      <c r="B13" s="3" t="s">
        <v>71</v>
      </c>
      <c r="C13" s="3" t="s">
        <v>72</v>
      </c>
      <c r="D13" s="3" t="s">
        <v>81</v>
      </c>
      <c r="F13" s="3" t="s">
        <v>60</v>
      </c>
      <c r="G13" s="3" t="str">
        <f t="shared" si="1"/>
        <v>IT</v>
      </c>
      <c r="H13" s="3" t="str">
        <f t="shared" si="0"/>
        <v>September</v>
      </c>
      <c r="I13" s="3" t="str">
        <f t="shared" si="0"/>
        <v>Los Angeles</v>
      </c>
    </row>
    <row r="14" spans="1:26" ht="15" customHeight="1" x14ac:dyDescent="0.25">
      <c r="A14" s="3" t="s">
        <v>66</v>
      </c>
      <c r="B14" s="3" t="s">
        <v>71</v>
      </c>
      <c r="C14" s="3" t="s">
        <v>72</v>
      </c>
      <c r="D14" s="3" t="s">
        <v>73</v>
      </c>
      <c r="F14" s="3" t="s">
        <v>64</v>
      </c>
      <c r="G14" s="3" t="str">
        <f t="shared" si="1"/>
        <v>Marketing</v>
      </c>
      <c r="H14" s="3" t="str">
        <f t="shared" si="0"/>
        <v>September</v>
      </c>
      <c r="I14" s="3" t="str">
        <f t="shared" si="0"/>
        <v>New York</v>
      </c>
    </row>
    <row r="15" spans="1:26" ht="15" customHeight="1" x14ac:dyDescent="0.25">
      <c r="A15" s="3" t="s">
        <v>84</v>
      </c>
      <c r="B15" s="3" t="s">
        <v>47</v>
      </c>
      <c r="C15" s="3" t="s">
        <v>61</v>
      </c>
      <c r="D15" s="3" t="s">
        <v>76</v>
      </c>
      <c r="F15" s="3" t="s">
        <v>80</v>
      </c>
      <c r="G15" s="3" t="str">
        <f t="shared" si="1"/>
        <v>Accounting</v>
      </c>
      <c r="H15" s="3" t="str">
        <f t="shared" si="0"/>
        <v>April</v>
      </c>
      <c r="I15" s="3" t="str">
        <f t="shared" si="0"/>
        <v>Chicago</v>
      </c>
    </row>
    <row r="16" spans="1:26" ht="15" customHeight="1" x14ac:dyDescent="0.25">
      <c r="A16" s="3" t="s">
        <v>79</v>
      </c>
      <c r="B16" s="3" t="s">
        <v>43</v>
      </c>
      <c r="C16" s="3" t="s">
        <v>65</v>
      </c>
      <c r="D16" s="3" t="s">
        <v>86</v>
      </c>
      <c r="F16" s="3" t="s">
        <v>74</v>
      </c>
      <c r="G16" s="3" t="str">
        <f t="shared" si="1"/>
        <v>Psychology</v>
      </c>
      <c r="H16" s="3" t="str">
        <f t="shared" si="0"/>
        <v>March</v>
      </c>
      <c r="I16" s="3" t="str">
        <f t="shared" si="0"/>
        <v>Los Angeles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>
      <selection activeCell="B9" sqref="B9"/>
    </sheetView>
  </sheetViews>
  <sheetFormatPr defaultColWidth="14.42578125" defaultRowHeight="15" customHeight="1" x14ac:dyDescent="0.25"/>
  <cols>
    <col min="1" max="1" width="15.7109375" bestFit="1" customWidth="1"/>
    <col min="2" max="2" width="14.140625" customWidth="1"/>
    <col min="3" max="3" width="13.28515625" customWidth="1"/>
    <col min="4" max="4" width="11.42578125" bestFit="1" customWidth="1"/>
    <col min="5" max="5" width="11.7109375" customWidth="1"/>
    <col min="6" max="6" width="10.42578125" customWidth="1"/>
    <col min="7" max="7" width="13.140625" customWidth="1"/>
    <col min="8" max="8" width="10.7109375" customWidth="1"/>
    <col min="9" max="9" width="13.28515625" customWidth="1"/>
    <col min="10" max="10" width="12" customWidth="1"/>
    <col min="11" max="11" width="11.7109375" customWidth="1"/>
    <col min="12" max="12" width="10.28515625" customWidth="1"/>
    <col min="13" max="13" width="11.7109375" customWidth="1"/>
    <col min="14" max="14" width="14.42578125" customWidth="1"/>
    <col min="15" max="15" width="11.5703125" customWidth="1"/>
    <col min="16" max="16" width="10.42578125" customWidth="1"/>
    <col min="17" max="26" width="8.7109375" customWidth="1"/>
  </cols>
  <sheetData>
    <row r="1" spans="1:16" ht="14.25" customHeight="1" x14ac:dyDescent="0.3">
      <c r="A1" s="2" t="s">
        <v>58</v>
      </c>
      <c r="B1" s="3" t="s">
        <v>60</v>
      </c>
      <c r="C1" s="3" t="s">
        <v>64</v>
      </c>
      <c r="D1" s="3" t="s">
        <v>67</v>
      </c>
      <c r="E1" s="3" t="s">
        <v>70</v>
      </c>
      <c r="F1" s="3" t="s">
        <v>74</v>
      </c>
      <c r="G1" s="3" t="s">
        <v>78</v>
      </c>
      <c r="H1" s="3" t="s">
        <v>80</v>
      </c>
      <c r="I1" s="3" t="s">
        <v>63</v>
      </c>
      <c r="J1" s="3" t="s">
        <v>83</v>
      </c>
      <c r="K1" s="3" t="s">
        <v>85</v>
      </c>
      <c r="L1" s="3" t="s">
        <v>82</v>
      </c>
      <c r="M1" s="3" t="s">
        <v>77</v>
      </c>
      <c r="N1" s="3" t="s">
        <v>66</v>
      </c>
      <c r="O1" s="3" t="s">
        <v>84</v>
      </c>
      <c r="P1" s="3" t="s">
        <v>79</v>
      </c>
    </row>
    <row r="2" spans="1:16" ht="14.25" customHeight="1" x14ac:dyDescent="0.3">
      <c r="A2" s="2" t="s">
        <v>24</v>
      </c>
      <c r="B2" s="3" t="s">
        <v>43</v>
      </c>
      <c r="C2" s="3" t="s">
        <v>47</v>
      </c>
      <c r="D2" s="3" t="s">
        <v>47</v>
      </c>
      <c r="E2" s="3" t="s">
        <v>71</v>
      </c>
      <c r="F2" s="3" t="s">
        <v>43</v>
      </c>
      <c r="G2" s="3" t="s">
        <v>71</v>
      </c>
      <c r="H2" s="3" t="s">
        <v>71</v>
      </c>
      <c r="I2" s="3" t="s">
        <v>47</v>
      </c>
      <c r="J2" s="3" t="s">
        <v>43</v>
      </c>
      <c r="K2" s="3" t="s">
        <v>43</v>
      </c>
      <c r="L2" s="3" t="s">
        <v>47</v>
      </c>
      <c r="M2" s="3" t="s">
        <v>71</v>
      </c>
      <c r="N2" s="3" t="s">
        <v>71</v>
      </c>
      <c r="O2" s="3" t="s">
        <v>47</v>
      </c>
      <c r="P2" s="3" t="s">
        <v>43</v>
      </c>
    </row>
    <row r="3" spans="1:16" ht="14.25" customHeight="1" x14ac:dyDescent="0.3">
      <c r="A3" s="2" t="s">
        <v>59</v>
      </c>
      <c r="B3" s="3" t="s">
        <v>61</v>
      </c>
      <c r="C3" s="3" t="s">
        <v>65</v>
      </c>
      <c r="D3" s="3" t="s">
        <v>68</v>
      </c>
      <c r="E3" s="3" t="s">
        <v>72</v>
      </c>
      <c r="F3" s="3" t="s">
        <v>75</v>
      </c>
      <c r="G3" s="3" t="s">
        <v>65</v>
      </c>
      <c r="H3" s="3" t="s">
        <v>68</v>
      </c>
      <c r="I3" s="3" t="s">
        <v>61</v>
      </c>
      <c r="J3" s="3" t="s">
        <v>75</v>
      </c>
      <c r="K3" s="3" t="s">
        <v>75</v>
      </c>
      <c r="L3" s="3" t="s">
        <v>68</v>
      </c>
      <c r="M3" s="3" t="s">
        <v>72</v>
      </c>
      <c r="N3" s="3" t="s">
        <v>72</v>
      </c>
      <c r="O3" s="3" t="s">
        <v>61</v>
      </c>
      <c r="P3" s="3" t="s">
        <v>65</v>
      </c>
    </row>
    <row r="4" spans="1:16" ht="14.25" customHeight="1" x14ac:dyDescent="0.3">
      <c r="A4" s="2" t="s">
        <v>22</v>
      </c>
      <c r="B4" s="3" t="s">
        <v>62</v>
      </c>
      <c r="C4" s="3" t="s">
        <v>62</v>
      </c>
      <c r="D4" s="3" t="s">
        <v>69</v>
      </c>
      <c r="E4" s="3" t="s">
        <v>73</v>
      </c>
      <c r="F4" s="3" t="s">
        <v>76</v>
      </c>
      <c r="G4" s="3" t="s">
        <v>62</v>
      </c>
      <c r="H4" s="3" t="s">
        <v>81</v>
      </c>
      <c r="I4" s="3" t="s">
        <v>73</v>
      </c>
      <c r="J4" s="3" t="s">
        <v>69</v>
      </c>
      <c r="K4" s="3" t="s">
        <v>81</v>
      </c>
      <c r="L4" s="3" t="s">
        <v>69</v>
      </c>
      <c r="M4" s="3" t="s">
        <v>81</v>
      </c>
      <c r="N4" s="3" t="s">
        <v>73</v>
      </c>
      <c r="O4" s="3" t="s">
        <v>76</v>
      </c>
      <c r="P4" s="3" t="s">
        <v>86</v>
      </c>
    </row>
    <row r="5" spans="1:16" ht="14.25" customHeight="1" x14ac:dyDescent="0.25"/>
    <row r="6" spans="1:16" ht="14.25" customHeight="1" x14ac:dyDescent="0.25"/>
    <row r="7" spans="1:16" ht="14.25" customHeight="1" x14ac:dyDescent="0.25"/>
    <row r="8" spans="1:16" ht="14.25" customHeight="1" x14ac:dyDescent="0.3">
      <c r="A8" s="2" t="s">
        <v>58</v>
      </c>
      <c r="B8" s="2" t="s">
        <v>59</v>
      </c>
      <c r="C8" s="2" t="s">
        <v>22</v>
      </c>
      <c r="D8" s="2" t="s">
        <v>24</v>
      </c>
    </row>
    <row r="9" spans="1:16" ht="14.25" customHeight="1" x14ac:dyDescent="0.25">
      <c r="A9" s="3" t="s">
        <v>63</v>
      </c>
      <c r="B9" s="3" t="str">
        <f>HLOOKUP($A9,$A$1:$P$4,MATCH(B$8,$A$1:$A$4,0),FALSE)</f>
        <v>IT</v>
      </c>
      <c r="C9" s="3" t="str">
        <f t="shared" ref="C9:D23" si="0">HLOOKUP($A9,$A$1:$P$4,MATCH(C$8,$A$1:$A$4,0),FALSE)</f>
        <v>June</v>
      </c>
      <c r="D9" s="3" t="str">
        <f t="shared" si="0"/>
        <v>New York</v>
      </c>
    </row>
    <row r="10" spans="1:16" ht="14.25" customHeight="1" x14ac:dyDescent="0.25">
      <c r="A10" s="3" t="s">
        <v>66</v>
      </c>
      <c r="B10" s="3" t="str">
        <f t="shared" ref="B10:B23" si="1">HLOOKUP($A10,$A$1:$P$4,MATCH(B$8,$A$1:$A$4,0),FALSE)</f>
        <v>Mathematics</v>
      </c>
      <c r="C10" s="3" t="str">
        <f t="shared" si="0"/>
        <v>June</v>
      </c>
      <c r="D10" s="3" t="str">
        <f t="shared" si="0"/>
        <v>Chicago</v>
      </c>
    </row>
    <row r="11" spans="1:16" ht="14.25" customHeight="1" x14ac:dyDescent="0.25">
      <c r="A11" s="3" t="s">
        <v>67</v>
      </c>
      <c r="B11" s="3" t="str">
        <f t="shared" si="1"/>
        <v>Accounting</v>
      </c>
      <c r="C11" s="3" t="str">
        <f t="shared" si="0"/>
        <v>October</v>
      </c>
      <c r="D11" s="3" t="str">
        <f t="shared" si="0"/>
        <v>New York</v>
      </c>
    </row>
    <row r="12" spans="1:16" ht="14.25" customHeight="1" x14ac:dyDescent="0.25">
      <c r="A12" s="3" t="s">
        <v>70</v>
      </c>
      <c r="B12" s="3" t="str">
        <f t="shared" si="1"/>
        <v>Mathematics</v>
      </c>
      <c r="C12" s="3" t="str">
        <f t="shared" si="0"/>
        <v>June</v>
      </c>
      <c r="D12" s="3" t="str">
        <f t="shared" si="0"/>
        <v>Chicago</v>
      </c>
    </row>
    <row r="13" spans="1:16" ht="14.25" customHeight="1" x14ac:dyDescent="0.25">
      <c r="A13" s="3" t="s">
        <v>77</v>
      </c>
      <c r="B13" s="3" t="str">
        <f t="shared" si="1"/>
        <v>Mathematics</v>
      </c>
      <c r="C13" s="3" t="str">
        <f t="shared" si="0"/>
        <v>April</v>
      </c>
      <c r="D13" s="3" t="str">
        <f t="shared" si="0"/>
        <v>Chicago</v>
      </c>
    </row>
    <row r="14" spans="1:16" ht="14.25" customHeight="1" x14ac:dyDescent="0.25">
      <c r="A14" s="3" t="s">
        <v>79</v>
      </c>
      <c r="B14" s="3" t="str">
        <f t="shared" si="1"/>
        <v>Marketing</v>
      </c>
      <c r="C14" s="3" t="str">
        <f t="shared" si="0"/>
        <v>December</v>
      </c>
      <c r="D14" s="3" t="str">
        <f t="shared" si="0"/>
        <v>Los Angeles</v>
      </c>
    </row>
    <row r="15" spans="1:16" ht="14.25" customHeight="1" x14ac:dyDescent="0.25">
      <c r="A15" s="3" t="s">
        <v>82</v>
      </c>
      <c r="B15" s="3" t="str">
        <f t="shared" si="1"/>
        <v>Accounting</v>
      </c>
      <c r="C15" s="3" t="str">
        <f t="shared" si="0"/>
        <v>October</v>
      </c>
      <c r="D15" s="3" t="str">
        <f t="shared" si="0"/>
        <v>New York</v>
      </c>
    </row>
    <row r="16" spans="1:16" ht="14.25" customHeight="1" x14ac:dyDescent="0.25">
      <c r="A16" s="3" t="s">
        <v>78</v>
      </c>
      <c r="B16" s="3" t="str">
        <f t="shared" si="1"/>
        <v>Marketing</v>
      </c>
      <c r="C16" s="3" t="str">
        <f t="shared" si="0"/>
        <v>September</v>
      </c>
      <c r="D16" s="3" t="str">
        <f t="shared" si="0"/>
        <v>Chicago</v>
      </c>
    </row>
    <row r="17" spans="1:4" ht="14.25" customHeight="1" x14ac:dyDescent="0.25">
      <c r="A17" s="3" t="s">
        <v>84</v>
      </c>
      <c r="B17" s="3" t="str">
        <f t="shared" si="1"/>
        <v>IT</v>
      </c>
      <c r="C17" s="3" t="str">
        <f t="shared" si="0"/>
        <v>March</v>
      </c>
      <c r="D17" s="3" t="str">
        <f t="shared" si="0"/>
        <v>New York</v>
      </c>
    </row>
    <row r="18" spans="1:4" ht="14.25" customHeight="1" x14ac:dyDescent="0.25">
      <c r="A18" s="3" t="s">
        <v>83</v>
      </c>
      <c r="B18" s="3" t="str">
        <f t="shared" si="1"/>
        <v>Psychology</v>
      </c>
      <c r="C18" s="3" t="str">
        <f t="shared" si="0"/>
        <v>October</v>
      </c>
      <c r="D18" s="3" t="str">
        <f t="shared" si="0"/>
        <v>Los Angeles</v>
      </c>
    </row>
    <row r="19" spans="1:4" ht="14.25" customHeight="1" x14ac:dyDescent="0.25">
      <c r="A19" s="3" t="s">
        <v>85</v>
      </c>
      <c r="B19" s="3" t="str">
        <f t="shared" si="1"/>
        <v>Psychology</v>
      </c>
      <c r="C19" s="3" t="str">
        <f t="shared" si="0"/>
        <v>April</v>
      </c>
      <c r="D19" s="3" t="str">
        <f t="shared" si="0"/>
        <v>Los Angeles</v>
      </c>
    </row>
    <row r="20" spans="1:4" ht="14.25" customHeight="1" x14ac:dyDescent="0.25">
      <c r="A20" s="3" t="s">
        <v>60</v>
      </c>
      <c r="B20" s="3" t="str">
        <f t="shared" si="1"/>
        <v>IT</v>
      </c>
      <c r="C20" s="3" t="str">
        <f t="shared" si="0"/>
        <v>September</v>
      </c>
      <c r="D20" s="3" t="str">
        <f t="shared" si="0"/>
        <v>Los Angeles</v>
      </c>
    </row>
    <row r="21" spans="1:4" ht="14.25" customHeight="1" x14ac:dyDescent="0.25">
      <c r="A21" s="3" t="s">
        <v>64</v>
      </c>
      <c r="B21" s="3" t="str">
        <f t="shared" si="1"/>
        <v>Marketing</v>
      </c>
      <c r="C21" s="3" t="str">
        <f t="shared" si="0"/>
        <v>September</v>
      </c>
      <c r="D21" s="3" t="str">
        <f t="shared" si="0"/>
        <v>New York</v>
      </c>
    </row>
    <row r="22" spans="1:4" ht="14.25" customHeight="1" x14ac:dyDescent="0.25">
      <c r="A22" s="3" t="s">
        <v>80</v>
      </c>
      <c r="B22" s="3" t="str">
        <f t="shared" si="1"/>
        <v>Accounting</v>
      </c>
      <c r="C22" s="3" t="str">
        <f t="shared" si="0"/>
        <v>April</v>
      </c>
      <c r="D22" s="3" t="str">
        <f t="shared" si="0"/>
        <v>Chicago</v>
      </c>
    </row>
    <row r="23" spans="1:4" ht="14.25" customHeight="1" x14ac:dyDescent="0.25">
      <c r="A23" s="3" t="s">
        <v>74</v>
      </c>
      <c r="B23" s="3" t="str">
        <f t="shared" si="1"/>
        <v>Psychology</v>
      </c>
      <c r="C23" s="3" t="str">
        <f t="shared" si="0"/>
        <v>March</v>
      </c>
      <c r="D23" s="3" t="str">
        <f t="shared" si="0"/>
        <v>Los Angeles</v>
      </c>
    </row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I6" sqref="I6"/>
    </sheetView>
  </sheetViews>
  <sheetFormatPr defaultColWidth="14.42578125" defaultRowHeight="15" customHeight="1" x14ac:dyDescent="0.25"/>
  <cols>
    <col min="1" max="1" width="15.7109375" bestFit="1" customWidth="1"/>
    <col min="2" max="2" width="11.42578125" bestFit="1" customWidth="1"/>
    <col min="3" max="3" width="14.140625" customWidth="1"/>
    <col min="4" max="4" width="10.85546875" bestFit="1" customWidth="1"/>
    <col min="5" max="6" width="8.7109375" customWidth="1"/>
    <col min="7" max="7" width="19.7109375" bestFit="1" customWidth="1"/>
    <col min="8" max="26" width="8.7109375" customWidth="1"/>
  </cols>
  <sheetData>
    <row r="1" spans="1:9" ht="14.25" customHeight="1" x14ac:dyDescent="0.3">
      <c r="A1" s="2" t="s">
        <v>58</v>
      </c>
      <c r="B1" s="2" t="s">
        <v>24</v>
      </c>
      <c r="C1" s="2" t="s">
        <v>59</v>
      </c>
      <c r="D1" s="2" t="s">
        <v>22</v>
      </c>
    </row>
    <row r="2" spans="1:9" ht="14.25" customHeight="1" x14ac:dyDescent="0.25">
      <c r="A2" s="3" t="s">
        <v>60</v>
      </c>
      <c r="B2" s="3" t="s">
        <v>43</v>
      </c>
      <c r="C2" s="3" t="s">
        <v>61</v>
      </c>
      <c r="D2" s="3" t="s">
        <v>62</v>
      </c>
      <c r="G2" s="12" t="s">
        <v>87</v>
      </c>
      <c r="H2" s="13"/>
      <c r="I2">
        <f>MATCH(A6, A2:A16,0)</f>
        <v>5</v>
      </c>
    </row>
    <row r="3" spans="1:9" ht="14.25" customHeight="1" x14ac:dyDescent="0.25">
      <c r="A3" s="3" t="s">
        <v>64</v>
      </c>
      <c r="B3" s="3" t="s">
        <v>47</v>
      </c>
      <c r="C3" s="3" t="s">
        <v>65</v>
      </c>
      <c r="D3" s="3" t="s">
        <v>62</v>
      </c>
      <c r="G3" s="6" t="s">
        <v>88</v>
      </c>
      <c r="H3" s="14"/>
      <c r="I3">
        <f>MATCH(B5,B2:B16,)</f>
        <v>4</v>
      </c>
    </row>
    <row r="4" spans="1:9" ht="14.25" customHeight="1" x14ac:dyDescent="0.25">
      <c r="A4" s="3" t="s">
        <v>67</v>
      </c>
      <c r="B4" s="3" t="s">
        <v>47</v>
      </c>
      <c r="C4" s="3" t="s">
        <v>68</v>
      </c>
      <c r="D4" s="3" t="s">
        <v>69</v>
      </c>
      <c r="G4" s="6" t="s">
        <v>89</v>
      </c>
      <c r="H4" s="14"/>
      <c r="I4">
        <f>MATCH(C6, C2:C16,)</f>
        <v>5</v>
      </c>
    </row>
    <row r="5" spans="1:9" ht="14.25" customHeight="1" x14ac:dyDescent="0.25">
      <c r="A5" s="3" t="s">
        <v>70</v>
      </c>
      <c r="B5" s="3" t="s">
        <v>71</v>
      </c>
      <c r="C5" s="3" t="s">
        <v>72</v>
      </c>
      <c r="D5" s="3" t="s">
        <v>73</v>
      </c>
      <c r="G5" s="8" t="s">
        <v>90</v>
      </c>
      <c r="H5" s="15"/>
      <c r="I5">
        <f>MATCH(D8, D2:D16,)</f>
        <v>7</v>
      </c>
    </row>
    <row r="6" spans="1:9" ht="14.25" customHeight="1" x14ac:dyDescent="0.25">
      <c r="A6" s="3" t="s">
        <v>74</v>
      </c>
      <c r="B6" s="3" t="s">
        <v>43</v>
      </c>
      <c r="C6" s="3" t="s">
        <v>75</v>
      </c>
      <c r="D6" s="3" t="s">
        <v>76</v>
      </c>
    </row>
    <row r="7" spans="1:9" ht="14.25" customHeight="1" x14ac:dyDescent="0.25">
      <c r="A7" s="3" t="s">
        <v>78</v>
      </c>
      <c r="B7" s="3" t="s">
        <v>71</v>
      </c>
      <c r="C7" s="3" t="s">
        <v>65</v>
      </c>
      <c r="D7" s="3" t="s">
        <v>62</v>
      </c>
    </row>
    <row r="8" spans="1:9" ht="14.25" customHeight="1" x14ac:dyDescent="0.25">
      <c r="A8" s="3" t="s">
        <v>80</v>
      </c>
      <c r="B8" s="3" t="s">
        <v>71</v>
      </c>
      <c r="C8" s="3" t="s">
        <v>68</v>
      </c>
      <c r="D8" s="3" t="s">
        <v>81</v>
      </c>
    </row>
    <row r="9" spans="1:9" ht="14.25" customHeight="1" x14ac:dyDescent="0.25">
      <c r="A9" s="3" t="s">
        <v>63</v>
      </c>
      <c r="B9" s="3" t="s">
        <v>47</v>
      </c>
      <c r="C9" s="3" t="s">
        <v>61</v>
      </c>
      <c r="D9" s="3" t="s">
        <v>73</v>
      </c>
    </row>
    <row r="10" spans="1:9" ht="14.25" customHeight="1" x14ac:dyDescent="0.25">
      <c r="A10" s="3" t="s">
        <v>83</v>
      </c>
      <c r="B10" s="3" t="s">
        <v>43</v>
      </c>
      <c r="C10" s="3" t="s">
        <v>75</v>
      </c>
      <c r="D10" s="3" t="s">
        <v>69</v>
      </c>
    </row>
    <row r="11" spans="1:9" ht="14.25" customHeight="1" x14ac:dyDescent="0.25">
      <c r="A11" s="3" t="s">
        <v>85</v>
      </c>
      <c r="B11" s="3" t="s">
        <v>43</v>
      </c>
      <c r="C11" s="3" t="s">
        <v>75</v>
      </c>
      <c r="D11" s="3" t="s">
        <v>81</v>
      </c>
    </row>
    <row r="12" spans="1:9" ht="14.25" customHeight="1" x14ac:dyDescent="0.25">
      <c r="A12" s="3" t="s">
        <v>82</v>
      </c>
      <c r="B12" s="3" t="s">
        <v>47</v>
      </c>
      <c r="C12" s="3" t="s">
        <v>68</v>
      </c>
      <c r="D12" s="3" t="s">
        <v>69</v>
      </c>
    </row>
    <row r="13" spans="1:9" ht="14.25" customHeight="1" x14ac:dyDescent="0.25">
      <c r="A13" s="3" t="s">
        <v>77</v>
      </c>
      <c r="B13" s="3" t="s">
        <v>71</v>
      </c>
      <c r="C13" s="3" t="s">
        <v>72</v>
      </c>
      <c r="D13" s="3" t="s">
        <v>81</v>
      </c>
    </row>
    <row r="14" spans="1:9" ht="14.25" customHeight="1" x14ac:dyDescent="0.25">
      <c r="A14" s="3" t="s">
        <v>66</v>
      </c>
      <c r="B14" s="3" t="s">
        <v>71</v>
      </c>
      <c r="C14" s="3" t="s">
        <v>72</v>
      </c>
      <c r="D14" s="3" t="s">
        <v>73</v>
      </c>
    </row>
    <row r="15" spans="1:9" ht="14.25" customHeight="1" x14ac:dyDescent="0.25">
      <c r="A15" s="3" t="s">
        <v>84</v>
      </c>
      <c r="B15" s="3" t="s">
        <v>47</v>
      </c>
      <c r="C15" s="3" t="s">
        <v>61</v>
      </c>
      <c r="D15" s="3" t="s">
        <v>76</v>
      </c>
    </row>
    <row r="16" spans="1:9" ht="14.25" customHeight="1" x14ac:dyDescent="0.25">
      <c r="A16" s="3" t="s">
        <v>79</v>
      </c>
      <c r="B16" s="3" t="s">
        <v>43</v>
      </c>
      <c r="C16" s="3" t="s">
        <v>65</v>
      </c>
      <c r="D16" s="3" t="s">
        <v>86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G13" sqref="G13"/>
    </sheetView>
  </sheetViews>
  <sheetFormatPr defaultColWidth="14.42578125" defaultRowHeight="15" customHeight="1" x14ac:dyDescent="0.25"/>
  <cols>
    <col min="1" max="1" width="11.85546875" customWidth="1"/>
    <col min="2" max="2" width="14.5703125" customWidth="1"/>
    <col min="3" max="3" width="11" customWidth="1"/>
    <col min="4" max="6" width="8.7109375" customWidth="1"/>
    <col min="7" max="7" width="19.140625" bestFit="1" customWidth="1"/>
    <col min="8" max="8" width="8.7109375" customWidth="1"/>
    <col min="9" max="9" width="11.85546875" customWidth="1"/>
    <col min="10" max="10" width="13.7109375" bestFit="1" customWidth="1"/>
    <col min="11" max="11" width="13.28515625" customWidth="1"/>
    <col min="12" max="14" width="8.7109375" customWidth="1"/>
    <col min="15" max="15" width="19.140625" bestFit="1" customWidth="1"/>
    <col min="16" max="26" width="8.7109375" customWidth="1"/>
  </cols>
  <sheetData>
    <row r="1" spans="1:26" ht="14.25" customHeight="1" x14ac:dyDescent="0.3">
      <c r="A1" s="16" t="s">
        <v>24</v>
      </c>
      <c r="B1" s="17" t="s">
        <v>91</v>
      </c>
      <c r="C1" s="18" t="s">
        <v>92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25">
      <c r="A2" s="19" t="s">
        <v>47</v>
      </c>
      <c r="B2" s="3">
        <v>8992908</v>
      </c>
      <c r="C2" s="14">
        <v>29938</v>
      </c>
      <c r="G2" s="20" t="s">
        <v>93</v>
      </c>
      <c r="H2">
        <f>INDEX($A$1:$C$21,MATCH(I2, $A$1:$A$21,0),MATCH(J2,$A$1:$C$1,0))</f>
        <v>3167</v>
      </c>
      <c r="I2" t="str">
        <f>LEFT(G2,FIND(" ",G2,1)-1)</f>
        <v>Austin</v>
      </c>
      <c r="J2" t="s">
        <v>92</v>
      </c>
      <c r="K2" t="str">
        <f>MID(G2,FIND("(",G2)+1,LEN(G2)-FIND("(",G2)-1)</f>
        <v>Density</v>
      </c>
    </row>
    <row r="3" spans="1:26" ht="14.25" customHeight="1" x14ac:dyDescent="0.25">
      <c r="A3" s="19" t="s">
        <v>94</v>
      </c>
      <c r="B3" s="3">
        <v>3930586</v>
      </c>
      <c r="C3" s="14">
        <v>8382</v>
      </c>
      <c r="G3" s="20" t="s">
        <v>95</v>
      </c>
      <c r="H3">
        <f>INDEX($A$1:$C$21,MATCH(I3, $A$1:$A$21,0),MATCH(J3,$A$1:$C$1,0))</f>
        <v>616710</v>
      </c>
      <c r="I3" t="str">
        <f>LEFT(G3,FIND(" ",G3,1)-1)</f>
        <v>Detroit</v>
      </c>
      <c r="J3" t="s">
        <v>91</v>
      </c>
      <c r="K3" t="str">
        <f t="shared" ref="K3" si="0">MID(G3,FIND("(",G3)+1,LEN(G3)-FIND("(",G3)-1)</f>
        <v>Population</v>
      </c>
    </row>
    <row r="4" spans="1:26" ht="14.25" customHeight="1" x14ac:dyDescent="0.25">
      <c r="A4" s="19" t="s">
        <v>71</v>
      </c>
      <c r="B4" s="3">
        <v>2761625</v>
      </c>
      <c r="C4" s="14">
        <v>12146</v>
      </c>
      <c r="H4">
        <f>INDEX($A$1:$C$21,MATCH(I4, $A$1:$A$21,0),MATCH(J4,$A$1:$C$1,0))</f>
        <v>4893</v>
      </c>
      <c r="I4" t="s">
        <v>96</v>
      </c>
      <c r="J4" t="s">
        <v>92</v>
      </c>
    </row>
    <row r="5" spans="1:26" ht="14.25" customHeight="1" x14ac:dyDescent="0.25">
      <c r="A5" s="19" t="s">
        <v>96</v>
      </c>
      <c r="B5" s="3">
        <v>750130</v>
      </c>
      <c r="C5" s="14">
        <v>4893</v>
      </c>
      <c r="H5">
        <f>INDEX($A$1:$C$21,MATCH(I5, $A$1:$A$21,0),MATCH(J5,$A$1:$C$1,0))</f>
        <v>1656892</v>
      </c>
      <c r="I5" t="s">
        <v>101</v>
      </c>
      <c r="J5" t="s">
        <v>91</v>
      </c>
    </row>
    <row r="6" spans="1:26" ht="14.25" customHeight="1" x14ac:dyDescent="0.25">
      <c r="A6" s="19" t="s">
        <v>97</v>
      </c>
      <c r="B6" s="3">
        <v>1013293</v>
      </c>
      <c r="C6" s="14">
        <v>3167</v>
      </c>
      <c r="H6">
        <f t="shared" ref="H6:H14" si="1">INDEX($A$1:$C$21,MATCH(I6, $A$1:$A$21,0),MATCH(J6,$A$1:$C$1,0))</f>
        <v>3848</v>
      </c>
      <c r="I6" t="s">
        <v>109</v>
      </c>
      <c r="J6" t="s">
        <v>92</v>
      </c>
    </row>
    <row r="7" spans="1:26" ht="14.25" customHeight="1" x14ac:dyDescent="0.25">
      <c r="A7" s="19" t="s">
        <v>98</v>
      </c>
      <c r="B7" s="3">
        <v>775523</v>
      </c>
      <c r="C7" s="14">
        <v>9248</v>
      </c>
      <c r="H7">
        <f t="shared" si="1"/>
        <v>1336347</v>
      </c>
      <c r="I7" t="s">
        <v>105</v>
      </c>
      <c r="J7" t="s">
        <v>91</v>
      </c>
    </row>
    <row r="8" spans="1:26" ht="14.25" customHeight="1" x14ac:dyDescent="0.25">
      <c r="A8" s="19" t="s">
        <v>99</v>
      </c>
      <c r="B8" s="3">
        <v>399734</v>
      </c>
      <c r="C8" s="14">
        <v>3506</v>
      </c>
      <c r="H8">
        <f t="shared" si="1"/>
        <v>4446</v>
      </c>
      <c r="I8" t="s">
        <v>108</v>
      </c>
      <c r="J8" t="s">
        <v>92</v>
      </c>
    </row>
    <row r="9" spans="1:26" ht="14.25" customHeight="1" x14ac:dyDescent="0.25">
      <c r="A9" s="19" t="s">
        <v>100</v>
      </c>
      <c r="B9" s="3">
        <v>894584</v>
      </c>
      <c r="C9" s="14">
        <v>19073</v>
      </c>
      <c r="H9">
        <f t="shared" si="1"/>
        <v>522580</v>
      </c>
      <c r="I9" t="s">
        <v>104</v>
      </c>
      <c r="J9" t="s">
        <v>91</v>
      </c>
    </row>
    <row r="10" spans="1:26" ht="14.25" customHeight="1" x14ac:dyDescent="0.25">
      <c r="A10" s="19" t="s">
        <v>101</v>
      </c>
      <c r="B10" s="3">
        <v>1656892</v>
      </c>
      <c r="C10" s="14">
        <v>3201</v>
      </c>
      <c r="H10">
        <f t="shared" si="1"/>
        <v>4651</v>
      </c>
      <c r="I10" t="s">
        <v>103</v>
      </c>
      <c r="J10" t="s">
        <v>92</v>
      </c>
    </row>
    <row r="11" spans="1:26" ht="14.25" customHeight="1" x14ac:dyDescent="0.25">
      <c r="A11" s="19" t="s">
        <v>102</v>
      </c>
      <c r="B11" s="3">
        <v>151227</v>
      </c>
      <c r="C11" s="14">
        <v>1455</v>
      </c>
      <c r="H11">
        <f t="shared" si="1"/>
        <v>455075</v>
      </c>
      <c r="I11" t="s">
        <v>106</v>
      </c>
      <c r="J11" t="s">
        <v>91</v>
      </c>
    </row>
    <row r="12" spans="1:26" ht="14.25" customHeight="1" x14ac:dyDescent="0.25">
      <c r="A12" s="19" t="s">
        <v>103</v>
      </c>
      <c r="B12" s="3">
        <v>659348</v>
      </c>
      <c r="C12" s="14">
        <v>4651</v>
      </c>
      <c r="H12">
        <f t="shared" si="1"/>
        <v>5045</v>
      </c>
      <c r="I12" t="s">
        <v>107</v>
      </c>
      <c r="J12" t="s">
        <v>92</v>
      </c>
    </row>
    <row r="13" spans="1:26" ht="14.25" customHeight="1" x14ac:dyDescent="0.25">
      <c r="A13" s="19" t="s">
        <v>55</v>
      </c>
      <c r="B13" s="3">
        <v>1410791</v>
      </c>
      <c r="C13" s="14">
        <v>4329</v>
      </c>
      <c r="H13">
        <f t="shared" si="1"/>
        <v>1410791</v>
      </c>
      <c r="I13" t="s">
        <v>55</v>
      </c>
      <c r="J13" t="s">
        <v>91</v>
      </c>
    </row>
    <row r="14" spans="1:26" ht="14.25" customHeight="1" x14ac:dyDescent="0.25">
      <c r="A14" s="19" t="s">
        <v>104</v>
      </c>
      <c r="B14" s="3">
        <v>522580</v>
      </c>
      <c r="C14" s="14">
        <v>1660</v>
      </c>
      <c r="H14">
        <f t="shared" si="1"/>
        <v>5045</v>
      </c>
      <c r="I14" t="s">
        <v>107</v>
      </c>
      <c r="J14" t="s">
        <v>92</v>
      </c>
    </row>
    <row r="15" spans="1:26" ht="14.25" customHeight="1" x14ac:dyDescent="0.25">
      <c r="A15" s="19" t="s">
        <v>105</v>
      </c>
      <c r="B15" s="3">
        <v>1336347</v>
      </c>
      <c r="C15" s="14">
        <v>3933</v>
      </c>
      <c r="O15" s="20" t="s">
        <v>108</v>
      </c>
      <c r="P15" t="s">
        <v>114</v>
      </c>
    </row>
    <row r="16" spans="1:26" ht="14.25" customHeight="1" x14ac:dyDescent="0.25">
      <c r="A16" s="19" t="s">
        <v>106</v>
      </c>
      <c r="B16" s="3">
        <v>455075</v>
      </c>
      <c r="C16" s="14">
        <v>12642</v>
      </c>
      <c r="O16" s="20" t="s">
        <v>108</v>
      </c>
      <c r="P16" t="s">
        <v>114</v>
      </c>
    </row>
    <row r="17" spans="1:16" ht="14.25" customHeight="1" x14ac:dyDescent="0.25">
      <c r="A17" s="19" t="s">
        <v>107</v>
      </c>
      <c r="B17" s="3">
        <v>673122</v>
      </c>
      <c r="C17" s="14">
        <v>5045</v>
      </c>
      <c r="O17" s="20" t="s">
        <v>108</v>
      </c>
      <c r="P17" t="s">
        <v>114</v>
      </c>
    </row>
    <row r="18" spans="1:16" ht="14.25" customHeight="1" x14ac:dyDescent="0.25">
      <c r="A18" s="19" t="s">
        <v>108</v>
      </c>
      <c r="B18" s="3">
        <v>616710</v>
      </c>
      <c r="C18" s="14">
        <v>4446</v>
      </c>
      <c r="O18" s="20" t="s">
        <v>108</v>
      </c>
      <c r="P18" t="s">
        <v>114</v>
      </c>
    </row>
    <row r="19" spans="1:16" ht="14.25" customHeight="1" x14ac:dyDescent="0.25">
      <c r="A19" s="19" t="s">
        <v>109</v>
      </c>
      <c r="B19" s="3">
        <v>522328</v>
      </c>
      <c r="C19" s="14">
        <v>3848</v>
      </c>
      <c r="O19" s="20" t="s">
        <v>108</v>
      </c>
      <c r="P19" t="s">
        <v>114</v>
      </c>
    </row>
    <row r="20" spans="1:16" ht="14.25" customHeight="1" x14ac:dyDescent="0.25">
      <c r="A20" s="19" t="s">
        <v>110</v>
      </c>
      <c r="B20" s="3">
        <v>575133</v>
      </c>
      <c r="C20" s="14">
        <v>7105</v>
      </c>
      <c r="O20" s="20" t="s">
        <v>108</v>
      </c>
      <c r="P20" t="s">
        <v>114</v>
      </c>
    </row>
    <row r="21" spans="1:16" ht="14.25" customHeight="1" x14ac:dyDescent="0.25">
      <c r="A21" s="21" t="s">
        <v>111</v>
      </c>
      <c r="B21" s="22">
        <v>941364</v>
      </c>
      <c r="C21" s="15">
        <v>4295</v>
      </c>
      <c r="O21" s="20" t="s">
        <v>108</v>
      </c>
      <c r="P21" t="s">
        <v>114</v>
      </c>
    </row>
    <row r="22" spans="1:16" ht="14.25" customHeight="1" x14ac:dyDescent="0.25">
      <c r="O22" s="20" t="s">
        <v>108</v>
      </c>
      <c r="P22" t="s">
        <v>114</v>
      </c>
    </row>
    <row r="23" spans="1:16" ht="14.25" customHeight="1" x14ac:dyDescent="0.25">
      <c r="O23" s="20" t="s">
        <v>108</v>
      </c>
      <c r="P23" t="s">
        <v>114</v>
      </c>
    </row>
    <row r="24" spans="1:16" ht="14.25" customHeight="1" x14ac:dyDescent="0.25">
      <c r="O24" s="20" t="s">
        <v>108</v>
      </c>
      <c r="P24" t="s">
        <v>114</v>
      </c>
    </row>
    <row r="25" spans="1:16" ht="14.25" customHeight="1" x14ac:dyDescent="0.25">
      <c r="O25" s="20" t="s">
        <v>108</v>
      </c>
      <c r="P25" t="s">
        <v>114</v>
      </c>
    </row>
    <row r="26" spans="1:16" ht="14.25" customHeight="1" x14ac:dyDescent="0.25">
      <c r="O26" s="20" t="s">
        <v>108</v>
      </c>
      <c r="P26" t="s">
        <v>114</v>
      </c>
    </row>
    <row r="27" spans="1:16" ht="14.25" customHeight="1" x14ac:dyDescent="0.25">
      <c r="O27" s="20" t="s">
        <v>108</v>
      </c>
      <c r="P27" t="s">
        <v>114</v>
      </c>
    </row>
    <row r="28" spans="1:16" ht="14.25" customHeight="1" x14ac:dyDescent="0.25"/>
    <row r="29" spans="1:16" ht="14.25" customHeight="1" x14ac:dyDescent="0.25"/>
    <row r="30" spans="1:16" ht="14.25" customHeight="1" x14ac:dyDescent="0.25"/>
    <row r="31" spans="1:16" ht="14.25" customHeight="1" x14ac:dyDescent="0.25"/>
    <row r="32" spans="1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I6:I13">
    <sortCondition ref="I6:I13"/>
  </sortState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Data</vt:lpstr>
      <vt:lpstr>Vlookup</vt:lpstr>
      <vt:lpstr>Hlookup</vt:lpstr>
      <vt:lpstr>Match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modified xsi:type="dcterms:W3CDTF">2023-08-15T08:58:41Z</dcterms:modified>
</cp:coreProperties>
</file>