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codeName="ThisWorkbook"/>
  <xr:revisionPtr revIDLastSave="0" documentId="13_ncr:1_{CDDEE488-25B1-46D5-9F78-F96830CE2368}" xr6:coauthVersionLast="45" xr6:coauthVersionMax="45" xr10:uidLastSave="{00000000-0000-0000-0000-000000000000}"/>
  <bookViews>
    <workbookView xWindow="20370" yWindow="-120" windowWidth="29040" windowHeight="15840"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9" i="11" l="1"/>
  <c r="F25" i="11"/>
  <c r="F24" i="11"/>
  <c r="F11" i="11"/>
  <c r="F10" i="11"/>
  <c r="E3" i="11"/>
  <c r="E9" i="11" l="1"/>
  <c r="F9" i="11" l="1"/>
  <c r="E10" i="11" s="1"/>
  <c r="H7" i="11"/>
  <c r="E11" i="11" l="1"/>
  <c r="H22" i="11"/>
  <c r="I5" i="11"/>
  <c r="H33" i="11"/>
  <c r="H32" i="11"/>
  <c r="H28" i="11"/>
  <c r="H8" i="11"/>
  <c r="H9" i="11" l="1"/>
  <c r="I6" i="11"/>
  <c r="E13" i="11" l="1"/>
  <c r="F13" i="11" s="1"/>
  <c r="H10" i="11"/>
  <c r="H23" i="11"/>
  <c r="J5" i="11"/>
  <c r="K5" i="11" s="1"/>
  <c r="L5" i="11" s="1"/>
  <c r="M5" i="11" s="1"/>
  <c r="N5" i="11" s="1"/>
  <c r="O5" i="11" s="1"/>
  <c r="P5" i="11" s="1"/>
  <c r="I4" i="11"/>
  <c r="H11" i="11" l="1"/>
  <c r="H12" i="11"/>
  <c r="P4" i="11"/>
  <c r="Q5" i="11"/>
  <c r="R5" i="11" s="1"/>
  <c r="S5" i="11" s="1"/>
  <c r="T5" i="11" s="1"/>
  <c r="U5" i="11" s="1"/>
  <c r="V5" i="11" s="1"/>
  <c r="W5" i="11" s="1"/>
  <c r="J6" i="11"/>
  <c r="E14" i="11" l="1"/>
  <c r="F14" i="11" s="1"/>
  <c r="H17" i="11"/>
  <c r="W4" i="11"/>
  <c r="X5" i="11"/>
  <c r="Y5" i="11" s="1"/>
  <c r="Z5" i="11" s="1"/>
  <c r="AA5" i="11" s="1"/>
  <c r="AB5" i="11" s="1"/>
  <c r="AC5" i="11" s="1"/>
  <c r="AD5" i="11" s="1"/>
  <c r="K6" i="11"/>
  <c r="E15" i="11" l="1"/>
  <c r="F15" i="11" s="1"/>
  <c r="H13" i="11"/>
  <c r="AE5" i="11"/>
  <c r="AF5" i="11" s="1"/>
  <c r="AG5" i="11" s="1"/>
  <c r="AH5" i="11" s="1"/>
  <c r="AI5" i="11" s="1"/>
  <c r="AJ5" i="11" s="1"/>
  <c r="AD4" i="11"/>
  <c r="L6" i="11"/>
  <c r="H14" i="11" l="1"/>
  <c r="E16" i="11"/>
  <c r="F16" i="11" s="1"/>
  <c r="H15" i="11"/>
  <c r="AK5" i="11"/>
  <c r="AL5" i="11" s="1"/>
  <c r="AM5" i="11" s="1"/>
  <c r="AN5" i="11" s="1"/>
  <c r="AO5" i="11" s="1"/>
  <c r="AP5" i="11" s="1"/>
  <c r="AQ5" i="11" s="1"/>
  <c r="M6" i="11"/>
  <c r="E18" i="11" l="1"/>
  <c r="H16" i="11"/>
  <c r="AR5" i="11"/>
  <c r="AS5" i="11" s="1"/>
  <c r="AK4" i="11"/>
  <c r="N6" i="11"/>
  <c r="F18" i="11" l="1"/>
  <c r="E19" i="11" s="1"/>
  <c r="H18" i="11"/>
  <c r="AT5" i="11"/>
  <c r="AS6" i="11"/>
  <c r="AR4" i="11"/>
  <c r="O6" i="11"/>
  <c r="F19" i="11" l="1"/>
  <c r="E20" i="11" s="1"/>
  <c r="F20" i="11" s="1"/>
  <c r="H19" i="11"/>
  <c r="E21" i="11"/>
  <c r="F21" i="11" s="1"/>
  <c r="H20" i="11"/>
  <c r="AU5" i="11"/>
  <c r="AT6" i="11"/>
  <c r="E24" i="11" l="1"/>
  <c r="AV5" i="11"/>
  <c r="AU6" i="11"/>
  <c r="P6" i="11"/>
  <c r="Q6" i="11"/>
  <c r="H21" i="11" l="1"/>
  <c r="E25" i="11"/>
  <c r="AW5" i="11"/>
  <c r="AV6" i="11"/>
  <c r="R6" i="11"/>
  <c r="H24" i="11" l="1"/>
  <c r="E26" i="11"/>
  <c r="F26" i="11" s="1"/>
  <c r="AX5" i="11"/>
  <c r="AY5" i="11" s="1"/>
  <c r="AW6" i="11"/>
  <c r="S6" i="11"/>
  <c r="H25" i="11" l="1"/>
  <c r="E27" i="11"/>
  <c r="F27" i="11" s="1"/>
  <c r="AY6" i="11"/>
  <c r="AZ5" i="11"/>
  <c r="AY4" i="11"/>
  <c r="AX6" i="11"/>
  <c r="T6" i="11"/>
  <c r="H26" i="11" l="1"/>
  <c r="E29" i="11"/>
  <c r="BA5" i="11"/>
  <c r="AZ6" i="11"/>
  <c r="U6" i="11"/>
  <c r="H27" i="11" l="1"/>
  <c r="H29" i="11"/>
  <c r="E30" i="11"/>
  <c r="F30" i="11" s="1"/>
  <c r="BA6" i="11"/>
  <c r="BB5" i="11"/>
  <c r="V6" i="11"/>
  <c r="E31" i="11" l="1"/>
  <c r="F31" i="11" s="1"/>
  <c r="H31" i="11" s="1"/>
  <c r="BB6" i="11"/>
  <c r="BC5" i="11"/>
  <c r="W6" i="11"/>
  <c r="H30" i="11" l="1"/>
  <c r="BC6" i="1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<sst xmlns="http://schemas.openxmlformats.org/spreadsheetml/2006/main" count="68" uniqueCount="66">
  <si>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</si>
  <si>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</si>
  <si>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</si>
  <si>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</si>
  <si>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</si>
  <si>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</si>
  <si>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</si>
  <si>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</si>
  <si>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</si>
  <si>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</si>
  <si>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</si>
  <si>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</si>
  <si>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</si>
  <si>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</si>
  <si>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</si>
  <si>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</si>
  <si>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</si>
  <si>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</si>
  <si>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</si>
  <si>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</si>
  <si>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</si>
  <si>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</si>
  <si>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</si>
  <si>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</si>
  <si>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</si>
  <si>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</si>
  <si>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</si>
  <si>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</si>
  <si>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</si>
  <si>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</si>
  <si>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</si>
  <si>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</si>
  <si>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</si>
  <si>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</si>
  <si>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</si>
  <si>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</si>
  <si>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Planteamiento del problema</t>
  </si>
  <si>
    <t>Diseño</t>
  </si>
  <si>
    <t>diseño de Arquitectura</t>
  </si>
  <si>
    <t>Mejoras del Diseño</t>
  </si>
  <si>
    <t>Desarrollo del prototipo</t>
  </si>
  <si>
    <r>
      <t xml:space="preserve">                                      </t>
    </r>
    <r>
      <rPr>
        <sz val="14"/>
        <color theme="1"/>
        <rFont val="Calibri"/>
        <family val="2"/>
      </rPr>
      <t xml:space="preserve">     L</t>
    </r>
  </si>
  <si>
    <t xml:space="preserve"> L</t>
  </si>
  <si>
    <t>L</t>
  </si>
  <si>
    <t>Prototipo Terminado</t>
  </si>
  <si>
    <t>Montaje en entorno real</t>
  </si>
  <si>
    <t>GRÁFICO GANTT</t>
  </si>
  <si>
    <t>IoT OpenHab</t>
  </si>
  <si>
    <t>Definición y análisis del problema</t>
  </si>
  <si>
    <t>Recolección de Información</t>
  </si>
  <si>
    <t>Búsqueda de Solución</t>
  </si>
  <si>
    <t>Búsqueda de Información</t>
  </si>
  <si>
    <t>investigación de Artículos</t>
  </si>
  <si>
    <t>Confeccionar tabla</t>
  </si>
  <si>
    <t>Revisión de Tabla</t>
  </si>
  <si>
    <t>Abstracción y Redacción</t>
  </si>
  <si>
    <t>Análisis de Requisitos</t>
  </si>
  <si>
    <t>Revisión del Diseño</t>
  </si>
  <si>
    <t>implementación</t>
  </si>
  <si>
    <t>Diseño Electrónico</t>
  </si>
  <si>
    <t>integración Openhab</t>
  </si>
  <si>
    <t>Evaluación de Resultados</t>
  </si>
  <si>
    <t>Evaluación</t>
  </si>
  <si>
    <t>Programación software</t>
  </si>
  <si>
    <t>Evaluación del sistema</t>
  </si>
  <si>
    <t>DIAGRAMA DE GANTT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</si>
</sst>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Calibri"/>
      <family val="2"/>
    </font>
    <font>
      <sz val="14"/>
      <color theme="1"/>
      <name val="Calibri"/>
      <family val="2"/>
    </font>
    <font>
      <b/>
      <sz val="18"/>
      <color theme="1"/>
      <name val="Calibri"/>
      <family val="2"/>
      <scheme val="minor"/>
    </font>
    <font>
      <b/>
      <sz val="14"/>
      <color theme="1"/>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6337778862885"/>
        <bgColor indexed="64"/>
      </patternFill>
    </fill>
    <fill>
      <patternFill patternType="solid">
        <fgColor theme="9" tint="0.79998168889431442"/>
        <bgColor indexed="64"/>
      </patternFill>
    </fill>
    <fill>
      <patternFill patternType="solid">
        <fgColor theme="6" tint="0.39994506668294322"/>
        <bgColor indexed="64"/>
      </patternFill>
    </fill>
  </fills>
  <borders count="3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theme="0" tint="-0.34998626667073579"/>
      </top>
      <bottom/>
      <diagonal/>
    </border>
    <border>
      <left style="thin">
        <color indexed="64"/>
      </left>
      <right/>
      <top/>
      <bottom style="thin">
        <color theme="0" tint="-0.34998626667073579"/>
      </bottom>
      <diagonal/>
    </border>
    <border>
      <left style="thin">
        <color indexed="64"/>
      </left>
      <right/>
      <top style="thin">
        <color theme="0" tint="-0.34998626667073579"/>
      </top>
      <bottom/>
      <diagonal/>
    </border>
    <border>
      <left style="thin">
        <color theme="0" tint="-0.34998626667073579"/>
      </left>
      <right style="thin">
        <color indexed="64"/>
      </right>
      <top/>
      <bottom style="medium">
        <color theme="0" tint="-0.14996795556505021"/>
      </bottom>
      <diagonal/>
    </border>
    <border>
      <left style="thin">
        <color theme="0" tint="-0.14993743705557422"/>
      </left>
      <right style="thin">
        <color indexed="64"/>
      </right>
      <top style="medium">
        <color theme="0" tint="-0.14996795556505021"/>
      </top>
      <bottom style="medium">
        <color theme="0" tint="-0.14996795556505021"/>
      </bottom>
      <diagonal/>
    </border>
    <border>
      <left style="thin">
        <color indexed="64"/>
      </left>
      <right/>
      <top style="medium">
        <color theme="0" tint="-0.14996795556505021"/>
      </top>
      <bottom style="medium">
        <color theme="0" tint="-0.14996795556505021"/>
      </bottom>
      <diagonal/>
    </border>
    <border>
      <left style="thin">
        <color indexed="64"/>
      </left>
      <right/>
      <top style="medium">
        <color theme="0" tint="-0.14996795556505021"/>
      </top>
      <bottom style="thin">
        <color indexed="64"/>
      </bottom>
      <diagonal/>
    </border>
    <border>
      <left/>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
      <left style="thin">
        <color theme="0" tint="-0.14993743705557422"/>
      </left>
      <right style="thin">
        <color indexed="64"/>
      </right>
      <top style="medium">
        <color theme="0" tint="-0.14996795556505021"/>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12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2" fillId="0" borderId="0" xfId="5" applyAlignment="1">
      <alignment horizontal="left"/>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7" fontId="0" fillId="2" borderId="2" xfId="0" applyNumberForma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7" xfId="0" applyNumberFormat="1"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2" borderId="2" xfId="2" applyFont="1" applyFill="1" applyBorder="1" applyAlignment="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9" fontId="4" fillId="46" borderId="2" xfId="2" applyFont="1" applyFill="1" applyBorder="1" applyAlignment="1">
      <alignment horizontal="center" vertical="center"/>
    </xf>
    <xf numFmtId="0" fontId="36" fillId="0" borderId="0" xfId="0" applyFont="1" applyFill="1"/>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8" fillId="45" borderId="7" xfId="8" applyFill="1" applyBorder="1">
      <alignment horizontal="right" indent="1"/>
    </xf>
    <xf numFmtId="0" fontId="0" fillId="45" borderId="3" xfId="0" applyFill="1" applyBorder="1" applyAlignment="1">
      <alignment horizontal="center" vertical="center"/>
    </xf>
    <xf numFmtId="0" fontId="0" fillId="45" borderId="10" xfId="0" applyFill="1" applyBorder="1"/>
    <xf numFmtId="0" fontId="8" fillId="0" borderId="17" xfId="12" applyBorder="1">
      <alignment horizontal="left" vertical="center" indent="2"/>
    </xf>
    <xf numFmtId="0" fontId="8" fillId="0" borderId="17" xfId="11" applyBorder="1">
      <alignment horizontal="center" vertical="center"/>
    </xf>
    <xf numFmtId="9" fontId="4" fillId="0" borderId="17" xfId="2" applyFont="1" applyBorder="1" applyAlignment="1">
      <alignment horizontal="center" vertical="center"/>
    </xf>
    <xf numFmtId="167" fontId="8" fillId="0" borderId="17" xfId="10" applyBorder="1">
      <alignment horizontal="center" vertical="center"/>
    </xf>
    <xf numFmtId="0" fontId="4" fillId="0" borderId="17" xfId="0" applyFont="1" applyBorder="1" applyAlignment="1">
      <alignment horizontal="center" vertical="center"/>
    </xf>
    <xf numFmtId="0" fontId="0" fillId="0" borderId="18" xfId="0" applyBorder="1" applyAlignment="1">
      <alignment vertical="center"/>
    </xf>
    <xf numFmtId="0" fontId="37" fillId="47" borderId="19" xfId="6" applyFont="1" applyFill="1" applyBorder="1" applyAlignment="1">
      <alignment horizontal="center" vertical="center"/>
    </xf>
    <xf numFmtId="0" fontId="37" fillId="47" borderId="20" xfId="6" applyFont="1" applyFill="1" applyBorder="1" applyAlignment="1">
      <alignment horizontal="center" vertical="center"/>
    </xf>
    <xf numFmtId="0" fontId="37" fillId="47" borderId="21" xfId="6" applyFont="1" applyFill="1" applyBorder="1" applyAlignment="1">
      <alignment horizontal="center" vertical="center"/>
    </xf>
    <xf numFmtId="0" fontId="9" fillId="45" borderId="22" xfId="7" applyFill="1" applyBorder="1">
      <alignment vertical="top"/>
    </xf>
    <xf numFmtId="0" fontId="8" fillId="45" borderId="0" xfId="8" applyFill="1" applyBorder="1">
      <alignment horizontal="right" indent="1"/>
    </xf>
    <xf numFmtId="170" fontId="8" fillId="45" borderId="3" xfId="9" applyNumberFormat="1" applyFill="1" applyBorder="1">
      <alignment horizontal="center" vertical="center"/>
    </xf>
    <xf numFmtId="0" fontId="0" fillId="45" borderId="0" xfId="0" applyFill="1" applyBorder="1"/>
    <xf numFmtId="0" fontId="0" fillId="45" borderId="23" xfId="0" applyFill="1" applyBorder="1"/>
    <xf numFmtId="0" fontId="0" fillId="45" borderId="22" xfId="0" applyFill="1" applyBorder="1"/>
    <xf numFmtId="0" fontId="0" fillId="0" borderId="0" xfId="0" applyBorder="1"/>
    <xf numFmtId="168" fontId="0" fillId="7" borderId="24" xfId="0" applyNumberFormat="1" applyFill="1" applyBorder="1" applyAlignment="1">
      <alignment horizontal="left" vertical="center" wrapText="1" indent="1"/>
    </xf>
    <xf numFmtId="0" fontId="0" fillId="45" borderId="25" xfId="0" applyFill="1" applyBorder="1"/>
    <xf numFmtId="169" fontId="10" fillId="7" borderId="0" xfId="0" applyNumberFormat="1" applyFont="1" applyFill="1" applyBorder="1" applyAlignment="1">
      <alignment horizontal="center" vertical="center"/>
    </xf>
    <xf numFmtId="169" fontId="10" fillId="7" borderId="23" xfId="0" applyNumberFormat="1" applyFont="1" applyFill="1" applyBorder="1" applyAlignment="1">
      <alignment horizontal="center" vertical="center"/>
    </xf>
    <xf numFmtId="0" fontId="6" fillId="13" borderId="26" xfId="0" applyFont="1" applyFill="1" applyBorder="1" applyAlignment="1">
      <alignment horizontal="left" vertical="center" indent="1"/>
    </xf>
    <xf numFmtId="0" fontId="11" fillId="12" borderId="27" xfId="0" applyFont="1" applyFill="1" applyBorder="1" applyAlignment="1">
      <alignment horizontal="center" vertical="center" shrinkToFit="1"/>
    </xf>
    <xf numFmtId="0" fontId="0" fillId="0" borderId="22" xfId="0" applyBorder="1"/>
    <xf numFmtId="0" fontId="0" fillId="0" borderId="0" xfId="0" applyBorder="1" applyAlignment="1">
      <alignment wrapText="1"/>
    </xf>
    <xf numFmtId="0" fontId="0" fillId="0" borderId="28" xfId="0" applyBorder="1" applyAlignment="1">
      <alignment vertical="center"/>
    </xf>
    <xf numFmtId="0" fontId="5" fillId="8" borderId="29" xfId="0" applyFont="1" applyFill="1" applyBorder="1" applyAlignment="1">
      <alignment horizontal="left" vertical="center" indent="1"/>
    </xf>
    <xf numFmtId="0" fontId="8" fillId="8" borderId="2" xfId="11" applyFill="1" applyBorder="1">
      <alignment horizontal="center" vertical="center"/>
    </xf>
    <xf numFmtId="0" fontId="8" fillId="3" borderId="29" xfId="12" applyFill="1" applyBorder="1">
      <alignment horizontal="left" vertical="center" indent="2"/>
    </xf>
    <xf numFmtId="0" fontId="8" fillId="3" borderId="2" xfId="11" applyFill="1" applyBorder="1">
      <alignment horizontal="center" vertical="center"/>
    </xf>
    <xf numFmtId="167" fontId="8" fillId="3" borderId="2" xfId="10" applyFill="1" applyBorder="1">
      <alignment horizontal="center" vertical="center"/>
    </xf>
    <xf numFmtId="0" fontId="5" fillId="9" borderId="29" xfId="0" applyFont="1" applyFill="1" applyBorder="1" applyAlignment="1">
      <alignment horizontal="left" vertical="center" indent="1"/>
    </xf>
    <xf numFmtId="0" fontId="8" fillId="9" borderId="2" xfId="11" applyFill="1" applyBorder="1">
      <alignment horizontal="center" vertical="center"/>
    </xf>
    <xf numFmtId="0" fontId="8" fillId="4" borderId="29" xfId="12" applyFill="1" applyBorder="1">
      <alignment horizontal="left" vertical="center" indent="2"/>
    </xf>
    <xf numFmtId="0" fontId="8" fillId="4" borderId="2" xfId="11" applyFill="1" applyBorder="1">
      <alignment horizontal="center" vertical="center"/>
    </xf>
    <xf numFmtId="167" fontId="8" fillId="4" borderId="2" xfId="10" applyFill="1" applyBorder="1">
      <alignment horizontal="center" vertical="center"/>
    </xf>
    <xf numFmtId="0" fontId="5" fillId="6" borderId="29" xfId="0" applyFont="1" applyFill="1" applyBorder="1" applyAlignment="1">
      <alignment horizontal="left" vertical="center" indent="1"/>
    </xf>
    <xf numFmtId="0" fontId="8" fillId="6" borderId="2" xfId="11" applyFill="1" applyBorder="1">
      <alignment horizontal="center" vertical="center"/>
    </xf>
    <xf numFmtId="0" fontId="8" fillId="11" borderId="29" xfId="12" applyFill="1" applyBorder="1">
      <alignment horizontal="left" vertical="center" indent="2"/>
    </xf>
    <xf numFmtId="0" fontId="8" fillId="11" borderId="2" xfId="11" applyFill="1" applyBorder="1">
      <alignment horizontal="center" vertical="center"/>
    </xf>
    <xf numFmtId="167" fontId="8" fillId="11" borderId="2" xfId="10" applyFill="1" applyBorder="1">
      <alignment horizontal="center" vertical="center"/>
    </xf>
    <xf numFmtId="0" fontId="5" fillId="5" borderId="29" xfId="0" applyFont="1" applyFill="1" applyBorder="1" applyAlignment="1">
      <alignment horizontal="left" vertical="center" indent="1"/>
    </xf>
    <xf numFmtId="0" fontId="8" fillId="5" borderId="2" xfId="11" applyFill="1" applyBorder="1">
      <alignment horizontal="center" vertical="center"/>
    </xf>
    <xf numFmtId="0" fontId="8" fillId="10" borderId="29" xfId="12" applyFill="1" applyBorder="1">
      <alignment horizontal="left" vertical="center" indent="2"/>
    </xf>
    <xf numFmtId="0" fontId="8" fillId="10" borderId="2" xfId="11" applyFill="1" applyBorder="1">
      <alignment horizontal="center" vertical="center"/>
    </xf>
    <xf numFmtId="167" fontId="8" fillId="10" borderId="2" xfId="10" applyFill="1" applyBorder="1">
      <alignment horizontal="center" vertical="center"/>
    </xf>
    <xf numFmtId="0" fontId="34" fillId="10" borderId="29" xfId="12" applyFont="1" applyFill="1" applyBorder="1" applyAlignment="1">
      <alignment horizontal="right" vertical="center" indent="2"/>
    </xf>
    <xf numFmtId="0" fontId="8" fillId="10" borderId="2" xfId="11" applyFill="1" applyBorder="1" applyAlignment="1">
      <alignment horizontal="left" vertical="center"/>
    </xf>
    <xf numFmtId="0" fontId="9" fillId="10" borderId="29" xfId="12" applyFont="1" applyFill="1" applyBorder="1" applyAlignment="1">
      <alignment horizontal="right" vertical="center" indent="2"/>
    </xf>
    <xf numFmtId="0" fontId="5" fillId="45" borderId="29" xfId="0" applyFont="1" applyFill="1" applyBorder="1" applyAlignment="1">
      <alignment horizontal="left" vertical="center" indent="1"/>
    </xf>
    <xf numFmtId="0" fontId="8" fillId="45" borderId="2" xfId="11" applyFill="1" applyBorder="1">
      <alignment horizontal="center" vertical="center"/>
    </xf>
    <xf numFmtId="0" fontId="8" fillId="46" borderId="29" xfId="12" applyFill="1" applyBorder="1">
      <alignment horizontal="left" vertical="center" indent="2"/>
    </xf>
    <xf numFmtId="0" fontId="8" fillId="46" borderId="2" xfId="11" applyFill="1" applyBorder="1">
      <alignment horizontal="center" vertical="center"/>
    </xf>
    <xf numFmtId="167" fontId="8" fillId="46" borderId="2" xfId="10" applyFill="1" applyBorder="1">
      <alignment horizontal="center" vertical="center"/>
    </xf>
    <xf numFmtId="0" fontId="8" fillId="46" borderId="30" xfId="12" applyFill="1" applyBorder="1">
      <alignment horizontal="left" vertical="center" indent="2"/>
    </xf>
    <xf numFmtId="0" fontId="8" fillId="46" borderId="31" xfId="11" applyFill="1" applyBorder="1">
      <alignment horizontal="center" vertical="center"/>
    </xf>
    <xf numFmtId="9" fontId="4" fillId="46" borderId="31" xfId="2" applyFont="1" applyFill="1" applyBorder="1" applyAlignment="1">
      <alignment horizontal="center" vertical="center"/>
    </xf>
    <xf numFmtId="167" fontId="8" fillId="46" borderId="31" xfId="10" applyFill="1" applyBorder="1">
      <alignment horizontal="center" vertical="center"/>
    </xf>
    <xf numFmtId="0" fontId="4" fillId="0" borderId="31" xfId="0" applyFont="1" applyBorder="1" applyAlignment="1">
      <alignment horizontal="center" vertical="center"/>
    </xf>
    <xf numFmtId="0" fontId="0" fillId="0" borderId="32" xfId="0" applyBorder="1" applyAlignment="1">
      <alignment vertical="center"/>
    </xf>
    <xf numFmtId="0" fontId="0" fillId="0" borderId="33" xfId="0"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22" activePane="bottomLeft" state="frozen"/>
      <selection pane="bottomLeft" activeCell="B2" sqref="B2:BL31"/>
    </sheetView>
  </sheetViews>
  <sheetFormatPr baseColWidth="10" defaultColWidth="9.140625" defaultRowHeight="30" customHeight="1" x14ac:dyDescent="0.25"/>
  <cols>
    <col min="1" max="1" width="2.7109375" style="26" customWidth="1"/>
    <col min="2" max="2" width="30" customWidth="1"/>
    <col min="3" max="3" width="30.7109375" customWidth="1"/>
    <col min="4" max="4" width="10.7109375" customWidth="1"/>
    <col min="5" max="5" width="10.7109375" style="5" bestFit="1" customWidth="1"/>
    <col min="6" max="6" width="10.7109375" bestFit="1" customWidth="1"/>
    <col min="7" max="7" width="2.7109375" customWidth="1"/>
    <col min="8" max="8" width="9.42578125" hidden="1" customWidth="1"/>
    <col min="9" max="64" width="2.7109375" customWidth="1"/>
    <col min="69" max="70" width="10.28515625"/>
  </cols>
  <sheetData>
    <row r="1" spans="1:64" ht="30" customHeight="1" x14ac:dyDescent="0.45">
      <c r="A1" s="27" t="s">
        <v>0</v>
      </c>
      <c r="B1" s="29" t="s">
        <v>47</v>
      </c>
      <c r="C1" s="1"/>
      <c r="D1" s="2"/>
      <c r="E1" s="4"/>
      <c r="F1" s="17"/>
      <c r="H1" s="2"/>
      <c r="I1" s="57" t="s">
        <v>46</v>
      </c>
    </row>
    <row r="2" spans="1:64" ht="30" customHeight="1" x14ac:dyDescent="0.25">
      <c r="A2" s="26" t="s">
        <v>1</v>
      </c>
      <c r="B2" s="70" t="s">
        <v>65</v>
      </c>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2"/>
    </row>
    <row r="3" spans="1:64" ht="30" customHeight="1" x14ac:dyDescent="0.25">
      <c r="A3" s="27" t="s">
        <v>2</v>
      </c>
      <c r="B3" s="73"/>
      <c r="C3" s="74" t="s">
        <v>14</v>
      </c>
      <c r="D3" s="61"/>
      <c r="E3" s="75">
        <f>DATE(2020,2,10)</f>
        <v>43871</v>
      </c>
      <c r="F3" s="75"/>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7"/>
    </row>
    <row r="4" spans="1:64" ht="30" customHeight="1" x14ac:dyDescent="0.25">
      <c r="A4" s="27" t="s">
        <v>35</v>
      </c>
      <c r="B4" s="78"/>
      <c r="C4" s="74" t="s">
        <v>15</v>
      </c>
      <c r="D4" s="61"/>
      <c r="E4" s="62">
        <v>1</v>
      </c>
      <c r="F4" s="76"/>
      <c r="G4" s="76"/>
      <c r="H4" s="79"/>
      <c r="I4" s="58">
        <f>I5</f>
        <v>43871</v>
      </c>
      <c r="J4" s="59"/>
      <c r="K4" s="59"/>
      <c r="L4" s="59"/>
      <c r="M4" s="59"/>
      <c r="N4" s="59"/>
      <c r="O4" s="60"/>
      <c r="P4" s="58">
        <f>P5</f>
        <v>43878</v>
      </c>
      <c r="Q4" s="59"/>
      <c r="R4" s="59"/>
      <c r="S4" s="59"/>
      <c r="T4" s="59"/>
      <c r="U4" s="59"/>
      <c r="V4" s="60"/>
      <c r="W4" s="58">
        <f>W5</f>
        <v>43885</v>
      </c>
      <c r="X4" s="59"/>
      <c r="Y4" s="59"/>
      <c r="Z4" s="59"/>
      <c r="AA4" s="59"/>
      <c r="AB4" s="59"/>
      <c r="AC4" s="60"/>
      <c r="AD4" s="58">
        <f>AD5</f>
        <v>43892</v>
      </c>
      <c r="AE4" s="59"/>
      <c r="AF4" s="59"/>
      <c r="AG4" s="59"/>
      <c r="AH4" s="59"/>
      <c r="AI4" s="59"/>
      <c r="AJ4" s="60"/>
      <c r="AK4" s="58">
        <f>AK5</f>
        <v>43899</v>
      </c>
      <c r="AL4" s="59"/>
      <c r="AM4" s="59"/>
      <c r="AN4" s="59"/>
      <c r="AO4" s="59"/>
      <c r="AP4" s="59"/>
      <c r="AQ4" s="60"/>
      <c r="AR4" s="58">
        <f>AR5</f>
        <v>43906</v>
      </c>
      <c r="AS4" s="59"/>
      <c r="AT4" s="59"/>
      <c r="AU4" s="59"/>
      <c r="AV4" s="59"/>
      <c r="AW4" s="59"/>
      <c r="AX4" s="60"/>
      <c r="AY4" s="58">
        <f>AY5</f>
        <v>43913</v>
      </c>
      <c r="AZ4" s="59"/>
      <c r="BA4" s="59"/>
      <c r="BB4" s="59"/>
      <c r="BC4" s="59"/>
      <c r="BD4" s="59"/>
      <c r="BE4" s="60"/>
      <c r="BF4" s="58">
        <f>BF5</f>
        <v>43920</v>
      </c>
      <c r="BG4" s="59"/>
      <c r="BH4" s="59"/>
      <c r="BI4" s="59"/>
      <c r="BJ4" s="59"/>
      <c r="BK4" s="59"/>
      <c r="BL4" s="80"/>
    </row>
    <row r="5" spans="1:64" ht="15" customHeight="1" x14ac:dyDescent="0.25">
      <c r="A5" s="27" t="s">
        <v>3</v>
      </c>
      <c r="B5" s="81"/>
      <c r="C5" s="63"/>
      <c r="D5" s="63"/>
      <c r="E5" s="63"/>
      <c r="F5" s="63"/>
      <c r="G5" s="63"/>
      <c r="H5" s="79"/>
      <c r="I5" s="34">
        <f>Project_Start-WEEKDAY(Project_Start,1)+2+7*(Display_Week-1)</f>
        <v>43871</v>
      </c>
      <c r="J5" s="82">
        <f>I5+1</f>
        <v>43872</v>
      </c>
      <c r="K5" s="82">
        <f t="shared" ref="K5:AX5" si="0">J5+1</f>
        <v>43873</v>
      </c>
      <c r="L5" s="82">
        <f t="shared" si="0"/>
        <v>43874</v>
      </c>
      <c r="M5" s="82">
        <f t="shared" si="0"/>
        <v>43875</v>
      </c>
      <c r="N5" s="82">
        <f t="shared" si="0"/>
        <v>43876</v>
      </c>
      <c r="O5" s="35">
        <f t="shared" si="0"/>
        <v>43877</v>
      </c>
      <c r="P5" s="34">
        <f>O5+1</f>
        <v>43878</v>
      </c>
      <c r="Q5" s="82">
        <f>P5+1</f>
        <v>43879</v>
      </c>
      <c r="R5" s="82">
        <f t="shared" si="0"/>
        <v>43880</v>
      </c>
      <c r="S5" s="82">
        <f t="shared" si="0"/>
        <v>43881</v>
      </c>
      <c r="T5" s="82">
        <f t="shared" si="0"/>
        <v>43882</v>
      </c>
      <c r="U5" s="82">
        <f t="shared" si="0"/>
        <v>43883</v>
      </c>
      <c r="V5" s="35">
        <f t="shared" si="0"/>
        <v>43884</v>
      </c>
      <c r="W5" s="34">
        <f>V5+1</f>
        <v>43885</v>
      </c>
      <c r="X5" s="82">
        <f>W5+1</f>
        <v>43886</v>
      </c>
      <c r="Y5" s="82">
        <f t="shared" si="0"/>
        <v>43887</v>
      </c>
      <c r="Z5" s="82">
        <f t="shared" si="0"/>
        <v>43888</v>
      </c>
      <c r="AA5" s="82">
        <f t="shared" si="0"/>
        <v>43889</v>
      </c>
      <c r="AB5" s="82">
        <f t="shared" si="0"/>
        <v>43890</v>
      </c>
      <c r="AC5" s="35">
        <f t="shared" si="0"/>
        <v>43891</v>
      </c>
      <c r="AD5" s="34">
        <f>AC5+1</f>
        <v>43892</v>
      </c>
      <c r="AE5" s="82">
        <f>AD5+1</f>
        <v>43893</v>
      </c>
      <c r="AF5" s="82">
        <f t="shared" si="0"/>
        <v>43894</v>
      </c>
      <c r="AG5" s="82">
        <f t="shared" si="0"/>
        <v>43895</v>
      </c>
      <c r="AH5" s="82">
        <f t="shared" si="0"/>
        <v>43896</v>
      </c>
      <c r="AI5" s="82">
        <f t="shared" si="0"/>
        <v>43897</v>
      </c>
      <c r="AJ5" s="35">
        <f t="shared" si="0"/>
        <v>43898</v>
      </c>
      <c r="AK5" s="34">
        <f>AJ5+1</f>
        <v>43899</v>
      </c>
      <c r="AL5" s="82">
        <f>AK5+1</f>
        <v>43900</v>
      </c>
      <c r="AM5" s="82">
        <f t="shared" si="0"/>
        <v>43901</v>
      </c>
      <c r="AN5" s="82">
        <f t="shared" si="0"/>
        <v>43902</v>
      </c>
      <c r="AO5" s="82">
        <f t="shared" si="0"/>
        <v>43903</v>
      </c>
      <c r="AP5" s="82">
        <f t="shared" si="0"/>
        <v>43904</v>
      </c>
      <c r="AQ5" s="35">
        <f t="shared" si="0"/>
        <v>43905</v>
      </c>
      <c r="AR5" s="34">
        <f>AQ5+1</f>
        <v>43906</v>
      </c>
      <c r="AS5" s="82">
        <f>AR5+1</f>
        <v>43907</v>
      </c>
      <c r="AT5" s="82">
        <f t="shared" si="0"/>
        <v>43908</v>
      </c>
      <c r="AU5" s="82">
        <f t="shared" si="0"/>
        <v>43909</v>
      </c>
      <c r="AV5" s="82">
        <f t="shared" si="0"/>
        <v>43910</v>
      </c>
      <c r="AW5" s="82">
        <f t="shared" si="0"/>
        <v>43911</v>
      </c>
      <c r="AX5" s="35">
        <f t="shared" si="0"/>
        <v>43912</v>
      </c>
      <c r="AY5" s="34">
        <f>AX5+1</f>
        <v>43913</v>
      </c>
      <c r="AZ5" s="82">
        <f>AY5+1</f>
        <v>43914</v>
      </c>
      <c r="BA5" s="82">
        <f t="shared" ref="BA5:BE5" si="1">AZ5+1</f>
        <v>43915</v>
      </c>
      <c r="BB5" s="82">
        <f t="shared" si="1"/>
        <v>43916</v>
      </c>
      <c r="BC5" s="82">
        <f t="shared" si="1"/>
        <v>43917</v>
      </c>
      <c r="BD5" s="82">
        <f t="shared" si="1"/>
        <v>43918</v>
      </c>
      <c r="BE5" s="35">
        <f t="shared" si="1"/>
        <v>43919</v>
      </c>
      <c r="BF5" s="34">
        <f>BE5+1</f>
        <v>43920</v>
      </c>
      <c r="BG5" s="82">
        <f>BF5+1</f>
        <v>43921</v>
      </c>
      <c r="BH5" s="82">
        <f t="shared" ref="BH5:BL5" si="2">BG5+1</f>
        <v>43922</v>
      </c>
      <c r="BI5" s="82">
        <f t="shared" si="2"/>
        <v>43923</v>
      </c>
      <c r="BJ5" s="82">
        <f t="shared" si="2"/>
        <v>43924</v>
      </c>
      <c r="BK5" s="82">
        <f t="shared" si="2"/>
        <v>43925</v>
      </c>
      <c r="BL5" s="83">
        <f t="shared" si="2"/>
        <v>43926</v>
      </c>
    </row>
    <row r="6" spans="1:64" ht="30" customHeight="1" thickBot="1" x14ac:dyDescent="0.3">
      <c r="A6" s="27" t="s">
        <v>4</v>
      </c>
      <c r="B6" s="84" t="s">
        <v>13</v>
      </c>
      <c r="C6" s="7"/>
      <c r="D6" s="7" t="s">
        <v>16</v>
      </c>
      <c r="E6" s="7" t="s">
        <v>17</v>
      </c>
      <c r="F6" s="7" t="s">
        <v>18</v>
      </c>
      <c r="G6" s="7"/>
      <c r="H6" s="7" t="s">
        <v>19</v>
      </c>
      <c r="I6" s="8" t="str">
        <f t="shared" ref="I6" si="3">LEFT(TEXT(I5,"ddd"),1)</f>
        <v>l</v>
      </c>
      <c r="J6" s="8" t="str">
        <f t="shared" ref="J6:AR6" si="4">LEFT(TEXT(J5,"ddd"),1)</f>
        <v>m</v>
      </c>
      <c r="K6" s="8" t="str">
        <f t="shared" si="4"/>
        <v>m</v>
      </c>
      <c r="L6" s="8" t="str">
        <f t="shared" si="4"/>
        <v>j</v>
      </c>
      <c r="M6" s="8" t="str">
        <f t="shared" si="4"/>
        <v>v</v>
      </c>
      <c r="N6" s="8" t="str">
        <f t="shared" si="4"/>
        <v>s</v>
      </c>
      <c r="O6" s="8" t="str">
        <f t="shared" si="4"/>
        <v>d</v>
      </c>
      <c r="P6" s="8" t="str">
        <f t="shared" si="4"/>
        <v>l</v>
      </c>
      <c r="Q6" s="8" t="str">
        <f t="shared" si="4"/>
        <v>m</v>
      </c>
      <c r="R6" s="8" t="str">
        <f t="shared" si="4"/>
        <v>m</v>
      </c>
      <c r="S6" s="8" t="str">
        <f t="shared" si="4"/>
        <v>j</v>
      </c>
      <c r="T6" s="8" t="str">
        <f t="shared" si="4"/>
        <v>v</v>
      </c>
      <c r="U6" s="8" t="str">
        <f t="shared" si="4"/>
        <v>s</v>
      </c>
      <c r="V6" s="8" t="str">
        <f t="shared" si="4"/>
        <v>d</v>
      </c>
      <c r="W6" s="8" t="str">
        <f t="shared" si="4"/>
        <v>l</v>
      </c>
      <c r="X6" s="8" t="str">
        <f t="shared" si="4"/>
        <v>m</v>
      </c>
      <c r="Y6" s="8" t="str">
        <f t="shared" si="4"/>
        <v>m</v>
      </c>
      <c r="Z6" s="8" t="str">
        <f t="shared" si="4"/>
        <v>j</v>
      </c>
      <c r="AA6" s="8" t="str">
        <f t="shared" si="4"/>
        <v>v</v>
      </c>
      <c r="AB6" s="8" t="str">
        <f t="shared" si="4"/>
        <v>s</v>
      </c>
      <c r="AC6" s="8" t="str">
        <f t="shared" si="4"/>
        <v>d</v>
      </c>
      <c r="AD6" s="8" t="str">
        <f t="shared" si="4"/>
        <v>l</v>
      </c>
      <c r="AE6" s="8" t="str">
        <f t="shared" si="4"/>
        <v>m</v>
      </c>
      <c r="AF6" s="8" t="str">
        <f t="shared" si="4"/>
        <v>m</v>
      </c>
      <c r="AG6" s="8" t="str">
        <f t="shared" si="4"/>
        <v>j</v>
      </c>
      <c r="AH6" s="8" t="str">
        <f t="shared" si="4"/>
        <v>v</v>
      </c>
      <c r="AI6" s="8" t="str">
        <f t="shared" si="4"/>
        <v>s</v>
      </c>
      <c r="AJ6" s="8" t="str">
        <f t="shared" si="4"/>
        <v>d</v>
      </c>
      <c r="AK6" s="8" t="str">
        <f t="shared" si="4"/>
        <v>l</v>
      </c>
      <c r="AL6" s="8" t="str">
        <f t="shared" si="4"/>
        <v>m</v>
      </c>
      <c r="AM6" s="8" t="str">
        <f t="shared" si="4"/>
        <v>m</v>
      </c>
      <c r="AN6" s="8" t="str">
        <f t="shared" si="4"/>
        <v>j</v>
      </c>
      <c r="AO6" s="8" t="str">
        <f t="shared" si="4"/>
        <v>v</v>
      </c>
      <c r="AP6" s="8" t="str">
        <f t="shared" si="4"/>
        <v>s</v>
      </c>
      <c r="AQ6" s="8" t="str">
        <f t="shared" si="4"/>
        <v>d</v>
      </c>
      <c r="AR6" s="8" t="str">
        <f t="shared" si="4"/>
        <v>l</v>
      </c>
      <c r="AS6" s="8" t="str">
        <f t="shared" ref="AS6:BL6" si="5">LEFT(TEXT(AS5,"ddd"),1)</f>
        <v>m</v>
      </c>
      <c r="AT6" s="8" t="str">
        <f t="shared" si="5"/>
        <v>m</v>
      </c>
      <c r="AU6" s="8" t="str">
        <f t="shared" si="5"/>
        <v>j</v>
      </c>
      <c r="AV6" s="8" t="str">
        <f t="shared" si="5"/>
        <v>v</v>
      </c>
      <c r="AW6" s="8" t="str">
        <f t="shared" si="5"/>
        <v>s</v>
      </c>
      <c r="AX6" s="8" t="str">
        <f t="shared" si="5"/>
        <v>d</v>
      </c>
      <c r="AY6" s="8" t="str">
        <f t="shared" si="5"/>
        <v>l</v>
      </c>
      <c r="AZ6" s="8" t="str">
        <f t="shared" si="5"/>
        <v>m</v>
      </c>
      <c r="BA6" s="8" t="str">
        <f t="shared" si="5"/>
        <v>m</v>
      </c>
      <c r="BB6" s="8" t="str">
        <f t="shared" si="5"/>
        <v>j</v>
      </c>
      <c r="BC6" s="8" t="str">
        <f t="shared" si="5"/>
        <v>v</v>
      </c>
      <c r="BD6" s="8" t="str">
        <f t="shared" si="5"/>
        <v>s</v>
      </c>
      <c r="BE6" s="8" t="str">
        <f t="shared" si="5"/>
        <v>d</v>
      </c>
      <c r="BF6" s="8" t="str">
        <f t="shared" si="5"/>
        <v>l</v>
      </c>
      <c r="BG6" s="8" t="str">
        <f t="shared" si="5"/>
        <v>m</v>
      </c>
      <c r="BH6" s="8" t="str">
        <f t="shared" si="5"/>
        <v>m</v>
      </c>
      <c r="BI6" s="8" t="str">
        <f t="shared" si="5"/>
        <v>j</v>
      </c>
      <c r="BJ6" s="8" t="str">
        <f t="shared" si="5"/>
        <v>v</v>
      </c>
      <c r="BK6" s="8" t="str">
        <f t="shared" si="5"/>
        <v>s</v>
      </c>
      <c r="BL6" s="85" t="str">
        <f t="shared" si="5"/>
        <v>d</v>
      </c>
    </row>
    <row r="7" spans="1:64" ht="30" hidden="1" customHeight="1" thickBot="1" x14ac:dyDescent="0.3">
      <c r="A7" s="26" t="s">
        <v>5</v>
      </c>
      <c r="B7" s="86"/>
      <c r="C7" s="87"/>
      <c r="D7" s="79"/>
      <c r="E7" s="79"/>
      <c r="F7" s="79"/>
      <c r="G7" s="79"/>
      <c r="H7" s="79" t="str">
        <f>IF(OR(ISBLANK(task_start),ISBLANK(task_end)),"",task_end-task_start+1)</f>
        <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88"/>
    </row>
    <row r="8" spans="1:64" s="3" customFormat="1" ht="30" customHeight="1" thickBot="1" x14ac:dyDescent="0.3">
      <c r="A8" s="27" t="s">
        <v>6</v>
      </c>
      <c r="B8" s="89" t="s">
        <v>48</v>
      </c>
      <c r="C8" s="90"/>
      <c r="D8" s="36"/>
      <c r="E8" s="45"/>
      <c r="F8" s="46"/>
      <c r="G8" s="11"/>
      <c r="H8" s="11" t="str">
        <f t="shared" ref="H8:H33" si="6">IF(OR(ISBLANK(task_start),ISBLANK(task_end)),"",task_end-task_start+1)</f>
        <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88"/>
    </row>
    <row r="9" spans="1:64" s="3" customFormat="1" ht="30" customHeight="1" thickBot="1" x14ac:dyDescent="0.3">
      <c r="A9" s="27" t="s">
        <v>7</v>
      </c>
      <c r="B9" s="91" t="s">
        <v>49</v>
      </c>
      <c r="C9" s="92"/>
      <c r="D9" s="37">
        <v>1</v>
      </c>
      <c r="E9" s="93">
        <f>Project_Start</f>
        <v>43871</v>
      </c>
      <c r="F9" s="93">
        <f>E9+7</f>
        <v>43878</v>
      </c>
      <c r="G9" s="11"/>
      <c r="H9" s="11">
        <f t="shared" si="6"/>
        <v>8</v>
      </c>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88"/>
    </row>
    <row r="10" spans="1:64" s="3" customFormat="1" ht="30" customHeight="1" thickBot="1" x14ac:dyDescent="0.3">
      <c r="A10" s="27" t="s">
        <v>8</v>
      </c>
      <c r="B10" s="91" t="s">
        <v>36</v>
      </c>
      <c r="C10" s="92"/>
      <c r="D10" s="37">
        <v>1</v>
      </c>
      <c r="E10" s="93">
        <f>F9+1</f>
        <v>43879</v>
      </c>
      <c r="F10" s="93">
        <f>E10+3</f>
        <v>43882</v>
      </c>
      <c r="G10" s="11"/>
      <c r="H10" s="11">
        <f t="shared" si="6"/>
        <v>4</v>
      </c>
      <c r="I10" s="14"/>
      <c r="J10" s="14"/>
      <c r="K10" s="14"/>
      <c r="L10" s="14"/>
      <c r="M10" s="14"/>
      <c r="N10" s="14"/>
      <c r="O10" s="14"/>
      <c r="P10" s="14"/>
      <c r="Q10" s="14"/>
      <c r="R10" s="14"/>
      <c r="S10" s="14"/>
      <c r="T10" s="14"/>
      <c r="U10" s="15"/>
      <c r="V10" s="15"/>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88"/>
    </row>
    <row r="11" spans="1:64" s="3" customFormat="1" ht="30" customHeight="1" thickBot="1" x14ac:dyDescent="0.3">
      <c r="A11" s="26"/>
      <c r="B11" s="91" t="s">
        <v>50</v>
      </c>
      <c r="C11" s="92"/>
      <c r="D11" s="37">
        <v>1</v>
      </c>
      <c r="E11" s="93">
        <f>F10+1</f>
        <v>43883</v>
      </c>
      <c r="F11" s="93">
        <f>E11+5</f>
        <v>43888</v>
      </c>
      <c r="G11" s="11"/>
      <c r="H11" s="11">
        <f t="shared" si="6"/>
        <v>6</v>
      </c>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88"/>
    </row>
    <row r="12" spans="1:64" s="3" customFormat="1" ht="30" customHeight="1" thickBot="1" x14ac:dyDescent="0.3">
      <c r="A12" s="26"/>
      <c r="B12" s="94" t="s">
        <v>51</v>
      </c>
      <c r="C12" s="95"/>
      <c r="D12" s="38"/>
      <c r="E12" s="47"/>
      <c r="F12" s="48"/>
      <c r="G12" s="11"/>
      <c r="H12" s="11" t="str">
        <f t="shared" si="6"/>
        <v/>
      </c>
      <c r="I12" s="14"/>
      <c r="J12" s="14"/>
      <c r="K12" s="14"/>
      <c r="L12" s="14"/>
      <c r="M12" s="14"/>
      <c r="N12" s="14"/>
      <c r="O12" s="14"/>
      <c r="P12" s="14"/>
      <c r="Q12" s="14"/>
      <c r="R12" s="14"/>
      <c r="S12" s="14"/>
      <c r="T12" s="14"/>
      <c r="U12" s="14"/>
      <c r="V12" s="14"/>
      <c r="W12" s="14"/>
      <c r="X12" s="14"/>
      <c r="Y12" s="15"/>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88"/>
    </row>
    <row r="13" spans="1:64" s="3" customFormat="1" ht="30" customHeight="1" thickBot="1" x14ac:dyDescent="0.3">
      <c r="A13" s="26"/>
      <c r="B13" s="96" t="s">
        <v>52</v>
      </c>
      <c r="C13" s="97"/>
      <c r="D13" s="39">
        <v>1</v>
      </c>
      <c r="E13" s="98">
        <f>F11+1</f>
        <v>43889</v>
      </c>
      <c r="F13" s="98">
        <f>E13+10</f>
        <v>43899</v>
      </c>
      <c r="G13" s="11"/>
      <c r="H13" s="11">
        <f t="shared" si="6"/>
        <v>11</v>
      </c>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88"/>
    </row>
    <row r="14" spans="1:64" s="3" customFormat="1" ht="30" customHeight="1" thickBot="1" x14ac:dyDescent="0.3">
      <c r="A14" s="27" t="s">
        <v>9</v>
      </c>
      <c r="B14" s="96" t="s">
        <v>53</v>
      </c>
      <c r="C14" s="97"/>
      <c r="D14" s="39">
        <v>1</v>
      </c>
      <c r="E14" s="98">
        <f>F13+1</f>
        <v>43900</v>
      </c>
      <c r="F14" s="98">
        <f>E14+2</f>
        <v>43902</v>
      </c>
      <c r="G14" s="11"/>
      <c r="H14" s="11">
        <f t="shared" si="6"/>
        <v>3</v>
      </c>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88"/>
    </row>
    <row r="15" spans="1:64" s="3" customFormat="1" ht="30" customHeight="1" thickBot="1" x14ac:dyDescent="0.3">
      <c r="A15" s="27"/>
      <c r="B15" s="96" t="s">
        <v>54</v>
      </c>
      <c r="C15" s="97"/>
      <c r="D15" s="39">
        <v>1</v>
      </c>
      <c r="E15" s="98">
        <f>F14+1</f>
        <v>43903</v>
      </c>
      <c r="F15" s="98">
        <f>E15+2</f>
        <v>43905</v>
      </c>
      <c r="G15" s="11"/>
      <c r="H15" s="11">
        <f t="shared" si="6"/>
        <v>3</v>
      </c>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88"/>
    </row>
    <row r="16" spans="1:64" s="3" customFormat="1" ht="30" customHeight="1" thickBot="1" x14ac:dyDescent="0.3">
      <c r="A16" s="26"/>
      <c r="B16" s="96" t="s">
        <v>55</v>
      </c>
      <c r="C16" s="97"/>
      <c r="D16" s="39">
        <v>1</v>
      </c>
      <c r="E16" s="98">
        <f>F15+1</f>
        <v>43906</v>
      </c>
      <c r="F16" s="98">
        <f>E16+7</f>
        <v>43913</v>
      </c>
      <c r="G16" s="11"/>
      <c r="H16" s="11">
        <f t="shared" si="6"/>
        <v>8</v>
      </c>
      <c r="I16" s="14"/>
      <c r="J16" s="14"/>
      <c r="K16" s="14"/>
      <c r="L16" s="14"/>
      <c r="M16" s="14"/>
      <c r="N16" s="14"/>
      <c r="O16" s="14"/>
      <c r="P16" s="14"/>
      <c r="Q16" s="14"/>
      <c r="R16" s="14"/>
      <c r="S16" s="14"/>
      <c r="T16" s="14"/>
      <c r="U16" s="15"/>
      <c r="V16" s="15"/>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88"/>
    </row>
    <row r="17" spans="1:64" s="3" customFormat="1" ht="30" customHeight="1" thickBot="1" x14ac:dyDescent="0.3">
      <c r="A17" s="26"/>
      <c r="B17" s="99" t="s">
        <v>37</v>
      </c>
      <c r="C17" s="100"/>
      <c r="D17" s="40"/>
      <c r="E17" s="49"/>
      <c r="F17" s="50"/>
      <c r="G17" s="11"/>
      <c r="H17" s="11" t="str">
        <f t="shared" si="6"/>
        <v/>
      </c>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88"/>
    </row>
    <row r="18" spans="1:64" s="3" customFormat="1" ht="30" customHeight="1" thickBot="1" x14ac:dyDescent="0.3">
      <c r="A18" s="26"/>
      <c r="B18" s="101" t="s">
        <v>56</v>
      </c>
      <c r="C18" s="102"/>
      <c r="D18" s="41">
        <v>1</v>
      </c>
      <c r="E18" s="103">
        <f>F16+1</f>
        <v>43914</v>
      </c>
      <c r="F18" s="103">
        <f>E18+2</f>
        <v>43916</v>
      </c>
      <c r="G18" s="11"/>
      <c r="H18" s="11">
        <f t="shared" si="6"/>
        <v>3</v>
      </c>
      <c r="I18" s="14"/>
      <c r="J18" s="14"/>
      <c r="K18" s="14"/>
      <c r="L18" s="14"/>
      <c r="M18" s="14"/>
      <c r="N18" s="14"/>
      <c r="O18" s="14"/>
      <c r="P18" s="14"/>
      <c r="Q18" s="14"/>
      <c r="R18" s="14"/>
      <c r="S18" s="14"/>
      <c r="T18" s="14"/>
      <c r="U18" s="14"/>
      <c r="V18" s="14"/>
      <c r="W18" s="14"/>
      <c r="X18" s="14"/>
      <c r="Y18" s="15"/>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88"/>
    </row>
    <row r="19" spans="1:64" s="3" customFormat="1" ht="30" customHeight="1" thickBot="1" x14ac:dyDescent="0.3">
      <c r="A19" s="26"/>
      <c r="B19" s="101" t="s">
        <v>38</v>
      </c>
      <c r="C19" s="102"/>
      <c r="D19" s="41">
        <v>1</v>
      </c>
      <c r="E19" s="103">
        <f>F18+1</f>
        <v>43917</v>
      </c>
      <c r="F19" s="103">
        <f>E19+4</f>
        <v>43921</v>
      </c>
      <c r="G19" s="11"/>
      <c r="H19" s="11">
        <f t="shared" si="6"/>
        <v>5</v>
      </c>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88"/>
    </row>
    <row r="20" spans="1:64" s="3" customFormat="1" ht="30" customHeight="1" thickBot="1" x14ac:dyDescent="0.3">
      <c r="A20" s="26" t="s">
        <v>10</v>
      </c>
      <c r="B20" s="101" t="s">
        <v>57</v>
      </c>
      <c r="C20" s="102"/>
      <c r="D20" s="41">
        <v>1</v>
      </c>
      <c r="E20" s="103">
        <f>F19+1</f>
        <v>43922</v>
      </c>
      <c r="F20" s="103">
        <f>E20+2</f>
        <v>43924</v>
      </c>
      <c r="G20" s="11"/>
      <c r="H20" s="11">
        <f t="shared" si="6"/>
        <v>3</v>
      </c>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88"/>
    </row>
    <row r="21" spans="1:64" s="3" customFormat="1" ht="30" customHeight="1" thickBot="1" x14ac:dyDescent="0.3">
      <c r="A21" s="26"/>
      <c r="B21" s="101" t="s">
        <v>39</v>
      </c>
      <c r="C21" s="102"/>
      <c r="D21" s="41">
        <v>1</v>
      </c>
      <c r="E21" s="103">
        <f>F20+1</f>
        <v>43925</v>
      </c>
      <c r="F21" s="103">
        <f>E21+3</f>
        <v>43928</v>
      </c>
      <c r="G21" s="11"/>
      <c r="H21" s="11">
        <f t="shared" si="6"/>
        <v>4</v>
      </c>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88"/>
    </row>
    <row r="22" spans="1:64" s="3" customFormat="1" ht="30" customHeight="1" thickBot="1" x14ac:dyDescent="0.3">
      <c r="A22" s="26"/>
      <c r="B22" s="104" t="s">
        <v>58</v>
      </c>
      <c r="C22" s="105"/>
      <c r="D22" s="42"/>
      <c r="E22" s="51"/>
      <c r="F22" s="52"/>
      <c r="G22" s="11"/>
      <c r="H22" s="11" t="str">
        <f t="shared" si="6"/>
        <v/>
      </c>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88"/>
    </row>
    <row r="23" spans="1:64" s="3" customFormat="1" ht="30" customHeight="1" thickBot="1" x14ac:dyDescent="0.3">
      <c r="A23" s="26"/>
      <c r="B23" s="106" t="s">
        <v>40</v>
      </c>
      <c r="C23" s="107"/>
      <c r="D23" s="43"/>
      <c r="E23" s="108"/>
      <c r="F23" s="108"/>
      <c r="G23" s="11"/>
      <c r="H23" s="11" t="str">
        <f t="shared" si="6"/>
        <v/>
      </c>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88"/>
    </row>
    <row r="24" spans="1:64" s="3" customFormat="1" ht="30" customHeight="1" thickBot="1" x14ac:dyDescent="0.3">
      <c r="A24" s="26"/>
      <c r="B24" s="109" t="s">
        <v>41</v>
      </c>
      <c r="C24" s="110" t="s">
        <v>59</v>
      </c>
      <c r="D24" s="43">
        <v>1</v>
      </c>
      <c r="E24" s="108">
        <f>F21+1</f>
        <v>43929</v>
      </c>
      <c r="F24" s="108">
        <f>E24+14</f>
        <v>43943</v>
      </c>
      <c r="G24" s="11"/>
      <c r="H24" s="11">
        <f t="shared" si="6"/>
        <v>15</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88"/>
    </row>
    <row r="25" spans="1:64" s="3" customFormat="1" ht="30" customHeight="1" thickBot="1" x14ac:dyDescent="0.3">
      <c r="A25" s="26"/>
      <c r="B25" s="111" t="s">
        <v>42</v>
      </c>
      <c r="C25" s="110" t="s">
        <v>63</v>
      </c>
      <c r="D25" s="43">
        <v>1</v>
      </c>
      <c r="E25" s="108">
        <f>F24+1</f>
        <v>43944</v>
      </c>
      <c r="F25" s="108">
        <f>E25+14</f>
        <v>43958</v>
      </c>
      <c r="G25" s="11"/>
      <c r="H25" s="11">
        <f t="shared" si="6"/>
        <v>15</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88"/>
    </row>
    <row r="26" spans="1:64" s="3" customFormat="1" ht="30" customHeight="1" thickBot="1" x14ac:dyDescent="0.3">
      <c r="A26" s="26" t="s">
        <v>10</v>
      </c>
      <c r="B26" s="111" t="s">
        <v>42</v>
      </c>
      <c r="C26" s="110" t="s">
        <v>60</v>
      </c>
      <c r="D26" s="43">
        <v>1</v>
      </c>
      <c r="E26" s="108">
        <f>F25+1</f>
        <v>43959</v>
      </c>
      <c r="F26" s="108">
        <f>E26+7</f>
        <v>43966</v>
      </c>
      <c r="G26" s="11"/>
      <c r="H26" s="11">
        <f t="shared" si="6"/>
        <v>8</v>
      </c>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88"/>
    </row>
    <row r="27" spans="1:64" s="3" customFormat="1" ht="30" customHeight="1" thickBot="1" x14ac:dyDescent="0.3">
      <c r="A27" s="26"/>
      <c r="B27" s="111" t="s">
        <v>43</v>
      </c>
      <c r="C27" s="110" t="s">
        <v>44</v>
      </c>
      <c r="D27" s="43">
        <v>1</v>
      </c>
      <c r="E27" s="108">
        <f>F26+1</f>
        <v>43967</v>
      </c>
      <c r="F27" s="108">
        <f>E27+10</f>
        <v>43977</v>
      </c>
      <c r="G27" s="11"/>
      <c r="H27" s="11">
        <f t="shared" si="6"/>
        <v>11</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88"/>
    </row>
    <row r="28" spans="1:64" s="3" customFormat="1" ht="30" customHeight="1" thickBot="1" x14ac:dyDescent="0.3">
      <c r="A28" s="26"/>
      <c r="B28" s="112" t="s">
        <v>62</v>
      </c>
      <c r="C28" s="113"/>
      <c r="D28" s="53"/>
      <c r="E28" s="54"/>
      <c r="F28" s="55"/>
      <c r="G28" s="11"/>
      <c r="H28" s="11" t="str">
        <f t="shared" si="6"/>
        <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88"/>
    </row>
    <row r="29" spans="1:64" s="3" customFormat="1" ht="30" customHeight="1" thickBot="1" x14ac:dyDescent="0.3">
      <c r="A29" s="26"/>
      <c r="B29" s="114" t="s">
        <v>64</v>
      </c>
      <c r="C29" s="115"/>
      <c r="D29" s="56">
        <v>1</v>
      </c>
      <c r="E29" s="116">
        <f>F27+1</f>
        <v>43978</v>
      </c>
      <c r="F29" s="116">
        <f>E29+5</f>
        <v>43983</v>
      </c>
      <c r="G29" s="11"/>
      <c r="H29" s="11">
        <f t="shared" si="6"/>
        <v>6</v>
      </c>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88"/>
    </row>
    <row r="30" spans="1:64" s="3" customFormat="1" ht="30" customHeight="1" thickBot="1" x14ac:dyDescent="0.3">
      <c r="A30" s="26"/>
      <c r="B30" s="114" t="s">
        <v>45</v>
      </c>
      <c r="C30" s="115"/>
      <c r="D30" s="56">
        <v>1</v>
      </c>
      <c r="E30" s="116">
        <f>F29+1</f>
        <v>43984</v>
      </c>
      <c r="F30" s="116">
        <f>E30+7</f>
        <v>43991</v>
      </c>
      <c r="G30" s="11"/>
      <c r="H30" s="11">
        <f t="shared" si="6"/>
        <v>8</v>
      </c>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88"/>
    </row>
    <row r="31" spans="1:64" s="3" customFormat="1" ht="30" customHeight="1" x14ac:dyDescent="0.25">
      <c r="A31" s="26"/>
      <c r="B31" s="117" t="s">
        <v>61</v>
      </c>
      <c r="C31" s="118"/>
      <c r="D31" s="119">
        <v>1</v>
      </c>
      <c r="E31" s="120">
        <f>F30+1</f>
        <v>43992</v>
      </c>
      <c r="F31" s="120">
        <f t="shared" ref="F31" si="7">E31+5</f>
        <v>43997</v>
      </c>
      <c r="G31" s="121"/>
      <c r="H31" s="121">
        <f t="shared" si="6"/>
        <v>6</v>
      </c>
      <c r="I31" s="122"/>
      <c r="J31" s="122"/>
      <c r="K31" s="122"/>
      <c r="L31" s="122"/>
      <c r="M31" s="122"/>
      <c r="N31" s="122"/>
      <c r="O31" s="122"/>
      <c r="P31" s="122"/>
      <c r="Q31" s="122"/>
      <c r="R31" s="122"/>
      <c r="S31" s="122"/>
      <c r="T31" s="122"/>
      <c r="U31" s="122"/>
      <c r="V31" s="122"/>
      <c r="W31" s="122"/>
      <c r="X31" s="122"/>
      <c r="Y31" s="122"/>
      <c r="Z31" s="122"/>
      <c r="AA31" s="122"/>
      <c r="AB31" s="122"/>
      <c r="AC31" s="122"/>
      <c r="AD31" s="122"/>
      <c r="AE31" s="122"/>
      <c r="AF31" s="122"/>
      <c r="AG31" s="122"/>
      <c r="AH31" s="122"/>
      <c r="AI31" s="122"/>
      <c r="AJ31" s="122"/>
      <c r="AK31" s="122"/>
      <c r="AL31" s="122"/>
      <c r="AM31" s="122"/>
      <c r="AN31" s="122"/>
      <c r="AO31" s="122"/>
      <c r="AP31" s="122"/>
      <c r="AQ31" s="122"/>
      <c r="AR31" s="122"/>
      <c r="AS31" s="122"/>
      <c r="AT31" s="122"/>
      <c r="AU31" s="122"/>
      <c r="AV31" s="122"/>
      <c r="AW31" s="122"/>
      <c r="AX31" s="122"/>
      <c r="AY31" s="122"/>
      <c r="AZ31" s="122"/>
      <c r="BA31" s="122"/>
      <c r="BB31" s="122"/>
      <c r="BC31" s="122"/>
      <c r="BD31" s="122"/>
      <c r="BE31" s="122"/>
      <c r="BF31" s="122"/>
      <c r="BG31" s="122"/>
      <c r="BH31" s="122"/>
      <c r="BI31" s="122"/>
      <c r="BJ31" s="122"/>
      <c r="BK31" s="122"/>
      <c r="BL31" s="123"/>
    </row>
    <row r="32" spans="1:64" s="3" customFormat="1" ht="30" customHeight="1" thickBot="1" x14ac:dyDescent="0.3">
      <c r="A32" s="26" t="s">
        <v>11</v>
      </c>
      <c r="B32" s="64"/>
      <c r="C32" s="65"/>
      <c r="D32" s="66"/>
      <c r="E32" s="67"/>
      <c r="F32" s="67"/>
      <c r="G32" s="68"/>
      <c r="H32" s="68" t="str">
        <f t="shared" si="6"/>
        <v/>
      </c>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row>
    <row r="33" spans="1:64" s="3" customFormat="1" ht="30" customHeight="1" thickBot="1" x14ac:dyDescent="0.3">
      <c r="A33" s="27" t="s">
        <v>12</v>
      </c>
      <c r="B33" s="12"/>
      <c r="C33" s="32"/>
      <c r="D33" s="44"/>
      <c r="E33" s="33"/>
      <c r="F33" s="33"/>
      <c r="G33" s="13"/>
      <c r="H33" s="13" t="str">
        <f t="shared" si="6"/>
        <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row>
    <row r="34" spans="1:64" ht="30" customHeight="1" x14ac:dyDescent="0.25">
      <c r="G34" s="6"/>
    </row>
    <row r="35" spans="1:64" ht="30" customHeight="1" x14ac:dyDescent="0.25">
      <c r="C35" s="9"/>
      <c r="F35" s="28"/>
    </row>
    <row r="36" spans="1:64" ht="30" customHeight="1" x14ac:dyDescent="0.25">
      <c r="C36" s="10"/>
    </row>
  </sheetData>
  <mergeCells count="13">
    <mergeCell ref="B2:BL2"/>
    <mergeCell ref="C3:D3"/>
    <mergeCell ref="C4:D4"/>
    <mergeCell ref="B5:G5"/>
    <mergeCell ref="AK4:AQ4"/>
    <mergeCell ref="AR4:AX4"/>
    <mergeCell ref="AY4:BE4"/>
    <mergeCell ref="BF4:BL4"/>
    <mergeCell ref="E3:F3"/>
    <mergeCell ref="I4:O4"/>
    <mergeCell ref="P4:V4"/>
    <mergeCell ref="W4:AC4"/>
    <mergeCell ref="AD4:AJ4"/>
  </mergeCells>
  <conditionalFormatting sqref="D32:D33">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4">
      <formula>AND(TODAY()&gt;=I$5,TODAY()&lt;J$5)</formula>
    </cfRule>
  </conditionalFormatting>
  <conditionalFormatting sqref="I7:BL33">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7:D31">
    <cfRule type="dataBar" priority="1">
      <dataBar>
        <cfvo type="num" val="0"/>
        <cfvo type="num" val="1"/>
        <color theme="0" tint="-0.249977111117893"/>
      </dataBar>
      <extLst>
        <ext xmlns:x14="http://schemas.microsoft.com/office/spreadsheetml/2009/9/main" uri="{B025F937-C7B1-47D3-B67F-A62EFF666E3E}">
          <x14:id>{55FB08A6-DB3B-464E-A5A3-713298633E5C}</x14:id>
        </ext>
      </extLst>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 &amp;N</oddFooter>
  </headerFooter>
  <ignoredErrors>
    <ignoredError sqref="E25 F19 F26 F3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55FB08A6-DB3B-464E-A5A3-713298633E5C}">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18" customWidth="1"/>
    <col min="2" max="16384" width="9.140625" style="2"/>
  </cols>
  <sheetData>
    <row r="1" spans="1:2" ht="46.5" customHeight="1" x14ac:dyDescent="0.2"/>
    <row r="2" spans="1:2" s="20" customFormat="1" ht="15.75" x14ac:dyDescent="0.25">
      <c r="A2" s="19" t="s">
        <v>20</v>
      </c>
      <c r="B2" s="19"/>
    </row>
    <row r="3" spans="1:2" s="24" customFormat="1" ht="27" customHeight="1" x14ac:dyDescent="0.25">
      <c r="A3" s="25" t="s">
        <v>21</v>
      </c>
      <c r="B3" s="25"/>
    </row>
    <row r="4" spans="1:2" s="21" customFormat="1" ht="26.25" x14ac:dyDescent="0.4">
      <c r="A4" s="22" t="s">
        <v>22</v>
      </c>
    </row>
    <row r="5" spans="1:2" ht="87" customHeight="1" x14ac:dyDescent="0.2">
      <c r="A5" s="23" t="s">
        <v>23</v>
      </c>
    </row>
    <row r="6" spans="1:2" ht="26.25" customHeight="1" x14ac:dyDescent="0.2">
      <c r="A6" s="22" t="s">
        <v>24</v>
      </c>
    </row>
    <row r="7" spans="1:2" s="18" customFormat="1" ht="223.5" customHeight="1" x14ac:dyDescent="0.25">
      <c r="A7" s="30" t="s">
        <v>25</v>
      </c>
    </row>
    <row r="8" spans="1:2" s="21" customFormat="1" ht="26.25" x14ac:dyDescent="0.4">
      <c r="A8" s="22" t="s">
        <v>26</v>
      </c>
    </row>
    <row r="9" spans="1:2" ht="75" x14ac:dyDescent="0.2">
      <c r="A9" s="23" t="s">
        <v>27</v>
      </c>
    </row>
    <row r="10" spans="1:2" s="18" customFormat="1" ht="27.95" customHeight="1" x14ac:dyDescent="0.25">
      <c r="A10" s="31" t="s">
        <v>28</v>
      </c>
    </row>
    <row r="11" spans="1:2" s="21" customFormat="1" ht="26.25" x14ac:dyDescent="0.4">
      <c r="A11" s="22" t="s">
        <v>29</v>
      </c>
    </row>
    <row r="12" spans="1:2" ht="30" x14ac:dyDescent="0.2">
      <c r="A12" s="23" t="s">
        <v>30</v>
      </c>
    </row>
    <row r="13" spans="1:2" s="18" customFormat="1" ht="27.95" customHeight="1" x14ac:dyDescent="0.25">
      <c r="A13" s="31" t="s">
        <v>31</v>
      </c>
    </row>
    <row r="14" spans="1:2" s="21" customFormat="1" ht="26.25" x14ac:dyDescent="0.4">
      <c r="A14" s="22" t="s">
        <v>32</v>
      </c>
    </row>
    <row r="15" spans="1:2" ht="91.5" customHeight="1" x14ac:dyDescent="0.2">
      <c r="A15" s="23" t="s">
        <v>33</v>
      </c>
    </row>
    <row r="16" spans="1:2" ht="90" x14ac:dyDescent="0.2">
      <c r="A16" s="23"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2020-06-07T18:08:50Z</dcterms:modified>
</cp:coreProperties>
</file>