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elie\OneDrive\Documents\FATEC\CURSOS\Excel IA\"/>
    </mc:Choice>
  </mc:AlternateContent>
  <xr:revisionPtr revIDLastSave="0" documentId="13_ncr:1_{A578D754-64DD-4F41-B367-B58C4E41813E}" xr6:coauthVersionLast="47" xr6:coauthVersionMax="47" xr10:uidLastSave="{00000000-0000-0000-0000-000000000000}"/>
  <bookViews>
    <workbookView xWindow="-108" yWindow="-108" windowWidth="23256" windowHeight="12456" tabRatio="0" xr2:uid="{28868117-C5A4-48B1-947A-0E37E0EA2A2A}"/>
  </bookViews>
  <sheets>
    <sheet name="Planilha1" sheetId="1" r:id="rId1"/>
    <sheet name="Planilha2" sheetId="2" r:id="rId2"/>
  </sheets>
  <definedNames>
    <definedName name="Patrimonio">Planilha1!$D$24</definedName>
    <definedName name="Rendimento_Carteira">Planilha1!$D$15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2" i="1"/>
  <c r="H5" i="2"/>
  <c r="C39" i="1"/>
  <c r="D16" i="1"/>
  <c r="C31" i="1"/>
  <c r="D31" i="1" s="1"/>
  <c r="C32" i="1"/>
  <c r="D32" i="1" s="1"/>
  <c r="C33" i="1"/>
  <c r="D33" i="1" s="1"/>
  <c r="C34" i="1"/>
  <c r="D34" i="1" s="1"/>
  <c r="C30" i="1"/>
  <c r="D30" i="1" s="1"/>
  <c r="D24" i="1"/>
  <c r="D25" i="1" s="1"/>
  <c r="D45" i="1" l="1"/>
  <c r="D42" i="1"/>
  <c r="D47" i="1"/>
  <c r="D46" i="1"/>
  <c r="D44" i="1"/>
  <c r="D43" i="1"/>
  <c r="D48" i="1" l="1"/>
</calcChain>
</file>

<file path=xl/sharedStrings.xml><?xml version="1.0" encoding="utf-8"?>
<sst xmlns="http://schemas.openxmlformats.org/spreadsheetml/2006/main" count="88" uniqueCount="51">
  <si>
    <t>INVESTIMENTO MENSAL</t>
  </si>
  <si>
    <t>Cenários</t>
  </si>
  <si>
    <t>Dividendo</t>
  </si>
  <si>
    <t>Configurações</t>
  </si>
  <si>
    <t xml:space="preserve">     Salário</t>
  </si>
  <si>
    <t xml:space="preserve">     Rendimento da Carteira</t>
  </si>
  <si>
    <t xml:space="preserve">    Sugestão de Investimento</t>
  </si>
  <si>
    <t xml:space="preserve">    Quanto investir por mês?</t>
  </si>
  <si>
    <t xml:space="preserve">    Por quantos Anos?</t>
  </si>
  <si>
    <t xml:space="preserve">    Taxa de Rendimento mensal?</t>
  </si>
  <si>
    <t xml:space="preserve">    Patrimônio Acumulado?</t>
  </si>
  <si>
    <t xml:space="preserve">    Dividendos Mensais?</t>
  </si>
  <si>
    <t xml:space="preserve">    Quanto em 2 Anos?</t>
  </si>
  <si>
    <t xml:space="preserve">    Quanto em 5 Anos?</t>
  </si>
  <si>
    <t xml:space="preserve">    Quanto em 10 Anos?</t>
  </si>
  <si>
    <t xml:space="preserve">    Quanto em 20 Anos?</t>
  </si>
  <si>
    <t xml:space="preserve">    Quanto em 30 Anos?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</si>
  <si>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</si>
  <si>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</si>
  <si>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</si>
  <si>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</si>
  <si>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</si>
  <si>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</si>
  <si>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</si>
  <si>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</si>
  <si>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</si>
  <si>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</si>
  <si>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</si>
  <si>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</si>
  <si>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MODERADO</t>
  </si>
  <si>
    <t>CONSERVADOR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</si>
  <si>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</si>
  <si>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</si>
  <si>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</si>
  <si>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</si>
  <si>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</si>
  <si>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</si>
  <si>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CHAVE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</si>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</sst>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9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66006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67F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95DDF"/>
        <bgColor indexed="64"/>
      </patternFill>
    </fill>
    <fill>
      <patternFill patternType="solid">
        <fgColor rgb="FFFF99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3" xfId="0" applyBorder="1"/>
    <xf numFmtId="8" fontId="0" fillId="0" borderId="4" xfId="0" applyNumberFormat="1" applyBorder="1"/>
    <xf numFmtId="8" fontId="0" fillId="0" borderId="5" xfId="0" applyNumberFormat="1" applyBorder="1"/>
    <xf numFmtId="0" fontId="0" fillId="0" borderId="6" xfId="0" applyBorder="1"/>
    <xf numFmtId="8" fontId="0" fillId="0" borderId="7" xfId="0" applyNumberFormat="1" applyBorder="1"/>
    <xf numFmtId="8" fontId="0" fillId="0" borderId="8" xfId="0" applyNumberFormat="1" applyBorder="1"/>
    <xf numFmtId="0" fontId="0" fillId="0" borderId="9" xfId="0" applyBorder="1"/>
    <xf numFmtId="8" fontId="0" fillId="0" borderId="10" xfId="0" applyNumberFormat="1" applyBorder="1"/>
    <xf numFmtId="8" fontId="0" fillId="0" borderId="11" xfId="0" applyNumberFormat="1" applyBorder="1"/>
    <xf numFmtId="0" fontId="7" fillId="4" borderId="1" xfId="0" applyFont="1" applyFill="1" applyBorder="1" applyAlignment="1">
      <alignment horizontal="center" vertical="center"/>
    </xf>
    <xf numFmtId="9" fontId="0" fillId="0" borderId="0" xfId="1" applyFont="1"/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69" fontId="3" fillId="0" borderId="5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8" fontId="3" fillId="3" borderId="8" xfId="0" applyNumberFormat="1" applyFont="1" applyFill="1" applyBorder="1" applyAlignment="1">
      <alignment horizontal="center"/>
    </xf>
    <xf numFmtId="8" fontId="3" fillId="3" borderId="11" xfId="0" applyNumberFormat="1" applyFont="1" applyFill="1" applyBorder="1" applyAlignment="1">
      <alignment horizontal="center"/>
    </xf>
    <xf numFmtId="169" fontId="0" fillId="0" borderId="23" xfId="0" applyNumberForma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0" fontId="6" fillId="3" borderId="16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0" fontId="6" fillId="3" borderId="18" xfId="0" applyFont="1" applyFill="1" applyBorder="1" applyAlignment="1">
      <alignment horizontal="left"/>
    </xf>
    <xf numFmtId="0" fontId="6" fillId="3" borderId="22" xfId="0" applyFont="1" applyFill="1" applyBorder="1" applyAlignment="1">
      <alignment horizontal="left"/>
    </xf>
    <xf numFmtId="0" fontId="0" fillId="5" borderId="2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20" xfId="0" applyFont="1" applyFill="1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5" fillId="5" borderId="21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7" fillId="4" borderId="27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center" vertical="center"/>
    </xf>
    <xf numFmtId="0" fontId="9" fillId="6" borderId="0" xfId="0" applyFont="1" applyFill="1"/>
    <xf numFmtId="0" fontId="9" fillId="6" borderId="0" xfId="0" applyFont="1" applyFill="1" applyAlignment="1">
      <alignment horizontal="center"/>
    </xf>
    <xf numFmtId="0" fontId="9" fillId="6" borderId="0" xfId="0" applyFont="1" applyFill="1" applyAlignment="1"/>
    <xf numFmtId="0" fontId="3" fillId="7" borderId="0" xfId="0" applyFont="1" applyFill="1" applyAlignment="1">
      <alignment horizontal="center"/>
    </xf>
    <xf numFmtId="0" fontId="0" fillId="7" borderId="0" xfId="0" applyFill="1"/>
    <xf numFmtId="169" fontId="3" fillId="7" borderId="0" xfId="0" applyNumberFormat="1" applyFont="1" applyFill="1"/>
    <xf numFmtId="169" fontId="0" fillId="5" borderId="0" xfId="0" applyNumberFormat="1" applyFill="1"/>
    <xf numFmtId="9" fontId="0" fillId="0" borderId="0" xfId="0" applyNumberFormat="1" applyAlignment="1">
      <alignment horizontal="center"/>
    </xf>
    <xf numFmtId="0" fontId="2" fillId="2" borderId="0" xfId="2"/>
    <xf numFmtId="9" fontId="2" fillId="2" borderId="0" xfId="1" applyFont="1" applyFill="1"/>
    <xf numFmtId="0" fontId="3" fillId="5" borderId="0" xfId="0" applyFont="1" applyFill="1" applyAlignment="1">
      <alignment vertical="center"/>
    </xf>
    <xf numFmtId="169" fontId="3" fillId="5" borderId="0" xfId="0" applyNumberFormat="1" applyFont="1" applyFill="1" applyAlignment="1">
      <alignment horizontal="center" vertical="center"/>
    </xf>
    <xf numFmtId="169" fontId="3" fillId="5" borderId="0" xfId="0" applyNumberFormat="1" applyFont="1" applyFill="1" applyAlignment="1">
      <alignment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A6169C"/>
      <color rgb="FFFFCCFF"/>
      <color rgb="FFFF99FF"/>
      <color rgb="FFE95DDF"/>
      <color rgb="FF660066"/>
      <color rgb="FF860DC3"/>
      <color rgb="FFC66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Planilha1!$C$41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15-4E01-9A67-99BBA03C5753}"/>
              </c:ext>
            </c:extLst>
          </c:dPt>
          <c:dPt>
            <c:idx val="1"/>
            <c:bubble3D val="0"/>
            <c:spPr>
              <a:solidFill>
                <a:srgbClr val="FF9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15-4E01-9A67-99BBA03C5753}"/>
              </c:ext>
            </c:extLst>
          </c:dPt>
          <c:dPt>
            <c:idx val="2"/>
            <c:bubble3D val="0"/>
            <c:spPr>
              <a:solidFill>
                <a:srgbClr val="E95DD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15-4E01-9A67-99BBA03C5753}"/>
              </c:ext>
            </c:extLst>
          </c:dPt>
          <c:dPt>
            <c:idx val="3"/>
            <c:bubble3D val="0"/>
            <c:spPr>
              <a:solidFill>
                <a:srgbClr val="A616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15-4E01-9A67-99BBA03C575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15-4E01-9A67-99BBA03C5753}"/>
              </c:ext>
            </c:extLst>
          </c:dPt>
          <c:dPt>
            <c:idx val="5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15-4E01-9A67-99BBA03C5753}"/>
              </c:ext>
            </c:extLst>
          </c:dPt>
          <c:cat>
            <c:strRef>
              <c:f>Planilha1!$B$42:$B$47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Planilha1!$C$42:$C$47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5-4E01-9A67-99BBA03C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556259</xdr:colOff>
      <xdr:row>1</xdr:row>
      <xdr:rowOff>76200</xdr:rowOff>
    </xdr:from>
    <xdr:to>
      <xdr:col>4</xdr:col>
      <xdr:colOff>198120</xdr:colOff>
      <xdr:row>9</xdr:row>
      <xdr:rowOff>141385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784F963-A011-14DE-9401-8EA18E2EB7A0}"/>
            </a:ext>
          </a:extLst>
        </xdr:cNvPr>
        <xdr:cNvSpPr/>
      </xdr:nvSpPr>
      <xdr:spPr>
        <a:xfrm>
          <a:off x="556259" y="259080"/>
          <a:ext cx="7056121" cy="1528225"/>
        </a:xfrm>
        <a:prstGeom prst="roundRect">
          <a:avLst/>
        </a:prstGeom>
        <a:solidFill>
          <a:srgbClr val="A6169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269017</xdr:colOff>
      <xdr:row>1</xdr:row>
      <xdr:rowOff>129539</xdr:rowOff>
    </xdr:from>
    <xdr:to>
      <xdr:col>1</xdr:col>
      <xdr:colOff>1668780</xdr:colOff>
      <xdr:row>8</xdr:row>
      <xdr:rowOff>165516</xdr:rowOff>
    </xdr:to>
    <xdr:pic>
      <xdr:nvPicPr>
        <xdr:cNvPr id="2" name="Imagem 1" descr="Ícones de porquinho em SVG, PNG, AI para baixar.">
          <a:extLst>
            <a:ext uri="{FF2B5EF4-FFF2-40B4-BE49-F238E27FC236}">
              <a16:creationId xmlns:a16="http://schemas.microsoft.com/office/drawing/2014/main" id="{8BE53573-E8A7-10E0-2851-3C37458BE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617" y="312419"/>
          <a:ext cx="1399763" cy="1316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2068140</xdr:colOff>
      <xdr:row>2</xdr:row>
      <xdr:rowOff>144780</xdr:rowOff>
    </xdr:from>
    <xdr:to>
      <xdr:col>3</xdr:col>
      <xdr:colOff>845820</xdr:colOff>
      <xdr:row>9</xdr:row>
      <xdr:rowOff>61230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0EF36E8-3CE0-2FBA-4629-A4330B14767F}"/>
            </a:ext>
          </a:extLst>
        </xdr:cNvPr>
        <xdr:cNvSpPr txBox="1"/>
      </xdr:nvSpPr>
      <xdr:spPr>
        <a:xfrm>
          <a:off x="2677740" y="510540"/>
          <a:ext cx="4492680" cy="1196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4800">
              <a:solidFill>
                <a:srgbClr val="E95DDF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FEH</a:t>
          </a:r>
          <a:r>
            <a:rPr lang="pt-BR" sz="5200" baseline="0">
              <a:solidFill>
                <a:srgbClr val="E95DDF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</a:t>
          </a:r>
          <a:r>
            <a:rPr lang="pt-BR" sz="6600">
              <a:solidFill>
                <a:srgbClr val="E95DDF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INVEST</a:t>
          </a:r>
          <a:endParaRPr lang="pt-BR" sz="6000">
            <a:solidFill>
              <a:srgbClr val="E95DDF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</xdr:col>
      <xdr:colOff>1093470</xdr:colOff>
      <xdr:row>50</xdr:row>
      <xdr:rowOff>129540</xdr:rowOff>
    </xdr:from>
    <xdr:to>
      <xdr:col>3</xdr:col>
      <xdr:colOff>76200</xdr:colOff>
      <xdr:row>66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1BD54DF-1142-71EF-29D9-471F694F8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5493-C842-49A3-95B1-49D41229E393}">
  <sheetPr codeName="Planilha1"/>
  <dimension ref="A13:W81"/>
  <sheetViews>
    <sheetView showGridLines="0" showRowColHeaders="0" tabSelected="1" topLeftCell="A36" zoomScale="70" zoomScaleNormal="70" workbookViewId="0">
      <selection activeCell="C38" sqref="C38"/>
    </sheetView>
  </sheetViews>
  <sheetFormatPr defaultColWidth="0" defaultRowHeight="14.4" x14ac:dyDescent="0.3"/>
  <cols>
    <col min="1" max="1" width="8.88671875" customWidth="1"/>
    <col min="2" max="3" width="41.6640625" customWidth="1"/>
    <col min="4" max="4" width="15.88671875" customWidth="1"/>
    <col min="5" max="5" width="8.88671875" customWidth="1"/>
    <col min="6" max="6" width="13.44140625" hidden="1" customWidth="1"/>
    <col min="7" max="11" width="8.88671875" hidden="1" customWidth="1"/>
    <col min="12" max="22" width="8.88671875" hidden="1"/>
    <col min="23" max="23" width="8.6640625" hidden="1"/>
    <col min="24" max="16384" width="8.88671875" hidden="1"/>
  </cols>
  <sheetData>
    <row r="13" spans="2:4" ht="23.4" x14ac:dyDescent="0.3">
      <c r="B13" s="14" t="s">
        <v>3</v>
      </c>
      <c r="C13" s="15"/>
      <c r="D13" s="16"/>
    </row>
    <row r="14" spans="2:4" x14ac:dyDescent="0.3">
      <c r="B14" s="29" t="s">
        <v>4</v>
      </c>
      <c r="C14" s="30"/>
      <c r="D14" s="22">
        <v>5000</v>
      </c>
    </row>
    <row r="15" spans="2:4" x14ac:dyDescent="0.3">
      <c r="B15" s="31" t="s">
        <v>5</v>
      </c>
      <c r="C15" s="32"/>
      <c r="D15" s="23">
        <v>0.01</v>
      </c>
    </row>
    <row r="16" spans="2:4" x14ac:dyDescent="0.3">
      <c r="B16" s="33" t="s">
        <v>6</v>
      </c>
      <c r="C16" s="34"/>
      <c r="D16" s="24">
        <f>D14*30%</f>
        <v>1500</v>
      </c>
    </row>
    <row r="20" spans="1:4" ht="35.4" customHeight="1" x14ac:dyDescent="0.3">
      <c r="B20" s="12" t="s">
        <v>0</v>
      </c>
      <c r="C20" s="12"/>
      <c r="D20" s="12"/>
    </row>
    <row r="21" spans="1:4" ht="15.6" x14ac:dyDescent="0.3">
      <c r="B21" s="35" t="s">
        <v>7</v>
      </c>
      <c r="C21" s="36"/>
      <c r="D21" s="17">
        <v>750</v>
      </c>
    </row>
    <row r="22" spans="1:4" ht="15.6" x14ac:dyDescent="0.3">
      <c r="B22" s="37" t="s">
        <v>8</v>
      </c>
      <c r="C22" s="38"/>
      <c r="D22" s="18">
        <v>5</v>
      </c>
    </row>
    <row r="23" spans="1:4" ht="15.6" x14ac:dyDescent="0.3">
      <c r="B23" s="37" t="s">
        <v>9</v>
      </c>
      <c r="C23" s="38"/>
      <c r="D23" s="19">
        <v>1.0789999999999999E-2</v>
      </c>
    </row>
    <row r="24" spans="1:4" ht="15.6" x14ac:dyDescent="0.3">
      <c r="B24" s="25" t="s">
        <v>10</v>
      </c>
      <c r="C24" s="26"/>
      <c r="D24" s="20">
        <f>FV(D23,D22*12,D21*-1)</f>
        <v>62832.685498865736</v>
      </c>
    </row>
    <row r="25" spans="1:4" ht="15.6" x14ac:dyDescent="0.3">
      <c r="B25" s="27" t="s">
        <v>11</v>
      </c>
      <c r="C25" s="28"/>
      <c r="D25" s="21">
        <f>D24*1%</f>
        <v>628.32685498865737</v>
      </c>
    </row>
    <row r="29" spans="1:4" ht="23.4" x14ac:dyDescent="0.45">
      <c r="B29" s="39" t="s">
        <v>1</v>
      </c>
      <c r="C29" s="40"/>
      <c r="D29" s="41" t="s">
        <v>2</v>
      </c>
    </row>
    <row r="30" spans="1:4" x14ac:dyDescent="0.3">
      <c r="A30" s="2">
        <v>2</v>
      </c>
      <c r="B30" s="3" t="s">
        <v>12</v>
      </c>
      <c r="C30" s="4">
        <f>FV($D$23,$A30*12,$D$21*-1)</f>
        <v>20420.720473233912</v>
      </c>
      <c r="D30" s="5">
        <f>C30*Rendimento_Carteira</f>
        <v>204.20720473233914</v>
      </c>
    </row>
    <row r="31" spans="1:4" x14ac:dyDescent="0.3">
      <c r="A31" s="2">
        <v>5</v>
      </c>
      <c r="B31" s="6" t="s">
        <v>13</v>
      </c>
      <c r="C31" s="7">
        <f>FV($D$23,$A31*12,$D$21*-1)</f>
        <v>62832.685498865736</v>
      </c>
      <c r="D31" s="8">
        <f>C31*Rendimento_Carteira</f>
        <v>628.32685498865737</v>
      </c>
    </row>
    <row r="32" spans="1:4" x14ac:dyDescent="0.3">
      <c r="A32" s="2">
        <v>10</v>
      </c>
      <c r="B32" s="6" t="s">
        <v>14</v>
      </c>
      <c r="C32" s="7">
        <f>FV($D$23,$A32*12,$D$21*-1)</f>
        <v>182463.15939762915</v>
      </c>
      <c r="D32" s="8">
        <f>C32*Rendimento_Carteira</f>
        <v>1824.6315939762915</v>
      </c>
    </row>
    <row r="33" spans="1:4" x14ac:dyDescent="0.3">
      <c r="A33" s="2">
        <v>20</v>
      </c>
      <c r="B33" s="6" t="s">
        <v>15</v>
      </c>
      <c r="C33" s="7">
        <f>FV($D$23,$A33*12,$D$21*-1)</f>
        <v>843898.8000728105</v>
      </c>
      <c r="D33" s="8">
        <f>C33*Rendimento_Carteira</f>
        <v>8438.9880007281045</v>
      </c>
    </row>
    <row r="34" spans="1:4" ht="18.600000000000001" customHeight="1" x14ac:dyDescent="0.3">
      <c r="A34" s="2">
        <v>30</v>
      </c>
      <c r="B34" s="9" t="s">
        <v>16</v>
      </c>
      <c r="C34" s="10">
        <f>FV($D$23,$A34*12,$D$21*-1)</f>
        <v>3241627.2412535357</v>
      </c>
      <c r="D34" s="11">
        <f>C34*Rendimento_Carteira</f>
        <v>32416.27241253536</v>
      </c>
    </row>
    <row r="35" spans="1:4" ht="24.6" customHeight="1" x14ac:dyDescent="0.3"/>
    <row r="38" spans="1:4" ht="15.6" x14ac:dyDescent="0.3">
      <c r="B38" s="42" t="s">
        <v>19</v>
      </c>
      <c r="C38" s="43" t="s">
        <v>17</v>
      </c>
      <c r="D38" s="44"/>
    </row>
    <row r="39" spans="1:4" x14ac:dyDescent="0.3">
      <c r="B39" s="52" t="s">
        <v>18</v>
      </c>
      <c r="C39" s="53">
        <f>D21</f>
        <v>750</v>
      </c>
      <c r="D39" s="54"/>
    </row>
    <row r="41" spans="1:4" x14ac:dyDescent="0.3">
      <c r="B41" s="45" t="s">
        <v>20</v>
      </c>
      <c r="C41" s="45" t="s">
        <v>21</v>
      </c>
      <c r="D41" s="45" t="s">
        <v>22</v>
      </c>
    </row>
    <row r="42" spans="1:4" x14ac:dyDescent="0.3">
      <c r="B42" s="1" t="s">
        <v>23</v>
      </c>
      <c r="C42" s="49">
        <f>VLOOKUP($C$38&amp;"-"&amp;B42,Planilha2!A:D,4,FALSE)</f>
        <v>0.5</v>
      </c>
      <c r="D42" s="48">
        <f>C42*$C$39</f>
        <v>375</v>
      </c>
    </row>
    <row r="43" spans="1:4" x14ac:dyDescent="0.3">
      <c r="B43" s="1" t="s">
        <v>24</v>
      </c>
      <c r="C43" s="49">
        <f>VLOOKUP($C$38&amp;"-"&amp;B43,Planilha2!A:D,4,FALSE)</f>
        <v>0.1</v>
      </c>
      <c r="D43" s="48">
        <f t="shared" ref="D43:D47" si="0">C43*$C$39</f>
        <v>75</v>
      </c>
    </row>
    <row r="44" spans="1:4" x14ac:dyDescent="0.3">
      <c r="B44" s="1" t="s">
        <v>25</v>
      </c>
      <c r="C44" s="49">
        <f>VLOOKUP($C$38&amp;"-"&amp;B44,Planilha2!A:D,4,FALSE)</f>
        <v>0.05</v>
      </c>
      <c r="D44" s="48">
        <f t="shared" si="0"/>
        <v>37.5</v>
      </c>
    </row>
    <row r="45" spans="1:4" x14ac:dyDescent="0.3">
      <c r="B45" s="1" t="s">
        <v>26</v>
      </c>
      <c r="C45" s="49">
        <f>VLOOKUP($C$38&amp;"-"&amp;B45,Planilha2!A:D,4,FALSE)</f>
        <v>0.05</v>
      </c>
      <c r="D45" s="48">
        <f t="shared" si="0"/>
        <v>37.5</v>
      </c>
    </row>
    <row r="46" spans="1:4" x14ac:dyDescent="0.3">
      <c r="B46" s="1" t="s">
        <v>27</v>
      </c>
      <c r="C46" s="49">
        <f>VLOOKUP($C$38&amp;"-"&amp;B46,Planilha2!A:D,4,FALSE)</f>
        <v>0.2</v>
      </c>
      <c r="D46" s="48">
        <f t="shared" si="0"/>
        <v>150</v>
      </c>
    </row>
    <row r="47" spans="1:4" x14ac:dyDescent="0.3">
      <c r="B47" s="1" t="s">
        <v>28</v>
      </c>
      <c r="C47" s="49">
        <f>VLOOKUP($C$38&amp;"-"&amp;B47,Planilha2!A:D,4,FALSE)</f>
        <v>0.1</v>
      </c>
      <c r="D47" s="48">
        <f t="shared" si="0"/>
        <v>75</v>
      </c>
    </row>
    <row r="48" spans="1:4" x14ac:dyDescent="0.3">
      <c r="B48" s="46"/>
      <c r="C48" s="46"/>
      <c r="D48" s="47">
        <f>SUM(D42:D47)</f>
        <v>750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</sheetData>
  <mergeCells count="11">
    <mergeCell ref="B13:D13"/>
    <mergeCell ref="B14:C14"/>
    <mergeCell ref="B15:C15"/>
    <mergeCell ref="B16:C16"/>
    <mergeCell ref="B29:C29"/>
    <mergeCell ref="B20:D20"/>
    <mergeCell ref="B21:C21"/>
    <mergeCell ref="B22:C22"/>
    <mergeCell ref="B23:C23"/>
    <mergeCell ref="B24:C24"/>
    <mergeCell ref="B25:C25"/>
  </mergeCells>
  <dataValidations count="1">
    <dataValidation type="list" allowBlank="1" showInputMessage="1" showErrorMessage="1" sqref="C38" xr:uid="{676CA913-29BB-457F-827F-34AE72CC51D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DB74-C86C-4277-A90A-F8A991B11472}">
  <sheetPr codeName="Planilha2"/>
  <dimension ref="A4:H22"/>
  <sheetViews>
    <sheetView workbookViewId="0">
      <selection activeCell="L5" sqref="L5"/>
    </sheetView>
  </sheetViews>
  <sheetFormatPr defaultRowHeight="14.4" x14ac:dyDescent="0.3"/>
  <cols>
    <col min="1" max="1" width="31.6640625" bestFit="1" customWidth="1"/>
    <col min="2" max="2" width="13.77734375" bestFit="1" customWidth="1"/>
    <col min="3" max="3" width="18" bestFit="1" customWidth="1"/>
    <col min="4" max="4" width="8.88671875" style="13"/>
    <col min="7" max="7" width="17.6640625" bestFit="1" customWidth="1"/>
  </cols>
  <sheetData>
    <row r="4" spans="1:8" x14ac:dyDescent="0.3">
      <c r="A4" t="s">
        <v>37</v>
      </c>
      <c r="B4" t="s">
        <v>19</v>
      </c>
      <c r="C4" s="1" t="s">
        <v>20</v>
      </c>
      <c r="H4" t="s">
        <v>50</v>
      </c>
    </row>
    <row r="5" spans="1:8" x14ac:dyDescent="0.3">
      <c r="A5" t="s">
        <v>31</v>
      </c>
      <c r="B5" t="s">
        <v>30</v>
      </c>
      <c r="C5" s="1" t="s">
        <v>23</v>
      </c>
      <c r="D5" s="13">
        <v>0.3</v>
      </c>
      <c r="G5" s="50" t="s">
        <v>39</v>
      </c>
      <c r="H5" s="51">
        <f>VLOOKUP(G5,$A:$D,4,FALSE)</f>
        <v>0.35</v>
      </c>
    </row>
    <row r="6" spans="1:8" x14ac:dyDescent="0.3">
      <c r="A6" t="s">
        <v>32</v>
      </c>
      <c r="B6" t="s">
        <v>30</v>
      </c>
      <c r="C6" s="1" t="s">
        <v>24</v>
      </c>
      <c r="D6" s="13">
        <v>0.5</v>
      </c>
    </row>
    <row r="7" spans="1:8" x14ac:dyDescent="0.3">
      <c r="A7" t="s">
        <v>33</v>
      </c>
      <c r="B7" t="s">
        <v>30</v>
      </c>
      <c r="C7" s="1" t="s">
        <v>25</v>
      </c>
      <c r="D7" s="13">
        <v>0.1</v>
      </c>
    </row>
    <row r="8" spans="1:8" x14ac:dyDescent="0.3">
      <c r="A8" t="s">
        <v>34</v>
      </c>
      <c r="B8" t="s">
        <v>30</v>
      </c>
      <c r="C8" s="1" t="s">
        <v>26</v>
      </c>
      <c r="D8" s="13">
        <v>0.1</v>
      </c>
    </row>
    <row r="9" spans="1:8" x14ac:dyDescent="0.3">
      <c r="A9" t="s">
        <v>35</v>
      </c>
      <c r="B9" t="s">
        <v>30</v>
      </c>
      <c r="C9" s="1" t="s">
        <v>27</v>
      </c>
      <c r="D9" s="13">
        <v>0</v>
      </c>
    </row>
    <row r="10" spans="1:8" x14ac:dyDescent="0.3">
      <c r="A10" t="s">
        <v>36</v>
      </c>
      <c r="B10" t="s">
        <v>30</v>
      </c>
      <c r="C10" s="1" t="s">
        <v>28</v>
      </c>
      <c r="D10" s="13">
        <v>0</v>
      </c>
    </row>
    <row r="11" spans="1:8" x14ac:dyDescent="0.3">
      <c r="A11" t="s">
        <v>38</v>
      </c>
      <c r="B11" t="s">
        <v>29</v>
      </c>
      <c r="C11" s="1" t="s">
        <v>23</v>
      </c>
      <c r="D11" s="13">
        <v>0.32</v>
      </c>
    </row>
    <row r="12" spans="1:8" x14ac:dyDescent="0.3">
      <c r="A12" t="s">
        <v>39</v>
      </c>
      <c r="B12" t="s">
        <v>29</v>
      </c>
      <c r="C12" s="1" t="s">
        <v>24</v>
      </c>
      <c r="D12" s="13">
        <v>0.35</v>
      </c>
    </row>
    <row r="13" spans="1:8" x14ac:dyDescent="0.3">
      <c r="A13" t="s">
        <v>40</v>
      </c>
      <c r="B13" t="s">
        <v>29</v>
      </c>
      <c r="C13" s="1" t="s">
        <v>25</v>
      </c>
      <c r="D13" s="13">
        <v>0.08</v>
      </c>
    </row>
    <row r="14" spans="1:8" x14ac:dyDescent="0.3">
      <c r="A14" t="s">
        <v>41</v>
      </c>
      <c r="B14" t="s">
        <v>29</v>
      </c>
      <c r="C14" s="1" t="s">
        <v>26</v>
      </c>
      <c r="D14" s="13">
        <v>0.05</v>
      </c>
    </row>
    <row r="15" spans="1:8" x14ac:dyDescent="0.3">
      <c r="A15" t="s">
        <v>42</v>
      </c>
      <c r="B15" t="s">
        <v>29</v>
      </c>
      <c r="C15" s="1" t="s">
        <v>27</v>
      </c>
      <c r="D15" s="13">
        <v>0.1</v>
      </c>
    </row>
    <row r="16" spans="1:8" x14ac:dyDescent="0.3">
      <c r="A16" t="s">
        <v>43</v>
      </c>
      <c r="B16" t="s">
        <v>29</v>
      </c>
      <c r="C16" s="1" t="s">
        <v>28</v>
      </c>
      <c r="D16" s="13">
        <v>0.1</v>
      </c>
    </row>
    <row r="17" spans="1:4" x14ac:dyDescent="0.3">
      <c r="A17" t="s">
        <v>44</v>
      </c>
      <c r="B17" t="s">
        <v>17</v>
      </c>
      <c r="C17" s="1" t="s">
        <v>23</v>
      </c>
      <c r="D17" s="13">
        <v>0.5</v>
      </c>
    </row>
    <row r="18" spans="1:4" x14ac:dyDescent="0.3">
      <c r="A18" t="s">
        <v>45</v>
      </c>
      <c r="B18" t="s">
        <v>17</v>
      </c>
      <c r="C18" s="1" t="s">
        <v>24</v>
      </c>
      <c r="D18" s="13">
        <v>0.1</v>
      </c>
    </row>
    <row r="19" spans="1:4" x14ac:dyDescent="0.3">
      <c r="A19" t="s">
        <v>46</v>
      </c>
      <c r="B19" t="s">
        <v>17</v>
      </c>
      <c r="C19" s="1" t="s">
        <v>25</v>
      </c>
      <c r="D19" s="13">
        <v>0.05</v>
      </c>
    </row>
    <row r="20" spans="1:4" x14ac:dyDescent="0.3">
      <c r="A20" t="s">
        <v>47</v>
      </c>
      <c r="B20" t="s">
        <v>17</v>
      </c>
      <c r="C20" s="1" t="s">
        <v>26</v>
      </c>
      <c r="D20" s="13">
        <v>0.05</v>
      </c>
    </row>
    <row r="21" spans="1:4" x14ac:dyDescent="0.3">
      <c r="A21" t="s">
        <v>48</v>
      </c>
      <c r="B21" t="s">
        <v>17</v>
      </c>
      <c r="C21" s="1" t="s">
        <v>27</v>
      </c>
      <c r="D21" s="13">
        <v>0.2</v>
      </c>
    </row>
    <row r="22" spans="1:4" x14ac:dyDescent="0.3">
      <c r="A22" t="s">
        <v>49</v>
      </c>
      <c r="B22" t="s">
        <v>17</v>
      </c>
      <c r="C22" s="1" t="s">
        <v>28</v>
      </c>
      <c r="D22" s="1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Patrimonio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LIE MATSUNAGA</dc:creator>
  <cp:lastModifiedBy>FERNANDA LIE MATSUNAGA</cp:lastModifiedBy>
  <dcterms:created xsi:type="dcterms:W3CDTF">2025-06-30T03:15:38Z</dcterms:created>
  <dcterms:modified xsi:type="dcterms:W3CDTF">2025-06-30T04:12:22Z</dcterms:modified>
</cp:coreProperties>
</file>