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opher French\Downloads\"/>
    </mc:Choice>
  </mc:AlternateContent>
  <xr:revisionPtr revIDLastSave="0" documentId="13_ncr:1_{0267CF20-51B5-4BD9-B699-26C175F63803}" xr6:coauthVersionLast="47" xr6:coauthVersionMax="47" xr10:uidLastSave="{00000000-0000-0000-0000-000000000000}"/>
  <bookViews>
    <workbookView xWindow="-108" yWindow="-108" windowWidth="23256" windowHeight="12576" xr2:uid="{FBCF112F-9F8D-461D-80AE-4588E44AE5EF}"/>
  </bookViews>
  <sheets>
    <sheet name="q1" sheetId="1" r:id="rId1"/>
    <sheet name="q2" sheetId="2" r:id="rId2"/>
    <sheet name="q3" sheetId="3" r:id="rId3"/>
    <sheet name="q4" sheetId="4" r:id="rId4"/>
  </sheets>
  <definedNames>
    <definedName name="solver_adj" localSheetId="0" hidden="1">'q1'!$B$2:$D$4</definedName>
    <definedName name="solver_adj" localSheetId="1" hidden="1">'q2'!$B$2:$B$5</definedName>
    <definedName name="solver_adj" localSheetId="2" hidden="1">'q3'!$B$2:$C$3</definedName>
    <definedName name="solver_adj" localSheetId="3" hidden="1">'q4'!$B$2:$B$3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2</definedName>
    <definedName name="solver_drv" localSheetId="2" hidden="1">2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'q1'!$B$10:$D$10</definedName>
    <definedName name="solver_lhs1" localSheetId="1" hidden="1">'q2'!$B$11</definedName>
    <definedName name="solver_lhs1" localSheetId="2" hidden="1">'q3'!$B$10</definedName>
    <definedName name="solver_lhs1" localSheetId="3" hidden="1">'q4'!$B$11:$B$12</definedName>
    <definedName name="solver_lhs2" localSheetId="0" hidden="1">'q1'!$B$11:$D$11</definedName>
    <definedName name="solver_lhs2" localSheetId="1" hidden="1">'q2'!$B$12</definedName>
    <definedName name="solver_lhs2" localSheetId="2" hidden="1">'q3'!$B$11:$B$13</definedName>
    <definedName name="solver_lhs2" localSheetId="3" hidden="1">'q4'!$B$9:$B$10</definedName>
    <definedName name="solver_lhs3" localSheetId="0" hidden="1">'q1'!$B$13:$B$15</definedName>
    <definedName name="solver_lhs3" localSheetId="1" hidden="1">'q2'!$B$13</definedName>
    <definedName name="solver_lhs3" localSheetId="2" hidden="1">'q3'!$B$14:$B$17</definedName>
    <definedName name="solver_lhs4" localSheetId="0" hidden="1">'q1'!$B$16:$B$18</definedName>
    <definedName name="solver_lhs4" localSheetId="1" hidden="1">'q2'!$B$14</definedName>
    <definedName name="solver_lhs4" localSheetId="2" hidden="1">'q3'!$B$9</definedName>
    <definedName name="solver_lhs5" localSheetId="0" hidden="1">'q1'!$B$21:$B$23</definedName>
    <definedName name="solver_lhs5" localSheetId="1" hidden="1">'q2'!$B$15:$B$18</definedName>
    <definedName name="solver_lhs6" localSheetId="0" hidden="1">'q1'!$C$21:$C$23</definedName>
    <definedName name="solver_lhs7" localSheetId="0" hidden="1">'q1'!$D$21:$D$23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7</definedName>
    <definedName name="solver_num" localSheetId="1" hidden="1">5</definedName>
    <definedName name="solver_num" localSheetId="2" hidden="1">4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'q1'!$B$7</definedName>
    <definedName name="solver_opt" localSheetId="1" hidden="1">'q2'!$B$8</definedName>
    <definedName name="solver_opt" localSheetId="2" hidden="1">'q3'!$B$6</definedName>
    <definedName name="solver_opt" localSheetId="3" hidden="1">'q4'!$B$6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2</definedName>
    <definedName name="solver_rbv" localSheetId="2" hidden="1">2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1" localSheetId="3" hidden="1">3</definedName>
    <definedName name="solver_rel2" localSheetId="0" hidden="1">1</definedName>
    <definedName name="solver_rel2" localSheetId="1" hidden="1">3</definedName>
    <definedName name="solver_rel2" localSheetId="2" hidden="1">1</definedName>
    <definedName name="solver_rel2" localSheetId="3" hidden="1">1</definedName>
    <definedName name="solver_rel3" localSheetId="0" hidden="1">2</definedName>
    <definedName name="solver_rel3" localSheetId="1" hidden="1">3</definedName>
    <definedName name="solver_rel3" localSheetId="2" hidden="1">3</definedName>
    <definedName name="solver_rel4" localSheetId="0" hidden="1">3</definedName>
    <definedName name="solver_rel4" localSheetId="1" hidden="1">1</definedName>
    <definedName name="solver_rel4" localSheetId="2" hidden="1">3</definedName>
    <definedName name="solver_rel5" localSheetId="0" hidden="1">3</definedName>
    <definedName name="solver_rel5" localSheetId="1" hidden="1">3</definedName>
    <definedName name="solver_rel6" localSheetId="0" hidden="1">3</definedName>
    <definedName name="solver_rel7" localSheetId="0" hidden="1">3</definedName>
    <definedName name="solver_rhs1" localSheetId="0" hidden="1">'q1'!$F$10</definedName>
    <definedName name="solver_rhs1" localSheetId="1" hidden="1">'q2'!$D$11</definedName>
    <definedName name="solver_rhs1" localSheetId="2" hidden="1">'q3'!$D$10</definedName>
    <definedName name="solver_rhs1" localSheetId="3" hidden="1">'q4'!$D$11:$D$12</definedName>
    <definedName name="solver_rhs2" localSheetId="0" hidden="1">'q1'!$F$11</definedName>
    <definedName name="solver_rhs2" localSheetId="1" hidden="1">'q2'!$D$12</definedName>
    <definedName name="solver_rhs2" localSheetId="2" hidden="1">'q3'!$D$11:$D$13</definedName>
    <definedName name="solver_rhs2" localSheetId="3" hidden="1">'q4'!$D$9:$D$10</definedName>
    <definedName name="solver_rhs3" localSheetId="0" hidden="1">'q1'!$D$13:$D$15</definedName>
    <definedName name="solver_rhs3" localSheetId="1" hidden="1">'q2'!$D$13</definedName>
    <definedName name="solver_rhs3" localSheetId="2" hidden="1">'q3'!$D$14:$D$17</definedName>
    <definedName name="solver_rhs4" localSheetId="0" hidden="1">'q1'!$D$16:$D$18</definedName>
    <definedName name="solver_rhs4" localSheetId="1" hidden="1">'q2'!$D$14</definedName>
    <definedName name="solver_rhs4" localSheetId="2" hidden="1">'q3'!$D$9</definedName>
    <definedName name="solver_rhs5" localSheetId="0" hidden="1">'q1'!$F$21:$F$23</definedName>
    <definedName name="solver_rhs5" localSheetId="1" hidden="1">'q2'!$D$15:$D$18</definedName>
    <definedName name="solver_rhs6" localSheetId="0" hidden="1">'q1'!$F$21:$F$23</definedName>
    <definedName name="solver_rhs7" localSheetId="0" hidden="1">'q1'!$F$21:$F$23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2</definedName>
    <definedName name="solver_scl" localSheetId="2" hidden="1">2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11" i="4"/>
  <c r="B10" i="4"/>
  <c r="B9" i="4"/>
  <c r="D13" i="1"/>
  <c r="B15" i="1"/>
  <c r="B14" i="1"/>
  <c r="D15" i="1" s="1"/>
  <c r="B13" i="1"/>
  <c r="D14" i="1" s="1"/>
  <c r="B18" i="1"/>
  <c r="B17" i="1"/>
  <c r="B16" i="1"/>
  <c r="B6" i="4"/>
  <c r="B17" i="3"/>
  <c r="B16" i="3"/>
  <c r="B15" i="3"/>
  <c r="B14" i="3"/>
  <c r="B13" i="3"/>
  <c r="B12" i="3"/>
  <c r="B11" i="3"/>
  <c r="B10" i="3"/>
  <c r="B9" i="3"/>
  <c r="B6" i="3"/>
  <c r="B14" i="2"/>
  <c r="B18" i="2"/>
  <c r="B17" i="2"/>
  <c r="B16" i="2"/>
  <c r="B15" i="2"/>
  <c r="B13" i="2"/>
  <c r="B12" i="2"/>
  <c r="D11" i="2"/>
  <c r="B11" i="2"/>
  <c r="B8" i="2"/>
  <c r="D23" i="1"/>
  <c r="C23" i="1"/>
  <c r="B23" i="1"/>
  <c r="D22" i="1"/>
  <c r="D21" i="1"/>
  <c r="C22" i="1"/>
  <c r="C21" i="1"/>
  <c r="B22" i="1"/>
  <c r="B21" i="1"/>
  <c r="D11" i="1"/>
  <c r="D10" i="1"/>
  <c r="C11" i="1"/>
  <c r="C10" i="1"/>
  <c r="B11" i="1"/>
  <c r="B10" i="1"/>
  <c r="B7" i="1"/>
</calcChain>
</file>

<file path=xl/sharedStrings.xml><?xml version="1.0" encoding="utf-8"?>
<sst xmlns="http://schemas.openxmlformats.org/spreadsheetml/2006/main" count="103" uniqueCount="54">
  <si>
    <t xml:space="preserve">Objective Function: </t>
  </si>
  <si>
    <t xml:space="preserve">Decision Variable: </t>
  </si>
  <si>
    <t xml:space="preserve">Subject to: </t>
  </si>
  <si>
    <t>Minimize cost:</t>
  </si>
  <si>
    <t>Inventory (units)</t>
  </si>
  <si>
    <t>Atlanta Produce (units)</t>
  </si>
  <si>
    <t>Phoenix Produce (units)</t>
  </si>
  <si>
    <t>Maximum Atlanta production</t>
  </si>
  <si>
    <t>Maximum Phoenix production</t>
  </si>
  <si>
    <t>&lt;=</t>
  </si>
  <si>
    <t>1st Month</t>
  </si>
  <si>
    <t>2nd Month</t>
  </si>
  <si>
    <t>3rd Month</t>
  </si>
  <si>
    <r>
      <t>X</t>
    </r>
    <r>
      <rPr>
        <sz val="8"/>
        <color theme="1"/>
        <rFont val="Aptos Narrow"/>
        <family val="2"/>
        <scheme val="minor"/>
      </rPr>
      <t>ij</t>
    </r>
  </si>
  <si>
    <r>
      <t>Y</t>
    </r>
    <r>
      <rPr>
        <sz val="8"/>
        <color theme="1"/>
        <rFont val="Aptos Narrow"/>
        <family val="2"/>
        <scheme val="minor"/>
      </rPr>
      <t>i</t>
    </r>
  </si>
  <si>
    <t>=</t>
  </si>
  <si>
    <t>&gt;=</t>
  </si>
  <si>
    <t>Bonds ($)</t>
  </si>
  <si>
    <t>Home Mortgages ($)</t>
  </si>
  <si>
    <t>Car Loans ($)</t>
  </si>
  <si>
    <t>Personal Loans ($)</t>
  </si>
  <si>
    <t>Investment</t>
  </si>
  <si>
    <t>Maximize return:</t>
  </si>
  <si>
    <r>
      <t>X</t>
    </r>
    <r>
      <rPr>
        <sz val="8"/>
        <color theme="1"/>
        <rFont val="Aptos Narrow"/>
        <family val="2"/>
        <scheme val="minor"/>
      </rPr>
      <t>4</t>
    </r>
  </si>
  <si>
    <r>
      <t>X</t>
    </r>
    <r>
      <rPr>
        <sz val="8"/>
        <color theme="1"/>
        <rFont val="Aptos Narrow"/>
        <family val="2"/>
        <scheme val="minor"/>
      </rPr>
      <t xml:space="preserve">2 </t>
    </r>
    <r>
      <rPr>
        <sz val="11"/>
        <color theme="1"/>
        <rFont val="Aptos Narrow"/>
        <family val="2"/>
        <scheme val="minor"/>
      </rPr>
      <t>- X</t>
    </r>
    <r>
      <rPr>
        <sz val="8"/>
        <color theme="1"/>
        <rFont val="Aptos Narrow"/>
        <family val="2"/>
        <scheme val="minor"/>
      </rPr>
      <t>4</t>
    </r>
  </si>
  <si>
    <r>
      <t>X</t>
    </r>
    <r>
      <rPr>
        <sz val="8"/>
        <color theme="1"/>
        <rFont val="Aptos Narrow"/>
        <family val="2"/>
        <scheme val="minor"/>
      </rPr>
      <t xml:space="preserve">1 </t>
    </r>
    <r>
      <rPr>
        <sz val="11"/>
        <color theme="1"/>
        <rFont val="Aptos Narrow"/>
        <family val="2"/>
        <scheme val="minor"/>
      </rPr>
      <t>- X</t>
    </r>
    <r>
      <rPr>
        <sz val="8"/>
        <color theme="1"/>
        <rFont val="Aptos Narrow"/>
        <family val="2"/>
        <scheme val="minor"/>
      </rPr>
      <t>4</t>
    </r>
  </si>
  <si>
    <r>
      <t>X</t>
    </r>
    <r>
      <rPr>
        <sz val="8"/>
        <color theme="1"/>
        <rFont val="Aptos Narrow"/>
        <family val="2"/>
        <scheme val="minor"/>
      </rPr>
      <t>1</t>
    </r>
  </si>
  <si>
    <r>
      <t>X</t>
    </r>
    <r>
      <rPr>
        <sz val="8"/>
        <color theme="1"/>
        <rFont val="Aptos Narrow"/>
        <family val="2"/>
        <scheme val="minor"/>
      </rPr>
      <t>2</t>
    </r>
  </si>
  <si>
    <r>
      <t>X</t>
    </r>
    <r>
      <rPr>
        <sz val="8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/>
    </r>
  </si>
  <si>
    <r>
      <t>X</t>
    </r>
    <r>
      <rPr>
        <sz val="8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/>
    </r>
  </si>
  <si>
    <r>
      <t>X</t>
    </r>
    <r>
      <rPr>
        <sz val="8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+ X</t>
    </r>
    <r>
      <rPr>
        <sz val="8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+ X</t>
    </r>
    <r>
      <rPr>
        <sz val="8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+ X</t>
    </r>
    <r>
      <rPr>
        <sz val="8"/>
        <color theme="1"/>
        <rFont val="Aptos Narrow"/>
        <family val="2"/>
        <scheme val="minor"/>
      </rPr>
      <t>4</t>
    </r>
  </si>
  <si>
    <t>Produce</t>
  </si>
  <si>
    <t>Electric</t>
  </si>
  <si>
    <t>Gas</t>
  </si>
  <si>
    <t>Produce (units)</t>
  </si>
  <si>
    <t>Bought (units)</t>
  </si>
  <si>
    <r>
      <t>X</t>
    </r>
    <r>
      <rPr>
        <sz val="8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+ Y</t>
    </r>
    <r>
      <rPr>
        <sz val="8"/>
        <color theme="1"/>
        <rFont val="Aptos Narrow"/>
        <family val="2"/>
        <scheme val="minor"/>
      </rPr>
      <t>1</t>
    </r>
  </si>
  <si>
    <r>
      <t>X</t>
    </r>
    <r>
      <rPr>
        <sz val="8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+ Y</t>
    </r>
    <r>
      <rPr>
        <sz val="8"/>
        <color theme="1"/>
        <rFont val="Aptos Narrow"/>
        <family val="2"/>
        <scheme val="minor"/>
      </rPr>
      <t>2</t>
    </r>
  </si>
  <si>
    <r>
      <t>0.2X</t>
    </r>
    <r>
      <rPr>
        <sz val="8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+ 0.4X</t>
    </r>
    <r>
      <rPr>
        <sz val="8"/>
        <color theme="1"/>
        <rFont val="Aptos Narrow"/>
        <family val="2"/>
        <scheme val="minor"/>
      </rPr>
      <t>2</t>
    </r>
  </si>
  <si>
    <r>
      <t>0.3X</t>
    </r>
    <r>
      <rPr>
        <sz val="8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+ 0.5X</t>
    </r>
    <r>
      <rPr>
        <sz val="8"/>
        <color theme="1"/>
        <rFont val="Aptos Narrow"/>
        <family val="2"/>
        <scheme val="minor"/>
      </rPr>
      <t>2</t>
    </r>
  </si>
  <si>
    <r>
      <t>0.1X</t>
    </r>
    <r>
      <rPr>
        <sz val="8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+ 0.1X</t>
    </r>
    <r>
      <rPr>
        <sz val="8"/>
        <color theme="1"/>
        <rFont val="Aptos Narrow"/>
        <family val="2"/>
        <scheme val="minor"/>
      </rPr>
      <t>2</t>
    </r>
  </si>
  <si>
    <r>
      <t>X</t>
    </r>
    <r>
      <rPr>
        <sz val="8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/>
    </r>
  </si>
  <si>
    <r>
      <t>Y</t>
    </r>
    <r>
      <rPr>
        <sz val="8"/>
        <color theme="1"/>
        <rFont val="Aptos Narrow"/>
        <family val="2"/>
        <scheme val="minor"/>
      </rPr>
      <t>1</t>
    </r>
  </si>
  <si>
    <r>
      <t>Y</t>
    </r>
    <r>
      <rPr>
        <sz val="8"/>
        <color theme="1"/>
        <rFont val="Aptos Narrow"/>
        <family val="2"/>
        <scheme val="minor"/>
      </rPr>
      <t>2</t>
    </r>
  </si>
  <si>
    <t>Generator (units)</t>
  </si>
  <si>
    <t>Alternator (units)</t>
  </si>
  <si>
    <t>Maximize profit:</t>
  </si>
  <si>
    <t>Wiring time</t>
  </si>
  <si>
    <t>Testing time</t>
  </si>
  <si>
    <r>
      <t>X</t>
    </r>
    <r>
      <rPr>
        <sz val="8"/>
        <color theme="1"/>
        <rFont val="Aptos Narrow"/>
        <family val="2"/>
        <scheme val="minor"/>
      </rPr>
      <t>11</t>
    </r>
    <r>
      <rPr>
        <sz val="11"/>
        <color theme="1"/>
        <rFont val="Aptos Narrow"/>
        <family val="2"/>
        <scheme val="minor"/>
      </rPr>
      <t xml:space="preserve"> + X</t>
    </r>
    <r>
      <rPr>
        <sz val="8"/>
        <color theme="1"/>
        <rFont val="Aptos Narrow"/>
        <family val="2"/>
        <scheme val="minor"/>
      </rPr>
      <t>21</t>
    </r>
  </si>
  <si>
    <r>
      <t>X</t>
    </r>
    <r>
      <rPr>
        <sz val="8"/>
        <color theme="1"/>
        <rFont val="Aptos Narrow"/>
        <family val="2"/>
        <scheme val="minor"/>
      </rPr>
      <t>12</t>
    </r>
    <r>
      <rPr>
        <sz val="11"/>
        <color theme="1"/>
        <rFont val="Aptos Narrow"/>
        <family val="2"/>
        <scheme val="minor"/>
      </rPr>
      <t xml:space="preserve"> + X</t>
    </r>
    <r>
      <rPr>
        <sz val="8"/>
        <color theme="1"/>
        <rFont val="Aptos Narrow"/>
        <family val="2"/>
        <scheme val="minor"/>
      </rPr>
      <t>22</t>
    </r>
  </si>
  <si>
    <r>
      <t>X</t>
    </r>
    <r>
      <rPr>
        <sz val="8"/>
        <color theme="1"/>
        <rFont val="Aptos Narrow"/>
        <family val="2"/>
        <scheme val="minor"/>
      </rPr>
      <t>13</t>
    </r>
    <r>
      <rPr>
        <sz val="11"/>
        <color theme="1"/>
        <rFont val="Aptos Narrow"/>
        <family val="2"/>
        <scheme val="minor"/>
      </rPr>
      <t xml:space="preserve"> + X</t>
    </r>
    <r>
      <rPr>
        <sz val="8"/>
        <color theme="1"/>
        <rFont val="Aptos Narrow"/>
        <family val="2"/>
        <scheme val="minor"/>
      </rPr>
      <t>23</t>
    </r>
  </si>
  <si>
    <r>
      <t>Y</t>
    </r>
    <r>
      <rPr>
        <sz val="8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/>
    </r>
  </si>
  <si>
    <r>
      <t>Y</t>
    </r>
    <r>
      <rPr>
        <sz val="8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</si>
</sst>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D300"/>
      <color rgb="FFB1FF00"/>
      <color rgb="FFFF58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B721-B699-4E3B-BC51-8D3CC6D4BB36}">
  <dimension ref="A1:F23"/>
  <sheetViews>
    <sheetView tabSelected="1" zoomScale="115" zoomScaleNormal="115" workbookViewId="0">
      <selection activeCell="J1" sqref="J1"/>
    </sheetView>
  </sheetViews>
  <sheetFormatPr defaultRowHeight="14.4" x14ac:dyDescent="0.3"/>
  <cols>
    <col min="1" max="1" width="27.77734375" customWidth="1"/>
  </cols>
  <sheetData>
    <row r="1" spans="1:6" x14ac:dyDescent="0.3">
      <c r="A1" s="6" t="s">
        <v>1</v>
      </c>
      <c r="B1" s="2" t="s">
        <v>10</v>
      </c>
      <c r="C1" s="2" t="s">
        <v>11</v>
      </c>
      <c r="D1" s="2" t="s">
        <v>12</v>
      </c>
      <c r="F1" s="9"/>
    </row>
    <row r="2" spans="1:6" x14ac:dyDescent="0.3">
      <c r="A2" s="3" t="s">
        <v>5</v>
      </c>
      <c r="B2" s="2">
        <v>0</v>
      </c>
      <c r="C2" s="2">
        <v>100</v>
      </c>
      <c r="D2" s="2">
        <v>200</v>
      </c>
      <c r="F2" s="1"/>
    </row>
    <row r="3" spans="1:6" x14ac:dyDescent="0.3">
      <c r="A3" s="3" t="s">
        <v>6</v>
      </c>
      <c r="B3" s="2">
        <v>300</v>
      </c>
      <c r="C3" s="2">
        <v>300</v>
      </c>
      <c r="D3" s="2">
        <v>300</v>
      </c>
      <c r="F3" s="1"/>
    </row>
    <row r="4" spans="1:6" x14ac:dyDescent="0.3">
      <c r="A4" s="3" t="s">
        <v>4</v>
      </c>
      <c r="B4" s="2">
        <v>0</v>
      </c>
      <c r="C4" s="2">
        <v>0</v>
      </c>
      <c r="D4" s="2">
        <v>0</v>
      </c>
      <c r="F4" s="1"/>
    </row>
    <row r="6" spans="1:6" x14ac:dyDescent="0.3">
      <c r="A6" s="7" t="s">
        <v>0</v>
      </c>
    </row>
    <row r="7" spans="1:6" x14ac:dyDescent="0.3">
      <c r="A7" s="3" t="s">
        <v>3</v>
      </c>
      <c r="B7" s="2">
        <f>400*B2+400*C2+400*D2+360*B3+360*C3+360*D3+30*B4+30*C4+30*D4</f>
        <v>444000</v>
      </c>
    </row>
    <row r="9" spans="1:6" x14ac:dyDescent="0.3">
      <c r="A9" s="8" t="s">
        <v>2</v>
      </c>
      <c r="B9" s="2" t="s">
        <v>10</v>
      </c>
      <c r="C9" s="2" t="s">
        <v>11</v>
      </c>
      <c r="D9" s="2" t="s">
        <v>12</v>
      </c>
    </row>
    <row r="10" spans="1:6" x14ac:dyDescent="0.3">
      <c r="A10" s="3" t="s">
        <v>7</v>
      </c>
      <c r="B10" s="2">
        <f t="shared" ref="B10:D11" si="0">B2</f>
        <v>0</v>
      </c>
      <c r="C10" s="2">
        <f t="shared" si="0"/>
        <v>100</v>
      </c>
      <c r="D10" s="2">
        <f t="shared" si="0"/>
        <v>200</v>
      </c>
      <c r="E10" s="1" t="s">
        <v>9</v>
      </c>
      <c r="F10" s="1">
        <v>300</v>
      </c>
    </row>
    <row r="11" spans="1:6" x14ac:dyDescent="0.3">
      <c r="A11" s="3" t="s">
        <v>8</v>
      </c>
      <c r="B11" s="2">
        <f t="shared" si="0"/>
        <v>300</v>
      </c>
      <c r="C11" s="2">
        <f t="shared" si="0"/>
        <v>300</v>
      </c>
      <c r="D11" s="2">
        <f t="shared" si="0"/>
        <v>300</v>
      </c>
      <c r="E11" s="1" t="s">
        <v>9</v>
      </c>
      <c r="F11" s="1">
        <v>300</v>
      </c>
    </row>
    <row r="12" spans="1:6" x14ac:dyDescent="0.3">
      <c r="A12" s="13"/>
      <c r="B12" s="5"/>
      <c r="C12" s="5"/>
      <c r="D12" s="5"/>
      <c r="E12" s="5"/>
      <c r="F12" s="5"/>
    </row>
    <row r="13" spans="1:6" x14ac:dyDescent="0.3">
      <c r="A13" s="4" t="s">
        <v>42</v>
      </c>
      <c r="B13" s="2">
        <f>B4</f>
        <v>0</v>
      </c>
      <c r="C13" s="5" t="s">
        <v>15</v>
      </c>
      <c r="D13" s="5">
        <f>B2+B3-300</f>
        <v>0</v>
      </c>
    </row>
    <row r="14" spans="1:6" x14ac:dyDescent="0.3">
      <c r="A14" s="4" t="s">
        <v>52</v>
      </c>
      <c r="B14" s="2">
        <f>C4</f>
        <v>0</v>
      </c>
      <c r="C14" s="1" t="s">
        <v>15</v>
      </c>
      <c r="D14" s="1">
        <f>B13+C2+C3-400</f>
        <v>0</v>
      </c>
    </row>
    <row r="15" spans="1:6" x14ac:dyDescent="0.3">
      <c r="A15" s="4" t="s">
        <v>53</v>
      </c>
      <c r="B15" s="2">
        <f>D4</f>
        <v>0</v>
      </c>
      <c r="C15" s="1" t="s">
        <v>15</v>
      </c>
      <c r="D15" s="1">
        <f>B14+D2+D3-500</f>
        <v>0</v>
      </c>
    </row>
    <row r="16" spans="1:6" x14ac:dyDescent="0.3">
      <c r="A16" s="4" t="s">
        <v>49</v>
      </c>
      <c r="B16" s="2">
        <f>B2+B3</f>
        <v>300</v>
      </c>
      <c r="C16" s="5" t="s">
        <v>16</v>
      </c>
      <c r="D16" s="5">
        <v>300</v>
      </c>
    </row>
    <row r="17" spans="1:6" x14ac:dyDescent="0.3">
      <c r="A17" s="4" t="s">
        <v>50</v>
      </c>
      <c r="B17" s="2">
        <f>C2+C3</f>
        <v>400</v>
      </c>
      <c r="C17" s="5" t="s">
        <v>16</v>
      </c>
      <c r="D17" s="5">
        <v>400</v>
      </c>
    </row>
    <row r="18" spans="1:6" x14ac:dyDescent="0.3">
      <c r="A18" s="4" t="s">
        <v>51</v>
      </c>
      <c r="B18" s="2">
        <f>D2+D3</f>
        <v>500</v>
      </c>
      <c r="C18" s="1" t="s">
        <v>16</v>
      </c>
      <c r="D18" s="1">
        <v>500</v>
      </c>
    </row>
    <row r="20" spans="1:6" x14ac:dyDescent="0.3">
      <c r="B20" s="2" t="s">
        <v>10</v>
      </c>
      <c r="C20" s="2" t="s">
        <v>11</v>
      </c>
      <c r="D20" s="2" t="s">
        <v>12</v>
      </c>
    </row>
    <row r="21" spans="1:6" x14ac:dyDescent="0.3">
      <c r="A21" s="16" t="s">
        <v>13</v>
      </c>
      <c r="B21" s="2">
        <f t="shared" ref="B21:D23" si="1">B2</f>
        <v>0</v>
      </c>
      <c r="C21" s="2">
        <f t="shared" si="1"/>
        <v>100</v>
      </c>
      <c r="D21" s="2">
        <f t="shared" si="1"/>
        <v>200</v>
      </c>
      <c r="E21" s="1" t="s">
        <v>16</v>
      </c>
      <c r="F21" s="1">
        <v>0</v>
      </c>
    </row>
    <row r="22" spans="1:6" x14ac:dyDescent="0.3">
      <c r="A22" s="17"/>
      <c r="B22" s="2">
        <f t="shared" si="1"/>
        <v>300</v>
      </c>
      <c r="C22" s="2">
        <f t="shared" si="1"/>
        <v>300</v>
      </c>
      <c r="D22" s="2">
        <f t="shared" si="1"/>
        <v>300</v>
      </c>
      <c r="E22" s="1" t="s">
        <v>16</v>
      </c>
      <c r="F22" s="1">
        <v>0</v>
      </c>
    </row>
    <row r="23" spans="1:6" x14ac:dyDescent="0.3">
      <c r="A23" s="4" t="s">
        <v>14</v>
      </c>
      <c r="B23" s="2">
        <f t="shared" si="1"/>
        <v>0</v>
      </c>
      <c r="C23" s="2">
        <f t="shared" si="1"/>
        <v>0</v>
      </c>
      <c r="D23" s="2">
        <f t="shared" si="1"/>
        <v>0</v>
      </c>
      <c r="E23" s="1" t="s">
        <v>16</v>
      </c>
      <c r="F23" s="1">
        <v>0</v>
      </c>
    </row>
  </sheetData>
  <scenarios current="0">
    <scenario name="Result" count="9" user="Christopher French" comment="Created by Christopher French on 11/26/2024">
      <inputCells r="B2" val="0"/>
      <inputCells r="C2" val="100"/>
      <inputCells r="D2" val="200"/>
      <inputCells r="B3" val="300"/>
      <inputCells r="C3" val="300"/>
      <inputCells r="D3" val="300"/>
      <inputCells r="B4" val="0"/>
      <inputCells r="C4" val="0"/>
      <inputCells r="D4" val="0"/>
    </scenario>
  </scenarios>
  <mergeCells count="1">
    <mergeCell ref="A21:A2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0B69-BCCE-45A8-84CD-0B886A12DEBB}">
  <dimension ref="A1:E18"/>
  <sheetViews>
    <sheetView zoomScale="145" zoomScaleNormal="145" workbookViewId="0">
      <selection activeCell="G8" sqref="G8"/>
    </sheetView>
  </sheetViews>
  <sheetFormatPr defaultRowHeight="14.4" x14ac:dyDescent="0.3"/>
  <cols>
    <col min="1" max="1" width="27.77734375" customWidth="1"/>
    <col min="2" max="2" width="13.88671875" customWidth="1"/>
  </cols>
  <sheetData>
    <row r="1" spans="1:5" x14ac:dyDescent="0.3">
      <c r="A1" s="6" t="s">
        <v>1</v>
      </c>
      <c r="B1" s="2" t="s">
        <v>21</v>
      </c>
    </row>
    <row r="2" spans="1:5" x14ac:dyDescent="0.3">
      <c r="A2" s="3" t="s">
        <v>17</v>
      </c>
      <c r="B2" s="2">
        <v>325000</v>
      </c>
    </row>
    <row r="3" spans="1:5" x14ac:dyDescent="0.3">
      <c r="A3" s="3" t="s">
        <v>18</v>
      </c>
      <c r="B3" s="2">
        <v>162500</v>
      </c>
      <c r="D3" s="18"/>
      <c r="E3" s="18"/>
    </row>
    <row r="4" spans="1:5" x14ac:dyDescent="0.3">
      <c r="A4" s="3" t="s">
        <v>19</v>
      </c>
      <c r="B4" s="2">
        <v>0</v>
      </c>
      <c r="D4" s="18"/>
      <c r="E4" s="18"/>
    </row>
    <row r="5" spans="1:5" x14ac:dyDescent="0.3">
      <c r="A5" s="4" t="s">
        <v>20</v>
      </c>
      <c r="B5" s="2">
        <v>162500</v>
      </c>
    </row>
    <row r="7" spans="1:5" x14ac:dyDescent="0.3">
      <c r="A7" s="7" t="s">
        <v>0</v>
      </c>
    </row>
    <row r="8" spans="1:5" x14ac:dyDescent="0.3">
      <c r="A8" s="3" t="s">
        <v>22</v>
      </c>
      <c r="B8" s="2">
        <f>0.1*B2+0.085*B3+0.095*B4+0.125*B5</f>
        <v>66625</v>
      </c>
    </row>
    <row r="10" spans="1:5" x14ac:dyDescent="0.3">
      <c r="A10" s="8" t="s">
        <v>2</v>
      </c>
    </row>
    <row r="11" spans="1:5" x14ac:dyDescent="0.3">
      <c r="A11" s="3" t="s">
        <v>23</v>
      </c>
      <c r="B11" s="2">
        <f>B5</f>
        <v>162500</v>
      </c>
      <c r="C11" s="5" t="s">
        <v>9</v>
      </c>
      <c r="D11" s="5">
        <f>0.25*(650000)</f>
        <v>162500</v>
      </c>
    </row>
    <row r="12" spans="1:5" x14ac:dyDescent="0.3">
      <c r="A12" s="3" t="s">
        <v>24</v>
      </c>
      <c r="B12" s="2">
        <f>B3-B5</f>
        <v>0</v>
      </c>
      <c r="C12" s="5" t="s">
        <v>16</v>
      </c>
      <c r="D12" s="5">
        <v>0</v>
      </c>
    </row>
    <row r="13" spans="1:5" x14ac:dyDescent="0.3">
      <c r="A13" s="3" t="s">
        <v>25</v>
      </c>
      <c r="B13" s="2">
        <f>B2-B5</f>
        <v>162500</v>
      </c>
      <c r="C13" s="5" t="s">
        <v>16</v>
      </c>
      <c r="D13" s="5">
        <v>0</v>
      </c>
    </row>
    <row r="14" spans="1:5" x14ac:dyDescent="0.3">
      <c r="A14" s="3" t="s">
        <v>30</v>
      </c>
      <c r="B14" s="2">
        <f>B2+B3+B4+B5</f>
        <v>650000</v>
      </c>
      <c r="C14" s="9" t="s">
        <v>9</v>
      </c>
      <c r="D14" s="1">
        <v>650000</v>
      </c>
    </row>
    <row r="15" spans="1:5" x14ac:dyDescent="0.3">
      <c r="A15" s="3" t="s">
        <v>26</v>
      </c>
      <c r="B15" s="2">
        <f>B2</f>
        <v>325000</v>
      </c>
      <c r="C15" s="10" t="s">
        <v>16</v>
      </c>
      <c r="D15" s="11">
        <v>0</v>
      </c>
    </row>
    <row r="16" spans="1:5" x14ac:dyDescent="0.3">
      <c r="A16" s="3" t="s">
        <v>27</v>
      </c>
      <c r="B16" s="2">
        <f>B3</f>
        <v>162500</v>
      </c>
      <c r="C16" s="10" t="s">
        <v>16</v>
      </c>
      <c r="D16" s="11">
        <v>0</v>
      </c>
    </row>
    <row r="17" spans="1:4" x14ac:dyDescent="0.3">
      <c r="A17" s="3" t="s">
        <v>28</v>
      </c>
      <c r="B17" s="2">
        <f>B4</f>
        <v>0</v>
      </c>
      <c r="C17" s="10" t="s">
        <v>16</v>
      </c>
      <c r="D17" s="11">
        <v>0</v>
      </c>
    </row>
    <row r="18" spans="1:4" x14ac:dyDescent="0.3">
      <c r="A18" s="3" t="s">
        <v>29</v>
      </c>
      <c r="B18" s="2">
        <f>B5</f>
        <v>162500</v>
      </c>
      <c r="C18" s="10" t="s">
        <v>16</v>
      </c>
      <c r="D18" s="11">
        <v>0</v>
      </c>
    </row>
  </sheetData>
  <mergeCells count="2">
    <mergeCell ref="D3:D4"/>
    <mergeCell ref="E3:E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11AE-695B-4704-BC95-89F4622FEEE2}">
  <dimension ref="A1:D17"/>
  <sheetViews>
    <sheetView zoomScale="145" zoomScaleNormal="145" workbookViewId="0">
      <selection activeCell="G8" sqref="G8"/>
    </sheetView>
  </sheetViews>
  <sheetFormatPr defaultRowHeight="14.4" x14ac:dyDescent="0.3"/>
  <cols>
    <col min="1" max="1" width="27.77734375" customWidth="1"/>
    <col min="2" max="3" width="8.88671875" customWidth="1"/>
  </cols>
  <sheetData>
    <row r="1" spans="1:4" x14ac:dyDescent="0.3">
      <c r="A1" s="6" t="s">
        <v>1</v>
      </c>
      <c r="B1" s="2" t="s">
        <v>32</v>
      </c>
      <c r="C1" s="2" t="s">
        <v>33</v>
      </c>
    </row>
    <row r="2" spans="1:4" x14ac:dyDescent="0.3">
      <c r="A2" s="3" t="s">
        <v>34</v>
      </c>
      <c r="B2" s="2">
        <v>30000</v>
      </c>
      <c r="C2" s="2">
        <v>9999.9999999999982</v>
      </c>
    </row>
    <row r="3" spans="1:4" x14ac:dyDescent="0.3">
      <c r="A3" s="3" t="s">
        <v>35</v>
      </c>
      <c r="B3" s="2">
        <v>0</v>
      </c>
      <c r="C3" s="2">
        <v>5000.0000000000018</v>
      </c>
      <c r="D3" s="18"/>
    </row>
    <row r="4" spans="1:4" x14ac:dyDescent="0.3">
      <c r="A4" s="12"/>
      <c r="B4" s="5"/>
      <c r="D4" s="18"/>
    </row>
    <row r="5" spans="1:4" x14ac:dyDescent="0.3">
      <c r="A5" s="7" t="s">
        <v>0</v>
      </c>
    </row>
    <row r="6" spans="1:4" x14ac:dyDescent="0.3">
      <c r="A6" s="3" t="s">
        <v>3</v>
      </c>
      <c r="B6" s="2">
        <f>55*B2+82*C2+67*B3+95*C3</f>
        <v>2945000</v>
      </c>
    </row>
    <row r="8" spans="1:4" x14ac:dyDescent="0.3">
      <c r="A8" s="8" t="s">
        <v>2</v>
      </c>
    </row>
    <row r="9" spans="1:4" x14ac:dyDescent="0.3">
      <c r="A9" s="3" t="s">
        <v>36</v>
      </c>
      <c r="B9" s="2">
        <f>B2+B3</f>
        <v>30000</v>
      </c>
      <c r="C9" s="5" t="s">
        <v>16</v>
      </c>
      <c r="D9" s="5">
        <v>30000</v>
      </c>
    </row>
    <row r="10" spans="1:4" x14ac:dyDescent="0.3">
      <c r="A10" s="3" t="s">
        <v>37</v>
      </c>
      <c r="B10" s="2">
        <f>C2+C3</f>
        <v>15000</v>
      </c>
      <c r="C10" s="1" t="s">
        <v>16</v>
      </c>
      <c r="D10" s="1">
        <v>15000</v>
      </c>
    </row>
    <row r="11" spans="1:4" x14ac:dyDescent="0.3">
      <c r="A11" s="3" t="s">
        <v>38</v>
      </c>
      <c r="B11" s="2">
        <f>0.2*B2+0.4*C2</f>
        <v>10000</v>
      </c>
      <c r="C11" s="1" t="s">
        <v>9</v>
      </c>
      <c r="D11" s="1">
        <v>10000</v>
      </c>
    </row>
    <row r="12" spans="1:4" x14ac:dyDescent="0.3">
      <c r="A12" s="3" t="s">
        <v>39</v>
      </c>
      <c r="B12" s="2">
        <f>0.3*B2+0.5*C2</f>
        <v>14000</v>
      </c>
      <c r="C12" s="1" t="s">
        <v>9</v>
      </c>
      <c r="D12" s="1">
        <v>15000</v>
      </c>
    </row>
    <row r="13" spans="1:4" x14ac:dyDescent="0.3">
      <c r="A13" s="3" t="s">
        <v>40</v>
      </c>
      <c r="B13" s="2">
        <f>0.1*B2+0.1*C2</f>
        <v>4000</v>
      </c>
      <c r="C13" s="1" t="s">
        <v>9</v>
      </c>
      <c r="D13" s="1">
        <v>5000</v>
      </c>
    </row>
    <row r="14" spans="1:4" x14ac:dyDescent="0.3">
      <c r="A14" s="3" t="s">
        <v>26</v>
      </c>
      <c r="B14" s="2">
        <f>B2</f>
        <v>30000</v>
      </c>
      <c r="C14" s="1" t="s">
        <v>16</v>
      </c>
      <c r="D14" s="1">
        <v>0</v>
      </c>
    </row>
    <row r="15" spans="1:4" x14ac:dyDescent="0.3">
      <c r="A15" s="3" t="s">
        <v>41</v>
      </c>
      <c r="B15" s="2">
        <f>C2</f>
        <v>9999.9999999999982</v>
      </c>
      <c r="C15" s="1" t="s">
        <v>16</v>
      </c>
      <c r="D15" s="1">
        <v>0</v>
      </c>
    </row>
    <row r="16" spans="1:4" x14ac:dyDescent="0.3">
      <c r="A16" s="3" t="s">
        <v>42</v>
      </c>
      <c r="B16" s="2">
        <f>B3</f>
        <v>0</v>
      </c>
      <c r="C16" s="1" t="s">
        <v>16</v>
      </c>
      <c r="D16" s="1">
        <v>0</v>
      </c>
    </row>
    <row r="17" spans="1:4" x14ac:dyDescent="0.3">
      <c r="A17" s="3" t="s">
        <v>43</v>
      </c>
      <c r="B17" s="2">
        <f>C3</f>
        <v>5000.0000000000018</v>
      </c>
      <c r="C17" s="1" t="s">
        <v>16</v>
      </c>
      <c r="D17" s="1">
        <v>0</v>
      </c>
    </row>
  </sheetData>
  <mergeCells count="1">
    <mergeCell ref="D3:D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1250-8259-4049-8C54-88696A5E5854}">
  <dimension ref="A1:D12"/>
  <sheetViews>
    <sheetView zoomScale="145" zoomScaleNormal="145" workbookViewId="0">
      <selection activeCell="B6" sqref="B6"/>
    </sheetView>
  </sheetViews>
  <sheetFormatPr defaultRowHeight="14.4" x14ac:dyDescent="0.3"/>
  <cols>
    <col min="1" max="1" width="27.77734375" customWidth="1"/>
  </cols>
  <sheetData>
    <row r="1" spans="1:4" x14ac:dyDescent="0.3">
      <c r="A1" s="14" t="s">
        <v>1</v>
      </c>
      <c r="B1" s="2" t="s">
        <v>31</v>
      </c>
    </row>
    <row r="2" spans="1:4" x14ac:dyDescent="0.3">
      <c r="A2" s="3" t="s">
        <v>44</v>
      </c>
      <c r="B2" s="2">
        <v>130</v>
      </c>
    </row>
    <row r="3" spans="1:4" x14ac:dyDescent="0.3">
      <c r="A3" s="3" t="s">
        <v>45</v>
      </c>
      <c r="B3" s="2">
        <v>0</v>
      </c>
    </row>
    <row r="4" spans="1:4" x14ac:dyDescent="0.3">
      <c r="A4" s="12"/>
    </row>
    <row r="5" spans="1:4" x14ac:dyDescent="0.3">
      <c r="A5" s="7" t="s">
        <v>0</v>
      </c>
    </row>
    <row r="6" spans="1:4" x14ac:dyDescent="0.3">
      <c r="A6" s="3" t="s">
        <v>46</v>
      </c>
      <c r="B6" s="2">
        <f>250*B2+150*B3</f>
        <v>32500</v>
      </c>
    </row>
    <row r="8" spans="1:4" x14ac:dyDescent="0.3">
      <c r="A8" s="15" t="s">
        <v>2</v>
      </c>
    </row>
    <row r="9" spans="1:4" x14ac:dyDescent="0.3">
      <c r="A9" s="3" t="s">
        <v>47</v>
      </c>
      <c r="B9" s="2">
        <f>2*B2+3*B3</f>
        <v>260</v>
      </c>
      <c r="C9" s="1" t="s">
        <v>9</v>
      </c>
      <c r="D9" s="1">
        <v>260</v>
      </c>
    </row>
    <row r="10" spans="1:4" x14ac:dyDescent="0.3">
      <c r="A10" s="3" t="s">
        <v>48</v>
      </c>
      <c r="B10" s="2">
        <f>B2+2*B3</f>
        <v>130</v>
      </c>
      <c r="C10" s="1" t="s">
        <v>9</v>
      </c>
      <c r="D10" s="1">
        <v>140</v>
      </c>
    </row>
    <row r="11" spans="1:4" x14ac:dyDescent="0.3">
      <c r="A11" s="4" t="s">
        <v>26</v>
      </c>
      <c r="B11" s="2">
        <f>B2</f>
        <v>130</v>
      </c>
      <c r="C11" s="1" t="s">
        <v>16</v>
      </c>
      <c r="D11" s="1">
        <v>0</v>
      </c>
    </row>
    <row r="12" spans="1:4" x14ac:dyDescent="0.3">
      <c r="A12" s="4" t="s">
        <v>41</v>
      </c>
      <c r="B12" s="2">
        <f>B3</f>
        <v>0</v>
      </c>
      <c r="C12" s="1" t="s">
        <v>16</v>
      </c>
      <c r="D12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French</dc:creator>
  <cp:lastModifiedBy>Christopher French</cp:lastModifiedBy>
  <dcterms:created xsi:type="dcterms:W3CDTF">2024-11-26T12:47:43Z</dcterms:created>
  <dcterms:modified xsi:type="dcterms:W3CDTF">2024-11-27T12:43:41Z</dcterms:modified>
</cp:coreProperties>
</file>