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w to Use" sheetId="1" r:id="rId4"/>
    <sheet state="visible" name="ScoringTemplateNext" sheetId="2" r:id="rId5"/>
    <sheet state="visible" name="ScoringTemplateORG" sheetId="3" r:id="rId6"/>
    <sheet state="visible" name="lookup values" sheetId="4" r:id="rId7"/>
    <sheet state="visible" name="heuristic scoring" sheetId="5" r:id="rId8"/>
    <sheet state="visible" name="heuristic" sheetId="6" r:id="rId9"/>
  </sheets>
  <definedNames>
    <definedName localSheetId="1" name="Product">#REF!</definedName>
    <definedName name="ClearCommunicative">'heuristic scoring'!$A$13:$A$24</definedName>
    <definedName localSheetId="1" name="CostType">#REF!</definedName>
    <definedName name="Learnable">'heuristic scoring'!$A$45:$A$47</definedName>
    <definedName localSheetId="2" name="DebtType">#REF!</definedName>
    <definedName name="Slicer_Heuristic">#REF!</definedName>
    <definedName localSheetId="2" name="CostType">#REF!</definedName>
    <definedName localSheetId="2" name="docversion">#REF!</definedName>
    <definedName localSheetId="2" name="currentuxlevel">#REF!</definedName>
    <definedName localSheetId="1" name="docversion">#REF!</definedName>
    <definedName name="Date">#REF!</definedName>
    <definedName name="Product">#REF!</definedName>
    <definedName name="Slicer_Jul_16">#REF!</definedName>
    <definedName name="Controllable">'heuristic scoring'!$A$38:$A$43</definedName>
    <definedName name="Useful">'heuristic scoring'!$A$26:$A$28</definedName>
    <definedName name="Severity">'lookup values'!$B$2:$B$5</definedName>
    <definedName localSheetId="1" name="DebtType">#REF!</definedName>
    <definedName name="SeverityValues">'lookup values'!$A$3:$C$6</definedName>
    <definedName name="Findable">'heuristic scoring'!$A$3:$A$7</definedName>
    <definedName name="Persuasive">'heuristic scoring'!$A$61:$A$66</definedName>
    <definedName localSheetId="1" name="Date">#REF!</definedName>
    <definedName name="Aesthetics">'heuristic scoring'!$A$49:$A$59</definedName>
    <definedName localSheetId="2" name="Product">#REF!</definedName>
    <definedName name="Credible">'heuristic scoring'!$A$30:$A$36</definedName>
    <definedName name="CostType">#REF!</definedName>
    <definedName name="docversion">#REF!</definedName>
    <definedName localSheetId="2" name="Date">#REF!</definedName>
    <definedName localSheetId="1" name="currentuxlevel">#REF!</definedName>
    <definedName name="Slicer_Oct_16">#REF!</definedName>
    <definedName name="DebtType">#REF!</definedName>
    <definedName name="Accessible">'heuristic scoring'!$A$9:$A$11</definedName>
    <definedName name="currentuxlevel">#REF!</definedName>
  </definedNames>
  <calcPr/>
</workbook>
</file>

<file path=xl/sharedStrings.xml><?xml version="1.0" encoding="utf-8"?>
<sst xmlns="http://schemas.openxmlformats.org/spreadsheetml/2006/main" count="481" uniqueCount="207">
  <si>
    <t>UX Debt Calculator: How to Use</t>
  </si>
  <si>
    <t>1. The "Template" tab is the main point of entry for data for the UX Debt Calculator</t>
  </si>
  <si>
    <t>2. Field Definitions</t>
  </si>
  <si>
    <t>Category, Measures &amp; Possible Score, Actual Score and Score %</t>
  </si>
  <si>
    <t>These are master field pulled from the ‘lookup values-heuristics’ worksheet. These sections are used to help you evaluate your product or service using standard "heuristic."</t>
  </si>
  <si>
    <t>Assessment</t>
  </si>
  <si>
    <t>As you complete the evaluation of your product or service, change the value of the 'Assessment' field for each measure. This field controls the Actual Score and Score %. Possible values for the measure include:
* Unusable: imperative to fix Unusable
* Major issue: Important to fix with high priority Critical
* Minor issue: should be given low priority Moderate
* Cosmetic issue only Minor
* Meets Criteria No Issues (Default Value)</t>
  </si>
  <si>
    <t>Problem &amp; Steps to Resolve</t>
  </si>
  <si>
    <t>These fields allow you to note the problem/evidence and steps to resolve found in the heuristic evaluation</t>
  </si>
  <si>
    <t>Projected Assessment</t>
  </si>
  <si>
    <t xml:space="preserve">Once you’ve calculated the actual score through the 'Assessment' field, update the projected assessment with plans for the product or service. For example, will product A update their search in 2015 to meet the heuristic criteria? </t>
  </si>
  <si>
    <t>Projected Score</t>
  </si>
  <si>
    <t xml:space="preserve">As you select a value from the ‘Projected Assessment’ column, this value will update the ‘Projected Score’ </t>
  </si>
  <si>
    <t>Current UX Debt</t>
  </si>
  <si>
    <t xml:space="preserve">This field is calculated based on the Assessment selection on a scale from 0-4. </t>
  </si>
  <si>
    <t>Project Paydown</t>
  </si>
  <si>
    <t xml:space="preserve">This field is calculated based on the Projected Assessment selection on a scale from 0-4. </t>
  </si>
  <si>
    <t>Total Debt</t>
  </si>
  <si>
    <t>Total debt is the debt calculation before paydown is calculated</t>
  </si>
  <si>
    <t>Total Paydown</t>
  </si>
  <si>
    <t>Paydown is calculated based on the project paydown</t>
  </si>
  <si>
    <t>Total UX Debt</t>
  </si>
  <si>
    <t>Total calculated debt is the total debt vs. paydown</t>
  </si>
  <si>
    <t>SOURCES</t>
  </si>
  <si>
    <t>Nielsen, J. (1995).10 Usability Heuristics for User Interface Design. http://www.nngroup.com/articles/ten-usability-heuristics/</t>
  </si>
  <si>
    <t>Heuristic Measures</t>
  </si>
  <si>
    <t>Heuristic Assessment</t>
  </si>
  <si>
    <t>Projected Paydown</t>
  </si>
  <si>
    <t>Category</t>
  </si>
  <si>
    <t>Measure</t>
  </si>
  <si>
    <t>Possible Score</t>
  </si>
  <si>
    <t>Actual Score</t>
  </si>
  <si>
    <t>Score %</t>
  </si>
  <si>
    <t>Difference from Prev Evaluation Score</t>
  </si>
  <si>
    <t xml:space="preserve">Problem </t>
  </si>
  <si>
    <t>Steps to Resolve</t>
  </si>
  <si>
    <t>Reference to JIRA</t>
  </si>
  <si>
    <t>Projected  Assessment</t>
  </si>
  <si>
    <t>Master Fields. Update via Lookup Tables</t>
  </si>
  <si>
    <t>Calculated Fields</t>
  </si>
  <si>
    <t>Editable Field</t>
  </si>
  <si>
    <t>Calculated Field</t>
  </si>
  <si>
    <t>Meets Criteria</t>
  </si>
  <si>
    <t>A user is alerted if a plugin is necessary to view or interact with content	4</t>
  </si>
  <si>
    <t>Brand is prominent</t>
  </si>
  <si>
    <t>Logo is used correctly</t>
  </si>
  <si>
    <t>Color scheme is present</t>
  </si>
  <si>
    <t>Other Credits/Debits</t>
  </si>
  <si>
    <t>Formative Testing</t>
  </si>
  <si>
    <t>Major issue: Important to fix with high priority</t>
  </si>
  <si>
    <t>Summative Testing</t>
  </si>
  <si>
    <t>Web Analytics</t>
  </si>
  <si>
    <t>Company Branding</t>
  </si>
  <si>
    <t>SubTotal</t>
  </si>
  <si>
    <t>Total</t>
  </si>
  <si>
    <t>Unusable: imperative to fix</t>
  </si>
  <si>
    <t>Put your insights here.</t>
  </si>
  <si>
    <t xml:space="preserve">TOTAL UX DEBT IF PROJECTIONS ARE COMPLETED: </t>
  </si>
  <si>
    <t>DESCRIPTION</t>
  </si>
  <si>
    <t>SEVERITY</t>
  </si>
  <si>
    <t>HEURISTIC SCORE</t>
  </si>
  <si>
    <t>UN-INTENTIONAL DEBT</t>
  </si>
  <si>
    <t>INTENTIONAL DEBT</t>
  </si>
  <si>
    <t>DEBT TYPE</t>
  </si>
  <si>
    <t>Unusable</t>
  </si>
  <si>
    <t>Add</t>
  </si>
  <si>
    <t>Critical</t>
  </si>
  <si>
    <t>Minor issue: should be given low priority</t>
  </si>
  <si>
    <t>Moderate</t>
  </si>
  <si>
    <t>Cosmetic issue only</t>
  </si>
  <si>
    <t>Minor</t>
  </si>
  <si>
    <t>No Issues</t>
  </si>
  <si>
    <t>Paydown</t>
  </si>
  <si>
    <t>OTHER</t>
  </si>
  <si>
    <t>ADD</t>
  </si>
  <si>
    <t>PAYDOWN</t>
  </si>
  <si>
    <t>Formative Usability Testing</t>
  </si>
  <si>
    <t>CATEGORY</t>
  </si>
  <si>
    <t xml:space="preserve">MEASURE description </t>
  </si>
  <si>
    <t>POSSIBLE SCORE</t>
  </si>
  <si>
    <t xml:space="preserve">Familiar and natural </t>
  </si>
  <si>
    <t>F1</t>
  </si>
  <si>
    <t>Searchable and Sortable</t>
  </si>
  <si>
    <t>F2</t>
  </si>
  <si>
    <t>Usefully formatted</t>
  </si>
  <si>
    <t>F3</t>
  </si>
  <si>
    <t>Easily located</t>
  </si>
  <si>
    <t>F4</t>
  </si>
  <si>
    <t>How is findability affected across channels &amp; devices</t>
  </si>
  <si>
    <t>F5</t>
  </si>
  <si>
    <t>Easily findable</t>
  </si>
  <si>
    <t>Disabilities compliance for all users</t>
  </si>
  <si>
    <t>A1</t>
  </si>
  <si>
    <t>Meets compliance</t>
  </si>
  <si>
    <t>A2</t>
  </si>
  <si>
    <t>Legible font size</t>
  </si>
  <si>
    <t>A3</t>
  </si>
  <si>
    <t xml:space="preserve">Responsive design to mobiles/tablets </t>
  </si>
  <si>
    <t>System and messages speaks users' language</t>
  </si>
  <si>
    <t>C1</t>
  </si>
  <si>
    <t>Natural flow in task patterns</t>
  </si>
  <si>
    <t>C2</t>
  </si>
  <si>
    <t>Clear info and functionality</t>
  </si>
  <si>
    <t>C3</t>
  </si>
  <si>
    <t>Effective messaging</t>
  </si>
  <si>
    <t>C4</t>
  </si>
  <si>
    <t>Content meets reading level</t>
  </si>
  <si>
    <t>C5</t>
  </si>
  <si>
    <t>Clear navigational structure</t>
  </si>
  <si>
    <t>C6</t>
  </si>
  <si>
    <t xml:space="preserve">Relevant iconography </t>
  </si>
  <si>
    <t>C7</t>
  </si>
  <si>
    <t>Clear where you are (spatial navigation)</t>
  </si>
  <si>
    <t>C8</t>
  </si>
  <si>
    <t>No reliance on user memory</t>
  </si>
  <si>
    <t>C9</t>
  </si>
  <si>
    <t>Clearly marked required fields</t>
  </si>
  <si>
    <t>C10</t>
  </si>
  <si>
    <t xml:space="preserve">User is alerted if a plugin is necessary to view or interact with content	</t>
  </si>
  <si>
    <t>C11</t>
  </si>
  <si>
    <t>Clearly distinguished navigation links</t>
  </si>
  <si>
    <t>C12</t>
  </si>
  <si>
    <t>Links match destination</t>
  </si>
  <si>
    <t>Practical purpose with clear value or benefit</t>
  </si>
  <si>
    <t>U1</t>
  </si>
  <si>
    <t>Tasks can be completed</t>
  </si>
  <si>
    <t>U2</t>
  </si>
  <si>
    <t>New and seasoned users equally served</t>
  </si>
  <si>
    <t>U3</t>
  </si>
  <si>
    <t>Available functions lead to next steps</t>
  </si>
  <si>
    <t>Convinced it's trustworthy</t>
  </si>
  <si>
    <t>CR1</t>
  </si>
  <si>
    <t xml:space="preserve">Available help/support </t>
  </si>
  <si>
    <t>CR2</t>
  </si>
  <si>
    <t>Contact information is available</t>
  </si>
  <si>
    <t>CR3</t>
  </si>
  <si>
    <t>CR4</t>
  </si>
  <si>
    <t>Appropriate design/content</t>
  </si>
  <si>
    <t>CR5</t>
  </si>
  <si>
    <t>Updated content</t>
  </si>
  <si>
    <t>CR6</t>
  </si>
  <si>
    <t>Verified content</t>
  </si>
  <si>
    <t>CR7</t>
  </si>
  <si>
    <t xml:space="preserve">No typographical errors </t>
  </si>
  <si>
    <t>Tailored and customizable functionality</t>
  </si>
  <si>
    <t>CO1</t>
  </si>
  <si>
    <t>Errors are anticipated and eliminated</t>
  </si>
  <si>
    <t>CO2</t>
  </si>
  <si>
    <t>Users can easily recover from errors</t>
  </si>
  <si>
    <t>CO3</t>
  </si>
  <si>
    <t>Functions work as advertised</t>
  </si>
  <si>
    <t>CO4</t>
  </si>
  <si>
    <t>Information or functionality can be tailored</t>
  </si>
  <si>
    <t>CO5</t>
  </si>
  <si>
    <t>Users can back out of a process</t>
  </si>
  <si>
    <t>CO6</t>
  </si>
  <si>
    <t>Users can move freely</t>
  </si>
  <si>
    <t>Attainable knowledge of functionality</t>
  </si>
  <si>
    <t>L1</t>
  </si>
  <si>
    <t>System can be grasped quickly</t>
  </si>
  <si>
    <t>L2</t>
  </si>
  <si>
    <t>Accessible help section</t>
  </si>
  <si>
    <t>L3</t>
  </si>
  <si>
    <t>Predictable functions once learned</t>
  </si>
  <si>
    <t xml:space="preserve">Governed by artistic taste and professional quality </t>
  </si>
  <si>
    <t>OA1</t>
  </si>
  <si>
    <t>UI not cluttered</t>
  </si>
  <si>
    <t>OA2</t>
  </si>
  <si>
    <t>Graphics support content</t>
  </si>
  <si>
    <t>OA3</t>
  </si>
  <si>
    <t>Font and spacing is consistent</t>
  </si>
  <si>
    <t>OA4</t>
  </si>
  <si>
    <t>Appropriate titles</t>
  </si>
  <si>
    <t>OA5</t>
  </si>
  <si>
    <t>Strong headers</t>
  </si>
  <si>
    <t>OA6</t>
  </si>
  <si>
    <t>System messages are consistent in display and text</t>
  </si>
  <si>
    <t>OA7</t>
  </si>
  <si>
    <t>OA8</t>
  </si>
  <si>
    <t>OA9</t>
  </si>
  <si>
    <t>Navigation system based on [design system]</t>
  </si>
  <si>
    <t>OA10</t>
  </si>
  <si>
    <t>Icons based on [design system]</t>
  </si>
  <si>
    <t>OA11</t>
  </si>
  <si>
    <t>UI controls based on [design system]</t>
  </si>
  <si>
    <t>Displays valid reasoning to change behavior</t>
  </si>
  <si>
    <t>P1</t>
  </si>
  <si>
    <t>Motivation matches desired behavior change</t>
  </si>
  <si>
    <t>P2</t>
  </si>
  <si>
    <t>Simple to engage new behavior</t>
  </si>
  <si>
    <t>P3</t>
  </si>
  <si>
    <t xml:space="preserve">User has time for new behavior </t>
  </si>
  <si>
    <t>P4</t>
  </si>
  <si>
    <t>The new behavior complies with [validated persona/user journey]</t>
  </si>
  <si>
    <t>P5</t>
  </si>
  <si>
    <t>Trigger is used</t>
  </si>
  <si>
    <t>P6</t>
  </si>
  <si>
    <t>Trigger matches the behavior desired</t>
  </si>
  <si>
    <t>Findable</t>
  </si>
  <si>
    <t>Accesible</t>
  </si>
  <si>
    <t>Clear and Communicative</t>
  </si>
  <si>
    <t>Useful</t>
  </si>
  <si>
    <t>Credible</t>
  </si>
  <si>
    <t>Controllable</t>
  </si>
  <si>
    <t>Learnable</t>
  </si>
  <si>
    <t>Overall Aesthetics</t>
  </si>
  <si>
    <t>Persuasive Design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</si>
</sst>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6">
    <font>
      <sz val="12.0"/>
      <color rgb="FF000000"/>
      <name val="Arial"/>
      <scheme val="minor"/>
    </font>
    <font>
      <sz val="12.0"/>
      <color rgb="FF000000"/>
      <name val="Arial"/>
    </font>
    <font>
      <b/>
      <sz val="14.0"/>
      <color rgb="FF000000"/>
      <name val="Arial"/>
    </font>
    <font>
      <b/>
      <sz val="13.0"/>
      <color rgb="FF000000"/>
      <name val="Arial"/>
    </font>
    <font>
      <sz val="13.0"/>
      <color rgb="FF000000"/>
      <name val="Arial"/>
    </font>
    <font>
      <b/>
      <i/>
      <sz val="13.0"/>
      <color rgb="FFFFFFFF"/>
      <name val="Arial"/>
    </font>
    <font/>
    <font>
      <i/>
      <sz val="13.0"/>
      <color rgb="FFFFFFFF"/>
      <name val="Arial"/>
    </font>
    <font>
      <i/>
      <sz val="12.0"/>
      <color rgb="FFFFFFFF"/>
      <name val="Arial"/>
    </font>
    <font>
      <sz val="13.0"/>
      <color rgb="FFFFFFFF"/>
      <name val="Arial"/>
    </font>
    <font>
      <sz val="12.0"/>
      <color rgb="FFFFFFFF"/>
      <name val="Arial"/>
    </font>
    <font>
      <i/>
      <sz val="10.0"/>
      <color rgb="FFFFFFFF"/>
      <name val="Arial"/>
    </font>
    <font>
      <b/>
      <sz val="10.0"/>
      <color theme="1"/>
      <name val="Arial"/>
    </font>
    <font>
      <b/>
      <sz val="12.0"/>
      <color theme="1"/>
      <name val="Arial"/>
    </font>
    <font>
      <sz val="12.0"/>
      <color theme="1"/>
      <name val="Arial"/>
    </font>
    <font>
      <sz val="12.0"/>
      <color rgb="FF444444"/>
      <name val="Arial"/>
    </font>
    <font>
      <sz val="12.0"/>
      <color rgb="FF006100"/>
      <name val="Arial"/>
    </font>
    <font>
      <sz val="12.0"/>
      <color rgb="FF262626"/>
      <name val="Arial"/>
    </font>
    <font>
      <sz val="12.0"/>
      <color rgb="FF366092"/>
      <name val="Arial"/>
    </font>
    <font>
      <sz val="13.0"/>
      <color rgb="FF366092"/>
      <name val="Arial"/>
    </font>
    <font>
      <b/>
      <sz val="10.0"/>
      <color rgb="FFFFFFFF"/>
      <name val="Arial"/>
    </font>
    <font>
      <sz val="10.0"/>
      <color rgb="FF000000"/>
      <name val="Arial"/>
    </font>
    <font>
      <sz val="10.0"/>
      <color rgb="FFFFFFFF"/>
      <name val="Arial"/>
    </font>
    <font>
      <b/>
      <sz val="12.0"/>
      <color rgb="FFFFFFFF"/>
      <name val="Arial"/>
    </font>
    <font>
      <sz val="10.0"/>
      <color theme="1"/>
      <name val="Arial"/>
    </font>
    <font>
      <b/>
      <sz val="10.0"/>
      <color rgb="FF000000"/>
      <name val="Arial"/>
    </font>
  </fonts>
  <fills count="11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7F7F7F"/>
        <bgColor rgb="FF7F7F7F"/>
      </patternFill>
    </fill>
    <fill>
      <patternFill patternType="solid">
        <fgColor rgb="FF4F81BD"/>
        <bgColor rgb="FF4F81BD"/>
      </patternFill>
    </fill>
    <fill>
      <patternFill patternType="solid">
        <fgColor rgb="FFD8D8D8"/>
        <bgColor rgb="FFD8D8D8"/>
      </patternFill>
    </fill>
    <fill>
      <patternFill patternType="solid">
        <fgColor rgb="FFC6EFCE"/>
        <bgColor rgb="FFC6EFCE"/>
      </patternFill>
    </fill>
    <fill>
      <patternFill patternType="solid">
        <fgColor rgb="FFDBE5F1"/>
        <bgColor rgb="FFDBE5F1"/>
      </patternFill>
    </fill>
    <fill>
      <patternFill patternType="solid">
        <fgColor rgb="FFB2A1C7"/>
        <bgColor rgb="FFB2A1C7"/>
      </patternFill>
    </fill>
    <fill>
      <patternFill patternType="solid">
        <fgColor rgb="FF000000"/>
        <bgColor rgb="FF000000"/>
      </patternFill>
    </fill>
    <fill>
      <patternFill patternType="solid">
        <fgColor rgb="FF548DD4"/>
        <bgColor rgb="FF548DD4"/>
      </patternFill>
    </fill>
  </fills>
  <borders count="34">
    <border/>
    <border>
      <left/>
      <right/>
      <top/>
      <bottom/>
    </border>
    <border>
      <left style="medium">
        <color rgb="FF7F7F7F"/>
      </left>
      <right/>
      <top style="medium">
        <color rgb="FF7F7F7F"/>
      </top>
      <bottom/>
    </border>
    <border>
      <left/>
      <right/>
      <top style="medium">
        <color rgb="FF7F7F7F"/>
      </top>
      <bottom/>
    </border>
    <border>
      <left/>
      <right style="medium">
        <color rgb="FF7F7F7F"/>
      </right>
      <top style="medium">
        <color rgb="FF7F7F7F"/>
      </top>
      <bottom/>
    </border>
    <border>
      <left style="medium">
        <color rgb="FF7F7F7F"/>
      </left>
      <right/>
      <top/>
      <bottom/>
    </border>
    <border>
      <left/>
      <right style="medium">
        <color rgb="FF7F7F7F"/>
      </right>
      <top/>
      <bottom/>
    </border>
    <border>
      <left style="medium">
        <color rgb="FF7F7F7F"/>
      </left>
      <right/>
      <top/>
      <bottom style="medium">
        <color rgb="FF7F7F7F"/>
      </bottom>
    </border>
    <border>
      <left/>
      <right/>
      <top/>
      <bottom style="medium">
        <color rgb="FF7F7F7F"/>
      </bottom>
    </border>
    <border>
      <left/>
      <right style="medium">
        <color rgb="FF7F7F7F"/>
      </right>
      <top/>
      <bottom style="medium">
        <color rgb="FF7F7F7F"/>
      </bottom>
    </border>
    <border>
      <left style="thin">
        <color rgb="FF7F7F7F"/>
      </left>
      <top style="thin">
        <color rgb="FF7F7F7F"/>
      </top>
      <bottom style="thin">
        <color rgb="FF7F7F7F"/>
      </bottom>
    </border>
    <border>
      <top style="thin">
        <color rgb="FF7F7F7F"/>
      </top>
      <bottom style="thin">
        <color rgb="FF7F7F7F"/>
      </bottom>
    </border>
    <border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7F7F7F"/>
      </left>
      <right style="thin">
        <color rgb="FF7F7F7F"/>
      </right>
      <top style="thin">
        <color rgb="FF7F7F7F"/>
      </top>
    </border>
    <border>
      <left style="thin">
        <color rgb="FF7F7F7F"/>
      </left>
      <right style="thin">
        <color rgb="FF7F7F7F"/>
      </right>
      <bottom style="thin">
        <color rgb="FF7F7F7F"/>
      </bottom>
    </border>
    <border>
      <left style="medium">
        <color rgb="FF7F7F7F"/>
      </left>
      <right style="hair">
        <color rgb="FF000000"/>
      </right>
      <top/>
      <bottom style="hair">
        <color rgb="FF000000"/>
      </bottom>
    </border>
    <border>
      <left style="hair">
        <color rgb="FF000000"/>
      </left>
      <right style="hair">
        <color rgb="FF000000"/>
      </right>
      <top/>
      <bottom style="hair">
        <color rgb="FF000000"/>
      </bottom>
    </border>
    <border>
      <left style="hair">
        <color rgb="FF000000"/>
      </left>
      <right/>
      <top/>
      <bottom style="hair">
        <color rgb="FF000000"/>
      </bottom>
    </border>
    <border>
      <left/>
      <right/>
      <top/>
      <bottom style="hair">
        <color rgb="FF7F7F7F"/>
      </bottom>
    </border>
    <border>
      <left style="medium">
        <color rgb="FF7F7F7F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/>
      <top style="hair">
        <color rgb="FF000000"/>
      </top>
      <bottom style="hair">
        <color rgb="FF000000"/>
      </bottom>
    </border>
    <border>
      <left/>
      <right/>
      <top style="hair">
        <color rgb="FF7F7F7F"/>
      </top>
      <bottom style="hair">
        <color rgb="FF7F7F7F"/>
      </bottom>
    </border>
    <border>
      <left/>
      <right/>
      <top style="hair">
        <color rgb="FF808080"/>
      </top>
      <bottom style="hair">
        <color rgb="FF808080"/>
      </bottom>
    </border>
    <border>
      <left style="medium">
        <color rgb="FF7F7F7F"/>
      </left>
      <right style="hair">
        <color rgb="FF000000"/>
      </right>
      <top style="hair">
        <color rgb="FF000000"/>
      </top>
      <bottom/>
    </border>
    <border>
      <left style="hair">
        <color rgb="FF000000"/>
      </left>
      <right style="hair">
        <color rgb="FF000000"/>
      </right>
      <top style="hair">
        <color rgb="FF000000"/>
      </top>
      <bottom/>
    </border>
    <border>
      <left/>
      <right style="hair">
        <color rgb="FF7F7F7F"/>
      </right>
      <top/>
      <bottom style="hair">
        <color rgb="FF7F7F7F"/>
      </bottom>
    </border>
    <border>
      <left style="hair">
        <color rgb="FF7F7F7F"/>
      </left>
      <right style="hair">
        <color rgb="FF7F7F7F"/>
      </right>
      <top/>
      <bottom style="hair">
        <color rgb="FF7F7F7F"/>
      </bottom>
    </border>
    <border>
      <left style="hair">
        <color rgb="FF7F7F7F"/>
      </left>
      <right/>
      <top style="hair">
        <color rgb="FF7F7F7F"/>
      </top>
      <bottom style="hair">
        <color rgb="FF7F7F7F"/>
      </bottom>
    </border>
    <border>
      <left/>
      <right style="hair">
        <color rgb="FF7F7F7F"/>
      </right>
      <top style="hair">
        <color rgb="FF7F7F7F"/>
      </top>
      <bottom style="hair">
        <color rgb="FF7F7F7F"/>
      </bottom>
    </border>
    <border>
      <left style="hair">
        <color rgb="FF7F7F7F"/>
      </left>
      <right style="hair">
        <color rgb="FF7F7F7F"/>
      </right>
      <top style="hair">
        <color rgb="FF7F7F7F"/>
      </top>
      <bottom style="hair">
        <color rgb="FF7F7F7F"/>
      </bottom>
    </border>
    <border>
      <left/>
      <right style="hair">
        <color rgb="FF7F7F7F"/>
      </right>
      <top style="hair">
        <color rgb="FF7F7F7F"/>
      </top>
      <bottom/>
    </border>
    <border>
      <left style="hair">
        <color rgb="FF7F7F7F"/>
      </left>
      <right style="hair">
        <color rgb="FF7F7F7F"/>
      </right>
      <top style="hair">
        <color rgb="FF7F7F7F"/>
      </top>
      <bottom/>
    </border>
  </borders>
  <cellStyleXfs count="1">
    <xf borderId="0" fillId="0" fontId="0" numFmtId="0" applyAlignment="1" applyFont="1"/>
  </cellStyleXfs>
  <cellXfs count="161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2" fontId="1" numFmtId="0" xfId="0" applyBorder="1" applyFont="1"/>
    <xf borderId="3" fillId="2" fontId="1" numFmtId="0" xfId="0" applyBorder="1" applyFont="1"/>
    <xf borderId="4" fillId="2" fontId="1" numFmtId="0" xfId="0" applyBorder="1" applyFont="1"/>
    <xf borderId="5" fillId="2" fontId="2" numFmtId="0" xfId="0" applyBorder="1" applyFont="1"/>
    <xf borderId="6" fillId="2" fontId="1" numFmtId="0" xfId="0" applyBorder="1" applyFont="1"/>
    <xf borderId="5" fillId="2" fontId="1" numFmtId="0" xfId="0" applyBorder="1" applyFont="1"/>
    <xf borderId="5" fillId="2" fontId="3" numFmtId="0" xfId="0" applyAlignment="1" applyBorder="1" applyFont="1">
      <alignment shrinkToFit="0" vertical="top" wrapText="1"/>
    </xf>
    <xf borderId="1" fillId="2" fontId="4" numFmtId="0" xfId="0" applyAlignment="1" applyBorder="1" applyFont="1">
      <alignment shrinkToFit="0" vertical="center" wrapText="1"/>
    </xf>
    <xf borderId="6" fillId="2" fontId="4" numFmtId="0" xfId="0" applyAlignment="1" applyBorder="1" applyFont="1">
      <alignment shrinkToFit="0" wrapText="1"/>
    </xf>
    <xf borderId="5" fillId="2" fontId="3" numFmtId="0" xfId="0" applyAlignment="1" applyBorder="1" applyFont="1">
      <alignment shrinkToFit="0" vertical="center" wrapText="1"/>
    </xf>
    <xf borderId="1" fillId="2" fontId="4" numFmtId="0" xfId="0" applyAlignment="1" applyBorder="1" applyFont="1">
      <alignment horizontal="left" shrinkToFit="0" vertical="center" wrapText="1"/>
    </xf>
    <xf borderId="1" fillId="2" fontId="4" numFmtId="0" xfId="0" applyAlignment="1" applyBorder="1" applyFont="1">
      <alignment horizontal="center" shrinkToFit="0" vertical="center" wrapText="1"/>
    </xf>
    <xf borderId="5" fillId="2" fontId="3" numFmtId="0" xfId="0" applyAlignment="1" applyBorder="1" applyFont="1">
      <alignment vertical="center"/>
    </xf>
    <xf borderId="1" fillId="2" fontId="4" numFmtId="0" xfId="0" applyAlignment="1" applyBorder="1" applyFont="1">
      <alignment vertical="center"/>
    </xf>
    <xf borderId="6" fillId="2" fontId="4" numFmtId="0" xfId="0" applyBorder="1" applyFont="1"/>
    <xf borderId="7" fillId="2" fontId="1" numFmtId="0" xfId="0" applyBorder="1" applyFont="1"/>
    <xf borderId="8" fillId="2" fontId="1" numFmtId="0" xfId="0" applyBorder="1" applyFont="1"/>
    <xf borderId="9" fillId="2" fontId="1" numFmtId="0" xfId="0" applyBorder="1" applyFont="1"/>
    <xf borderId="10" fillId="3" fontId="5" numFmtId="0" xfId="0" applyAlignment="1" applyBorder="1" applyFill="1" applyFont="1">
      <alignment horizontal="center" vertical="center"/>
    </xf>
    <xf borderId="11" fillId="0" fontId="6" numFmtId="0" xfId="0" applyBorder="1" applyFont="1"/>
    <xf borderId="12" fillId="0" fontId="6" numFmtId="0" xfId="0" applyBorder="1" applyFont="1"/>
    <xf borderId="13" fillId="3" fontId="5" numFmtId="0" xfId="0" applyAlignment="1" applyBorder="1" applyFont="1">
      <alignment horizontal="center" vertical="center"/>
    </xf>
    <xf borderId="10" fillId="4" fontId="5" numFmtId="0" xfId="0" applyAlignment="1" applyBorder="1" applyFill="1" applyFont="1">
      <alignment horizontal="center" vertical="center"/>
    </xf>
    <xf borderId="13" fillId="4" fontId="5" numFmtId="0" xfId="0" applyAlignment="1" applyBorder="1" applyFont="1">
      <alignment horizontal="center" vertical="center"/>
    </xf>
    <xf borderId="13" fillId="5" fontId="7" numFmtId="0" xfId="0" applyAlignment="1" applyBorder="1" applyFill="1" applyFont="1">
      <alignment horizontal="center" vertical="center"/>
    </xf>
    <xf borderId="14" fillId="3" fontId="8" numFmtId="0" xfId="0" applyAlignment="1" applyBorder="1" applyFont="1">
      <alignment horizontal="center" shrinkToFit="0" vertical="center" wrapText="1"/>
    </xf>
    <xf borderId="1" fillId="2" fontId="9" numFmtId="0" xfId="0" applyAlignment="1" applyBorder="1" applyFont="1">
      <alignment vertical="center"/>
    </xf>
    <xf borderId="13" fillId="3" fontId="10" numFmtId="0" xfId="0" applyAlignment="1" applyBorder="1" applyFont="1">
      <alignment horizontal="center" shrinkToFit="0" vertical="center" wrapText="1"/>
    </xf>
    <xf borderId="13" fillId="3" fontId="10" numFmtId="0" xfId="0" applyAlignment="1" applyBorder="1" applyFont="1">
      <alignment horizontal="center" vertical="center"/>
    </xf>
    <xf borderId="13" fillId="4" fontId="10" numFmtId="0" xfId="0" applyAlignment="1" applyBorder="1" applyFont="1">
      <alignment horizontal="center" vertical="center"/>
    </xf>
    <xf borderId="13" fillId="4" fontId="10" numFmtId="0" xfId="0" applyAlignment="1" applyBorder="1" applyFont="1">
      <alignment horizontal="center" shrinkToFit="0" vertical="center" wrapText="1"/>
    </xf>
    <xf borderId="13" fillId="5" fontId="10" numFmtId="0" xfId="0" applyAlignment="1" applyBorder="1" applyFont="1">
      <alignment horizontal="center" vertical="center"/>
    </xf>
    <xf borderId="15" fillId="0" fontId="6" numFmtId="0" xfId="0" applyBorder="1" applyFont="1"/>
    <xf borderId="1" fillId="2" fontId="10" numFmtId="0" xfId="0" applyAlignment="1" applyBorder="1" applyFont="1">
      <alignment vertical="center"/>
    </xf>
    <xf borderId="10" fillId="3" fontId="11" numFmtId="0" xfId="0" applyAlignment="1" applyBorder="1" applyFont="1">
      <alignment horizontal="center" shrinkToFit="0" vertical="center" wrapText="1"/>
    </xf>
    <xf borderId="13" fillId="3" fontId="11" numFmtId="0" xfId="0" applyAlignment="1" applyBorder="1" applyFont="1">
      <alignment horizontal="center" shrinkToFit="0" vertical="center" wrapText="1"/>
    </xf>
    <xf borderId="10" fillId="4" fontId="11" numFmtId="0" xfId="0" applyAlignment="1" applyBorder="1" applyFont="1">
      <alignment horizontal="center" shrinkToFit="0" vertical="center" wrapText="1"/>
    </xf>
    <xf borderId="13" fillId="4" fontId="11" numFmtId="0" xfId="0" applyAlignment="1" applyBorder="1" applyFont="1">
      <alignment horizontal="center" shrinkToFit="0" vertical="center" wrapText="1"/>
    </xf>
    <xf borderId="13" fillId="5" fontId="11" numFmtId="0" xfId="0" applyAlignment="1" applyBorder="1" applyFont="1">
      <alignment horizontal="center" shrinkToFit="0" vertical="center" wrapText="1"/>
    </xf>
    <xf borderId="1" fillId="2" fontId="12" numFmtId="0" xfId="0" applyAlignment="1" applyBorder="1" applyFont="1">
      <alignment shrinkToFit="0" vertical="center" wrapText="1"/>
    </xf>
    <xf borderId="1" fillId="2" fontId="11" numFmtId="0" xfId="0" applyAlignment="1" applyBorder="1" applyFont="1">
      <alignment shrinkToFit="0" vertical="center" wrapText="1"/>
    </xf>
    <xf borderId="16" fillId="5" fontId="13" numFmtId="0" xfId="0" applyAlignment="1" applyBorder="1" applyFont="1">
      <alignment horizontal="center" vertical="center"/>
    </xf>
    <xf borderId="17" fillId="5" fontId="14" numFmtId="0" xfId="0" applyAlignment="1" applyBorder="1" applyFont="1">
      <alignment horizontal="left" vertical="center"/>
    </xf>
    <xf borderId="17" fillId="5" fontId="14" numFmtId="0" xfId="0" applyAlignment="1" applyBorder="1" applyFont="1">
      <alignment horizontal="center" vertical="center"/>
    </xf>
    <xf borderId="17" fillId="5" fontId="1" numFmtId="1" xfId="0" applyAlignment="1" applyBorder="1" applyFont="1" applyNumberFormat="1">
      <alignment horizontal="center" vertical="center"/>
    </xf>
    <xf borderId="17" fillId="5" fontId="1" numFmtId="9" xfId="0" applyAlignment="1" applyBorder="1" applyFont="1" applyNumberFormat="1">
      <alignment horizontal="center" vertical="center"/>
    </xf>
    <xf borderId="17" fillId="5" fontId="1" numFmtId="0" xfId="0" applyAlignment="1" applyBorder="1" applyFont="1">
      <alignment vertical="center"/>
    </xf>
    <xf borderId="17" fillId="5" fontId="13" numFmtId="0" xfId="0" applyAlignment="1" applyBorder="1" applyFont="1">
      <alignment horizontal="center" shrinkToFit="0" vertical="center" wrapText="1"/>
    </xf>
    <xf borderId="18" fillId="5" fontId="13" numFmtId="0" xfId="0" applyAlignment="1" applyBorder="1" applyFont="1">
      <alignment horizontal="center" vertical="center"/>
    </xf>
    <xf borderId="1" fillId="5" fontId="13" numFmtId="0" xfId="0" applyAlignment="1" applyBorder="1" applyFont="1">
      <alignment horizontal="center" vertical="center"/>
    </xf>
    <xf borderId="19" fillId="5" fontId="1" numFmtId="0" xfId="0" applyAlignment="1" applyBorder="1" applyFont="1">
      <alignment vertical="center"/>
    </xf>
    <xf borderId="1" fillId="2" fontId="13" numFmtId="0" xfId="0" applyAlignment="1" applyBorder="1" applyFont="1">
      <alignment vertical="center"/>
    </xf>
    <xf borderId="20" fillId="2" fontId="13" numFmtId="0" xfId="0" applyAlignment="1" applyBorder="1" applyFont="1">
      <alignment horizontal="center" vertical="center"/>
    </xf>
    <xf borderId="21" fillId="2" fontId="14" numFmtId="0" xfId="0" applyAlignment="1" applyBorder="1" applyFont="1">
      <alignment horizontal="left" vertical="center"/>
    </xf>
    <xf borderId="21" fillId="2" fontId="14" numFmtId="0" xfId="0" applyAlignment="1" applyBorder="1" applyFont="1">
      <alignment horizontal="center" vertical="center"/>
    </xf>
    <xf borderId="21" fillId="2" fontId="1" numFmtId="1" xfId="0" applyAlignment="1" applyBorder="1" applyFont="1" applyNumberFormat="1">
      <alignment horizontal="center" vertical="center"/>
    </xf>
    <xf borderId="21" fillId="2" fontId="13" numFmtId="0" xfId="0" applyAlignment="1" applyBorder="1" applyFont="1">
      <alignment horizontal="center" shrinkToFit="0" vertical="center" wrapText="1"/>
    </xf>
    <xf borderId="21" fillId="2" fontId="13" numFmtId="1" xfId="0" applyAlignment="1" applyBorder="1" applyFont="1" applyNumberFormat="1">
      <alignment horizontal="center" shrinkToFit="0" vertical="center" wrapText="1"/>
    </xf>
    <xf borderId="21" fillId="2" fontId="1" numFmtId="0" xfId="0" applyAlignment="1" applyBorder="1" applyFont="1">
      <alignment horizontal="center" readingOrder="0" vertical="center"/>
    </xf>
    <xf borderId="22" fillId="2" fontId="13" numFmtId="0" xfId="0" applyAlignment="1" applyBorder="1" applyFont="1">
      <alignment horizontal="center" vertical="center"/>
    </xf>
    <xf borderId="21" fillId="2" fontId="1" numFmtId="0" xfId="0" applyAlignment="1" applyBorder="1" applyFont="1">
      <alignment horizontal="center" vertical="center"/>
    </xf>
    <xf borderId="23" fillId="2" fontId="1" numFmtId="1" xfId="0" applyAlignment="1" applyBorder="1" applyFont="1" applyNumberFormat="1">
      <alignment horizontal="center"/>
    </xf>
    <xf borderId="1" fillId="2" fontId="1" numFmtId="0" xfId="0" applyAlignment="1" applyBorder="1" applyFont="1">
      <alignment vertical="center"/>
    </xf>
    <xf borderId="21" fillId="2" fontId="1" numFmtId="0" xfId="0" applyAlignment="1" applyBorder="1" applyFont="1">
      <alignment shrinkToFit="0" vertical="center" wrapText="1"/>
    </xf>
    <xf borderId="22" fillId="2" fontId="1" numFmtId="0" xfId="0" applyAlignment="1" applyBorder="1" applyFont="1">
      <alignment shrinkToFit="0" vertical="center" wrapText="1"/>
    </xf>
    <xf borderId="1" fillId="5" fontId="1" numFmtId="0" xfId="0" applyAlignment="1" applyBorder="1" applyFont="1">
      <alignment shrinkToFit="0" vertical="center" wrapText="1"/>
    </xf>
    <xf borderId="22" fillId="2" fontId="1" numFmtId="0" xfId="0" applyAlignment="1" applyBorder="1" applyFont="1">
      <alignment vertical="center"/>
    </xf>
    <xf borderId="1" fillId="5" fontId="1" numFmtId="0" xfId="0" applyAlignment="1" applyBorder="1" applyFont="1">
      <alignment vertical="center"/>
    </xf>
    <xf borderId="20" fillId="5" fontId="13" numFmtId="0" xfId="0" applyAlignment="1" applyBorder="1" applyFont="1">
      <alignment horizontal="center" vertical="center"/>
    </xf>
    <xf borderId="21" fillId="5" fontId="14" numFmtId="0" xfId="0" applyAlignment="1" applyBorder="1" applyFont="1">
      <alignment horizontal="left" vertical="center"/>
    </xf>
    <xf borderId="21" fillId="5" fontId="14" numFmtId="0" xfId="0" applyAlignment="1" applyBorder="1" applyFont="1">
      <alignment horizontal="center" vertical="center"/>
    </xf>
    <xf borderId="21" fillId="5" fontId="1" numFmtId="1" xfId="0" applyAlignment="1" applyBorder="1" applyFont="1" applyNumberFormat="1">
      <alignment horizontal="center" vertical="center"/>
    </xf>
    <xf borderId="21" fillId="5" fontId="1" numFmtId="9" xfId="0" applyAlignment="1" applyBorder="1" applyFont="1" applyNumberFormat="1">
      <alignment horizontal="center" vertical="center"/>
    </xf>
    <xf borderId="21" fillId="5" fontId="1" numFmtId="0" xfId="0" applyAlignment="1" applyBorder="1" applyFont="1">
      <alignment vertical="center"/>
    </xf>
    <xf borderId="21" fillId="5" fontId="1" numFmtId="0" xfId="0" applyAlignment="1" applyBorder="1" applyFont="1">
      <alignment shrinkToFit="0" vertical="center" wrapText="1"/>
    </xf>
    <xf borderId="22" fillId="5" fontId="15" numFmtId="1" xfId="0" applyAlignment="1" applyBorder="1" applyFont="1" applyNumberFormat="1">
      <alignment vertical="center"/>
    </xf>
    <xf borderId="1" fillId="5" fontId="15" numFmtId="1" xfId="0" applyAlignment="1" applyBorder="1" applyFont="1" applyNumberFormat="1">
      <alignment vertical="center"/>
    </xf>
    <xf borderId="23" fillId="5" fontId="1" numFmtId="0" xfId="0" applyAlignment="1" applyBorder="1" applyFont="1">
      <alignment vertical="center"/>
    </xf>
    <xf borderId="23" fillId="5" fontId="1" numFmtId="0" xfId="0" applyAlignment="1" applyBorder="1" applyFont="1">
      <alignment horizontal="center"/>
    </xf>
    <xf borderId="22" fillId="2" fontId="1" numFmtId="1" xfId="0" applyAlignment="1" applyBorder="1" applyFont="1" applyNumberFormat="1">
      <alignment vertical="center"/>
    </xf>
    <xf borderId="1" fillId="5" fontId="1" numFmtId="1" xfId="0" applyAlignment="1" applyBorder="1" applyFont="1" applyNumberFormat="1">
      <alignment vertical="center"/>
    </xf>
    <xf borderId="22" fillId="5" fontId="1" numFmtId="1" xfId="0" applyAlignment="1" applyBorder="1" applyFont="1" applyNumberFormat="1">
      <alignment vertical="center"/>
    </xf>
    <xf borderId="23" fillId="2" fontId="1" numFmtId="0" xfId="0" applyAlignment="1" applyBorder="1" applyFont="1">
      <alignment horizontal="center"/>
    </xf>
    <xf borderId="22" fillId="5" fontId="1" numFmtId="0" xfId="0" applyAlignment="1" applyBorder="1" applyFont="1">
      <alignment vertical="center"/>
    </xf>
    <xf borderId="17" fillId="2" fontId="1" numFmtId="0" xfId="0" applyAlignment="1" applyBorder="1" applyFont="1">
      <alignment horizontal="center" vertical="center"/>
    </xf>
    <xf borderId="21" fillId="5" fontId="1" numFmtId="0" xfId="0" applyAlignment="1" applyBorder="1" applyFont="1">
      <alignment horizontal="center" vertical="center"/>
    </xf>
    <xf borderId="24" fillId="5" fontId="1" numFmtId="0" xfId="0" applyAlignment="1" applyBorder="1" applyFont="1">
      <alignment vertical="center"/>
    </xf>
    <xf borderId="24" fillId="5" fontId="1" numFmtId="0" xfId="0" applyAlignment="1" applyBorder="1" applyFont="1">
      <alignment horizontal="center"/>
    </xf>
    <xf borderId="21" fillId="6" fontId="16" numFmtId="0" xfId="0" applyAlignment="1" applyBorder="1" applyFill="1" applyFont="1">
      <alignment horizontal="center" vertical="center"/>
    </xf>
    <xf borderId="22" fillId="2" fontId="1" numFmtId="1" xfId="0" applyAlignment="1" applyBorder="1" applyFont="1" applyNumberFormat="1">
      <alignment shrinkToFit="0" vertical="center" wrapText="1"/>
    </xf>
    <xf borderId="1" fillId="5" fontId="1" numFmtId="1" xfId="0" applyAlignment="1" applyBorder="1" applyFont="1" applyNumberFormat="1">
      <alignment shrinkToFit="0" vertical="center" wrapText="1"/>
    </xf>
    <xf borderId="21" fillId="2" fontId="1" numFmtId="0" xfId="0" applyAlignment="1" applyBorder="1" applyFont="1">
      <alignment vertical="center"/>
    </xf>
    <xf borderId="25" fillId="2" fontId="13" numFmtId="0" xfId="0" applyAlignment="1" applyBorder="1" applyFont="1">
      <alignment horizontal="center" vertical="center"/>
    </xf>
    <xf borderId="26" fillId="2" fontId="14" numFmtId="0" xfId="0" applyAlignment="1" applyBorder="1" applyFont="1">
      <alignment horizontal="left" vertical="center"/>
    </xf>
    <xf borderId="26" fillId="2" fontId="14" numFmtId="0" xfId="0" applyAlignment="1" applyBorder="1" applyFont="1">
      <alignment horizontal="center" vertical="center"/>
    </xf>
    <xf borderId="5" fillId="5" fontId="1" numFmtId="0" xfId="0" applyAlignment="1" applyBorder="1" applyFont="1">
      <alignment vertical="center"/>
    </xf>
    <xf borderId="1" fillId="5" fontId="1" numFmtId="0" xfId="0" applyAlignment="1" applyBorder="1" applyFont="1">
      <alignment horizontal="left" vertical="center"/>
    </xf>
    <xf borderId="1" fillId="5" fontId="1" numFmtId="0" xfId="0" applyAlignment="1" applyBorder="1" applyFont="1">
      <alignment horizontal="center" vertical="center"/>
    </xf>
    <xf borderId="1" fillId="2" fontId="17" numFmtId="0" xfId="0" applyAlignment="1" applyBorder="1" applyFont="1">
      <alignment vertical="center"/>
    </xf>
    <xf borderId="27" fillId="2" fontId="17" numFmtId="0" xfId="0" applyAlignment="1" applyBorder="1" applyFont="1">
      <alignment vertical="center"/>
    </xf>
    <xf borderId="28" fillId="2" fontId="17" numFmtId="0" xfId="0" applyAlignment="1" applyBorder="1" applyFont="1">
      <alignment horizontal="left" vertical="center"/>
    </xf>
    <xf borderId="28" fillId="2" fontId="17" numFmtId="0" xfId="0" applyAlignment="1" applyBorder="1" applyFont="1">
      <alignment horizontal="center" vertical="center"/>
    </xf>
    <xf borderId="28" fillId="2" fontId="17" numFmtId="9" xfId="0" applyAlignment="1" applyBorder="1" applyFont="1" applyNumberFormat="1">
      <alignment horizontal="center" vertical="center"/>
    </xf>
    <xf borderId="28" fillId="2" fontId="17" numFmtId="0" xfId="0" applyAlignment="1" applyBorder="1" applyFont="1">
      <alignment vertical="center"/>
    </xf>
    <xf borderId="29" fillId="2" fontId="17" numFmtId="0" xfId="0" applyAlignment="1" applyBorder="1" applyFont="1">
      <alignment horizontal="center"/>
    </xf>
    <xf borderId="30" fillId="2" fontId="17" numFmtId="0" xfId="0" applyAlignment="1" applyBorder="1" applyFont="1">
      <alignment vertical="center"/>
    </xf>
    <xf borderId="31" fillId="2" fontId="17" numFmtId="0" xfId="0" applyAlignment="1" applyBorder="1" applyFont="1">
      <alignment horizontal="right" vertical="center"/>
    </xf>
    <xf borderId="31" fillId="2" fontId="17" numFmtId="0" xfId="0" applyAlignment="1" applyBorder="1" applyFont="1">
      <alignment horizontal="center" vertical="center"/>
    </xf>
    <xf borderId="31" fillId="2" fontId="17" numFmtId="9" xfId="0" applyAlignment="1" applyBorder="1" applyFont="1" applyNumberFormat="1">
      <alignment horizontal="center" vertical="center"/>
    </xf>
    <xf borderId="31" fillId="2" fontId="17" numFmtId="0" xfId="0" applyAlignment="1" applyBorder="1" applyFont="1">
      <alignment vertical="center"/>
    </xf>
    <xf borderId="32" fillId="2" fontId="17" numFmtId="0" xfId="0" applyAlignment="1" applyBorder="1" applyFont="1">
      <alignment vertical="center"/>
    </xf>
    <xf borderId="33" fillId="2" fontId="17" numFmtId="0" xfId="0" applyAlignment="1" applyBorder="1" applyFont="1">
      <alignment horizontal="right" vertical="center"/>
    </xf>
    <xf borderId="33" fillId="2" fontId="17" numFmtId="0" xfId="0" applyAlignment="1" applyBorder="1" applyFont="1">
      <alignment horizontal="center" vertical="center"/>
    </xf>
    <xf borderId="33" fillId="2" fontId="17" numFmtId="9" xfId="0" applyAlignment="1" applyBorder="1" applyFont="1" applyNumberFormat="1">
      <alignment horizontal="center" vertical="center"/>
    </xf>
    <xf borderId="33" fillId="2" fontId="17" numFmtId="0" xfId="0" applyAlignment="1" applyBorder="1" applyFont="1">
      <alignment vertical="center"/>
    </xf>
    <xf borderId="5" fillId="7" fontId="10" numFmtId="0" xfId="0" applyAlignment="1" applyBorder="1" applyFill="1" applyFont="1">
      <alignment vertical="center"/>
    </xf>
    <xf borderId="1" fillId="7" fontId="18" numFmtId="0" xfId="0" applyAlignment="1" applyBorder="1" applyFont="1">
      <alignment horizontal="center" vertical="center"/>
    </xf>
    <xf borderId="1" fillId="7" fontId="19" numFmtId="0" xfId="0" applyAlignment="1" applyBorder="1" applyFont="1">
      <alignment horizontal="center" vertical="center"/>
    </xf>
    <xf borderId="1" fillId="7" fontId="19" numFmtId="1" xfId="0" applyAlignment="1" applyBorder="1" applyFont="1" applyNumberFormat="1">
      <alignment horizontal="center" vertical="center"/>
    </xf>
    <xf borderId="1" fillId="7" fontId="19" numFmtId="9" xfId="0" applyAlignment="1" applyBorder="1" applyFont="1" applyNumberFormat="1">
      <alignment horizontal="center" vertical="center"/>
    </xf>
    <xf borderId="1" fillId="7" fontId="10" numFmtId="0" xfId="0" applyAlignment="1" applyBorder="1" applyFont="1">
      <alignment vertical="center"/>
    </xf>
    <xf borderId="5" fillId="8" fontId="10" numFmtId="0" xfId="0" applyAlignment="1" applyBorder="1" applyFill="1" applyFont="1">
      <alignment vertical="center"/>
    </xf>
    <xf borderId="1" fillId="8" fontId="10" numFmtId="0" xfId="0" applyAlignment="1" applyBorder="1" applyFont="1">
      <alignment horizontal="center" vertical="center"/>
    </xf>
    <xf borderId="1" fillId="8" fontId="10" numFmtId="1" xfId="0" applyAlignment="1" applyBorder="1" applyFont="1" applyNumberFormat="1">
      <alignment horizontal="center" vertical="center"/>
    </xf>
    <xf borderId="1" fillId="8" fontId="10" numFmtId="9" xfId="0" applyAlignment="1" applyBorder="1" applyFont="1" applyNumberFormat="1">
      <alignment horizontal="center" vertical="center"/>
    </xf>
    <xf borderId="1" fillId="8" fontId="10" numFmtId="0" xfId="0" applyAlignment="1" applyBorder="1" applyFont="1">
      <alignment vertical="center"/>
    </xf>
    <xf borderId="1" fillId="2" fontId="1" numFmtId="0" xfId="0" applyAlignment="1" applyBorder="1" applyFont="1">
      <alignment horizontal="left" vertical="center"/>
    </xf>
    <xf borderId="1" fillId="2" fontId="1" numFmtId="0" xfId="0" applyAlignment="1" applyBorder="1" applyFont="1">
      <alignment horizontal="center" vertical="center"/>
    </xf>
    <xf borderId="21" fillId="2" fontId="13" numFmtId="0" xfId="0" applyAlignment="1" applyBorder="1" applyFont="1">
      <alignment horizontal="center" readingOrder="0" shrinkToFit="0" vertical="center" wrapText="1"/>
    </xf>
    <xf borderId="1" fillId="2" fontId="1" numFmtId="0" xfId="0" applyAlignment="1" applyBorder="1" applyFont="1">
      <alignment horizontal="center"/>
    </xf>
    <xf borderId="1" fillId="2" fontId="1" numFmtId="1" xfId="0" applyAlignment="1" applyBorder="1" applyFont="1" applyNumberFormat="1">
      <alignment horizontal="center"/>
    </xf>
    <xf borderId="1" fillId="2" fontId="1" numFmtId="0" xfId="0" applyAlignment="1" applyBorder="1" applyFont="1">
      <alignment horizontal="center" shrinkToFit="0" vertical="center" wrapText="1"/>
    </xf>
    <xf borderId="1" fillId="9" fontId="20" numFmtId="0" xfId="0" applyAlignment="1" applyBorder="1" applyFill="1" applyFont="1">
      <alignment horizontal="center" shrinkToFit="0" wrapText="1"/>
    </xf>
    <xf borderId="0" fillId="0" fontId="21" numFmtId="0" xfId="0" applyFont="1"/>
    <xf borderId="0" fillId="0" fontId="21" numFmtId="1" xfId="0" applyFont="1" applyNumberFormat="1"/>
    <xf borderId="0" fillId="0" fontId="21" numFmtId="1" xfId="0" applyAlignment="1" applyFont="1" applyNumberFormat="1">
      <alignment horizontal="center"/>
    </xf>
    <xf borderId="1" fillId="9" fontId="22" numFmtId="0" xfId="0" applyBorder="1" applyFont="1"/>
    <xf borderId="1" fillId="9" fontId="22" numFmtId="0" xfId="0" applyAlignment="1" applyBorder="1" applyFont="1">
      <alignment horizontal="center"/>
    </xf>
    <xf borderId="13" fillId="2" fontId="21" numFmtId="0" xfId="0" applyAlignment="1" applyBorder="1" applyFont="1">
      <alignment vertical="center"/>
    </xf>
    <xf borderId="1" fillId="10" fontId="22" numFmtId="0" xfId="0" applyAlignment="1" applyBorder="1" applyFill="1" applyFont="1">
      <alignment horizontal="center" vertical="center"/>
    </xf>
    <xf borderId="1" fillId="10" fontId="10" numFmtId="0" xfId="0" applyAlignment="1" applyBorder="1" applyFont="1">
      <alignment horizontal="center" vertical="center"/>
    </xf>
    <xf borderId="1" fillId="10" fontId="20" numFmtId="0" xfId="0" applyAlignment="1" applyBorder="1" applyFont="1">
      <alignment vertical="center"/>
    </xf>
    <xf borderId="1" fillId="10" fontId="20" numFmtId="0" xfId="0" applyAlignment="1" applyBorder="1" applyFont="1">
      <alignment horizontal="center" vertical="center"/>
    </xf>
    <xf borderId="1" fillId="10" fontId="23" numFmtId="0" xfId="0" applyBorder="1" applyFont="1"/>
    <xf borderId="0" fillId="0" fontId="12" numFmtId="0" xfId="0" applyAlignment="1" applyFont="1">
      <alignment vertical="center"/>
    </xf>
    <xf borderId="0" fillId="0" fontId="21" numFmtId="0" xfId="0" applyAlignment="1" applyFont="1">
      <alignment vertical="center"/>
    </xf>
    <xf borderId="0" fillId="0" fontId="24" numFmtId="0" xfId="0" applyAlignment="1" applyFont="1">
      <alignment horizontal="center" vertical="center"/>
    </xf>
    <xf borderId="0" fillId="0" fontId="1" numFmtId="0" xfId="0" applyFont="1"/>
    <xf borderId="1" fillId="10" fontId="20" numFmtId="0" xfId="0" applyAlignment="1" applyBorder="1" applyFont="1">
      <alignment horizontal="center"/>
    </xf>
    <xf borderId="0" fillId="0" fontId="25" numFmtId="0" xfId="0" applyAlignment="1" applyFont="1">
      <alignment vertical="center"/>
    </xf>
    <xf borderId="1" fillId="10" fontId="22" numFmtId="0" xfId="0" applyAlignment="1" applyBorder="1" applyFont="1">
      <alignment shrinkToFit="0" vertical="center" wrapText="1"/>
    </xf>
    <xf borderId="1" fillId="10" fontId="10" numFmtId="0" xfId="0" applyBorder="1" applyFont="1"/>
    <xf borderId="0" fillId="0" fontId="21" numFmtId="0" xfId="0" applyAlignment="1" applyFont="1">
      <alignment shrinkToFit="0" vertical="center" wrapText="1"/>
    </xf>
    <xf borderId="1" fillId="10" fontId="20" numFmtId="0" xfId="0" applyAlignment="1" applyBorder="1" applyFont="1">
      <alignment shrinkToFit="0" vertical="center" wrapText="1"/>
    </xf>
    <xf borderId="0" fillId="0" fontId="21" numFmtId="0" xfId="0" applyAlignment="1" applyFont="1">
      <alignment shrinkToFit="0" wrapText="1"/>
    </xf>
    <xf borderId="1" fillId="10" fontId="20" numFmtId="0" xfId="0" applyAlignment="1" applyBorder="1" applyFont="1">
      <alignment horizontal="center" shrinkToFit="0" vertical="center" wrapText="1"/>
    </xf>
    <xf borderId="0" fillId="0" fontId="21" numFmtId="0" xfId="0" applyAlignment="1" applyFont="1">
      <alignment horizontal="left" shrinkToFit="0" vertical="center" wrapText="1"/>
    </xf>
    <xf borderId="0" fillId="0" fontId="1" numFmtId="0" xfId="0" applyAlignment="1" applyFont="1">
      <alignment vertical="center"/>
    </xf>
    <xf borderId="0" fillId="0" fontId="1" numFmtId="0" xfId="0" applyAlignment="1" applyFont="1">
      <alignment horizontal="center"/>
    </xf>
  </cellXfs>
  <cellStyles count="1">
    <cellStyle xfId="0" name="Normal" builtinId="0"/>
  </cellStyles>
  <dxfs count="12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rgb="FF9C6500"/>
      </font>
      <fill>
        <patternFill patternType="solid">
          <fgColor rgb="FFFFEB9C"/>
          <bgColor rgb="FFFFEB9C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E36C09"/>
      </font>
      <fill>
        <patternFill patternType="solid">
          <fgColor rgb="FFFABF8F"/>
          <bgColor rgb="FFFABF8F"/>
        </patternFill>
      </fill>
      <border/>
    </dxf>
    <dxf>
      <font>
        <color rgb="FFE5DFEC"/>
      </font>
      <fill>
        <patternFill patternType="solid">
          <fgColor rgb="FFB2A1C7"/>
          <bgColor rgb="FFB2A1C7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76923C"/>
          <bgColor rgb="FF76923C"/>
        </patternFill>
      </fill>
      <border/>
    </dxf>
    <dxf>
      <font/>
      <fill>
        <patternFill patternType="solid">
          <fgColor rgb="FFC2D69B"/>
          <bgColor rgb="FFC2D69B"/>
        </patternFill>
      </fill>
      <border/>
    </dxf>
    <dxf>
      <font/>
      <fill>
        <patternFill patternType="solid">
          <fgColor rgb="FFD6E3BC"/>
          <bgColor rgb="FFD6E3BC"/>
        </patternFill>
      </fill>
      <border/>
    </dxf>
    <dxf>
      <font/>
      <fill>
        <patternFill patternType="solid">
          <fgColor rgb="FFEAF1DD"/>
          <bgColor rgb="FFEAF1DD"/>
        </patternFill>
      </fill>
      <border/>
    </dxf>
    <dxf>
      <font/>
      <fill>
        <patternFill patternType="none"/>
      </fill>
      <border/>
    </dxf>
    <dxf>
      <font>
        <color rgb="FFEAF1DD"/>
      </font>
      <fill>
        <patternFill patternType="solid">
          <fgColor rgb="FF9BBB59"/>
          <bgColor rgb="FF9BBB5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1F497D"/>
    <pageSetUpPr fitToPage="1"/>
  </sheetPr>
  <sheetViews>
    <sheetView workbookViewId="0"/>
  </sheetViews>
  <sheetFormatPr customHeight="1" defaultColWidth="10.1" defaultRowHeight="15.0"/>
  <cols>
    <col customWidth="1" min="1" max="1" width="6.6"/>
    <col customWidth="1" min="2" max="2" width="33.6"/>
    <col customWidth="1" min="3" max="3" width="51.4"/>
    <col customWidth="1" min="4" max="11" width="9.6"/>
    <col customWidth="1" min="12" max="26" width="13.0"/>
  </cols>
  <sheetData>
    <row r="1" ht="14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</row>
    <row r="2" ht="14.2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</row>
    <row r="3" ht="14.25" customHeight="1">
      <c r="A3" s="1"/>
      <c r="B3" s="2"/>
      <c r="C3" s="3"/>
      <c r="D3" s="3"/>
      <c r="E3" s="3"/>
      <c r="F3" s="4"/>
      <c r="G3" s="1"/>
      <c r="H3" s="1"/>
      <c r="I3" s="1"/>
      <c r="J3" s="1"/>
      <c r="K3" s="1"/>
    </row>
    <row r="4" ht="14.25" customHeight="1">
      <c r="A4" s="1"/>
      <c r="B4" s="5" t="s">
        <v>0</v>
      </c>
      <c r="C4" s="1"/>
      <c r="D4" s="1"/>
      <c r="E4" s="1"/>
      <c r="F4" s="6"/>
      <c r="G4" s="1"/>
      <c r="H4" s="1"/>
      <c r="I4" s="1"/>
      <c r="J4" s="1"/>
      <c r="K4" s="1"/>
    </row>
    <row r="5" ht="14.25" customHeight="1">
      <c r="A5" s="1"/>
      <c r="B5" s="7"/>
      <c r="C5" s="1"/>
      <c r="D5" s="1"/>
      <c r="E5" s="1"/>
      <c r="F5" s="6"/>
      <c r="G5" s="1"/>
      <c r="H5" s="1"/>
      <c r="I5" s="1"/>
      <c r="J5" s="1"/>
      <c r="K5" s="1"/>
    </row>
    <row r="6" ht="14.25" customHeight="1">
      <c r="A6" s="1"/>
      <c r="B6" s="7" t="s">
        <v>1</v>
      </c>
      <c r="C6" s="1"/>
      <c r="D6" s="1"/>
      <c r="E6" s="1"/>
      <c r="F6" s="6"/>
      <c r="G6" s="1"/>
      <c r="H6" s="1"/>
      <c r="I6" s="1"/>
      <c r="J6" s="1"/>
      <c r="K6" s="1"/>
    </row>
    <row r="7" ht="14.25" customHeight="1">
      <c r="A7" s="1"/>
      <c r="B7" s="7" t="s">
        <v>2</v>
      </c>
      <c r="C7" s="1"/>
      <c r="D7" s="1"/>
      <c r="E7" s="1"/>
      <c r="F7" s="6"/>
      <c r="G7" s="1"/>
      <c r="H7" s="1"/>
      <c r="I7" s="1"/>
      <c r="J7" s="1"/>
      <c r="K7" s="1"/>
    </row>
    <row r="8" ht="14.25" customHeight="1">
      <c r="A8" s="1"/>
      <c r="B8" s="7"/>
      <c r="C8" s="1"/>
      <c r="D8" s="1"/>
      <c r="E8" s="1"/>
      <c r="F8" s="6"/>
      <c r="G8" s="1"/>
      <c r="H8" s="1"/>
      <c r="I8" s="1"/>
      <c r="J8" s="1"/>
      <c r="K8" s="1"/>
    </row>
    <row r="9" ht="78.0" customHeight="1">
      <c r="A9" s="1"/>
      <c r="B9" s="8" t="s">
        <v>3</v>
      </c>
      <c r="C9" s="9" t="s">
        <v>4</v>
      </c>
      <c r="D9" s="9"/>
      <c r="E9" s="9"/>
      <c r="F9" s="10"/>
      <c r="G9" s="1"/>
      <c r="H9" s="1"/>
      <c r="I9" s="1"/>
      <c r="J9" s="1"/>
      <c r="K9" s="1"/>
    </row>
    <row r="10" ht="184.5" customHeight="1">
      <c r="A10" s="1"/>
      <c r="B10" s="8" t="s">
        <v>5</v>
      </c>
      <c r="C10" s="9" t="s">
        <v>6</v>
      </c>
      <c r="D10" s="9"/>
      <c r="E10" s="9"/>
      <c r="F10" s="10"/>
      <c r="G10" s="1"/>
      <c r="H10" s="1"/>
      <c r="I10" s="1"/>
      <c r="J10" s="1"/>
      <c r="K10" s="1"/>
    </row>
    <row r="11" ht="14.25" customHeight="1">
      <c r="A11" s="1"/>
      <c r="B11" s="8"/>
      <c r="C11" s="9"/>
      <c r="D11" s="9"/>
      <c r="E11" s="9"/>
      <c r="F11" s="10"/>
      <c r="G11" s="1"/>
      <c r="H11" s="1"/>
      <c r="I11" s="1"/>
      <c r="J11" s="1"/>
      <c r="K11" s="1"/>
    </row>
    <row r="12" ht="67.5" customHeight="1">
      <c r="A12" s="1"/>
      <c r="B12" s="8" t="s">
        <v>7</v>
      </c>
      <c r="C12" s="9" t="s">
        <v>8</v>
      </c>
      <c r="D12" s="9"/>
      <c r="E12" s="9"/>
      <c r="F12" s="10"/>
      <c r="G12" s="1"/>
      <c r="H12" s="1"/>
      <c r="I12" s="1"/>
      <c r="J12" s="1"/>
      <c r="K12" s="1"/>
    </row>
    <row r="13" ht="99.0" customHeight="1">
      <c r="A13" s="1"/>
      <c r="B13" s="8" t="s">
        <v>9</v>
      </c>
      <c r="C13" s="9" t="s">
        <v>10</v>
      </c>
      <c r="D13" s="9"/>
      <c r="E13" s="9"/>
      <c r="F13" s="10"/>
      <c r="G13" s="1"/>
      <c r="H13" s="1"/>
      <c r="I13" s="1"/>
      <c r="J13" s="1"/>
      <c r="K13" s="1"/>
    </row>
    <row r="14" ht="72.75" customHeight="1">
      <c r="A14" s="1"/>
      <c r="B14" s="8" t="s">
        <v>11</v>
      </c>
      <c r="C14" s="9" t="s">
        <v>12</v>
      </c>
      <c r="D14" s="9"/>
      <c r="E14" s="9"/>
      <c r="F14" s="10"/>
      <c r="G14" s="1"/>
      <c r="H14" s="1"/>
      <c r="I14" s="1"/>
      <c r="J14" s="1"/>
      <c r="K14" s="1"/>
    </row>
    <row r="15" ht="46.5" customHeight="1">
      <c r="A15" s="1"/>
      <c r="B15" s="11" t="s">
        <v>13</v>
      </c>
      <c r="C15" s="9" t="s">
        <v>14</v>
      </c>
      <c r="D15" s="9"/>
      <c r="E15" s="9"/>
      <c r="F15" s="10"/>
      <c r="G15" s="1"/>
      <c r="H15" s="1"/>
      <c r="I15" s="1"/>
      <c r="J15" s="1"/>
      <c r="K15" s="1"/>
    </row>
    <row r="16" ht="37.5" customHeight="1">
      <c r="A16" s="1"/>
      <c r="B16" s="11" t="s">
        <v>15</v>
      </c>
      <c r="C16" s="9" t="s">
        <v>16</v>
      </c>
      <c r="D16" s="12"/>
      <c r="E16" s="13"/>
      <c r="F16" s="10"/>
      <c r="G16" s="1"/>
      <c r="H16" s="1"/>
      <c r="I16" s="1"/>
      <c r="J16" s="1"/>
      <c r="K16" s="1"/>
    </row>
    <row r="17" ht="30.0" customHeight="1">
      <c r="A17" s="1"/>
      <c r="B17" s="14" t="s">
        <v>17</v>
      </c>
      <c r="C17" s="15" t="s">
        <v>18</v>
      </c>
      <c r="D17" s="15"/>
      <c r="E17" s="15"/>
      <c r="F17" s="16"/>
      <c r="G17" s="1"/>
      <c r="H17" s="1"/>
      <c r="I17" s="1"/>
      <c r="J17" s="1"/>
      <c r="K17" s="1"/>
    </row>
    <row r="18" ht="24.0" customHeight="1">
      <c r="A18" s="1"/>
      <c r="B18" s="14" t="s">
        <v>19</v>
      </c>
      <c r="C18" s="15" t="s">
        <v>20</v>
      </c>
      <c r="D18" s="15"/>
      <c r="E18" s="15"/>
      <c r="F18" s="16"/>
      <c r="G18" s="1"/>
      <c r="H18" s="1"/>
      <c r="I18" s="1"/>
      <c r="J18" s="1"/>
      <c r="K18" s="1"/>
    </row>
    <row r="19" ht="21.75" customHeight="1">
      <c r="A19" s="1"/>
      <c r="B19" s="14" t="s">
        <v>21</v>
      </c>
      <c r="C19" s="15" t="s">
        <v>22</v>
      </c>
      <c r="D19" s="15"/>
      <c r="E19" s="15"/>
      <c r="F19" s="16"/>
      <c r="G19" s="1"/>
      <c r="H19" s="1"/>
      <c r="I19" s="1"/>
      <c r="J19" s="1"/>
      <c r="K19" s="1"/>
    </row>
    <row r="20" ht="14.25" customHeight="1">
      <c r="A20" s="1"/>
      <c r="B20" s="17"/>
      <c r="C20" s="18"/>
      <c r="D20" s="18"/>
      <c r="E20" s="18"/>
      <c r="F20" s="19"/>
      <c r="G20" s="1"/>
      <c r="H20" s="1"/>
      <c r="I20" s="1"/>
      <c r="J20" s="1"/>
      <c r="K20" s="1"/>
    </row>
    <row r="21" ht="14.25" customHeight="1">
      <c r="A21" s="1"/>
      <c r="B21" s="1" t="s">
        <v>23</v>
      </c>
      <c r="C21" s="1"/>
      <c r="D21" s="1"/>
      <c r="E21" s="1"/>
      <c r="F21" s="1"/>
      <c r="G21" s="1"/>
      <c r="H21" s="1"/>
      <c r="I21" s="1"/>
      <c r="J21" s="1"/>
      <c r="K21" s="1"/>
    </row>
    <row r="22" ht="14.25" customHeight="1">
      <c r="A22" s="1"/>
      <c r="B22" s="1" t="s">
        <v>24</v>
      </c>
      <c r="C22" s="1"/>
      <c r="D22" s="1"/>
      <c r="E22" s="1"/>
      <c r="F22" s="1"/>
      <c r="G22" s="1"/>
      <c r="H22" s="1"/>
      <c r="I22" s="1"/>
      <c r="J22" s="1"/>
      <c r="K22" s="1"/>
    </row>
    <row r="23" ht="14.2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</row>
    <row r="24" ht="14.2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</row>
    <row r="25" ht="14.2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</row>
    <row r="26" ht="14.2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</row>
    <row r="27" ht="14.2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</row>
    <row r="28" ht="14.2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</row>
    <row r="29" ht="14.2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</row>
    <row r="30" ht="14.2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</row>
    <row r="31" ht="14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</row>
    <row r="32" ht="14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</row>
    <row r="33" ht="14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</row>
    <row r="34" ht="14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</row>
    <row r="35" ht="14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</row>
    <row r="36" ht="14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</row>
    <row r="37" ht="14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</row>
    <row r="38" ht="14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</row>
    <row r="39" ht="14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</row>
    <row r="40" ht="14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</row>
    <row r="41" ht="1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</row>
    <row r="42" ht="14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</row>
    <row r="43" ht="14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</row>
    <row r="44" ht="14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</row>
    <row r="45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</row>
    <row r="46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</row>
    <row r="47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</row>
    <row r="48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</row>
    <row r="49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</row>
    <row r="50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</row>
    <row r="51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</row>
    <row r="52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</row>
    <row r="53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</row>
    <row r="54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</row>
    <row r="55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</row>
    <row r="56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</row>
    <row r="57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</row>
    <row r="58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</row>
    <row r="59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</row>
    <row r="60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</row>
    <row r="61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</row>
    <row r="62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</row>
    <row r="63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</row>
    <row r="64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</row>
    <row r="65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</row>
    <row r="66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</row>
    <row r="67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</row>
    <row r="68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</row>
    <row r="69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</row>
    <row r="70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</row>
    <row r="71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</row>
    <row r="72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</row>
    <row r="73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</row>
    <row r="74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</row>
    <row r="75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</row>
    <row r="76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</row>
    <row r="77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</row>
    <row r="78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</row>
    <row r="79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</row>
    <row r="80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</row>
    <row r="81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</row>
    <row r="82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</row>
    <row r="83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</row>
    <row r="84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</row>
    <row r="85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</row>
    <row r="8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</row>
    <row r="87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</row>
    <row r="88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</row>
    <row r="89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</row>
    <row r="90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</row>
    <row r="91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</row>
    <row r="92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</row>
    <row r="93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</row>
    <row r="94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</row>
    <row r="95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</row>
    <row r="9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</row>
    <row r="97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</row>
    <row r="98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</row>
    <row r="99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</row>
    <row r="100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</row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25" right="0.25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00000"/>
    <pageSetUpPr fitToPage="1"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0.1" defaultRowHeight="15.0"/>
  <cols>
    <col customWidth="1" min="1" max="1" width="21.6"/>
    <col customWidth="1" min="2" max="2" width="44.8"/>
    <col customWidth="1" min="3" max="3" width="10.0"/>
    <col customWidth="1" min="4" max="4" width="8.9"/>
    <col customWidth="1" min="5" max="5" width="7.1"/>
    <col customWidth="1" min="6" max="6" width="10.5"/>
    <col customWidth="1" min="7" max="7" width="32.3"/>
    <col customWidth="1" min="8" max="8" width="10.4"/>
    <col customWidth="1" min="9" max="10" width="8.5"/>
    <col customWidth="1" min="11" max="11" width="13.5"/>
    <col customWidth="1" min="12" max="12" width="16.7"/>
    <col customWidth="1" min="13" max="13" width="1.7"/>
    <col customWidth="1" min="14" max="14" width="9.6"/>
    <col customWidth="1" min="15" max="15" width="11.4"/>
    <col customWidth="1" min="16" max="35" width="8.7"/>
  </cols>
  <sheetData>
    <row r="1" ht="22.5" customHeight="1">
      <c r="A1" s="20" t="s">
        <v>25</v>
      </c>
      <c r="B1" s="21"/>
      <c r="C1" s="21"/>
      <c r="D1" s="21"/>
      <c r="E1" s="22"/>
      <c r="F1" s="23"/>
      <c r="G1" s="24" t="s">
        <v>26</v>
      </c>
      <c r="H1" s="21"/>
      <c r="I1" s="22"/>
      <c r="J1" s="25"/>
      <c r="K1" s="24" t="s">
        <v>27</v>
      </c>
      <c r="L1" s="22"/>
      <c r="M1" s="26"/>
      <c r="N1" s="27" t="s">
        <v>13</v>
      </c>
      <c r="O1" s="27" t="s">
        <v>27</v>
      </c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</row>
    <row r="2" ht="68.25" customHeight="1">
      <c r="A2" s="29" t="s">
        <v>28</v>
      </c>
      <c r="B2" s="29" t="s">
        <v>29</v>
      </c>
      <c r="C2" s="29" t="s">
        <v>30</v>
      </c>
      <c r="D2" s="29" t="s">
        <v>31</v>
      </c>
      <c r="E2" s="30" t="s">
        <v>32</v>
      </c>
      <c r="F2" s="29" t="s">
        <v>33</v>
      </c>
      <c r="G2" s="31" t="s">
        <v>5</v>
      </c>
      <c r="H2" s="32" t="s">
        <v>34</v>
      </c>
      <c r="I2" s="32" t="s">
        <v>35</v>
      </c>
      <c r="J2" s="32" t="s">
        <v>36</v>
      </c>
      <c r="K2" s="32" t="s">
        <v>11</v>
      </c>
      <c r="L2" s="32" t="s">
        <v>37</v>
      </c>
      <c r="M2" s="33"/>
      <c r="N2" s="34"/>
      <c r="O2" s="34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  <c r="AC2" s="35"/>
      <c r="AD2" s="35"/>
      <c r="AE2" s="35"/>
      <c r="AF2" s="35"/>
      <c r="AG2" s="35"/>
      <c r="AH2" s="35"/>
      <c r="AI2" s="35"/>
    </row>
    <row r="3" ht="39.75" customHeight="1">
      <c r="A3" s="36" t="s">
        <v>38</v>
      </c>
      <c r="B3" s="21"/>
      <c r="C3" s="22"/>
      <c r="D3" s="36" t="s">
        <v>39</v>
      </c>
      <c r="E3" s="22"/>
      <c r="F3" s="37"/>
      <c r="G3" s="38" t="s">
        <v>40</v>
      </c>
      <c r="H3" s="21"/>
      <c r="I3" s="22"/>
      <c r="J3" s="39"/>
      <c r="K3" s="39" t="s">
        <v>41</v>
      </c>
      <c r="L3" s="39" t="s">
        <v>40</v>
      </c>
      <c r="M3" s="40"/>
      <c r="N3" s="36" t="s">
        <v>39</v>
      </c>
      <c r="O3" s="22"/>
      <c r="P3" s="41"/>
      <c r="Q3" s="41"/>
      <c r="R3" s="41"/>
      <c r="S3" s="41"/>
      <c r="T3" s="41"/>
      <c r="U3" s="42"/>
      <c r="V3" s="42"/>
      <c r="W3" s="42"/>
      <c r="X3" s="42"/>
      <c r="Y3" s="42"/>
      <c r="Z3" s="42"/>
      <c r="AA3" s="42"/>
      <c r="AB3" s="42"/>
      <c r="AC3" s="42"/>
      <c r="AD3" s="42"/>
      <c r="AE3" s="42"/>
      <c r="AF3" s="42"/>
      <c r="AG3" s="42"/>
      <c r="AH3" s="42"/>
      <c r="AI3" s="42"/>
    </row>
    <row r="4" ht="22.5" customHeight="1">
      <c r="A4" s="43" t="str">
        <f>'heuristic scoring'!A2</f>
        <v>Findable</v>
      </c>
      <c r="B4" s="44" t="str">
        <f>'heuristic scoring'!B2</f>
        <v>Familiar and natural </v>
      </c>
      <c r="C4" s="45">
        <f>'heuristic scoring'!C2</f>
        <v>20</v>
      </c>
      <c r="D4" s="46">
        <f>SUM(D5:D9)</f>
        <v>20</v>
      </c>
      <c r="E4" s="47">
        <f>D4/C4</f>
        <v>1</v>
      </c>
      <c r="F4" s="46">
        <f>SUM(F5:F9)</f>
        <v>7</v>
      </c>
      <c r="G4" s="48"/>
      <c r="H4" s="49"/>
      <c r="I4" s="50"/>
      <c r="J4" s="50"/>
      <c r="K4" s="46">
        <f>SUM(K5:K9)</f>
        <v>20</v>
      </c>
      <c r="L4" s="48"/>
      <c r="M4" s="51"/>
      <c r="N4" s="52"/>
      <c r="O4" s="52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  <c r="AF4" s="53"/>
      <c r="AG4" s="53"/>
      <c r="AH4" s="53"/>
      <c r="AI4" s="53"/>
    </row>
    <row r="5" ht="22.5" customHeight="1">
      <c r="A5" s="54" t="str">
        <f>'heuristic scoring'!A3</f>
        <v>F1</v>
      </c>
      <c r="B5" s="55" t="str">
        <f>'heuristic scoring'!B3</f>
        <v>Searchable and Sortable</v>
      </c>
      <c r="C5" s="56">
        <f>'heuristic scoring'!C3</f>
        <v>4</v>
      </c>
      <c r="D5" s="57">
        <f>VLOOKUP(G5,'lookup values'!A$1:E$6,3,0)</f>
        <v>4</v>
      </c>
      <c r="E5" s="58"/>
      <c r="F5" s="59">
        <f>ScoringTemplateNext!D5 - ScoringTemplateORG!D5</f>
        <v>4</v>
      </c>
      <c r="G5" s="60" t="s">
        <v>42</v>
      </c>
      <c r="H5" s="58"/>
      <c r="I5" s="61"/>
      <c r="J5" s="61"/>
      <c r="K5" s="57">
        <f>VLOOKUP(L5,'lookup values'!A$1:E$6,3,0)</f>
        <v>4</v>
      </c>
      <c r="L5" s="62" t="s">
        <v>42</v>
      </c>
      <c r="M5" s="51"/>
      <c r="N5" s="63">
        <f>VLOOKUP(G5,'lookup values'!A$1:F$6,4,0)</f>
        <v>0</v>
      </c>
      <c r="O5" s="63">
        <f t="shared" ref="O5:O9" si="1">IF(L5="Meets Criteria", N5,0)</f>
        <v>0</v>
      </c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  <c r="AA5" s="53"/>
      <c r="AB5" s="53"/>
      <c r="AC5" s="53"/>
      <c r="AD5" s="53"/>
      <c r="AE5" s="53"/>
      <c r="AF5" s="53"/>
      <c r="AG5" s="53"/>
      <c r="AH5" s="53"/>
      <c r="AI5" s="53"/>
    </row>
    <row r="6" ht="22.5" customHeight="1">
      <c r="A6" s="54" t="str">
        <f>'heuristic scoring'!A4</f>
        <v>F2</v>
      </c>
      <c r="B6" s="55" t="str">
        <f>'heuristic scoring'!B4</f>
        <v>Usefully formatted</v>
      </c>
      <c r="C6" s="56">
        <f>'heuristic scoring'!C4</f>
        <v>4</v>
      </c>
      <c r="D6" s="57">
        <f>VLOOKUP(G6,'lookup values'!A$1:E$6,3,0)</f>
        <v>4</v>
      </c>
      <c r="E6" s="58"/>
      <c r="F6" s="59">
        <f>ScoringTemplateNext!D6 - ScoringTemplateORG!D6</f>
        <v>3</v>
      </c>
      <c r="G6" s="62" t="s">
        <v>42</v>
      </c>
      <c r="H6" s="58"/>
      <c r="I6" s="61"/>
      <c r="J6" s="61"/>
      <c r="K6" s="57">
        <f>VLOOKUP(L6,'lookup values'!A$1:E$6,3,0)</f>
        <v>4</v>
      </c>
      <c r="L6" s="62" t="s">
        <v>42</v>
      </c>
      <c r="M6" s="51"/>
      <c r="N6" s="63">
        <f>VLOOKUP(G6,'lookup values'!A$1:F$6,4,0)</f>
        <v>0</v>
      </c>
      <c r="O6" s="63">
        <f t="shared" si="1"/>
        <v>0</v>
      </c>
      <c r="P6" s="64"/>
      <c r="Q6" s="64"/>
      <c r="R6" s="64"/>
      <c r="S6" s="64"/>
      <c r="T6" s="64"/>
      <c r="U6" s="53"/>
      <c r="V6" s="53"/>
      <c r="W6" s="53"/>
      <c r="X6" s="53"/>
      <c r="Y6" s="53"/>
      <c r="Z6" s="53"/>
      <c r="AA6" s="53"/>
      <c r="AB6" s="53"/>
      <c r="AC6" s="53"/>
      <c r="AD6" s="53"/>
      <c r="AE6" s="53"/>
      <c r="AF6" s="53"/>
      <c r="AG6" s="53"/>
      <c r="AH6" s="53"/>
      <c r="AI6" s="53"/>
    </row>
    <row r="7" ht="22.5" customHeight="1">
      <c r="A7" s="54" t="str">
        <f>'heuristic scoring'!A5</f>
        <v>F3</v>
      </c>
      <c r="B7" s="55" t="str">
        <f>'heuristic scoring'!B5</f>
        <v>Easily located</v>
      </c>
      <c r="C7" s="56">
        <f>'heuristic scoring'!C5</f>
        <v>4</v>
      </c>
      <c r="D7" s="57">
        <f>VLOOKUP(G7,'lookup values'!A$1:E$6,3,0)</f>
        <v>4</v>
      </c>
      <c r="E7" s="58"/>
      <c r="F7" s="59">
        <f>ScoringTemplateNext!D7 - ScoringTemplateORG!D7</f>
        <v>0</v>
      </c>
      <c r="G7" s="62" t="s">
        <v>42</v>
      </c>
      <c r="H7" s="65"/>
      <c r="I7" s="66"/>
      <c r="J7" s="66"/>
      <c r="K7" s="57">
        <f>VLOOKUP(L7,'lookup values'!A$1:E$6,3,0)</f>
        <v>4</v>
      </c>
      <c r="L7" s="62" t="s">
        <v>42</v>
      </c>
      <c r="M7" s="67"/>
      <c r="N7" s="63">
        <f>VLOOKUP(G7,'lookup values'!A$1:F$6,4,0)</f>
        <v>0</v>
      </c>
      <c r="O7" s="63">
        <f t="shared" si="1"/>
        <v>0</v>
      </c>
      <c r="P7" s="64"/>
      <c r="Q7" s="64"/>
      <c r="R7" s="64"/>
      <c r="S7" s="64"/>
      <c r="T7" s="64"/>
      <c r="U7" s="64"/>
      <c r="V7" s="64"/>
      <c r="W7" s="64"/>
      <c r="X7" s="64"/>
      <c r="Y7" s="64"/>
      <c r="Z7" s="64"/>
      <c r="AA7" s="64"/>
      <c r="AB7" s="64"/>
      <c r="AC7" s="64"/>
      <c r="AD7" s="64"/>
      <c r="AE7" s="64"/>
      <c r="AF7" s="64"/>
      <c r="AG7" s="64"/>
      <c r="AH7" s="64"/>
      <c r="AI7" s="64"/>
    </row>
    <row r="8" ht="22.5" customHeight="1">
      <c r="A8" s="54" t="str">
        <f>'heuristic scoring'!A6</f>
        <v>F4</v>
      </c>
      <c r="B8" s="55" t="str">
        <f>'heuristic scoring'!B6</f>
        <v>How is findability affected across channels &amp; devices</v>
      </c>
      <c r="C8" s="56">
        <f>'heuristic scoring'!C6</f>
        <v>4</v>
      </c>
      <c r="D8" s="57">
        <f>VLOOKUP(G8,'lookup values'!A$1:E$6,3,0)</f>
        <v>4</v>
      </c>
      <c r="E8" s="58"/>
      <c r="F8" s="59">
        <f>ScoringTemplateNext!D8 - ScoringTemplateORG!D8</f>
        <v>0</v>
      </c>
      <c r="G8" s="62" t="s">
        <v>42</v>
      </c>
      <c r="H8" s="65"/>
      <c r="I8" s="66"/>
      <c r="J8" s="66"/>
      <c r="K8" s="57">
        <f>VLOOKUP(L8,'lookup values'!A$1:E$6,3,0)</f>
        <v>4</v>
      </c>
      <c r="L8" s="62" t="s">
        <v>42</v>
      </c>
      <c r="M8" s="67"/>
      <c r="N8" s="63">
        <f>VLOOKUP(G8,'lookup values'!A$1:F$6,4,0)</f>
        <v>0</v>
      </c>
      <c r="O8" s="63">
        <f t="shared" si="1"/>
        <v>0</v>
      </c>
      <c r="P8" s="64"/>
      <c r="Q8" s="64"/>
      <c r="R8" s="64"/>
      <c r="S8" s="64"/>
      <c r="T8" s="64"/>
      <c r="U8" s="64"/>
      <c r="V8" s="64"/>
      <c r="W8" s="64"/>
      <c r="X8" s="64"/>
      <c r="Y8" s="64"/>
      <c r="Z8" s="64"/>
      <c r="AA8" s="64"/>
      <c r="AB8" s="64"/>
      <c r="AC8" s="64"/>
      <c r="AD8" s="64"/>
      <c r="AE8" s="64"/>
      <c r="AF8" s="64"/>
      <c r="AG8" s="64"/>
      <c r="AH8" s="64"/>
      <c r="AI8" s="64"/>
    </row>
    <row r="9" ht="22.5" customHeight="1">
      <c r="A9" s="54" t="str">
        <f>'heuristic scoring'!A7</f>
        <v>F5</v>
      </c>
      <c r="B9" s="55" t="str">
        <f>'heuristic scoring'!B7</f>
        <v>Easily findable</v>
      </c>
      <c r="C9" s="56">
        <f>'heuristic scoring'!C7</f>
        <v>4</v>
      </c>
      <c r="D9" s="57">
        <f>VLOOKUP(G9,'lookup values'!A$1:E$6,3,0)</f>
        <v>4</v>
      </c>
      <c r="E9" s="58"/>
      <c r="F9" s="59">
        <f>ScoringTemplateNext!D9 - ScoringTemplateORG!D9</f>
        <v>0</v>
      </c>
      <c r="G9" s="62" t="s">
        <v>42</v>
      </c>
      <c r="H9" s="65"/>
      <c r="I9" s="68"/>
      <c r="J9" s="68"/>
      <c r="K9" s="57">
        <f>VLOOKUP(L9,'lookup values'!A$1:E$6,3,0)</f>
        <v>4</v>
      </c>
      <c r="L9" s="62" t="s">
        <v>42</v>
      </c>
      <c r="M9" s="69"/>
      <c r="N9" s="63">
        <f>VLOOKUP(G9,'lookup values'!A$1:F$6,4,0)</f>
        <v>0</v>
      </c>
      <c r="O9" s="63">
        <f t="shared" si="1"/>
        <v>0</v>
      </c>
      <c r="P9" s="64"/>
      <c r="Q9" s="64"/>
      <c r="R9" s="64"/>
      <c r="S9" s="64"/>
      <c r="T9" s="64"/>
      <c r="U9" s="64"/>
      <c r="V9" s="64"/>
      <c r="W9" s="64"/>
      <c r="X9" s="64"/>
      <c r="Y9" s="64"/>
      <c r="Z9" s="64"/>
      <c r="AA9" s="64"/>
      <c r="AB9" s="64"/>
      <c r="AC9" s="64"/>
      <c r="AD9" s="64"/>
      <c r="AE9" s="64"/>
      <c r="AF9" s="64"/>
      <c r="AG9" s="64"/>
      <c r="AH9" s="64"/>
      <c r="AI9" s="64"/>
    </row>
    <row r="10" ht="22.5" customHeight="1">
      <c r="A10" s="70" t="str">
        <f>'heuristic scoring'!A8</f>
        <v>Accesible</v>
      </c>
      <c r="B10" s="71" t="str">
        <f>'heuristic scoring'!B8</f>
        <v>Disabilities compliance for all users</v>
      </c>
      <c r="C10" s="72">
        <f>'heuristic scoring'!C8</f>
        <v>12</v>
      </c>
      <c r="D10" s="73">
        <f>SUM(D11:D13)</f>
        <v>12</v>
      </c>
      <c r="E10" s="74">
        <f>D10/C10</f>
        <v>1</v>
      </c>
      <c r="F10" s="46">
        <f>SUM(F11:F13)</f>
        <v>0</v>
      </c>
      <c r="G10" s="75"/>
      <c r="H10" s="76"/>
      <c r="I10" s="77"/>
      <c r="J10" s="77"/>
      <c r="K10" s="73">
        <f>SUM(K11:K13)</f>
        <v>12</v>
      </c>
      <c r="L10" s="75"/>
      <c r="M10" s="78"/>
      <c r="N10" s="79"/>
      <c r="O10" s="80"/>
      <c r="P10" s="64"/>
      <c r="Q10" s="64"/>
      <c r="R10" s="64"/>
      <c r="S10" s="64"/>
      <c r="T10" s="64"/>
      <c r="U10" s="64"/>
      <c r="V10" s="64"/>
      <c r="W10" s="64"/>
      <c r="X10" s="64"/>
      <c r="Y10" s="64"/>
      <c r="Z10" s="64"/>
      <c r="AA10" s="64"/>
      <c r="AB10" s="64"/>
      <c r="AC10" s="64"/>
      <c r="AD10" s="64"/>
      <c r="AE10" s="64"/>
      <c r="AF10" s="64"/>
      <c r="AG10" s="64"/>
      <c r="AH10" s="64"/>
      <c r="AI10" s="64"/>
    </row>
    <row r="11" ht="22.5" customHeight="1">
      <c r="A11" s="54" t="str">
        <f>'heuristic scoring'!A9</f>
        <v>A1</v>
      </c>
      <c r="B11" s="55" t="str">
        <f>'heuristic scoring'!B9</f>
        <v>Meets compliance</v>
      </c>
      <c r="C11" s="56">
        <f>'heuristic scoring'!C9</f>
        <v>4</v>
      </c>
      <c r="D11" s="57">
        <f>VLOOKUP(G11,'lookup values'!A$1:E$6,3,0)</f>
        <v>4</v>
      </c>
      <c r="E11" s="62"/>
      <c r="F11" s="59">
        <f>ScoringTemplateNext!D11 - ScoringTemplateORG!D11</f>
        <v>0</v>
      </c>
      <c r="G11" s="62" t="s">
        <v>42</v>
      </c>
      <c r="H11" s="65"/>
      <c r="I11" s="81"/>
      <c r="J11" s="81"/>
      <c r="K11" s="57">
        <f>VLOOKUP(L11,'lookup values'!A$1:E$6,3,0)</f>
        <v>4</v>
      </c>
      <c r="L11" s="62" t="s">
        <v>42</v>
      </c>
      <c r="M11" s="82"/>
      <c r="N11" s="63">
        <f>VLOOKUP(G11,'lookup values'!A$1:F$6,4,0)</f>
        <v>0</v>
      </c>
      <c r="O11" s="63">
        <f t="shared" ref="O11:O13" si="2">IF(L11="Meets Criteria", N11,0)</f>
        <v>0</v>
      </c>
      <c r="P11" s="64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</row>
    <row r="12" ht="22.5" customHeight="1">
      <c r="A12" s="54" t="str">
        <f>'heuristic scoring'!A10</f>
        <v>A2</v>
      </c>
      <c r="B12" s="55" t="str">
        <f>'heuristic scoring'!B10</f>
        <v>Legible font size</v>
      </c>
      <c r="C12" s="56">
        <f>'heuristic scoring'!C10</f>
        <v>4</v>
      </c>
      <c r="D12" s="57">
        <f>VLOOKUP(G12,'lookup values'!A$1:E$6,3,0)</f>
        <v>4</v>
      </c>
      <c r="E12" s="62"/>
      <c r="F12" s="59">
        <f>ScoringTemplateNext!D12 - ScoringTemplateORG!D12</f>
        <v>0</v>
      </c>
      <c r="G12" s="62" t="s">
        <v>42</v>
      </c>
      <c r="H12" s="65"/>
      <c r="I12" s="81"/>
      <c r="J12" s="81"/>
      <c r="K12" s="57">
        <f>VLOOKUP(L12,'lookup values'!A$1:E$6,3,0)</f>
        <v>4</v>
      </c>
      <c r="L12" s="62" t="s">
        <v>42</v>
      </c>
      <c r="M12" s="82"/>
      <c r="N12" s="63">
        <f>VLOOKUP(G12,'lookup values'!A$1:F$6,4,0)</f>
        <v>0</v>
      </c>
      <c r="O12" s="63">
        <f t="shared" si="2"/>
        <v>0</v>
      </c>
      <c r="P12" s="64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</row>
    <row r="13" ht="22.5" customHeight="1">
      <c r="A13" s="54" t="str">
        <f>'heuristic scoring'!A11</f>
        <v>A3</v>
      </c>
      <c r="B13" s="55" t="str">
        <f>'heuristic scoring'!B11</f>
        <v>Responsive design to mobiles/tablets </v>
      </c>
      <c r="C13" s="56">
        <f>'heuristic scoring'!C11</f>
        <v>4</v>
      </c>
      <c r="D13" s="57">
        <f>VLOOKUP(G13,'lookup values'!A$1:E$6,3,0)</f>
        <v>4</v>
      </c>
      <c r="E13" s="62"/>
      <c r="F13" s="59">
        <f>ScoringTemplateNext!D13 - ScoringTemplateORG!D13</f>
        <v>0</v>
      </c>
      <c r="G13" s="62" t="s">
        <v>42</v>
      </c>
      <c r="H13" s="65"/>
      <c r="I13" s="81"/>
      <c r="J13" s="81"/>
      <c r="K13" s="57">
        <f>VLOOKUP(L13,'lookup values'!A$1:E$6,3,0)</f>
        <v>4</v>
      </c>
      <c r="L13" s="62" t="s">
        <v>42</v>
      </c>
      <c r="M13" s="82"/>
      <c r="N13" s="63">
        <f>VLOOKUP(G13,'lookup values'!A$1:F$6,4,0)</f>
        <v>0</v>
      </c>
      <c r="O13" s="63">
        <f t="shared" si="2"/>
        <v>0</v>
      </c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</row>
    <row r="14" ht="22.5" customHeight="1">
      <c r="A14" s="70" t="str">
        <f>'heuristic scoring'!A12</f>
        <v>Clear and Communicative</v>
      </c>
      <c r="B14" s="71" t="str">
        <f>'heuristic scoring'!B12</f>
        <v>System and messages speaks users' language</v>
      </c>
      <c r="C14" s="72">
        <f>'heuristic scoring'!C12</f>
        <v>48</v>
      </c>
      <c r="D14" s="73">
        <f>SUM(D15:D26)</f>
        <v>48</v>
      </c>
      <c r="E14" s="74">
        <f>D14/C14</f>
        <v>1</v>
      </c>
      <c r="F14" s="46">
        <f>SUM(F15:F26)</f>
        <v>0</v>
      </c>
      <c r="G14" s="75"/>
      <c r="H14" s="76"/>
      <c r="I14" s="83"/>
      <c r="J14" s="83"/>
      <c r="K14" s="73">
        <f>SUM(K15:K26)</f>
        <v>48</v>
      </c>
      <c r="L14" s="75"/>
      <c r="M14" s="82"/>
      <c r="N14" s="79"/>
      <c r="O14" s="80"/>
      <c r="P14" s="64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</row>
    <row r="15" ht="22.5" customHeight="1">
      <c r="A15" s="54" t="str">
        <f>'heuristic scoring'!A13</f>
        <v>C1</v>
      </c>
      <c r="B15" s="55" t="str">
        <f>'heuristic scoring'!B13</f>
        <v>Natural flow in task patterns</v>
      </c>
      <c r="C15" s="56">
        <f>'heuristic scoring'!C13</f>
        <v>4</v>
      </c>
      <c r="D15" s="57">
        <f>VLOOKUP(G15,'lookup values'!A$1:E$6,3,0)</f>
        <v>4</v>
      </c>
      <c r="E15" s="62"/>
      <c r="F15" s="59">
        <f>ScoringTemplateNext!D15 - ScoringTemplateORG!D15</f>
        <v>0</v>
      </c>
      <c r="G15" s="62" t="s">
        <v>42</v>
      </c>
      <c r="H15" s="65"/>
      <c r="I15" s="68"/>
      <c r="J15" s="68"/>
      <c r="K15" s="57">
        <f>VLOOKUP(L15,'lookup values'!A$1:E$6,3,0)</f>
        <v>4</v>
      </c>
      <c r="L15" s="62" t="s">
        <v>42</v>
      </c>
      <c r="M15" s="69"/>
      <c r="N15" s="63">
        <f>VLOOKUP(G15,'lookup values'!A$1:F$6,4,0)</f>
        <v>0</v>
      </c>
      <c r="O15" s="84">
        <f t="shared" ref="O15:O26" si="3">IF(P15="Planned", N15,0)</f>
        <v>0</v>
      </c>
      <c r="P15" s="64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</row>
    <row r="16" ht="22.5" customHeight="1">
      <c r="A16" s="54" t="str">
        <f>'heuristic scoring'!A14</f>
        <v>C2</v>
      </c>
      <c r="B16" s="55" t="str">
        <f>'heuristic scoring'!B14</f>
        <v>Clear info and functionality</v>
      </c>
      <c r="C16" s="56">
        <f>'heuristic scoring'!C14</f>
        <v>4</v>
      </c>
      <c r="D16" s="57">
        <f>VLOOKUP(G16,'lookup values'!A$1:E$6,3,0)</f>
        <v>4</v>
      </c>
      <c r="E16" s="62"/>
      <c r="F16" s="59">
        <f>ScoringTemplateNext!D16 - ScoringTemplateORG!D16</f>
        <v>0</v>
      </c>
      <c r="G16" s="62" t="s">
        <v>42</v>
      </c>
      <c r="H16" s="65"/>
      <c r="I16" s="81"/>
      <c r="J16" s="81"/>
      <c r="K16" s="57">
        <f>VLOOKUP(L16,'lookup values'!A$1:E$6,3,0)</f>
        <v>4</v>
      </c>
      <c r="L16" s="62" t="s">
        <v>42</v>
      </c>
      <c r="M16" s="82"/>
      <c r="N16" s="63">
        <f>VLOOKUP(G16,'lookup values'!A$1:F$6,4,0)</f>
        <v>0</v>
      </c>
      <c r="O16" s="84">
        <f t="shared" si="3"/>
        <v>0</v>
      </c>
      <c r="P16" s="64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</row>
    <row r="17" ht="22.5" customHeight="1">
      <c r="A17" s="54" t="str">
        <f>'heuristic scoring'!A15</f>
        <v>C3</v>
      </c>
      <c r="B17" s="55" t="str">
        <f>'heuristic scoring'!B15</f>
        <v>Effective messaging</v>
      </c>
      <c r="C17" s="56">
        <f>'heuristic scoring'!C15</f>
        <v>4</v>
      </c>
      <c r="D17" s="57">
        <f>VLOOKUP(G17,'lookup values'!A$1:E$6,3,0)</f>
        <v>4</v>
      </c>
      <c r="E17" s="62"/>
      <c r="F17" s="59">
        <f>ScoringTemplateNext!D17 - ScoringTemplateORG!D17</f>
        <v>0</v>
      </c>
      <c r="G17" s="62" t="s">
        <v>42</v>
      </c>
      <c r="H17" s="65"/>
      <c r="I17" s="81"/>
      <c r="J17" s="81"/>
      <c r="K17" s="57">
        <f>VLOOKUP(L17,'lookup values'!A$1:E$6,3,0)</f>
        <v>4</v>
      </c>
      <c r="L17" s="62" t="s">
        <v>42</v>
      </c>
      <c r="M17" s="82"/>
      <c r="N17" s="63">
        <f>VLOOKUP(G17,'lookup values'!A$1:F$6,4,0)</f>
        <v>0</v>
      </c>
      <c r="O17" s="84">
        <f t="shared" si="3"/>
        <v>0</v>
      </c>
      <c r="P17" s="64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</row>
    <row r="18" ht="22.5" customHeight="1">
      <c r="A18" s="54" t="str">
        <f>'heuristic scoring'!A16</f>
        <v>C4</v>
      </c>
      <c r="B18" s="55" t="str">
        <f>'heuristic scoring'!B16</f>
        <v>Content meets reading level</v>
      </c>
      <c r="C18" s="56">
        <f>'heuristic scoring'!C16</f>
        <v>4</v>
      </c>
      <c r="D18" s="57">
        <f>VLOOKUP(G18,'lookup values'!A$1:E$6,3,0)</f>
        <v>4</v>
      </c>
      <c r="E18" s="62"/>
      <c r="F18" s="59">
        <f>ScoringTemplateNext!D18 - ScoringTemplateORG!D18</f>
        <v>0</v>
      </c>
      <c r="G18" s="62" t="s">
        <v>42</v>
      </c>
      <c r="H18" s="65"/>
      <c r="I18" s="68"/>
      <c r="J18" s="68"/>
      <c r="K18" s="57">
        <f>VLOOKUP(L18,'lookup values'!A$1:E$6,3,0)</f>
        <v>4</v>
      </c>
      <c r="L18" s="62" t="s">
        <v>42</v>
      </c>
      <c r="M18" s="69"/>
      <c r="N18" s="63">
        <f>VLOOKUP(G18,'lookup values'!A$1:F$6,4,0)</f>
        <v>0</v>
      </c>
      <c r="O18" s="84">
        <f t="shared" si="3"/>
        <v>0</v>
      </c>
      <c r="P18" s="64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</row>
    <row r="19" ht="22.5" customHeight="1">
      <c r="A19" s="54" t="str">
        <f>'heuristic scoring'!A17</f>
        <v>C5</v>
      </c>
      <c r="B19" s="55" t="str">
        <f>'heuristic scoring'!B17</f>
        <v>Clear navigational structure</v>
      </c>
      <c r="C19" s="56">
        <f>'heuristic scoring'!C17</f>
        <v>4</v>
      </c>
      <c r="D19" s="57">
        <f>VLOOKUP(G19,'lookup values'!A$1:E$6,3,0)</f>
        <v>4</v>
      </c>
      <c r="E19" s="62"/>
      <c r="F19" s="59">
        <f>ScoringTemplateNext!D19 - ScoringTemplateORG!D19</f>
        <v>0</v>
      </c>
      <c r="G19" s="62" t="s">
        <v>42</v>
      </c>
      <c r="H19" s="65"/>
      <c r="I19" s="68"/>
      <c r="J19" s="68"/>
      <c r="K19" s="57">
        <f>VLOOKUP(L19,'lookup values'!A$1:E$6,3,0)</f>
        <v>4</v>
      </c>
      <c r="L19" s="62" t="s">
        <v>42</v>
      </c>
      <c r="M19" s="69"/>
      <c r="N19" s="63">
        <f>VLOOKUP(G19,'lookup values'!A$1:F$6,4,0)</f>
        <v>0</v>
      </c>
      <c r="O19" s="84">
        <f t="shared" si="3"/>
        <v>0</v>
      </c>
      <c r="P19" s="64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</row>
    <row r="20" ht="22.5" customHeight="1">
      <c r="A20" s="54" t="str">
        <f>'heuristic scoring'!A18</f>
        <v>C6</v>
      </c>
      <c r="B20" s="55" t="str">
        <f>'heuristic scoring'!B18</f>
        <v>Relevant iconography </v>
      </c>
      <c r="C20" s="56">
        <f>'heuristic scoring'!C18</f>
        <v>4</v>
      </c>
      <c r="D20" s="57">
        <f>VLOOKUP(G20,'lookup values'!A$1:E$6,3,0)</f>
        <v>4</v>
      </c>
      <c r="E20" s="62"/>
      <c r="F20" s="59">
        <f>ScoringTemplateNext!D20 - ScoringTemplateORG!D20</f>
        <v>0</v>
      </c>
      <c r="G20" s="62" t="s">
        <v>42</v>
      </c>
      <c r="H20" s="65"/>
      <c r="I20" s="68"/>
      <c r="J20" s="68"/>
      <c r="K20" s="57">
        <f>VLOOKUP(L20,'lookup values'!A$1:E$6,3,0)</f>
        <v>4</v>
      </c>
      <c r="L20" s="62" t="s">
        <v>42</v>
      </c>
      <c r="M20" s="69"/>
      <c r="N20" s="63">
        <f>VLOOKUP(G20,'lookup values'!A$1:F$6,4,0)</f>
        <v>0</v>
      </c>
      <c r="O20" s="84">
        <f t="shared" si="3"/>
        <v>0</v>
      </c>
      <c r="P20" s="64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</row>
    <row r="21" ht="22.5" customHeight="1">
      <c r="A21" s="54" t="str">
        <f>'heuristic scoring'!A19</f>
        <v>C7</v>
      </c>
      <c r="B21" s="55" t="str">
        <f>'heuristic scoring'!B19</f>
        <v>Clear where you are (spatial navigation)</v>
      </c>
      <c r="C21" s="56">
        <f>'heuristic scoring'!C19</f>
        <v>4</v>
      </c>
      <c r="D21" s="57">
        <f>VLOOKUP(G21,'lookup values'!A$1:E$6,3,0)</f>
        <v>4</v>
      </c>
      <c r="E21" s="62"/>
      <c r="F21" s="59">
        <f>ScoringTemplateNext!D21 - ScoringTemplateORG!D21</f>
        <v>0</v>
      </c>
      <c r="G21" s="62" t="s">
        <v>42</v>
      </c>
      <c r="H21" s="65"/>
      <c r="I21" s="68"/>
      <c r="J21" s="68"/>
      <c r="K21" s="57">
        <f>VLOOKUP(L21,'lookup values'!A$1:E$6,3,0)</f>
        <v>4</v>
      </c>
      <c r="L21" s="62" t="s">
        <v>42</v>
      </c>
      <c r="M21" s="69"/>
      <c r="N21" s="63">
        <f>VLOOKUP(G21,'lookup values'!A$1:F$6,4,0)</f>
        <v>0</v>
      </c>
      <c r="O21" s="84">
        <f t="shared" si="3"/>
        <v>0</v>
      </c>
      <c r="P21" s="64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</row>
    <row r="22" ht="22.5" customHeight="1">
      <c r="A22" s="54" t="str">
        <f>'heuristic scoring'!A20</f>
        <v>C8</v>
      </c>
      <c r="B22" s="55" t="str">
        <f>'heuristic scoring'!B20</f>
        <v>No reliance on user memory</v>
      </c>
      <c r="C22" s="56">
        <f>'heuristic scoring'!C20</f>
        <v>4</v>
      </c>
      <c r="D22" s="57">
        <f>VLOOKUP(G22,'lookup values'!A$1:E$6,3,0)</f>
        <v>4</v>
      </c>
      <c r="E22" s="62"/>
      <c r="F22" s="59">
        <f>ScoringTemplateNext!D22 - ScoringTemplateORG!D22</f>
        <v>0</v>
      </c>
      <c r="G22" s="62" t="s">
        <v>42</v>
      </c>
      <c r="H22" s="65"/>
      <c r="I22" s="68"/>
      <c r="J22" s="68"/>
      <c r="K22" s="57">
        <f>VLOOKUP(L22,'lookup values'!A$1:E$6,3,0)</f>
        <v>4</v>
      </c>
      <c r="L22" s="62" t="s">
        <v>42</v>
      </c>
      <c r="M22" s="69"/>
      <c r="N22" s="63">
        <f>VLOOKUP(G22,'lookup values'!A$1:F$6,4,0)</f>
        <v>0</v>
      </c>
      <c r="O22" s="84">
        <f t="shared" si="3"/>
        <v>0</v>
      </c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</row>
    <row r="23" ht="22.5" customHeight="1">
      <c r="A23" s="54" t="str">
        <f>'heuristic scoring'!A21</f>
        <v>C9</v>
      </c>
      <c r="B23" s="55" t="str">
        <f>'heuristic scoring'!B21</f>
        <v>Clearly marked required fields</v>
      </c>
      <c r="C23" s="56">
        <f>'heuristic scoring'!C21</f>
        <v>4</v>
      </c>
      <c r="D23" s="57">
        <f>VLOOKUP(G23,'lookup values'!A$1:E$6,3,0)</f>
        <v>4</v>
      </c>
      <c r="E23" s="62"/>
      <c r="F23" s="59">
        <f>ScoringTemplateNext!D23 - ScoringTemplateORG!D23</f>
        <v>0</v>
      </c>
      <c r="G23" s="62" t="s">
        <v>42</v>
      </c>
      <c r="H23" s="65"/>
      <c r="I23" s="68"/>
      <c r="J23" s="68"/>
      <c r="K23" s="57">
        <f>VLOOKUP(L23,'lookup values'!A$1:E$6,3,0)</f>
        <v>4</v>
      </c>
      <c r="L23" s="62" t="s">
        <v>42</v>
      </c>
      <c r="M23" s="69"/>
      <c r="N23" s="63">
        <f>VLOOKUP(G23,'lookup values'!A$1:F$6,4,0)</f>
        <v>0</v>
      </c>
      <c r="O23" s="84">
        <f t="shared" si="3"/>
        <v>0</v>
      </c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</row>
    <row r="24" ht="22.5" customHeight="1">
      <c r="A24" s="54" t="str">
        <f>'heuristic scoring'!A22</f>
        <v>C10</v>
      </c>
      <c r="B24" s="55" t="s">
        <v>43</v>
      </c>
      <c r="C24" s="56">
        <f>'heuristic scoring'!C22</f>
        <v>4</v>
      </c>
      <c r="D24" s="57">
        <f>VLOOKUP(G24,'lookup values'!A$1:E$6,3,0)</f>
        <v>4</v>
      </c>
      <c r="E24" s="62"/>
      <c r="F24" s="59">
        <f>ScoringTemplateNext!D24 - ScoringTemplateORG!D24</f>
        <v>0</v>
      </c>
      <c r="G24" s="62" t="s">
        <v>42</v>
      </c>
      <c r="H24" s="65"/>
      <c r="I24" s="68"/>
      <c r="J24" s="68"/>
      <c r="K24" s="57">
        <f>VLOOKUP(L24,'lookup values'!A$1:E$6,3,0)</f>
        <v>4</v>
      </c>
      <c r="L24" s="62" t="s">
        <v>42</v>
      </c>
      <c r="M24" s="69"/>
      <c r="N24" s="63">
        <f>VLOOKUP(G24,'lookup values'!A$1:F$6,4,0)</f>
        <v>0</v>
      </c>
      <c r="O24" s="84">
        <f t="shared" si="3"/>
        <v>0</v>
      </c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</row>
    <row r="25" ht="22.5" customHeight="1">
      <c r="A25" s="54" t="str">
        <f>'heuristic scoring'!A23</f>
        <v>C11</v>
      </c>
      <c r="B25" s="55" t="str">
        <f>'heuristic scoring'!B23</f>
        <v>Clearly distinguished navigation links</v>
      </c>
      <c r="C25" s="56">
        <f>'heuristic scoring'!C23</f>
        <v>4</v>
      </c>
      <c r="D25" s="57">
        <f>VLOOKUP(G25,'lookup values'!A$1:E$6,3,0)</f>
        <v>4</v>
      </c>
      <c r="E25" s="62"/>
      <c r="F25" s="59">
        <f>ScoringTemplateNext!D25 - ScoringTemplateORG!D25</f>
        <v>0</v>
      </c>
      <c r="G25" s="62" t="s">
        <v>42</v>
      </c>
      <c r="H25" s="65"/>
      <c r="I25" s="68"/>
      <c r="J25" s="68"/>
      <c r="K25" s="57">
        <f>VLOOKUP(L25,'lookup values'!A$1:E$6,3,0)</f>
        <v>4</v>
      </c>
      <c r="L25" s="62" t="s">
        <v>42</v>
      </c>
      <c r="M25" s="69"/>
      <c r="N25" s="63">
        <f>VLOOKUP(G25,'lookup values'!A$1:F$6,4,0)</f>
        <v>0</v>
      </c>
      <c r="O25" s="84">
        <f t="shared" si="3"/>
        <v>0</v>
      </c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</row>
    <row r="26" ht="22.5" customHeight="1">
      <c r="A26" s="54" t="str">
        <f>'heuristic scoring'!A24</f>
        <v>C12</v>
      </c>
      <c r="B26" s="55" t="str">
        <f>'heuristic scoring'!B24</f>
        <v>Links match destination</v>
      </c>
      <c r="C26" s="56">
        <f>'heuristic scoring'!C24</f>
        <v>4</v>
      </c>
      <c r="D26" s="57">
        <f>VLOOKUP(G26,'lookup values'!A$1:E$6,3,0)</f>
        <v>4</v>
      </c>
      <c r="E26" s="62"/>
      <c r="F26" s="59">
        <f>ScoringTemplateNext!D26 - ScoringTemplateORG!D26</f>
        <v>0</v>
      </c>
      <c r="G26" s="62" t="s">
        <v>42</v>
      </c>
      <c r="H26" s="65"/>
      <c r="I26" s="81"/>
      <c r="J26" s="81"/>
      <c r="K26" s="57">
        <f>VLOOKUP(L26,'lookup values'!A$1:E$6,3,0)</f>
        <v>4</v>
      </c>
      <c r="L26" s="62" t="s">
        <v>42</v>
      </c>
      <c r="M26" s="82"/>
      <c r="N26" s="63">
        <f>VLOOKUP(G26,'lookup values'!A$1:F$6,4,0)</f>
        <v>0</v>
      </c>
      <c r="O26" s="84">
        <f t="shared" si="3"/>
        <v>0</v>
      </c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</row>
    <row r="27" ht="22.5" customHeight="1">
      <c r="A27" s="70" t="str">
        <f>'heuristic scoring'!A25</f>
        <v>Useful</v>
      </c>
      <c r="B27" s="71" t="str">
        <f>'heuristic scoring'!B25</f>
        <v>Practical purpose with clear value or benefit</v>
      </c>
      <c r="C27" s="72">
        <f>'heuristic scoring'!C25</f>
        <v>12</v>
      </c>
      <c r="D27" s="73">
        <f>SUM(D28:D30)</f>
        <v>12</v>
      </c>
      <c r="E27" s="74">
        <f>D27/C27</f>
        <v>1</v>
      </c>
      <c r="F27" s="46">
        <f>SUM(F28:F30)</f>
        <v>0</v>
      </c>
      <c r="G27" s="75"/>
      <c r="H27" s="76"/>
      <c r="I27" s="85"/>
      <c r="J27" s="85"/>
      <c r="K27" s="73">
        <f>SUM(K28:K30)</f>
        <v>12</v>
      </c>
      <c r="L27" s="75"/>
      <c r="M27" s="69"/>
      <c r="N27" s="79"/>
      <c r="O27" s="80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</row>
    <row r="28" ht="22.5" customHeight="1">
      <c r="A28" s="54" t="str">
        <f>'heuristic scoring'!A26</f>
        <v>U1</v>
      </c>
      <c r="B28" s="55" t="str">
        <f>'heuristic scoring'!B26</f>
        <v>Tasks can be completed</v>
      </c>
      <c r="C28" s="56">
        <f>'heuristic scoring'!C26</f>
        <v>4</v>
      </c>
      <c r="D28" s="57">
        <f>VLOOKUP(G28,'lookup values'!A$1:E$6,3,0)</f>
        <v>4</v>
      </c>
      <c r="E28" s="62"/>
      <c r="F28" s="59">
        <f>ScoringTemplateNext!D28 - ScoringTemplateORG!D28</f>
        <v>0</v>
      </c>
      <c r="G28" s="62" t="s">
        <v>42</v>
      </c>
      <c r="H28" s="65"/>
      <c r="I28" s="68"/>
      <c r="J28" s="68"/>
      <c r="K28" s="57">
        <f>VLOOKUP(L28,'lookup values'!A$1:E$6,3,0)</f>
        <v>4</v>
      </c>
      <c r="L28" s="62" t="s">
        <v>42</v>
      </c>
      <c r="M28" s="69"/>
      <c r="N28" s="63">
        <f>VLOOKUP(G28,'lookup values'!A$1:F$6,4,0)</f>
        <v>0</v>
      </c>
      <c r="O28" s="84">
        <f t="shared" ref="O28:O30" si="4">IF(P28="Planned", N28,0)</f>
        <v>0</v>
      </c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</row>
    <row r="29" ht="22.5" customHeight="1">
      <c r="A29" s="54" t="str">
        <f>'heuristic scoring'!A27</f>
        <v>U2</v>
      </c>
      <c r="B29" s="55" t="str">
        <f>'heuristic scoring'!B27</f>
        <v>New and seasoned users equally served</v>
      </c>
      <c r="C29" s="56">
        <f>'heuristic scoring'!C27</f>
        <v>4</v>
      </c>
      <c r="D29" s="57">
        <f>VLOOKUP(G29,'lookup values'!A$1:E$6,3,0)</f>
        <v>4</v>
      </c>
      <c r="E29" s="62"/>
      <c r="F29" s="59">
        <f>ScoringTemplateNext!D29 - ScoringTemplateORG!D29</f>
        <v>0</v>
      </c>
      <c r="G29" s="62" t="s">
        <v>42</v>
      </c>
      <c r="H29" s="65"/>
      <c r="I29" s="68"/>
      <c r="J29" s="68"/>
      <c r="K29" s="57">
        <f>VLOOKUP(L29,'lookup values'!A$1:E$6,3,0)</f>
        <v>4</v>
      </c>
      <c r="L29" s="86" t="s">
        <v>42</v>
      </c>
      <c r="M29" s="69"/>
      <c r="N29" s="63">
        <f>VLOOKUP(G29,'lookup values'!A$1:F$6,4,0)</f>
        <v>0</v>
      </c>
      <c r="O29" s="84">
        <f t="shared" si="4"/>
        <v>0</v>
      </c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4"/>
    </row>
    <row r="30" ht="22.5" customHeight="1">
      <c r="A30" s="54" t="str">
        <f>'heuristic scoring'!A28</f>
        <v>U3</v>
      </c>
      <c r="B30" s="55" t="str">
        <f>'heuristic scoring'!B28</f>
        <v>Available functions lead to next steps</v>
      </c>
      <c r="C30" s="56">
        <f>'heuristic scoring'!C28</f>
        <v>4</v>
      </c>
      <c r="D30" s="57">
        <f>VLOOKUP(G30,'lookup values'!A$1:E$6,3,0)</f>
        <v>4</v>
      </c>
      <c r="E30" s="62"/>
      <c r="F30" s="59">
        <f>ScoringTemplateNext!D30 - ScoringTemplateORG!D30</f>
        <v>0</v>
      </c>
      <c r="G30" s="62" t="s">
        <v>42</v>
      </c>
      <c r="H30" s="65"/>
      <c r="I30" s="68"/>
      <c r="J30" s="68"/>
      <c r="K30" s="57">
        <f>VLOOKUP(L30,'lookup values'!A$1:E$6,3,0)</f>
        <v>4</v>
      </c>
      <c r="L30" s="86" t="s">
        <v>42</v>
      </c>
      <c r="M30" s="69"/>
      <c r="N30" s="63">
        <f>VLOOKUP(G30,'lookup values'!A$1:F$6,4,0)</f>
        <v>0</v>
      </c>
      <c r="O30" s="84">
        <f t="shared" si="4"/>
        <v>0</v>
      </c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4"/>
    </row>
    <row r="31" ht="22.5" customHeight="1">
      <c r="A31" s="70" t="str">
        <f>'heuristic scoring'!A29</f>
        <v>Credible</v>
      </c>
      <c r="B31" s="71" t="str">
        <f>'heuristic scoring'!B29</f>
        <v>Convinced it's trustworthy</v>
      </c>
      <c r="C31" s="72">
        <f>'heuristic scoring'!C29</f>
        <v>28</v>
      </c>
      <c r="D31" s="73">
        <f>SUM(D32:D38)</f>
        <v>28</v>
      </c>
      <c r="E31" s="74">
        <f>D31/C31</f>
        <v>1</v>
      </c>
      <c r="F31" s="46">
        <f>SUM(F32:F38)</f>
        <v>0</v>
      </c>
      <c r="G31" s="75"/>
      <c r="H31" s="76"/>
      <c r="I31" s="85"/>
      <c r="J31" s="85"/>
      <c r="K31" s="73">
        <f>SUM(K32:K38)</f>
        <v>28</v>
      </c>
      <c r="L31" s="75"/>
      <c r="M31" s="69"/>
      <c r="N31" s="79"/>
      <c r="O31" s="80"/>
      <c r="P31" s="64"/>
      <c r="Q31" s="64"/>
      <c r="R31" s="64"/>
      <c r="S31" s="64"/>
      <c r="T31" s="64"/>
      <c r="U31" s="64"/>
      <c r="V31" s="64"/>
      <c r="W31" s="64"/>
      <c r="X31" s="64"/>
      <c r="Y31" s="64"/>
      <c r="Z31" s="64"/>
      <c r="AA31" s="64"/>
      <c r="AB31" s="64"/>
      <c r="AC31" s="64"/>
      <c r="AD31" s="64"/>
      <c r="AE31" s="64"/>
      <c r="AF31" s="64"/>
      <c r="AG31" s="64"/>
      <c r="AH31" s="64"/>
      <c r="AI31" s="64"/>
    </row>
    <row r="32" ht="22.5" customHeight="1">
      <c r="A32" s="54" t="str">
        <f>'heuristic scoring'!A30</f>
        <v>CR1</v>
      </c>
      <c r="B32" s="55" t="str">
        <f>'heuristic scoring'!B30</f>
        <v>Available help/support </v>
      </c>
      <c r="C32" s="56">
        <f>'heuristic scoring'!C30</f>
        <v>4</v>
      </c>
      <c r="D32" s="57">
        <f>VLOOKUP(G32,'lookup values'!A$1:E$6,3,0)</f>
        <v>4</v>
      </c>
      <c r="E32" s="62"/>
      <c r="F32" s="59">
        <f>ScoringTemplateNext!D32 - ScoringTemplateORG!D32</f>
        <v>0</v>
      </c>
      <c r="G32" s="62" t="s">
        <v>42</v>
      </c>
      <c r="H32" s="65"/>
      <c r="I32" s="81"/>
      <c r="J32" s="81"/>
      <c r="K32" s="57">
        <f>VLOOKUP(L32,'lookup values'!A$1:E$6,3,0)</f>
        <v>4</v>
      </c>
      <c r="L32" s="62" t="s">
        <v>42</v>
      </c>
      <c r="M32" s="82"/>
      <c r="N32" s="63">
        <f>VLOOKUP(G32,'lookup values'!A$1:F$6,4,0)</f>
        <v>0</v>
      </c>
      <c r="O32" s="84">
        <f t="shared" ref="O32:O38" si="5">IF(P32="Planned", N32,0)</f>
        <v>0</v>
      </c>
      <c r="P32" s="64"/>
      <c r="Q32" s="64"/>
      <c r="R32" s="64"/>
      <c r="S32" s="64"/>
      <c r="T32" s="64"/>
      <c r="U32" s="64"/>
      <c r="V32" s="64"/>
      <c r="W32" s="64"/>
      <c r="X32" s="64"/>
      <c r="Y32" s="64"/>
      <c r="Z32" s="64"/>
      <c r="AA32" s="64"/>
      <c r="AB32" s="64"/>
      <c r="AC32" s="64"/>
      <c r="AD32" s="64"/>
      <c r="AE32" s="64"/>
      <c r="AF32" s="64"/>
      <c r="AG32" s="64"/>
      <c r="AH32" s="64"/>
      <c r="AI32" s="64"/>
    </row>
    <row r="33" ht="22.5" customHeight="1">
      <c r="A33" s="54" t="str">
        <f>'heuristic scoring'!A31</f>
        <v>CR2</v>
      </c>
      <c r="B33" s="55" t="str">
        <f>'heuristic scoring'!B31</f>
        <v>Contact information is available</v>
      </c>
      <c r="C33" s="56">
        <f>'heuristic scoring'!C31</f>
        <v>4</v>
      </c>
      <c r="D33" s="57">
        <f>VLOOKUP(G33,'lookup values'!A$1:E$6,3,0)</f>
        <v>4</v>
      </c>
      <c r="E33" s="62"/>
      <c r="F33" s="59">
        <f>ScoringTemplateNext!D33 - ScoringTemplateORG!D33</f>
        <v>0</v>
      </c>
      <c r="G33" s="62" t="s">
        <v>42</v>
      </c>
      <c r="H33" s="65"/>
      <c r="I33" s="68"/>
      <c r="J33" s="68"/>
      <c r="K33" s="57">
        <f>VLOOKUP(L33,'lookup values'!A$1:E$6,3,0)</f>
        <v>4</v>
      </c>
      <c r="L33" s="86" t="s">
        <v>42</v>
      </c>
      <c r="M33" s="69"/>
      <c r="N33" s="63">
        <f>VLOOKUP(G33,'lookup values'!A$1:F$6,4,0)</f>
        <v>0</v>
      </c>
      <c r="O33" s="84">
        <f t="shared" si="5"/>
        <v>0</v>
      </c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4"/>
    </row>
    <row r="34" ht="22.5" customHeight="1">
      <c r="A34" s="54" t="str">
        <f>'heuristic scoring'!A32</f>
        <v>CR3</v>
      </c>
      <c r="B34" s="55" t="s">
        <v>44</v>
      </c>
      <c r="C34" s="56">
        <f>'heuristic scoring'!C32</f>
        <v>4</v>
      </c>
      <c r="D34" s="57">
        <f>VLOOKUP(G34,'lookup values'!A$1:E$6,3,0)</f>
        <v>4</v>
      </c>
      <c r="E34" s="62"/>
      <c r="F34" s="59">
        <f>ScoringTemplateNext!D34 - ScoringTemplateORG!D34</f>
        <v>0</v>
      </c>
      <c r="G34" s="62" t="s">
        <v>42</v>
      </c>
      <c r="H34" s="65"/>
      <c r="I34" s="68"/>
      <c r="J34" s="68"/>
      <c r="K34" s="57">
        <f>VLOOKUP(L34,'lookup values'!A$1:E$6,3,0)</f>
        <v>4</v>
      </c>
      <c r="L34" s="86" t="s">
        <v>42</v>
      </c>
      <c r="M34" s="69"/>
      <c r="N34" s="63">
        <f>VLOOKUP(G34,'lookup values'!A$1:F$6,4,0)</f>
        <v>0</v>
      </c>
      <c r="O34" s="84">
        <f t="shared" si="5"/>
        <v>0</v>
      </c>
      <c r="P34" s="64"/>
      <c r="Q34" s="64"/>
      <c r="R34" s="64"/>
      <c r="S34" s="64"/>
      <c r="T34" s="64"/>
      <c r="U34" s="64"/>
      <c r="V34" s="64"/>
      <c r="W34" s="64"/>
      <c r="X34" s="64"/>
      <c r="Y34" s="64"/>
      <c r="Z34" s="64"/>
      <c r="AA34" s="64"/>
      <c r="AB34" s="64"/>
      <c r="AC34" s="64"/>
      <c r="AD34" s="64"/>
      <c r="AE34" s="64"/>
      <c r="AF34" s="64"/>
      <c r="AG34" s="64"/>
      <c r="AH34" s="64"/>
      <c r="AI34" s="64"/>
    </row>
    <row r="35" ht="22.5" customHeight="1">
      <c r="A35" s="54" t="str">
        <f>'heuristic scoring'!A33</f>
        <v>CR4</v>
      </c>
      <c r="B35" s="55" t="str">
        <f>'heuristic scoring'!B33</f>
        <v>Appropriate design/content</v>
      </c>
      <c r="C35" s="56">
        <f>'heuristic scoring'!C33</f>
        <v>4</v>
      </c>
      <c r="D35" s="57">
        <f>VLOOKUP(G35,'lookup values'!A$1:E$6,3,0)</f>
        <v>4</v>
      </c>
      <c r="E35" s="62"/>
      <c r="F35" s="59">
        <f>ScoringTemplateNext!D35 - ScoringTemplateORG!D35</f>
        <v>0</v>
      </c>
      <c r="G35" s="62" t="s">
        <v>42</v>
      </c>
      <c r="H35" s="65"/>
      <c r="I35" s="68"/>
      <c r="J35" s="68"/>
      <c r="K35" s="57">
        <f>VLOOKUP(L35,'lookup values'!A$1:E$6,3,0)</f>
        <v>4</v>
      </c>
      <c r="L35" s="62" t="s">
        <v>42</v>
      </c>
      <c r="M35" s="69"/>
      <c r="N35" s="63">
        <f>VLOOKUP(G35,'lookup values'!A$1:F$6,4,0)</f>
        <v>0</v>
      </c>
      <c r="O35" s="84">
        <f t="shared" si="5"/>
        <v>0</v>
      </c>
      <c r="P35" s="64"/>
      <c r="Q35" s="64"/>
      <c r="R35" s="64"/>
      <c r="S35" s="64"/>
      <c r="T35" s="64"/>
      <c r="U35" s="64"/>
      <c r="V35" s="64"/>
      <c r="W35" s="64"/>
      <c r="X35" s="64"/>
      <c r="Y35" s="64"/>
      <c r="Z35" s="64"/>
      <c r="AA35" s="64"/>
      <c r="AB35" s="64"/>
      <c r="AC35" s="64"/>
      <c r="AD35" s="64"/>
      <c r="AE35" s="64"/>
      <c r="AF35" s="64"/>
      <c r="AG35" s="64"/>
      <c r="AH35" s="64"/>
      <c r="AI35" s="64"/>
    </row>
    <row r="36" ht="22.5" customHeight="1">
      <c r="A36" s="54" t="str">
        <f>'heuristic scoring'!A34</f>
        <v>CR5</v>
      </c>
      <c r="B36" s="55" t="str">
        <f>'heuristic scoring'!B34</f>
        <v>Updated content</v>
      </c>
      <c r="C36" s="56">
        <f>'heuristic scoring'!C34</f>
        <v>4</v>
      </c>
      <c r="D36" s="57">
        <f>VLOOKUP(G36,'lookup values'!A$1:E$6,3,0)</f>
        <v>4</v>
      </c>
      <c r="E36" s="62"/>
      <c r="F36" s="59">
        <f>ScoringTemplateNext!D36 - ScoringTemplateORG!D36</f>
        <v>0</v>
      </c>
      <c r="G36" s="62" t="s">
        <v>42</v>
      </c>
      <c r="H36" s="65"/>
      <c r="I36" s="68"/>
      <c r="J36" s="68"/>
      <c r="K36" s="57">
        <f>VLOOKUP(L36,'lookup values'!A$1:E$6,3,0)</f>
        <v>4</v>
      </c>
      <c r="L36" s="86" t="s">
        <v>42</v>
      </c>
      <c r="M36" s="69"/>
      <c r="N36" s="63">
        <f>VLOOKUP(G36,'lookup values'!A$1:F$6,4,0)</f>
        <v>0</v>
      </c>
      <c r="O36" s="84">
        <f t="shared" si="5"/>
        <v>0</v>
      </c>
      <c r="P36" s="64"/>
      <c r="Q36" s="64"/>
      <c r="R36" s="64"/>
      <c r="S36" s="64"/>
      <c r="T36" s="64"/>
      <c r="U36" s="64"/>
      <c r="V36" s="64"/>
      <c r="W36" s="64"/>
      <c r="X36" s="64"/>
      <c r="Y36" s="64"/>
      <c r="Z36" s="64"/>
      <c r="AA36" s="64"/>
      <c r="AB36" s="64"/>
      <c r="AC36" s="64"/>
      <c r="AD36" s="64"/>
      <c r="AE36" s="64"/>
      <c r="AF36" s="64"/>
      <c r="AG36" s="64"/>
      <c r="AH36" s="64"/>
      <c r="AI36" s="64"/>
    </row>
    <row r="37" ht="22.5" customHeight="1">
      <c r="A37" s="54" t="str">
        <f>'heuristic scoring'!A35</f>
        <v>CR6</v>
      </c>
      <c r="B37" s="55" t="str">
        <f>'heuristic scoring'!B35</f>
        <v>Verified content</v>
      </c>
      <c r="C37" s="56">
        <f>'heuristic scoring'!C35</f>
        <v>4</v>
      </c>
      <c r="D37" s="57">
        <f>VLOOKUP(G37,'lookup values'!A$1:E$6,3,0)</f>
        <v>4</v>
      </c>
      <c r="E37" s="62"/>
      <c r="F37" s="59">
        <f>ScoringTemplateNext!D37 - ScoringTemplateORG!D37</f>
        <v>0</v>
      </c>
      <c r="G37" s="62" t="s">
        <v>42</v>
      </c>
      <c r="H37" s="65"/>
      <c r="I37" s="68"/>
      <c r="J37" s="68"/>
      <c r="K37" s="57">
        <f>VLOOKUP(L37,'lookup values'!A$1:E$6,3,0)</f>
        <v>4</v>
      </c>
      <c r="L37" s="86" t="s">
        <v>42</v>
      </c>
      <c r="M37" s="69"/>
      <c r="N37" s="63">
        <f>VLOOKUP(G37,'lookup values'!A$1:F$6,4,0)</f>
        <v>0</v>
      </c>
      <c r="O37" s="84">
        <f t="shared" si="5"/>
        <v>0</v>
      </c>
      <c r="P37" s="64"/>
      <c r="Q37" s="64"/>
      <c r="R37" s="64"/>
      <c r="S37" s="64"/>
      <c r="T37" s="64"/>
      <c r="U37" s="64"/>
      <c r="V37" s="64"/>
      <c r="W37" s="64"/>
      <c r="X37" s="64"/>
      <c r="Y37" s="64"/>
      <c r="Z37" s="64"/>
      <c r="AA37" s="64"/>
      <c r="AB37" s="64"/>
      <c r="AC37" s="64"/>
      <c r="AD37" s="64"/>
      <c r="AE37" s="64"/>
      <c r="AF37" s="64"/>
      <c r="AG37" s="64"/>
      <c r="AH37" s="64"/>
      <c r="AI37" s="64"/>
    </row>
    <row r="38" ht="22.5" customHeight="1">
      <c r="A38" s="54" t="str">
        <f>'heuristic scoring'!A36</f>
        <v>CR7</v>
      </c>
      <c r="B38" s="55" t="str">
        <f>'heuristic scoring'!B36</f>
        <v>No typographical errors </v>
      </c>
      <c r="C38" s="56">
        <f>'heuristic scoring'!C36</f>
        <v>4</v>
      </c>
      <c r="D38" s="57">
        <f>VLOOKUP(G38,'lookup values'!A$1:E$6,3,0)</f>
        <v>4</v>
      </c>
      <c r="E38" s="62"/>
      <c r="F38" s="59">
        <f>ScoringTemplateNext!D38 - ScoringTemplateORG!D38</f>
        <v>0</v>
      </c>
      <c r="G38" s="62" t="s">
        <v>42</v>
      </c>
      <c r="H38" s="65"/>
      <c r="I38" s="68"/>
      <c r="J38" s="68"/>
      <c r="K38" s="57">
        <f>VLOOKUP(L38,'lookup values'!A$1:E$6,3,0)</f>
        <v>4</v>
      </c>
      <c r="L38" s="62" t="s">
        <v>42</v>
      </c>
      <c r="M38" s="69"/>
      <c r="N38" s="63">
        <f>VLOOKUP(G38,'lookup values'!A$1:F$6,4,0)</f>
        <v>0</v>
      </c>
      <c r="O38" s="84">
        <f t="shared" si="5"/>
        <v>0</v>
      </c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4"/>
      <c r="AA38" s="64"/>
      <c r="AB38" s="64"/>
      <c r="AC38" s="64"/>
      <c r="AD38" s="64"/>
      <c r="AE38" s="64"/>
      <c r="AF38" s="64"/>
      <c r="AG38" s="64"/>
      <c r="AH38" s="64"/>
      <c r="AI38" s="64"/>
    </row>
    <row r="39" ht="22.5" customHeight="1">
      <c r="A39" s="70" t="str">
        <f>'heuristic scoring'!A37</f>
        <v>Controllable</v>
      </c>
      <c r="B39" s="71" t="str">
        <f>'heuristic scoring'!B37</f>
        <v>Tailored and customizable functionality</v>
      </c>
      <c r="C39" s="72">
        <f>'heuristic scoring'!C37</f>
        <v>24</v>
      </c>
      <c r="D39" s="73">
        <f>SUM(D40:D45)</f>
        <v>24</v>
      </c>
      <c r="E39" s="74">
        <f>D39/C39</f>
        <v>1</v>
      </c>
      <c r="F39" s="46">
        <f>SUM(F40:F45)</f>
        <v>0</v>
      </c>
      <c r="G39" s="75"/>
      <c r="H39" s="76"/>
      <c r="I39" s="85"/>
      <c r="J39" s="85"/>
      <c r="K39" s="73">
        <f>SUM(K40:K45)</f>
        <v>24</v>
      </c>
      <c r="L39" s="75"/>
      <c r="M39" s="69"/>
      <c r="N39" s="79"/>
      <c r="O39" s="80"/>
      <c r="P39" s="64"/>
      <c r="Q39" s="64"/>
      <c r="R39" s="64"/>
      <c r="S39" s="64"/>
      <c r="T39" s="64"/>
      <c r="U39" s="64"/>
      <c r="V39" s="64"/>
      <c r="W39" s="64"/>
      <c r="X39" s="64"/>
      <c r="Y39" s="64"/>
      <c r="Z39" s="64"/>
      <c r="AA39" s="64"/>
      <c r="AB39" s="64"/>
      <c r="AC39" s="64"/>
      <c r="AD39" s="64"/>
      <c r="AE39" s="64"/>
      <c r="AF39" s="64"/>
      <c r="AG39" s="64"/>
      <c r="AH39" s="64"/>
      <c r="AI39" s="64"/>
    </row>
    <row r="40" ht="22.5" customHeight="1">
      <c r="A40" s="54" t="str">
        <f>'heuristic scoring'!A38</f>
        <v>CO1</v>
      </c>
      <c r="B40" s="55" t="str">
        <f>'heuristic scoring'!B38</f>
        <v>Errors are anticipated and eliminated</v>
      </c>
      <c r="C40" s="56">
        <f>'heuristic scoring'!C38</f>
        <v>4</v>
      </c>
      <c r="D40" s="57">
        <f>VLOOKUP(G40,'lookup values'!A$1:E$6,3,0)</f>
        <v>4</v>
      </c>
      <c r="E40" s="62"/>
      <c r="F40" s="59">
        <f>ScoringTemplateNext!D40 - ScoringTemplateORG!D40</f>
        <v>0</v>
      </c>
      <c r="G40" s="62" t="s">
        <v>42</v>
      </c>
      <c r="H40" s="65"/>
      <c r="I40" s="68"/>
      <c r="J40" s="68"/>
      <c r="K40" s="57">
        <f>VLOOKUP(L40,'lookup values'!A$1:E$6,3,0)</f>
        <v>4</v>
      </c>
      <c r="L40" s="62" t="s">
        <v>42</v>
      </c>
      <c r="M40" s="69"/>
      <c r="N40" s="63">
        <f>VLOOKUP(G40,'lookup values'!A$1:F$6,4,0)</f>
        <v>0</v>
      </c>
      <c r="O40" s="84">
        <f t="shared" ref="O40:O45" si="6">IF(P40="Planned", N40,0)</f>
        <v>0</v>
      </c>
      <c r="P40" s="64"/>
      <c r="Q40" s="64"/>
      <c r="R40" s="64"/>
      <c r="S40" s="64"/>
      <c r="T40" s="64"/>
      <c r="U40" s="64"/>
      <c r="V40" s="64"/>
      <c r="W40" s="64"/>
      <c r="X40" s="64"/>
      <c r="Y40" s="64"/>
      <c r="Z40" s="64"/>
      <c r="AA40" s="64"/>
      <c r="AB40" s="64"/>
      <c r="AC40" s="64"/>
      <c r="AD40" s="64"/>
      <c r="AE40" s="64"/>
      <c r="AF40" s="64"/>
      <c r="AG40" s="64"/>
      <c r="AH40" s="64"/>
      <c r="AI40" s="64"/>
    </row>
    <row r="41" ht="22.5" customHeight="1">
      <c r="A41" s="54" t="str">
        <f>'heuristic scoring'!A39</f>
        <v>CO2</v>
      </c>
      <c r="B41" s="55" t="str">
        <f>'heuristic scoring'!B39</f>
        <v>Users can easily recover from errors</v>
      </c>
      <c r="C41" s="56">
        <f>'heuristic scoring'!C39</f>
        <v>4</v>
      </c>
      <c r="D41" s="57">
        <f>VLOOKUP(G41,'lookup values'!A$1:E$6,3,0)</f>
        <v>4</v>
      </c>
      <c r="E41" s="62"/>
      <c r="F41" s="59">
        <f>ScoringTemplateNext!D41 - ScoringTemplateORG!D41</f>
        <v>0</v>
      </c>
      <c r="G41" s="62" t="s">
        <v>42</v>
      </c>
      <c r="H41" s="65"/>
      <c r="I41" s="68"/>
      <c r="J41" s="68"/>
      <c r="K41" s="57">
        <f>VLOOKUP(L41,'lookup values'!A$1:E$6,3,0)</f>
        <v>4</v>
      </c>
      <c r="L41" s="62" t="s">
        <v>42</v>
      </c>
      <c r="M41" s="69"/>
      <c r="N41" s="63">
        <f>VLOOKUP(G41,'lookup values'!A$1:F$6,4,0)</f>
        <v>0</v>
      </c>
      <c r="O41" s="84">
        <f t="shared" si="6"/>
        <v>0</v>
      </c>
      <c r="P41" s="64"/>
      <c r="Q41" s="64"/>
      <c r="R41" s="64"/>
      <c r="S41" s="64"/>
      <c r="T41" s="64"/>
      <c r="U41" s="64"/>
      <c r="V41" s="64"/>
      <c r="W41" s="64"/>
      <c r="X41" s="64"/>
      <c r="Y41" s="64"/>
      <c r="Z41" s="64"/>
      <c r="AA41" s="64"/>
      <c r="AB41" s="64"/>
      <c r="AC41" s="64"/>
      <c r="AD41" s="64"/>
      <c r="AE41" s="64"/>
      <c r="AF41" s="64"/>
      <c r="AG41" s="64"/>
      <c r="AH41" s="64"/>
      <c r="AI41" s="64"/>
    </row>
    <row r="42" ht="22.5" customHeight="1">
      <c r="A42" s="54" t="str">
        <f>'heuristic scoring'!A40</f>
        <v>CO3</v>
      </c>
      <c r="B42" s="55" t="str">
        <f>'heuristic scoring'!B40</f>
        <v>Functions work as advertised</v>
      </c>
      <c r="C42" s="56">
        <f>'heuristic scoring'!C40</f>
        <v>4</v>
      </c>
      <c r="D42" s="57">
        <f>VLOOKUP(G42,'lookup values'!A$1:E$6,3,0)</f>
        <v>4</v>
      </c>
      <c r="E42" s="62"/>
      <c r="F42" s="59">
        <f>ScoringTemplateNext!D42 - ScoringTemplateORG!D42</f>
        <v>0</v>
      </c>
      <c r="G42" s="62" t="s">
        <v>42</v>
      </c>
      <c r="H42" s="65"/>
      <c r="I42" s="81"/>
      <c r="J42" s="81"/>
      <c r="K42" s="57">
        <f>VLOOKUP(L42,'lookup values'!A$1:E$6,3,0)</f>
        <v>4</v>
      </c>
      <c r="L42" s="62" t="s">
        <v>42</v>
      </c>
      <c r="M42" s="82"/>
      <c r="N42" s="63">
        <f>VLOOKUP(G42,'lookup values'!A$1:F$6,4,0)</f>
        <v>0</v>
      </c>
      <c r="O42" s="84">
        <f t="shared" si="6"/>
        <v>0</v>
      </c>
      <c r="P42" s="64"/>
      <c r="Q42" s="64"/>
      <c r="R42" s="64"/>
      <c r="S42" s="64"/>
      <c r="T42" s="64"/>
      <c r="U42" s="64"/>
      <c r="V42" s="64"/>
      <c r="W42" s="64"/>
      <c r="X42" s="64"/>
      <c r="Y42" s="64"/>
      <c r="Z42" s="64"/>
      <c r="AA42" s="64"/>
      <c r="AB42" s="64"/>
      <c r="AC42" s="64"/>
      <c r="AD42" s="64"/>
      <c r="AE42" s="64"/>
      <c r="AF42" s="64"/>
      <c r="AG42" s="64"/>
      <c r="AH42" s="64"/>
      <c r="AI42" s="64"/>
    </row>
    <row r="43" ht="22.5" customHeight="1">
      <c r="A43" s="54" t="str">
        <f>'heuristic scoring'!A41</f>
        <v>CO4</v>
      </c>
      <c r="B43" s="55" t="str">
        <f>'heuristic scoring'!B41</f>
        <v>Information or functionality can be tailored</v>
      </c>
      <c r="C43" s="56">
        <f>'heuristic scoring'!C41</f>
        <v>4</v>
      </c>
      <c r="D43" s="57">
        <f>VLOOKUP(G43,'lookup values'!A$1:E$6,3,0)</f>
        <v>4</v>
      </c>
      <c r="E43" s="62"/>
      <c r="F43" s="59">
        <f>ScoringTemplateNext!D43 - ScoringTemplateORG!D43</f>
        <v>0</v>
      </c>
      <c r="G43" s="62" t="s">
        <v>42</v>
      </c>
      <c r="H43" s="65"/>
      <c r="I43" s="68"/>
      <c r="J43" s="68"/>
      <c r="K43" s="57">
        <f>VLOOKUP(L43,'lookup values'!A$1:E$6,3,0)</f>
        <v>4</v>
      </c>
      <c r="L43" s="62" t="s">
        <v>42</v>
      </c>
      <c r="M43" s="69"/>
      <c r="N43" s="63">
        <f>VLOOKUP(G43,'lookup values'!A$1:F$6,4,0)</f>
        <v>0</v>
      </c>
      <c r="O43" s="84">
        <f t="shared" si="6"/>
        <v>0</v>
      </c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64"/>
      <c r="AG43" s="64"/>
      <c r="AH43" s="64"/>
      <c r="AI43" s="64"/>
    </row>
    <row r="44" ht="22.5" customHeight="1">
      <c r="A44" s="54" t="str">
        <f>'heuristic scoring'!A42</f>
        <v>CO5</v>
      </c>
      <c r="B44" s="55" t="str">
        <f>'heuristic scoring'!B42</f>
        <v>Users can back out of a process</v>
      </c>
      <c r="C44" s="56">
        <f>'heuristic scoring'!C42</f>
        <v>4</v>
      </c>
      <c r="D44" s="57">
        <f>VLOOKUP(G44,'lookup values'!A$1:E$6,3,0)</f>
        <v>4</v>
      </c>
      <c r="E44" s="62"/>
      <c r="F44" s="59">
        <f>ScoringTemplateNext!D44 - ScoringTemplateORG!D44</f>
        <v>0</v>
      </c>
      <c r="G44" s="62" t="s">
        <v>42</v>
      </c>
      <c r="H44" s="65"/>
      <c r="I44" s="81"/>
      <c r="J44" s="81"/>
      <c r="K44" s="57">
        <f>VLOOKUP(L44,'lookup values'!A$1:E$6,3,0)</f>
        <v>4</v>
      </c>
      <c r="L44" s="62" t="s">
        <v>42</v>
      </c>
      <c r="M44" s="82"/>
      <c r="N44" s="63">
        <f>VLOOKUP(G44,'lookup values'!A$1:F$6,4,0)</f>
        <v>0</v>
      </c>
      <c r="O44" s="84">
        <f t="shared" si="6"/>
        <v>0</v>
      </c>
      <c r="P44" s="64"/>
      <c r="Q44" s="64"/>
      <c r="R44" s="64"/>
      <c r="S44" s="64"/>
      <c r="T44" s="64"/>
      <c r="U44" s="64"/>
      <c r="V44" s="64"/>
      <c r="W44" s="64"/>
      <c r="X44" s="64"/>
      <c r="Y44" s="64"/>
      <c r="Z44" s="64"/>
      <c r="AA44" s="64"/>
      <c r="AB44" s="64"/>
      <c r="AC44" s="64"/>
      <c r="AD44" s="64"/>
      <c r="AE44" s="64"/>
      <c r="AF44" s="64"/>
      <c r="AG44" s="64"/>
      <c r="AH44" s="64"/>
      <c r="AI44" s="64"/>
    </row>
    <row r="45" ht="22.5" customHeight="1">
      <c r="A45" s="54" t="str">
        <f>'heuristic scoring'!A43</f>
        <v>CO6</v>
      </c>
      <c r="B45" s="55" t="str">
        <f>'heuristic scoring'!B43</f>
        <v>Users can move freely</v>
      </c>
      <c r="C45" s="56">
        <f>'heuristic scoring'!C43</f>
        <v>4</v>
      </c>
      <c r="D45" s="57">
        <f>VLOOKUP(G45,'lookup values'!A$1:E$6,3,0)</f>
        <v>4</v>
      </c>
      <c r="E45" s="62"/>
      <c r="F45" s="59">
        <f>ScoringTemplateNext!D45 - ScoringTemplateORG!D45</f>
        <v>0</v>
      </c>
      <c r="G45" s="62" t="s">
        <v>42</v>
      </c>
      <c r="H45" s="65"/>
      <c r="I45" s="81"/>
      <c r="J45" s="81"/>
      <c r="K45" s="57">
        <f>VLOOKUP(L45,'lookup values'!A$1:E$6,3,0)</f>
        <v>4</v>
      </c>
      <c r="L45" s="62" t="s">
        <v>42</v>
      </c>
      <c r="M45" s="82"/>
      <c r="N45" s="63">
        <f>VLOOKUP(G45,'lookup values'!A$1:F$6,4,0)</f>
        <v>0</v>
      </c>
      <c r="O45" s="84">
        <f t="shared" si="6"/>
        <v>0</v>
      </c>
      <c r="P45" s="64"/>
      <c r="Q45" s="64"/>
      <c r="R45" s="64"/>
      <c r="S45" s="64"/>
      <c r="T45" s="64"/>
      <c r="U45" s="64"/>
      <c r="V45" s="64"/>
      <c r="W45" s="64"/>
      <c r="X45" s="64"/>
      <c r="Y45" s="64"/>
      <c r="Z45" s="64"/>
      <c r="AA45" s="64"/>
      <c r="AB45" s="64"/>
      <c r="AC45" s="64"/>
      <c r="AD45" s="64"/>
      <c r="AE45" s="64"/>
      <c r="AF45" s="64"/>
      <c r="AG45" s="64"/>
      <c r="AH45" s="64"/>
      <c r="AI45" s="64"/>
    </row>
    <row r="46" ht="22.5" customHeight="1">
      <c r="A46" s="70" t="str">
        <f>'heuristic scoring'!A44</f>
        <v>Learnable</v>
      </c>
      <c r="B46" s="71" t="str">
        <f>'heuristic scoring'!B44</f>
        <v>Attainable knowledge of functionality</v>
      </c>
      <c r="C46" s="72">
        <f>'heuristic scoring'!C44</f>
        <v>12</v>
      </c>
      <c r="D46" s="87">
        <f>SUM(D47:D49)</f>
        <v>12</v>
      </c>
      <c r="E46" s="74">
        <f>D46/C46</f>
        <v>1</v>
      </c>
      <c r="F46" s="46">
        <f>SUM(F47:F49)</f>
        <v>0</v>
      </c>
      <c r="G46" s="75"/>
      <c r="H46" s="76"/>
      <c r="I46" s="83"/>
      <c r="J46" s="83"/>
      <c r="K46" s="87">
        <f>SUM(K47:K49)</f>
        <v>12</v>
      </c>
      <c r="L46" s="75"/>
      <c r="M46" s="82"/>
      <c r="N46" s="88"/>
      <c r="O46" s="89"/>
      <c r="P46" s="64"/>
      <c r="Q46" s="64"/>
      <c r="R46" s="64"/>
      <c r="S46" s="64"/>
      <c r="T46" s="64"/>
      <c r="U46" s="64"/>
      <c r="V46" s="64"/>
      <c r="W46" s="64"/>
      <c r="X46" s="64"/>
      <c r="Y46" s="64"/>
      <c r="Z46" s="64"/>
      <c r="AA46" s="64"/>
      <c r="AB46" s="64"/>
      <c r="AC46" s="64"/>
      <c r="AD46" s="64"/>
      <c r="AE46" s="64"/>
      <c r="AF46" s="64"/>
      <c r="AG46" s="64"/>
      <c r="AH46" s="64"/>
      <c r="AI46" s="64"/>
    </row>
    <row r="47" ht="22.5" customHeight="1">
      <c r="A47" s="54" t="str">
        <f>'heuristic scoring'!A45</f>
        <v>L1</v>
      </c>
      <c r="B47" s="55" t="str">
        <f>'heuristic scoring'!B45</f>
        <v>System can be grasped quickly</v>
      </c>
      <c r="C47" s="56">
        <f>'heuristic scoring'!C45</f>
        <v>4</v>
      </c>
      <c r="D47" s="90">
        <v>4.0</v>
      </c>
      <c r="E47" s="62"/>
      <c r="F47" s="58">
        <f>ScoringTemplateNext!D47 - ScoringTemplateORG!D47</f>
        <v>0</v>
      </c>
      <c r="G47" s="62" t="s">
        <v>42</v>
      </c>
      <c r="H47" s="65"/>
      <c r="I47" s="81"/>
      <c r="J47" s="81"/>
      <c r="K47" s="90">
        <v>4.0</v>
      </c>
      <c r="L47" s="62" t="s">
        <v>42</v>
      </c>
      <c r="M47" s="82"/>
      <c r="N47" s="63">
        <f>VLOOKUP(G47,'lookup values'!A$1:F$6,4,0)</f>
        <v>0</v>
      </c>
      <c r="O47" s="84">
        <f t="shared" ref="O47:O49" si="7">IF(P47="Planned", N47,0)</f>
        <v>0</v>
      </c>
      <c r="P47" s="64"/>
      <c r="Q47" s="64"/>
      <c r="R47" s="64"/>
      <c r="S47" s="64"/>
      <c r="T47" s="64"/>
      <c r="U47" s="64"/>
      <c r="V47" s="64"/>
      <c r="W47" s="64"/>
      <c r="X47" s="64"/>
      <c r="Y47" s="64"/>
      <c r="Z47" s="64"/>
      <c r="AA47" s="64"/>
      <c r="AB47" s="64"/>
      <c r="AC47" s="64"/>
      <c r="AD47" s="64"/>
      <c r="AE47" s="64"/>
      <c r="AF47" s="64"/>
      <c r="AG47" s="64"/>
      <c r="AH47" s="64"/>
      <c r="AI47" s="64"/>
    </row>
    <row r="48" ht="22.5" customHeight="1">
      <c r="A48" s="54" t="str">
        <f>'heuristic scoring'!A46</f>
        <v>L2</v>
      </c>
      <c r="B48" s="55" t="str">
        <f>'heuristic scoring'!B46</f>
        <v>Accessible help section</v>
      </c>
      <c r="C48" s="56">
        <f>'heuristic scoring'!C46</f>
        <v>4</v>
      </c>
      <c r="D48" s="90">
        <v>4.0</v>
      </c>
      <c r="E48" s="62"/>
      <c r="F48" s="58">
        <f>ScoringTemplateNext!D48 - ScoringTemplateORG!D48</f>
        <v>0</v>
      </c>
      <c r="G48" s="62" t="s">
        <v>42</v>
      </c>
      <c r="H48" s="65"/>
      <c r="I48" s="81"/>
      <c r="J48" s="81"/>
      <c r="K48" s="90">
        <v>4.0</v>
      </c>
      <c r="L48" s="62" t="s">
        <v>42</v>
      </c>
      <c r="M48" s="82"/>
      <c r="N48" s="63">
        <f>VLOOKUP(G48,'lookup values'!A$1:F$6,4,0)</f>
        <v>0</v>
      </c>
      <c r="O48" s="84">
        <f t="shared" si="7"/>
        <v>0</v>
      </c>
      <c r="P48" s="64"/>
      <c r="Q48" s="64"/>
      <c r="R48" s="64"/>
      <c r="S48" s="64"/>
      <c r="T48" s="64"/>
      <c r="U48" s="64"/>
      <c r="V48" s="64"/>
      <c r="W48" s="64"/>
      <c r="X48" s="64"/>
      <c r="Y48" s="64"/>
      <c r="Z48" s="64"/>
      <c r="AA48" s="64"/>
      <c r="AB48" s="64"/>
      <c r="AC48" s="64"/>
      <c r="AD48" s="64"/>
      <c r="AE48" s="64"/>
      <c r="AF48" s="64"/>
      <c r="AG48" s="64"/>
      <c r="AH48" s="64"/>
      <c r="AI48" s="64"/>
    </row>
    <row r="49" ht="22.5" customHeight="1">
      <c r="A49" s="54" t="str">
        <f>'heuristic scoring'!A47</f>
        <v>L3</v>
      </c>
      <c r="B49" s="55" t="str">
        <f>'heuristic scoring'!B47</f>
        <v>Predictable functions once learned</v>
      </c>
      <c r="C49" s="56">
        <f>'heuristic scoring'!C47</f>
        <v>4</v>
      </c>
      <c r="D49" s="90">
        <v>4.0</v>
      </c>
      <c r="E49" s="62"/>
      <c r="F49" s="58">
        <f>ScoringTemplateNext!D49 - ScoringTemplateORG!D49</f>
        <v>0</v>
      </c>
      <c r="G49" s="62" t="s">
        <v>42</v>
      </c>
      <c r="H49" s="65"/>
      <c r="I49" s="81"/>
      <c r="J49" s="81"/>
      <c r="K49" s="90">
        <v>4.0</v>
      </c>
      <c r="L49" s="62" t="s">
        <v>42</v>
      </c>
      <c r="M49" s="82"/>
      <c r="N49" s="63">
        <f>VLOOKUP(G49,'lookup values'!A$1:F$6,4,0)</f>
        <v>0</v>
      </c>
      <c r="O49" s="84">
        <f t="shared" si="7"/>
        <v>0</v>
      </c>
      <c r="P49" s="64"/>
      <c r="Q49" s="64"/>
      <c r="R49" s="64"/>
      <c r="S49" s="64"/>
      <c r="T49" s="64"/>
      <c r="U49" s="64"/>
      <c r="V49" s="64"/>
      <c r="W49" s="64"/>
      <c r="X49" s="64"/>
      <c r="Y49" s="64"/>
      <c r="Z49" s="64"/>
      <c r="AA49" s="64"/>
      <c r="AB49" s="64"/>
      <c r="AC49" s="64"/>
      <c r="AD49" s="64"/>
      <c r="AE49" s="64"/>
      <c r="AF49" s="64"/>
      <c r="AG49" s="64"/>
      <c r="AH49" s="64"/>
      <c r="AI49" s="64"/>
    </row>
    <row r="50" ht="22.5" customHeight="1">
      <c r="A50" s="70" t="str">
        <f>'heuristic scoring'!A48</f>
        <v>Overall Aesthetics</v>
      </c>
      <c r="B50" s="71" t="str">
        <f>'heuristic scoring'!B48</f>
        <v>Governed by artistic taste and professional quality </v>
      </c>
      <c r="C50" s="72">
        <f>'heuristic scoring'!C48</f>
        <v>44</v>
      </c>
      <c r="D50" s="73">
        <f>SUM(D51:D61)</f>
        <v>44</v>
      </c>
      <c r="E50" s="74">
        <f>D50/C50</f>
        <v>1</v>
      </c>
      <c r="F50" s="46">
        <f>SUM(F51:F61)</f>
        <v>0</v>
      </c>
      <c r="G50" s="75"/>
      <c r="H50" s="76"/>
      <c r="I50" s="85"/>
      <c r="J50" s="85"/>
      <c r="K50" s="87">
        <f>SUM(K51:K61)</f>
        <v>44</v>
      </c>
      <c r="L50" s="75"/>
      <c r="M50" s="69"/>
      <c r="N50" s="88"/>
      <c r="O50" s="89"/>
      <c r="P50" s="64"/>
      <c r="Q50" s="64"/>
      <c r="R50" s="64"/>
      <c r="S50" s="64"/>
      <c r="T50" s="64"/>
      <c r="U50" s="64"/>
      <c r="V50" s="64"/>
      <c r="W50" s="64"/>
      <c r="X50" s="64"/>
      <c r="Y50" s="64"/>
      <c r="Z50" s="64"/>
      <c r="AA50" s="64"/>
      <c r="AB50" s="64"/>
      <c r="AC50" s="64"/>
      <c r="AD50" s="64"/>
      <c r="AE50" s="64"/>
      <c r="AF50" s="64"/>
      <c r="AG50" s="64"/>
      <c r="AH50" s="64"/>
      <c r="AI50" s="64"/>
    </row>
    <row r="51" ht="22.5" customHeight="1">
      <c r="A51" s="54" t="str">
        <f>'heuristic scoring'!A49</f>
        <v>OA1</v>
      </c>
      <c r="B51" s="55" t="str">
        <f>'heuristic scoring'!B49</f>
        <v>UI not cluttered</v>
      </c>
      <c r="C51" s="56">
        <f>'heuristic scoring'!C49</f>
        <v>4</v>
      </c>
      <c r="D51" s="57">
        <f>VLOOKUP(G51,'lookup values'!A$1:E$6,3,0)</f>
        <v>4</v>
      </c>
      <c r="E51" s="62"/>
      <c r="F51" s="59">
        <f>ScoringTemplateNext!D51 - ScoringTemplateORG!D51</f>
        <v>0</v>
      </c>
      <c r="G51" s="62" t="s">
        <v>42</v>
      </c>
      <c r="H51" s="65"/>
      <c r="I51" s="81"/>
      <c r="J51" s="81"/>
      <c r="K51" s="90">
        <v>4.0</v>
      </c>
      <c r="L51" s="62" t="s">
        <v>42</v>
      </c>
      <c r="M51" s="82"/>
      <c r="N51" s="63">
        <f>VLOOKUP(G51,'lookup values'!A$1:F$6,4,0)</f>
        <v>0</v>
      </c>
      <c r="O51" s="84">
        <f t="shared" ref="O51:O61" si="8">IF(P51="Planned", N51,0)</f>
        <v>0</v>
      </c>
      <c r="P51" s="64"/>
      <c r="Q51" s="64"/>
      <c r="R51" s="64"/>
      <c r="S51" s="64"/>
      <c r="T51" s="64"/>
      <c r="U51" s="64"/>
      <c r="V51" s="64"/>
      <c r="W51" s="64"/>
      <c r="X51" s="64"/>
      <c r="Y51" s="64"/>
      <c r="Z51" s="64"/>
      <c r="AA51" s="64"/>
      <c r="AB51" s="64"/>
      <c r="AC51" s="64"/>
      <c r="AD51" s="64"/>
      <c r="AE51" s="64"/>
      <c r="AF51" s="64"/>
      <c r="AG51" s="64"/>
      <c r="AH51" s="64"/>
      <c r="AI51" s="64"/>
    </row>
    <row r="52" ht="22.5" customHeight="1">
      <c r="A52" s="54" t="str">
        <f>'heuristic scoring'!A50</f>
        <v>OA2</v>
      </c>
      <c r="B52" s="55" t="str">
        <f>'heuristic scoring'!B50</f>
        <v>Graphics support content</v>
      </c>
      <c r="C52" s="56">
        <f>'heuristic scoring'!C50</f>
        <v>4</v>
      </c>
      <c r="D52" s="57">
        <f>VLOOKUP(G52,'lookup values'!A$1:E$6,3,0)</f>
        <v>4</v>
      </c>
      <c r="E52" s="62"/>
      <c r="F52" s="59">
        <f>ScoringTemplateNext!D52 - ScoringTemplateORG!D52</f>
        <v>0</v>
      </c>
      <c r="G52" s="62" t="s">
        <v>42</v>
      </c>
      <c r="H52" s="65"/>
      <c r="I52" s="81"/>
      <c r="J52" s="81"/>
      <c r="K52" s="90">
        <v>4.0</v>
      </c>
      <c r="L52" s="86" t="s">
        <v>42</v>
      </c>
      <c r="M52" s="82"/>
      <c r="N52" s="63">
        <f>VLOOKUP(G52,'lookup values'!A$1:F$6,4,0)</f>
        <v>0</v>
      </c>
      <c r="O52" s="84">
        <f t="shared" si="8"/>
        <v>0</v>
      </c>
      <c r="P52" s="64"/>
      <c r="Q52" s="64"/>
      <c r="R52" s="64"/>
      <c r="S52" s="64"/>
      <c r="T52" s="64"/>
      <c r="U52" s="64"/>
      <c r="V52" s="64"/>
      <c r="W52" s="64"/>
      <c r="X52" s="64"/>
      <c r="Y52" s="64"/>
      <c r="Z52" s="64"/>
      <c r="AA52" s="64"/>
      <c r="AB52" s="64"/>
      <c r="AC52" s="64"/>
      <c r="AD52" s="64"/>
      <c r="AE52" s="64"/>
      <c r="AF52" s="64"/>
      <c r="AG52" s="64"/>
      <c r="AH52" s="64"/>
      <c r="AI52" s="64"/>
    </row>
    <row r="53" ht="22.5" customHeight="1">
      <c r="A53" s="54" t="str">
        <f>'heuristic scoring'!A51</f>
        <v>OA3</v>
      </c>
      <c r="B53" s="55" t="str">
        <f>'heuristic scoring'!B51</f>
        <v>Font and spacing is consistent</v>
      </c>
      <c r="C53" s="56">
        <f>'heuristic scoring'!C51</f>
        <v>4</v>
      </c>
      <c r="D53" s="57">
        <f>VLOOKUP(G53,'lookup values'!A$1:E$6,3,0)</f>
        <v>4</v>
      </c>
      <c r="E53" s="62"/>
      <c r="F53" s="59">
        <f>ScoringTemplateNext!D53 - ScoringTemplateORG!D53</f>
        <v>0</v>
      </c>
      <c r="G53" s="62" t="s">
        <v>42</v>
      </c>
      <c r="H53" s="65"/>
      <c r="I53" s="81"/>
      <c r="J53" s="81"/>
      <c r="K53" s="90">
        <v>4.0</v>
      </c>
      <c r="L53" s="86" t="s">
        <v>42</v>
      </c>
      <c r="M53" s="82"/>
      <c r="N53" s="63">
        <f>VLOOKUP(G53,'lookup values'!A$1:F$6,4,0)</f>
        <v>0</v>
      </c>
      <c r="O53" s="84">
        <f t="shared" si="8"/>
        <v>0</v>
      </c>
      <c r="P53" s="64"/>
      <c r="Q53" s="64"/>
      <c r="R53" s="64"/>
      <c r="S53" s="64"/>
      <c r="T53" s="64"/>
      <c r="U53" s="64"/>
      <c r="V53" s="64"/>
      <c r="W53" s="64"/>
      <c r="X53" s="64"/>
      <c r="Y53" s="64"/>
      <c r="Z53" s="64"/>
      <c r="AA53" s="64"/>
      <c r="AB53" s="64"/>
      <c r="AC53" s="64"/>
      <c r="AD53" s="64"/>
      <c r="AE53" s="64"/>
      <c r="AF53" s="64"/>
      <c r="AG53" s="64"/>
      <c r="AH53" s="64"/>
      <c r="AI53" s="64"/>
    </row>
    <row r="54" ht="22.5" customHeight="1">
      <c r="A54" s="54" t="str">
        <f>'heuristic scoring'!A52</f>
        <v>OA4</v>
      </c>
      <c r="B54" s="55" t="str">
        <f>'heuristic scoring'!B52</f>
        <v>Appropriate titles</v>
      </c>
      <c r="C54" s="56">
        <f>'heuristic scoring'!C52</f>
        <v>4</v>
      </c>
      <c r="D54" s="57">
        <f>VLOOKUP(G54,'lookup values'!A$1:E$6,3,0)</f>
        <v>4</v>
      </c>
      <c r="E54" s="62"/>
      <c r="F54" s="59">
        <f>ScoringTemplateNext!D54 - ScoringTemplateORG!D54</f>
        <v>0</v>
      </c>
      <c r="G54" s="62" t="s">
        <v>42</v>
      </c>
      <c r="H54" s="65"/>
      <c r="I54" s="81"/>
      <c r="J54" s="81"/>
      <c r="K54" s="90">
        <v>4.0</v>
      </c>
      <c r="L54" s="86" t="s">
        <v>42</v>
      </c>
      <c r="M54" s="82"/>
      <c r="N54" s="63">
        <f>VLOOKUP(G54,'lookup values'!A$1:F$6,4,0)</f>
        <v>0</v>
      </c>
      <c r="O54" s="84">
        <f t="shared" si="8"/>
        <v>0</v>
      </c>
      <c r="P54" s="64"/>
      <c r="Q54" s="64"/>
      <c r="R54" s="64"/>
      <c r="S54" s="64"/>
      <c r="T54" s="64"/>
      <c r="U54" s="64"/>
      <c r="V54" s="64"/>
      <c r="W54" s="64"/>
      <c r="X54" s="64"/>
      <c r="Y54" s="64"/>
      <c r="Z54" s="64"/>
      <c r="AA54" s="64"/>
      <c r="AB54" s="64"/>
      <c r="AC54" s="64"/>
      <c r="AD54" s="64"/>
      <c r="AE54" s="64"/>
      <c r="AF54" s="64"/>
      <c r="AG54" s="64"/>
      <c r="AH54" s="64"/>
      <c r="AI54" s="64"/>
    </row>
    <row r="55" ht="22.5" customHeight="1">
      <c r="A55" s="54" t="str">
        <f>'heuristic scoring'!A53</f>
        <v>OA5</v>
      </c>
      <c r="B55" s="55" t="str">
        <f>'heuristic scoring'!B53</f>
        <v>Strong headers</v>
      </c>
      <c r="C55" s="56">
        <f>'heuristic scoring'!C53</f>
        <v>4</v>
      </c>
      <c r="D55" s="57">
        <f>VLOOKUP(G55,'lookup values'!A$1:E$6,3,0)</f>
        <v>4</v>
      </c>
      <c r="E55" s="62"/>
      <c r="F55" s="59">
        <f>ScoringTemplateNext!D55 - ScoringTemplateORG!D55</f>
        <v>0</v>
      </c>
      <c r="G55" s="62" t="s">
        <v>42</v>
      </c>
      <c r="H55" s="65"/>
      <c r="I55" s="81"/>
      <c r="J55" s="81"/>
      <c r="K55" s="90">
        <v>4.0</v>
      </c>
      <c r="L55" s="86" t="s">
        <v>42</v>
      </c>
      <c r="M55" s="82"/>
      <c r="N55" s="63">
        <f>VLOOKUP(G55,'lookup values'!A$1:F$6,4,0)</f>
        <v>0</v>
      </c>
      <c r="O55" s="84">
        <f t="shared" si="8"/>
        <v>0</v>
      </c>
      <c r="P55" s="64"/>
      <c r="Q55" s="64"/>
      <c r="R55" s="64"/>
      <c r="S55" s="64"/>
      <c r="T55" s="64"/>
      <c r="U55" s="64"/>
      <c r="V55" s="64"/>
      <c r="W55" s="64"/>
      <c r="X55" s="64"/>
      <c r="Y55" s="64"/>
      <c r="Z55" s="64"/>
      <c r="AA55" s="64"/>
      <c r="AB55" s="64"/>
      <c r="AC55" s="64"/>
      <c r="AD55" s="64"/>
      <c r="AE55" s="64"/>
      <c r="AF55" s="64"/>
      <c r="AG55" s="64"/>
      <c r="AH55" s="64"/>
      <c r="AI55" s="64"/>
    </row>
    <row r="56" ht="22.5" customHeight="1">
      <c r="A56" s="54" t="str">
        <f>'heuristic scoring'!A54</f>
        <v>OA6</v>
      </c>
      <c r="B56" s="55" t="str">
        <f>'heuristic scoring'!B54</f>
        <v>System messages are consistent in display and text</v>
      </c>
      <c r="C56" s="56">
        <f>'heuristic scoring'!C54</f>
        <v>4</v>
      </c>
      <c r="D56" s="57">
        <f>VLOOKUP(G56,'lookup values'!A$1:E$6,3,0)</f>
        <v>4</v>
      </c>
      <c r="E56" s="62"/>
      <c r="F56" s="59">
        <f>ScoringTemplateNext!D56 - ScoringTemplateORG!D56</f>
        <v>0</v>
      </c>
      <c r="G56" s="62" t="s">
        <v>42</v>
      </c>
      <c r="H56" s="65"/>
      <c r="I56" s="91"/>
      <c r="J56" s="91"/>
      <c r="K56" s="90">
        <v>4.0</v>
      </c>
      <c r="L56" s="86" t="s">
        <v>42</v>
      </c>
      <c r="M56" s="92"/>
      <c r="N56" s="63">
        <f>VLOOKUP(G56,'lookup values'!A$1:F$6,4,0)</f>
        <v>0</v>
      </c>
      <c r="O56" s="84">
        <f t="shared" si="8"/>
        <v>0</v>
      </c>
      <c r="P56" s="64"/>
      <c r="Q56" s="64"/>
      <c r="R56" s="64"/>
      <c r="S56" s="64"/>
      <c r="T56" s="64"/>
      <c r="U56" s="64"/>
      <c r="V56" s="64"/>
      <c r="W56" s="64"/>
      <c r="X56" s="64"/>
      <c r="Y56" s="64"/>
      <c r="Z56" s="64"/>
      <c r="AA56" s="64"/>
      <c r="AB56" s="64"/>
      <c r="AC56" s="64"/>
      <c r="AD56" s="64"/>
      <c r="AE56" s="64"/>
      <c r="AF56" s="64"/>
      <c r="AG56" s="64"/>
      <c r="AH56" s="64"/>
      <c r="AI56" s="64"/>
    </row>
    <row r="57" ht="22.5" customHeight="1">
      <c r="A57" s="54" t="str">
        <f>'heuristic scoring'!A55</f>
        <v>OA7</v>
      </c>
      <c r="B57" s="55" t="s">
        <v>45</v>
      </c>
      <c r="C57" s="56">
        <f>'heuristic scoring'!C55</f>
        <v>4</v>
      </c>
      <c r="D57" s="57">
        <f>VLOOKUP(G57,'lookup values'!A$1:E$6,3,0)</f>
        <v>4</v>
      </c>
      <c r="E57" s="62"/>
      <c r="F57" s="59">
        <f>ScoringTemplateNext!D57 - ScoringTemplateORG!D57</f>
        <v>0</v>
      </c>
      <c r="G57" s="62" t="s">
        <v>42</v>
      </c>
      <c r="H57" s="65"/>
      <c r="I57" s="81"/>
      <c r="J57" s="81"/>
      <c r="K57" s="90">
        <v>4.0</v>
      </c>
      <c r="L57" s="86" t="s">
        <v>42</v>
      </c>
      <c r="M57" s="82"/>
      <c r="N57" s="63">
        <f>VLOOKUP(G57,'lookup values'!A$1:F$6,4,0)</f>
        <v>0</v>
      </c>
      <c r="O57" s="84">
        <f t="shared" si="8"/>
        <v>0</v>
      </c>
      <c r="P57" s="64"/>
      <c r="Q57" s="64"/>
      <c r="R57" s="64"/>
      <c r="S57" s="64"/>
      <c r="T57" s="64"/>
      <c r="U57" s="64"/>
      <c r="V57" s="64"/>
      <c r="W57" s="64"/>
      <c r="X57" s="64"/>
      <c r="Y57" s="64"/>
      <c r="Z57" s="64"/>
      <c r="AA57" s="64"/>
      <c r="AB57" s="64"/>
      <c r="AC57" s="64"/>
      <c r="AD57" s="64"/>
      <c r="AE57" s="64"/>
      <c r="AF57" s="64"/>
      <c r="AG57" s="64"/>
      <c r="AH57" s="64"/>
      <c r="AI57" s="64"/>
    </row>
    <row r="58" ht="22.5" customHeight="1">
      <c r="A58" s="54" t="str">
        <f>'heuristic scoring'!A56</f>
        <v>OA8</v>
      </c>
      <c r="B58" s="55" t="s">
        <v>46</v>
      </c>
      <c r="C58" s="56">
        <f>'heuristic scoring'!C56</f>
        <v>4</v>
      </c>
      <c r="D58" s="57">
        <f>VLOOKUP(G58,'lookup values'!A$1:E$6,3,0)</f>
        <v>4</v>
      </c>
      <c r="E58" s="62"/>
      <c r="F58" s="59">
        <f>ScoringTemplateNext!D58 - ScoringTemplateORG!D58</f>
        <v>0</v>
      </c>
      <c r="G58" s="62" t="s">
        <v>42</v>
      </c>
      <c r="H58" s="65"/>
      <c r="I58" s="81"/>
      <c r="J58" s="81"/>
      <c r="K58" s="90">
        <v>4.0</v>
      </c>
      <c r="L58" s="86" t="s">
        <v>42</v>
      </c>
      <c r="M58" s="82"/>
      <c r="N58" s="63">
        <f>VLOOKUP(G58,'lookup values'!A$1:F$6,4,0)</f>
        <v>0</v>
      </c>
      <c r="O58" s="84">
        <f t="shared" si="8"/>
        <v>0</v>
      </c>
      <c r="P58" s="64"/>
      <c r="Q58" s="64"/>
      <c r="R58" s="64"/>
      <c r="S58" s="64"/>
      <c r="T58" s="64"/>
      <c r="U58" s="64"/>
      <c r="V58" s="64"/>
      <c r="W58" s="64"/>
      <c r="X58" s="64"/>
      <c r="Y58" s="64"/>
      <c r="Z58" s="64"/>
      <c r="AA58" s="64"/>
      <c r="AB58" s="64"/>
      <c r="AC58" s="64"/>
      <c r="AD58" s="64"/>
      <c r="AE58" s="64"/>
      <c r="AF58" s="64"/>
      <c r="AG58" s="64"/>
      <c r="AH58" s="64"/>
      <c r="AI58" s="64"/>
    </row>
    <row r="59" ht="22.5" customHeight="1">
      <c r="A59" s="54" t="str">
        <f>'heuristic scoring'!A57</f>
        <v>OA9</v>
      </c>
      <c r="B59" s="55" t="str">
        <f>'heuristic scoring'!B57</f>
        <v>Navigation system based on [design system]</v>
      </c>
      <c r="C59" s="56">
        <f>'heuristic scoring'!C57</f>
        <v>4</v>
      </c>
      <c r="D59" s="57">
        <f>VLOOKUP(G59,'lookup values'!A$1:E$6,3,0)</f>
        <v>4</v>
      </c>
      <c r="E59" s="62"/>
      <c r="F59" s="59">
        <f>ScoringTemplateNext!D59 - ScoringTemplateORG!D59</f>
        <v>0</v>
      </c>
      <c r="G59" s="62" t="s">
        <v>42</v>
      </c>
      <c r="H59" s="65"/>
      <c r="I59" s="81"/>
      <c r="J59" s="81"/>
      <c r="K59" s="90">
        <v>4.0</v>
      </c>
      <c r="L59" s="86" t="s">
        <v>42</v>
      </c>
      <c r="M59" s="82"/>
      <c r="N59" s="63">
        <f>VLOOKUP(G59,'lookup values'!A$1:F$6,4,0)</f>
        <v>0</v>
      </c>
      <c r="O59" s="84">
        <f t="shared" si="8"/>
        <v>0</v>
      </c>
      <c r="P59" s="64"/>
      <c r="Q59" s="64"/>
      <c r="R59" s="64"/>
      <c r="S59" s="64"/>
      <c r="T59" s="64"/>
      <c r="U59" s="64"/>
      <c r="V59" s="64"/>
      <c r="W59" s="64"/>
      <c r="X59" s="64"/>
      <c r="Y59" s="64"/>
      <c r="Z59" s="64"/>
      <c r="AA59" s="64"/>
      <c r="AB59" s="64"/>
      <c r="AC59" s="64"/>
      <c r="AD59" s="64"/>
      <c r="AE59" s="64"/>
      <c r="AF59" s="64"/>
      <c r="AG59" s="64"/>
      <c r="AH59" s="64"/>
      <c r="AI59" s="64"/>
    </row>
    <row r="60" ht="22.5" customHeight="1">
      <c r="A60" s="54" t="str">
        <f>'heuristic scoring'!A58</f>
        <v>OA10</v>
      </c>
      <c r="B60" s="55" t="str">
        <f>'heuristic scoring'!B58</f>
        <v>Icons based on [design system]</v>
      </c>
      <c r="C60" s="56">
        <f>'heuristic scoring'!C58</f>
        <v>4</v>
      </c>
      <c r="D60" s="57">
        <f>VLOOKUP(G60,'lookup values'!A$1:E$6,3,0)</f>
        <v>4</v>
      </c>
      <c r="E60" s="62"/>
      <c r="F60" s="59">
        <f>ScoringTemplateNext!D60 - ScoringTemplateORG!D60</f>
        <v>0</v>
      </c>
      <c r="G60" s="62" t="s">
        <v>42</v>
      </c>
      <c r="H60" s="65"/>
      <c r="I60" s="81"/>
      <c r="J60" s="81"/>
      <c r="K60" s="90">
        <v>4.0</v>
      </c>
      <c r="L60" s="86" t="s">
        <v>42</v>
      </c>
      <c r="M60" s="82"/>
      <c r="N60" s="63">
        <f>VLOOKUP(G60,'lookup values'!A$1:F$6,4,0)</f>
        <v>0</v>
      </c>
      <c r="O60" s="84">
        <f t="shared" si="8"/>
        <v>0</v>
      </c>
      <c r="P60" s="64"/>
      <c r="Q60" s="64"/>
      <c r="R60" s="64"/>
      <c r="S60" s="64"/>
      <c r="T60" s="64"/>
      <c r="U60" s="64"/>
      <c r="V60" s="64"/>
      <c r="W60" s="64"/>
      <c r="X60" s="64"/>
      <c r="Y60" s="64"/>
      <c r="Z60" s="64"/>
      <c r="AA60" s="64"/>
      <c r="AB60" s="64"/>
      <c r="AC60" s="64"/>
      <c r="AD60" s="64"/>
      <c r="AE60" s="64"/>
      <c r="AF60" s="64"/>
      <c r="AG60" s="64"/>
      <c r="AH60" s="64"/>
      <c r="AI60" s="64"/>
    </row>
    <row r="61" ht="22.5" customHeight="1">
      <c r="A61" s="54" t="str">
        <f>'heuristic scoring'!A59</f>
        <v>OA11</v>
      </c>
      <c r="B61" s="55" t="str">
        <f>'heuristic scoring'!B59</f>
        <v>UI controls based on [design system]</v>
      </c>
      <c r="C61" s="56">
        <f>'heuristic scoring'!C59</f>
        <v>4</v>
      </c>
      <c r="D61" s="57">
        <f>VLOOKUP(G61,'lookup values'!A$1:E$6,3,0)</f>
        <v>4</v>
      </c>
      <c r="E61" s="62"/>
      <c r="F61" s="59">
        <f>ScoringTemplateNext!D61 - ScoringTemplateORG!D61</f>
        <v>0</v>
      </c>
      <c r="G61" s="62" t="s">
        <v>42</v>
      </c>
      <c r="H61" s="93"/>
      <c r="I61" s="68"/>
      <c r="J61" s="68"/>
      <c r="K61" s="90">
        <v>4.0</v>
      </c>
      <c r="L61" s="86" t="s">
        <v>42</v>
      </c>
      <c r="M61" s="69"/>
      <c r="N61" s="63">
        <f>VLOOKUP(G61,'lookup values'!A$1:F$6,4,0)</f>
        <v>0</v>
      </c>
      <c r="O61" s="84">
        <f t="shared" si="8"/>
        <v>0</v>
      </c>
      <c r="P61" s="64"/>
      <c r="Q61" s="64"/>
      <c r="R61" s="64"/>
      <c r="S61" s="64"/>
      <c r="T61" s="64"/>
      <c r="U61" s="64"/>
      <c r="V61" s="64"/>
      <c r="W61" s="64"/>
      <c r="X61" s="64"/>
      <c r="Y61" s="64"/>
      <c r="Z61" s="64"/>
      <c r="AA61" s="64"/>
      <c r="AB61" s="64"/>
      <c r="AC61" s="64"/>
      <c r="AD61" s="64"/>
      <c r="AE61" s="64"/>
      <c r="AF61" s="64"/>
      <c r="AG61" s="64"/>
      <c r="AH61" s="64"/>
      <c r="AI61" s="64"/>
    </row>
    <row r="62" ht="22.5" customHeight="1">
      <c r="A62" s="70" t="str">
        <f>'heuristic scoring'!A60</f>
        <v>Persuasive Design</v>
      </c>
      <c r="B62" s="71" t="str">
        <f>'heuristic scoring'!B60</f>
        <v>Displays valid reasoning to change behavior</v>
      </c>
      <c r="C62" s="72">
        <f>'heuristic scoring'!C60</f>
        <v>24</v>
      </c>
      <c r="D62" s="73">
        <f>SUM(D63:D68)</f>
        <v>24</v>
      </c>
      <c r="E62" s="74">
        <f>D62/C62</f>
        <v>1</v>
      </c>
      <c r="F62" s="46">
        <f>SUM(F63:F68)</f>
        <v>0</v>
      </c>
      <c r="G62" s="75"/>
      <c r="H62" s="75"/>
      <c r="I62" s="85"/>
      <c r="J62" s="85"/>
      <c r="K62" s="87">
        <f>SUM(K63:K68)</f>
        <v>24</v>
      </c>
      <c r="L62" s="75"/>
      <c r="M62" s="69"/>
      <c r="N62" s="88"/>
      <c r="O62" s="89"/>
      <c r="P62" s="64"/>
      <c r="Q62" s="64"/>
      <c r="R62" s="64"/>
      <c r="S62" s="64"/>
      <c r="T62" s="64"/>
      <c r="U62" s="64"/>
      <c r="V62" s="64"/>
      <c r="W62" s="64"/>
      <c r="X62" s="64"/>
      <c r="Y62" s="64"/>
      <c r="Z62" s="64"/>
      <c r="AA62" s="64"/>
      <c r="AB62" s="64"/>
      <c r="AC62" s="64"/>
      <c r="AD62" s="64"/>
      <c r="AE62" s="64"/>
      <c r="AF62" s="64"/>
      <c r="AG62" s="64"/>
      <c r="AH62" s="64"/>
      <c r="AI62" s="64"/>
    </row>
    <row r="63" ht="22.5" customHeight="1">
      <c r="A63" s="54" t="str">
        <f>'heuristic scoring'!A61</f>
        <v>P1</v>
      </c>
      <c r="B63" s="55" t="str">
        <f>'heuristic scoring'!B61</f>
        <v>Motivation matches desired behavior change</v>
      </c>
      <c r="C63" s="56">
        <f>'heuristic scoring'!C61</f>
        <v>4</v>
      </c>
      <c r="D63" s="57">
        <f>VLOOKUP(G63,'lookup values'!A$1:E$6,3,0)</f>
        <v>4</v>
      </c>
      <c r="E63" s="62"/>
      <c r="F63" s="59">
        <f>ScoringTemplateNext!D63 - ScoringTemplateORG!D63</f>
        <v>0</v>
      </c>
      <c r="G63" s="62" t="s">
        <v>42</v>
      </c>
      <c r="H63" s="93"/>
      <c r="I63" s="68"/>
      <c r="J63" s="68"/>
      <c r="K63" s="90">
        <v>4.0</v>
      </c>
      <c r="L63" s="62" t="s">
        <v>42</v>
      </c>
      <c r="M63" s="69"/>
      <c r="N63" s="63">
        <f>VLOOKUP(G63,'lookup values'!A$1:F$6,4,0)</f>
        <v>0</v>
      </c>
      <c r="O63" s="84">
        <f t="shared" ref="O63:O68" si="9">IF(P63="Planned", N63,0)</f>
        <v>0</v>
      </c>
      <c r="P63" s="64"/>
      <c r="Q63" s="64"/>
      <c r="R63" s="64"/>
      <c r="S63" s="64"/>
      <c r="T63" s="64"/>
      <c r="U63" s="64"/>
      <c r="V63" s="64"/>
      <c r="W63" s="64"/>
      <c r="X63" s="64"/>
      <c r="Y63" s="64"/>
      <c r="Z63" s="64"/>
      <c r="AA63" s="64"/>
      <c r="AB63" s="64"/>
      <c r="AC63" s="64"/>
      <c r="AD63" s="64"/>
      <c r="AE63" s="64"/>
      <c r="AF63" s="64"/>
      <c r="AG63" s="64"/>
      <c r="AH63" s="64"/>
      <c r="AI63" s="64"/>
    </row>
    <row r="64" ht="22.5" customHeight="1">
      <c r="A64" s="54" t="str">
        <f>'heuristic scoring'!A62</f>
        <v>P2</v>
      </c>
      <c r="B64" s="55" t="str">
        <f>'heuristic scoring'!B62</f>
        <v>Simple to engage new behavior</v>
      </c>
      <c r="C64" s="56">
        <f>'heuristic scoring'!C62</f>
        <v>4</v>
      </c>
      <c r="D64" s="57">
        <f>VLOOKUP(G64,'lookup values'!A$1:E$6,3,0)</f>
        <v>4</v>
      </c>
      <c r="E64" s="62"/>
      <c r="F64" s="59">
        <f>ScoringTemplateNext!D64 - ScoringTemplateORG!D64</f>
        <v>0</v>
      </c>
      <c r="G64" s="62" t="s">
        <v>42</v>
      </c>
      <c r="H64" s="93"/>
      <c r="I64" s="68"/>
      <c r="J64" s="68"/>
      <c r="K64" s="90">
        <v>4.0</v>
      </c>
      <c r="L64" s="62" t="s">
        <v>42</v>
      </c>
      <c r="M64" s="69"/>
      <c r="N64" s="63">
        <f>VLOOKUP(G64,'lookup values'!A$1:F$6,4,0)</f>
        <v>0</v>
      </c>
      <c r="O64" s="84">
        <f t="shared" si="9"/>
        <v>0</v>
      </c>
      <c r="P64" s="64"/>
      <c r="Q64" s="64"/>
      <c r="R64" s="64"/>
      <c r="S64" s="64"/>
      <c r="T64" s="64"/>
      <c r="U64" s="64"/>
      <c r="V64" s="64"/>
      <c r="W64" s="64"/>
      <c r="X64" s="64"/>
      <c r="Y64" s="64"/>
      <c r="Z64" s="64"/>
      <c r="AA64" s="64"/>
      <c r="AB64" s="64"/>
      <c r="AC64" s="64"/>
      <c r="AD64" s="64"/>
      <c r="AE64" s="64"/>
      <c r="AF64" s="64"/>
      <c r="AG64" s="64"/>
      <c r="AH64" s="64"/>
      <c r="AI64" s="64"/>
    </row>
    <row r="65" ht="22.5" customHeight="1">
      <c r="A65" s="54" t="str">
        <f>'heuristic scoring'!A63</f>
        <v>P3</v>
      </c>
      <c r="B65" s="55" t="str">
        <f>'heuristic scoring'!B63</f>
        <v>User has time for new behavior </v>
      </c>
      <c r="C65" s="56">
        <f>'heuristic scoring'!C63</f>
        <v>4</v>
      </c>
      <c r="D65" s="57">
        <f>VLOOKUP(G65,'lookup values'!A$1:E$6,3,0)</f>
        <v>4</v>
      </c>
      <c r="E65" s="62"/>
      <c r="F65" s="59">
        <f>ScoringTemplateNext!D65 - ScoringTemplateORG!D65</f>
        <v>0</v>
      </c>
      <c r="G65" s="62" t="s">
        <v>42</v>
      </c>
      <c r="H65" s="93"/>
      <c r="I65" s="68"/>
      <c r="J65" s="68"/>
      <c r="K65" s="90">
        <v>4.0</v>
      </c>
      <c r="L65" s="62" t="s">
        <v>42</v>
      </c>
      <c r="M65" s="69"/>
      <c r="N65" s="63">
        <f>VLOOKUP(G65,'lookup values'!A$1:F$6,4,0)</f>
        <v>0</v>
      </c>
      <c r="O65" s="84">
        <f t="shared" si="9"/>
        <v>0</v>
      </c>
      <c r="P65" s="64"/>
      <c r="Q65" s="64"/>
      <c r="R65" s="64"/>
      <c r="S65" s="64"/>
      <c r="T65" s="64"/>
      <c r="U65" s="64"/>
      <c r="V65" s="64"/>
      <c r="W65" s="64"/>
      <c r="X65" s="64"/>
      <c r="Y65" s="64"/>
      <c r="Z65" s="64"/>
      <c r="AA65" s="64"/>
      <c r="AB65" s="64"/>
      <c r="AC65" s="64"/>
      <c r="AD65" s="64"/>
      <c r="AE65" s="64"/>
      <c r="AF65" s="64"/>
      <c r="AG65" s="64"/>
      <c r="AH65" s="64"/>
      <c r="AI65" s="64"/>
    </row>
    <row r="66" ht="22.5" customHeight="1">
      <c r="A66" s="54" t="str">
        <f>'heuristic scoring'!A64</f>
        <v>P4</v>
      </c>
      <c r="B66" s="55" t="str">
        <f>'heuristic scoring'!B64</f>
        <v>The new behavior complies with [validated persona/user journey]</v>
      </c>
      <c r="C66" s="56">
        <f>'heuristic scoring'!C64</f>
        <v>4</v>
      </c>
      <c r="D66" s="57">
        <f>VLOOKUP(G66,'lookup values'!A$1:E$6,3,0)</f>
        <v>4</v>
      </c>
      <c r="E66" s="62"/>
      <c r="F66" s="59">
        <f>ScoringTemplateNext!D66 - ScoringTemplateORG!D66</f>
        <v>0</v>
      </c>
      <c r="G66" s="62" t="s">
        <v>42</v>
      </c>
      <c r="H66" s="93"/>
      <c r="I66" s="68"/>
      <c r="J66" s="68"/>
      <c r="K66" s="90">
        <v>4.0</v>
      </c>
      <c r="L66" s="62" t="s">
        <v>42</v>
      </c>
      <c r="M66" s="69"/>
      <c r="N66" s="63">
        <f>VLOOKUP(G66,'lookup values'!A$1:F$6,4,0)</f>
        <v>0</v>
      </c>
      <c r="O66" s="84">
        <f t="shared" si="9"/>
        <v>0</v>
      </c>
      <c r="P66" s="64"/>
      <c r="Q66" s="64"/>
      <c r="R66" s="64"/>
      <c r="S66" s="64"/>
      <c r="T66" s="64"/>
      <c r="U66" s="64"/>
      <c r="V66" s="64"/>
      <c r="W66" s="64"/>
      <c r="X66" s="64"/>
      <c r="Y66" s="64"/>
      <c r="Z66" s="64"/>
      <c r="AA66" s="64"/>
      <c r="AB66" s="64"/>
      <c r="AC66" s="64"/>
      <c r="AD66" s="64"/>
      <c r="AE66" s="64"/>
      <c r="AF66" s="64"/>
      <c r="AG66" s="64"/>
      <c r="AH66" s="64"/>
      <c r="AI66" s="64"/>
    </row>
    <row r="67" ht="22.5" customHeight="1">
      <c r="A67" s="94" t="str">
        <f>'heuristic scoring'!A65</f>
        <v>P5</v>
      </c>
      <c r="B67" s="95" t="str">
        <f>'heuristic scoring'!B65</f>
        <v>Trigger is used</v>
      </c>
      <c r="C67" s="96">
        <f>'heuristic scoring'!C65</f>
        <v>4</v>
      </c>
      <c r="D67" s="57">
        <f>VLOOKUP(G67,'lookup values'!A$1:E$6,3,0)</f>
        <v>4</v>
      </c>
      <c r="E67" s="62"/>
      <c r="F67" s="59">
        <f>ScoringTemplateNext!D67 - ScoringTemplateORG!D67</f>
        <v>0</v>
      </c>
      <c r="G67" s="62" t="s">
        <v>42</v>
      </c>
      <c r="H67" s="93"/>
      <c r="I67" s="68"/>
      <c r="J67" s="68"/>
      <c r="K67" s="90">
        <v>4.0</v>
      </c>
      <c r="L67" s="62" t="s">
        <v>42</v>
      </c>
      <c r="M67" s="69"/>
      <c r="N67" s="63">
        <f>VLOOKUP(G67,'lookup values'!A$1:F$6,4,0)</f>
        <v>0</v>
      </c>
      <c r="O67" s="84">
        <f t="shared" si="9"/>
        <v>0</v>
      </c>
      <c r="P67" s="64"/>
      <c r="Q67" s="64"/>
      <c r="R67" s="64"/>
      <c r="S67" s="64"/>
      <c r="T67" s="64"/>
      <c r="U67" s="64"/>
      <c r="V67" s="64"/>
      <c r="W67" s="64"/>
      <c r="X67" s="64"/>
      <c r="Y67" s="64"/>
      <c r="Z67" s="64"/>
      <c r="AA67" s="64"/>
      <c r="AB67" s="64"/>
      <c r="AC67" s="64"/>
      <c r="AD67" s="64"/>
      <c r="AE67" s="64"/>
      <c r="AF67" s="64"/>
      <c r="AG67" s="64"/>
      <c r="AH67" s="64"/>
      <c r="AI67" s="64"/>
    </row>
    <row r="68" ht="22.5" customHeight="1">
      <c r="A68" s="94" t="str">
        <f>'heuristic scoring'!A66</f>
        <v>P6</v>
      </c>
      <c r="B68" s="95" t="str">
        <f>'heuristic scoring'!B66</f>
        <v>Trigger matches the behavior desired</v>
      </c>
      <c r="C68" s="96">
        <f>'heuristic scoring'!C66</f>
        <v>4</v>
      </c>
      <c r="D68" s="57">
        <f>VLOOKUP(G68,'lookup values'!A$1:E$6,3,0)</f>
        <v>4</v>
      </c>
      <c r="E68" s="62"/>
      <c r="F68" s="59">
        <f>ScoringTemplateNext!D68 - ScoringTemplateORG!D68</f>
        <v>0</v>
      </c>
      <c r="G68" s="62" t="s">
        <v>42</v>
      </c>
      <c r="H68" s="93"/>
      <c r="I68" s="68"/>
      <c r="J68" s="68"/>
      <c r="K68" s="90">
        <v>4.0</v>
      </c>
      <c r="L68" s="62" t="s">
        <v>42</v>
      </c>
      <c r="M68" s="69"/>
      <c r="N68" s="63">
        <f>VLOOKUP(G68,'lookup values'!A$1:F$6,4,0)</f>
        <v>0</v>
      </c>
      <c r="O68" s="84">
        <f t="shared" si="9"/>
        <v>0</v>
      </c>
      <c r="P68" s="64"/>
      <c r="Q68" s="64"/>
      <c r="R68" s="64"/>
      <c r="S68" s="64"/>
      <c r="T68" s="64"/>
      <c r="U68" s="64"/>
      <c r="V68" s="64"/>
      <c r="W68" s="64"/>
      <c r="X68" s="64"/>
      <c r="Y68" s="64"/>
      <c r="Z68" s="64"/>
      <c r="AA68" s="64"/>
      <c r="AB68" s="64"/>
      <c r="AC68" s="64"/>
      <c r="AD68" s="64"/>
      <c r="AE68" s="64"/>
      <c r="AF68" s="64"/>
      <c r="AG68" s="64"/>
      <c r="AH68" s="64"/>
      <c r="AI68" s="64"/>
    </row>
    <row r="69" ht="22.5" customHeight="1">
      <c r="A69" s="97"/>
      <c r="B69" s="98"/>
      <c r="C69" s="99"/>
      <c r="D69" s="99"/>
      <c r="E69" s="99"/>
      <c r="F69" s="46"/>
      <c r="G69" s="99"/>
      <c r="H69" s="69"/>
      <c r="I69" s="69"/>
      <c r="J69" s="69"/>
      <c r="K69" s="99"/>
      <c r="L69" s="99"/>
      <c r="M69" s="69"/>
      <c r="N69" s="88"/>
      <c r="O69" s="89"/>
      <c r="P69" s="100"/>
      <c r="Q69" s="100"/>
      <c r="R69" s="100"/>
      <c r="S69" s="100"/>
      <c r="T69" s="100"/>
      <c r="U69" s="64"/>
      <c r="V69" s="64"/>
      <c r="W69" s="64"/>
      <c r="X69" s="64"/>
      <c r="Y69" s="64"/>
      <c r="Z69" s="64"/>
      <c r="AA69" s="64"/>
      <c r="AB69" s="64"/>
      <c r="AC69" s="64"/>
      <c r="AD69" s="64"/>
      <c r="AE69" s="64"/>
      <c r="AF69" s="64"/>
      <c r="AG69" s="64"/>
      <c r="AH69" s="64"/>
      <c r="AI69" s="64"/>
    </row>
    <row r="70" ht="22.5" customHeight="1">
      <c r="A70" s="101"/>
      <c r="B70" s="102" t="s">
        <v>47</v>
      </c>
      <c r="C70" s="103"/>
      <c r="D70" s="103"/>
      <c r="E70" s="104"/>
      <c r="F70" s="58"/>
      <c r="G70" s="103"/>
      <c r="H70" s="105"/>
      <c r="I70" s="105"/>
      <c r="J70" s="105"/>
      <c r="K70" s="103"/>
      <c r="L70" s="103"/>
      <c r="M70" s="69"/>
      <c r="N70" s="106"/>
      <c r="O70" s="84">
        <f t="shared" ref="O70:O74" si="10">IF(P70="Planned", N70,0)</f>
        <v>0</v>
      </c>
      <c r="P70" s="100"/>
      <c r="Q70" s="100"/>
      <c r="R70" s="100"/>
      <c r="S70" s="100"/>
      <c r="T70" s="100"/>
      <c r="U70" s="100"/>
      <c r="V70" s="100"/>
      <c r="W70" s="100"/>
      <c r="X70" s="100"/>
      <c r="Y70" s="100"/>
      <c r="Z70" s="100"/>
      <c r="AA70" s="100"/>
      <c r="AB70" s="100"/>
      <c r="AC70" s="100"/>
      <c r="AD70" s="100"/>
      <c r="AE70" s="100"/>
      <c r="AF70" s="100"/>
      <c r="AG70" s="100"/>
      <c r="AH70" s="100"/>
      <c r="AI70" s="100"/>
    </row>
    <row r="71" ht="22.5" customHeight="1">
      <c r="A71" s="107"/>
      <c r="B71" s="108" t="s">
        <v>48</v>
      </c>
      <c r="C71" s="109"/>
      <c r="D71" s="109"/>
      <c r="E71" s="110"/>
      <c r="F71" s="58"/>
      <c r="G71" s="109" t="s">
        <v>49</v>
      </c>
      <c r="H71" s="111"/>
      <c r="I71" s="111"/>
      <c r="J71" s="111"/>
      <c r="K71" s="109"/>
      <c r="L71" s="109"/>
      <c r="M71" s="69"/>
      <c r="N71" s="63">
        <f>VLOOKUP(G71,'lookup values'!A$1:F$6,4,0)</f>
        <v>3</v>
      </c>
      <c r="O71" s="84">
        <f t="shared" si="10"/>
        <v>0</v>
      </c>
      <c r="P71" s="100"/>
      <c r="Q71" s="100"/>
      <c r="R71" s="100"/>
      <c r="S71" s="100"/>
      <c r="T71" s="100"/>
      <c r="U71" s="100"/>
      <c r="V71" s="100"/>
      <c r="W71" s="100"/>
      <c r="X71" s="100"/>
      <c r="Y71" s="100"/>
      <c r="Z71" s="100"/>
      <c r="AA71" s="100"/>
      <c r="AB71" s="100"/>
      <c r="AC71" s="100"/>
      <c r="AD71" s="100"/>
      <c r="AE71" s="100"/>
      <c r="AF71" s="100"/>
      <c r="AG71" s="100"/>
      <c r="AH71" s="100"/>
      <c r="AI71" s="100"/>
    </row>
    <row r="72" ht="22.5" customHeight="1">
      <c r="A72" s="107"/>
      <c r="B72" s="108" t="s">
        <v>50</v>
      </c>
      <c r="C72" s="109"/>
      <c r="D72" s="109"/>
      <c r="E72" s="110"/>
      <c r="F72" s="58"/>
      <c r="G72" s="109" t="s">
        <v>49</v>
      </c>
      <c r="H72" s="111"/>
      <c r="I72" s="111"/>
      <c r="J72" s="111"/>
      <c r="K72" s="109"/>
      <c r="L72" s="109"/>
      <c r="M72" s="69"/>
      <c r="N72" s="63">
        <f>VLOOKUP(G72,'lookup values'!A$1:F$6,4,0)</f>
        <v>3</v>
      </c>
      <c r="O72" s="84">
        <f t="shared" si="10"/>
        <v>0</v>
      </c>
      <c r="P72" s="100"/>
      <c r="Q72" s="100"/>
      <c r="R72" s="100"/>
      <c r="S72" s="100"/>
      <c r="T72" s="100"/>
      <c r="U72" s="100"/>
      <c r="V72" s="100"/>
      <c r="W72" s="100"/>
      <c r="X72" s="100"/>
      <c r="Y72" s="100"/>
      <c r="Z72" s="100"/>
      <c r="AA72" s="100"/>
      <c r="AB72" s="100"/>
      <c r="AC72" s="100"/>
      <c r="AD72" s="100"/>
      <c r="AE72" s="100"/>
      <c r="AF72" s="100"/>
      <c r="AG72" s="100"/>
      <c r="AH72" s="100"/>
      <c r="AI72" s="100"/>
    </row>
    <row r="73" ht="22.5" customHeight="1">
      <c r="A73" s="107"/>
      <c r="B73" s="108" t="s">
        <v>51</v>
      </c>
      <c r="C73" s="109"/>
      <c r="D73" s="109"/>
      <c r="E73" s="110"/>
      <c r="F73" s="58"/>
      <c r="G73" s="109" t="s">
        <v>49</v>
      </c>
      <c r="H73" s="111"/>
      <c r="I73" s="111"/>
      <c r="J73" s="111"/>
      <c r="K73" s="109"/>
      <c r="L73" s="109"/>
      <c r="M73" s="69"/>
      <c r="N73" s="63">
        <f>VLOOKUP(G73,'lookup values'!A$1:F$6,4,0)</f>
        <v>3</v>
      </c>
      <c r="O73" s="84">
        <f t="shared" si="10"/>
        <v>0</v>
      </c>
      <c r="P73" s="100"/>
      <c r="Q73" s="100"/>
      <c r="R73" s="100"/>
      <c r="S73" s="100"/>
      <c r="T73" s="100"/>
      <c r="U73" s="100"/>
      <c r="V73" s="100"/>
      <c r="W73" s="100"/>
      <c r="X73" s="100"/>
      <c r="Y73" s="100"/>
      <c r="Z73" s="100"/>
      <c r="AA73" s="100"/>
      <c r="AB73" s="100"/>
      <c r="AC73" s="100"/>
      <c r="AD73" s="100"/>
      <c r="AE73" s="100"/>
      <c r="AF73" s="100"/>
      <c r="AG73" s="100"/>
      <c r="AH73" s="100"/>
      <c r="AI73" s="100"/>
    </row>
    <row r="74" ht="22.5" customHeight="1">
      <c r="A74" s="112"/>
      <c r="B74" s="113" t="s">
        <v>52</v>
      </c>
      <c r="C74" s="114"/>
      <c r="D74" s="114"/>
      <c r="E74" s="115"/>
      <c r="F74" s="58"/>
      <c r="G74" s="114" t="s">
        <v>49</v>
      </c>
      <c r="H74" s="116"/>
      <c r="I74" s="116"/>
      <c r="J74" s="116"/>
      <c r="K74" s="114"/>
      <c r="L74" s="114"/>
      <c r="M74" s="69"/>
      <c r="N74" s="63">
        <f>VLOOKUP(G74,'lookup values'!A$1:F$6,4,0)</f>
        <v>3</v>
      </c>
      <c r="O74" s="84">
        <f t="shared" si="10"/>
        <v>0</v>
      </c>
      <c r="P74" s="100"/>
      <c r="Q74" s="100"/>
      <c r="R74" s="100"/>
      <c r="S74" s="100"/>
      <c r="T74" s="100"/>
      <c r="U74" s="100"/>
      <c r="V74" s="100"/>
      <c r="W74" s="100"/>
      <c r="X74" s="100"/>
      <c r="Y74" s="100"/>
      <c r="Z74" s="100"/>
      <c r="AA74" s="100"/>
      <c r="AB74" s="100"/>
      <c r="AC74" s="100"/>
      <c r="AD74" s="100"/>
      <c r="AE74" s="100"/>
      <c r="AF74" s="100"/>
      <c r="AG74" s="100"/>
      <c r="AH74" s="100"/>
      <c r="AI74" s="100"/>
    </row>
    <row r="75" ht="22.5" customHeight="1">
      <c r="A75" s="117"/>
      <c r="B75" s="118" t="s">
        <v>53</v>
      </c>
      <c r="C75" s="119">
        <f t="shared" ref="C75:D75" si="11">C62+C50+C39+C31+C14+C10+C4+C27</f>
        <v>212</v>
      </c>
      <c r="D75" s="120">
        <f t="shared" si="11"/>
        <v>212</v>
      </c>
      <c r="E75" s="121">
        <f>D75/C75</f>
        <v>1</v>
      </c>
      <c r="F75" s="121"/>
      <c r="G75" s="119"/>
      <c r="H75" s="119"/>
      <c r="I75" s="119"/>
      <c r="J75" s="119"/>
      <c r="K75" s="120">
        <f>K62+K50+K39+K31+K14+K10+K4+K27</f>
        <v>212</v>
      </c>
      <c r="L75" s="119"/>
      <c r="M75" s="119"/>
      <c r="N75" s="120">
        <f t="shared" ref="N75:O75" si="12">SUM(N5:N74)</f>
        <v>12</v>
      </c>
      <c r="O75" s="120">
        <f t="shared" si="12"/>
        <v>0</v>
      </c>
      <c r="P75" s="122"/>
      <c r="Q75" s="122"/>
      <c r="R75" s="122"/>
      <c r="S75" s="122"/>
      <c r="T75" s="122"/>
      <c r="U75" s="122"/>
      <c r="V75" s="122"/>
      <c r="W75" s="122"/>
      <c r="X75" s="122"/>
      <c r="Y75" s="122"/>
      <c r="Z75" s="122"/>
      <c r="AA75" s="122"/>
      <c r="AB75" s="122"/>
      <c r="AC75" s="122"/>
      <c r="AD75" s="122"/>
      <c r="AE75" s="122"/>
      <c r="AF75" s="122"/>
      <c r="AG75" s="122"/>
      <c r="AH75" s="122"/>
      <c r="AI75" s="122"/>
    </row>
    <row r="76" ht="22.5" customHeight="1">
      <c r="A76" s="123"/>
      <c r="B76" s="124" t="s">
        <v>54</v>
      </c>
      <c r="C76" s="124">
        <f t="shared" ref="C76:E76" si="13">C75</f>
        <v>212</v>
      </c>
      <c r="D76" s="125">
        <f t="shared" si="13"/>
        <v>212</v>
      </c>
      <c r="E76" s="126">
        <f t="shared" si="13"/>
        <v>1</v>
      </c>
      <c r="F76" s="124"/>
      <c r="G76" s="124"/>
      <c r="H76" s="127"/>
      <c r="I76" s="127"/>
      <c r="J76" s="127"/>
      <c r="K76" s="125">
        <f>K75</f>
        <v>212</v>
      </c>
      <c r="L76" s="124"/>
      <c r="M76" s="127"/>
      <c r="N76" s="125">
        <f t="shared" ref="N76:O76" si="14">N75</f>
        <v>12</v>
      </c>
      <c r="O76" s="125">
        <f t="shared" si="14"/>
        <v>0</v>
      </c>
      <c r="P76" s="127"/>
      <c r="Q76" s="127"/>
      <c r="R76" s="127"/>
      <c r="S76" s="127"/>
      <c r="T76" s="127"/>
      <c r="U76" s="127"/>
      <c r="V76" s="127"/>
      <c r="W76" s="127"/>
      <c r="X76" s="127"/>
      <c r="Y76" s="127"/>
      <c r="Z76" s="127"/>
      <c r="AA76" s="127"/>
      <c r="AB76" s="127"/>
      <c r="AC76" s="127"/>
      <c r="AD76" s="127"/>
      <c r="AE76" s="127"/>
      <c r="AF76" s="127"/>
      <c r="AG76" s="127"/>
      <c r="AH76" s="127"/>
      <c r="AI76" s="127"/>
    </row>
    <row r="77" ht="22.5" customHeight="1">
      <c r="A77" s="64"/>
      <c r="B77" s="128"/>
      <c r="C77" s="64"/>
      <c r="D77" s="64"/>
      <c r="E77" s="129"/>
      <c r="F77" s="129"/>
      <c r="G77" s="129"/>
      <c r="H77" s="64"/>
      <c r="I77" s="64"/>
      <c r="J77" s="64"/>
      <c r="K77" s="129"/>
      <c r="L77" s="129"/>
      <c r="M77" s="69"/>
      <c r="N77" s="64"/>
      <c r="O77" s="64"/>
      <c r="P77" s="64"/>
      <c r="Q77" s="64"/>
      <c r="R77" s="64"/>
      <c r="S77" s="64"/>
      <c r="T77" s="64"/>
      <c r="U77" s="64"/>
      <c r="V77" s="64"/>
      <c r="W77" s="64"/>
      <c r="X77" s="64"/>
      <c r="Y77" s="64"/>
      <c r="Z77" s="64"/>
      <c r="AA77" s="64"/>
      <c r="AB77" s="64"/>
      <c r="AC77" s="64"/>
      <c r="AD77" s="64"/>
      <c r="AE77" s="64"/>
      <c r="AF77" s="64"/>
      <c r="AG77" s="64"/>
      <c r="AH77" s="64"/>
      <c r="AI77" s="64"/>
    </row>
    <row r="78" ht="22.5" customHeight="1">
      <c r="A78" s="64"/>
      <c r="B78" s="128"/>
      <c r="C78" s="64"/>
      <c r="D78" s="64"/>
      <c r="E78" s="129"/>
      <c r="F78" s="129"/>
      <c r="G78" s="129"/>
      <c r="H78" s="64"/>
      <c r="I78" s="64"/>
      <c r="J78" s="64"/>
      <c r="K78" s="129"/>
      <c r="L78" s="129"/>
      <c r="M78" s="69"/>
      <c r="N78" s="64"/>
      <c r="O78" s="64"/>
      <c r="P78" s="64"/>
      <c r="Q78" s="64"/>
      <c r="R78" s="64"/>
      <c r="S78" s="64"/>
      <c r="T78" s="64"/>
      <c r="U78" s="64"/>
      <c r="V78" s="64"/>
      <c r="W78" s="64"/>
      <c r="X78" s="64"/>
      <c r="Y78" s="64"/>
      <c r="Z78" s="64"/>
      <c r="AA78" s="64"/>
      <c r="AB78" s="64"/>
      <c r="AC78" s="64"/>
      <c r="AD78" s="64"/>
      <c r="AE78" s="64"/>
      <c r="AF78" s="64"/>
      <c r="AG78" s="64"/>
      <c r="AH78" s="64"/>
      <c r="AI78" s="64"/>
    </row>
    <row r="79" ht="22.5" customHeight="1">
      <c r="A79" s="64"/>
      <c r="B79" s="128"/>
      <c r="C79" s="64"/>
      <c r="D79" s="64"/>
      <c r="E79" s="129"/>
      <c r="F79" s="129"/>
      <c r="G79" s="129"/>
      <c r="H79" s="64"/>
      <c r="I79" s="64"/>
      <c r="J79" s="64"/>
      <c r="K79" s="129"/>
      <c r="L79" s="129"/>
      <c r="M79" s="69"/>
      <c r="N79" s="64"/>
      <c r="O79" s="64"/>
      <c r="P79" s="64"/>
      <c r="Q79" s="64"/>
      <c r="R79" s="64"/>
      <c r="S79" s="64"/>
      <c r="T79" s="64"/>
      <c r="U79" s="64"/>
      <c r="V79" s="64"/>
      <c r="W79" s="64"/>
      <c r="X79" s="64"/>
      <c r="Y79" s="64"/>
      <c r="Z79" s="64"/>
      <c r="AA79" s="64"/>
      <c r="AB79" s="64"/>
      <c r="AC79" s="64"/>
      <c r="AD79" s="64"/>
      <c r="AE79" s="64"/>
      <c r="AF79" s="64"/>
      <c r="AG79" s="64"/>
      <c r="AH79" s="64"/>
      <c r="AI79" s="64"/>
    </row>
    <row r="80" ht="22.5" customHeight="1">
      <c r="A80" s="64"/>
      <c r="B80" s="128"/>
      <c r="C80" s="64"/>
      <c r="D80" s="64"/>
      <c r="E80" s="129"/>
      <c r="F80" s="129"/>
      <c r="G80" s="129"/>
      <c r="H80" s="64"/>
      <c r="I80" s="64"/>
      <c r="J80" s="64"/>
      <c r="K80" s="129"/>
      <c r="L80" s="129"/>
      <c r="M80" s="69"/>
      <c r="N80" s="64"/>
      <c r="O80" s="64"/>
      <c r="P80" s="64"/>
      <c r="Q80" s="64"/>
      <c r="R80" s="64"/>
      <c r="S80" s="64"/>
      <c r="T80" s="64"/>
      <c r="U80" s="64"/>
      <c r="V80" s="64"/>
      <c r="W80" s="64"/>
      <c r="X80" s="64"/>
      <c r="Y80" s="64"/>
      <c r="Z80" s="64"/>
      <c r="AA80" s="64"/>
      <c r="AB80" s="64"/>
      <c r="AC80" s="64"/>
      <c r="AD80" s="64"/>
      <c r="AE80" s="64"/>
      <c r="AF80" s="64"/>
      <c r="AG80" s="64"/>
      <c r="AH80" s="64"/>
      <c r="AI80" s="64"/>
    </row>
    <row r="81" ht="22.5" customHeight="1">
      <c r="A81" s="64"/>
      <c r="B81" s="128"/>
      <c r="C81" s="64"/>
      <c r="D81" s="64"/>
      <c r="E81" s="129"/>
      <c r="F81" s="129"/>
      <c r="G81" s="129"/>
      <c r="H81" s="64"/>
      <c r="I81" s="64"/>
      <c r="J81" s="64"/>
      <c r="K81" s="129"/>
      <c r="L81" s="129"/>
      <c r="M81" s="69"/>
      <c r="N81" s="64"/>
      <c r="O81" s="64"/>
      <c r="P81" s="64"/>
      <c r="Q81" s="64"/>
      <c r="R81" s="64"/>
      <c r="S81" s="64"/>
      <c r="T81" s="64"/>
      <c r="U81" s="64"/>
      <c r="V81" s="64"/>
      <c r="W81" s="64"/>
      <c r="X81" s="64"/>
      <c r="Y81" s="64"/>
      <c r="Z81" s="64"/>
      <c r="AA81" s="64"/>
      <c r="AB81" s="64"/>
      <c r="AC81" s="64"/>
      <c r="AD81" s="64"/>
      <c r="AE81" s="64"/>
      <c r="AF81" s="64"/>
      <c r="AG81" s="64"/>
      <c r="AH81" s="64"/>
      <c r="AI81" s="64"/>
    </row>
    <row r="82" ht="22.5" customHeight="1">
      <c r="A82" s="64"/>
      <c r="B82" s="128"/>
      <c r="C82" s="64"/>
      <c r="D82" s="64"/>
      <c r="E82" s="129"/>
      <c r="F82" s="129"/>
      <c r="G82" s="129"/>
      <c r="H82" s="64"/>
      <c r="I82" s="64"/>
      <c r="J82" s="64"/>
      <c r="K82" s="129"/>
      <c r="L82" s="129"/>
      <c r="M82" s="69"/>
      <c r="N82" s="64"/>
      <c r="O82" s="64"/>
      <c r="P82" s="64"/>
      <c r="Q82" s="64"/>
      <c r="R82" s="64"/>
      <c r="S82" s="64"/>
      <c r="T82" s="64"/>
      <c r="U82" s="64"/>
      <c r="V82" s="64"/>
      <c r="W82" s="64"/>
      <c r="X82" s="64"/>
      <c r="Y82" s="64"/>
      <c r="Z82" s="64"/>
      <c r="AA82" s="64"/>
      <c r="AB82" s="64"/>
      <c r="AC82" s="64"/>
      <c r="AD82" s="64"/>
      <c r="AE82" s="64"/>
      <c r="AF82" s="64"/>
      <c r="AG82" s="64"/>
      <c r="AH82" s="64"/>
      <c r="AI82" s="64"/>
    </row>
    <row r="83" ht="22.5" customHeight="1">
      <c r="A83" s="64"/>
      <c r="B83" s="128"/>
      <c r="C83" s="64"/>
      <c r="D83" s="64"/>
      <c r="E83" s="129"/>
      <c r="F83" s="129"/>
      <c r="G83" s="129"/>
      <c r="H83" s="64"/>
      <c r="I83" s="64"/>
      <c r="J83" s="64"/>
      <c r="K83" s="129"/>
      <c r="L83" s="129"/>
      <c r="M83" s="69"/>
      <c r="N83" s="64"/>
      <c r="O83" s="64"/>
      <c r="P83" s="64"/>
      <c r="Q83" s="64"/>
      <c r="R83" s="64"/>
      <c r="S83" s="64"/>
      <c r="T83" s="64"/>
      <c r="U83" s="64"/>
      <c r="V83" s="64"/>
      <c r="W83" s="64"/>
      <c r="X83" s="64"/>
      <c r="Y83" s="64"/>
      <c r="Z83" s="64"/>
      <c r="AA83" s="64"/>
      <c r="AB83" s="64"/>
      <c r="AC83" s="64"/>
      <c r="AD83" s="64"/>
      <c r="AE83" s="64"/>
      <c r="AF83" s="64"/>
      <c r="AG83" s="64"/>
      <c r="AH83" s="64"/>
      <c r="AI83" s="64"/>
    </row>
    <row r="84" ht="22.5" customHeight="1">
      <c r="A84" s="64"/>
      <c r="B84" s="128"/>
      <c r="C84" s="64"/>
      <c r="D84" s="64"/>
      <c r="E84" s="129"/>
      <c r="F84" s="129"/>
      <c r="G84" s="129"/>
      <c r="H84" s="64"/>
      <c r="I84" s="64"/>
      <c r="J84" s="64"/>
      <c r="K84" s="129"/>
      <c r="L84" s="129"/>
      <c r="M84" s="69"/>
      <c r="N84" s="64"/>
      <c r="O84" s="64"/>
      <c r="P84" s="64"/>
      <c r="Q84" s="64"/>
      <c r="R84" s="64"/>
      <c r="S84" s="64"/>
      <c r="T84" s="64"/>
      <c r="U84" s="64"/>
      <c r="V84" s="64"/>
      <c r="W84" s="64"/>
      <c r="X84" s="64"/>
      <c r="Y84" s="64"/>
      <c r="Z84" s="64"/>
      <c r="AA84" s="64"/>
      <c r="AB84" s="64"/>
      <c r="AC84" s="64"/>
      <c r="AD84" s="64"/>
      <c r="AE84" s="64"/>
      <c r="AF84" s="64"/>
      <c r="AG84" s="64"/>
      <c r="AH84" s="64"/>
      <c r="AI84" s="64"/>
    </row>
    <row r="85" ht="22.5" customHeight="1">
      <c r="A85" s="64"/>
      <c r="B85" s="128"/>
      <c r="C85" s="64"/>
      <c r="D85" s="64"/>
      <c r="E85" s="129"/>
      <c r="F85" s="129"/>
      <c r="G85" s="129"/>
      <c r="H85" s="64"/>
      <c r="I85" s="64"/>
      <c r="J85" s="64"/>
      <c r="K85" s="129"/>
      <c r="L85" s="129"/>
      <c r="M85" s="69"/>
      <c r="N85" s="64"/>
      <c r="O85" s="64"/>
      <c r="P85" s="64"/>
      <c r="Q85" s="64"/>
      <c r="R85" s="64"/>
      <c r="S85" s="64"/>
      <c r="T85" s="64"/>
      <c r="U85" s="64"/>
      <c r="V85" s="64"/>
      <c r="W85" s="64"/>
      <c r="X85" s="64"/>
      <c r="Y85" s="64"/>
      <c r="Z85" s="64"/>
      <c r="AA85" s="64"/>
      <c r="AB85" s="64"/>
      <c r="AC85" s="64"/>
      <c r="AD85" s="64"/>
      <c r="AE85" s="64"/>
      <c r="AF85" s="64"/>
      <c r="AG85" s="64"/>
      <c r="AH85" s="64"/>
      <c r="AI85" s="64"/>
    </row>
    <row r="86" ht="22.5" customHeight="1">
      <c r="A86" s="64"/>
      <c r="B86" s="128"/>
      <c r="C86" s="64"/>
      <c r="D86" s="64"/>
      <c r="E86" s="129"/>
      <c r="F86" s="129"/>
      <c r="G86" s="129"/>
      <c r="H86" s="64"/>
      <c r="I86" s="64"/>
      <c r="J86" s="64"/>
      <c r="K86" s="129"/>
      <c r="L86" s="129"/>
      <c r="M86" s="69"/>
      <c r="N86" s="64"/>
      <c r="O86" s="64"/>
      <c r="P86" s="64"/>
      <c r="Q86" s="64"/>
      <c r="R86" s="64"/>
      <c r="S86" s="64"/>
      <c r="T86" s="64"/>
      <c r="U86" s="64"/>
      <c r="V86" s="64"/>
      <c r="W86" s="64"/>
      <c r="X86" s="64"/>
      <c r="Y86" s="64"/>
      <c r="Z86" s="64"/>
      <c r="AA86" s="64"/>
      <c r="AB86" s="64"/>
      <c r="AC86" s="64"/>
      <c r="AD86" s="64"/>
      <c r="AE86" s="64"/>
      <c r="AF86" s="64"/>
      <c r="AG86" s="64"/>
      <c r="AH86" s="64"/>
      <c r="AI86" s="64"/>
    </row>
    <row r="87" ht="22.5" customHeight="1">
      <c r="A87" s="64"/>
      <c r="B87" s="128"/>
      <c r="C87" s="64"/>
      <c r="D87" s="64"/>
      <c r="E87" s="129"/>
      <c r="F87" s="129"/>
      <c r="G87" s="129"/>
      <c r="H87" s="64"/>
      <c r="I87" s="64"/>
      <c r="J87" s="64"/>
      <c r="K87" s="129"/>
      <c r="L87" s="129"/>
      <c r="M87" s="69"/>
      <c r="N87" s="64"/>
      <c r="O87" s="64"/>
      <c r="P87" s="64"/>
      <c r="Q87" s="64"/>
      <c r="R87" s="64"/>
      <c r="S87" s="64"/>
      <c r="T87" s="64"/>
      <c r="U87" s="64"/>
      <c r="V87" s="64"/>
      <c r="W87" s="64"/>
      <c r="X87" s="64"/>
      <c r="Y87" s="64"/>
      <c r="Z87" s="64"/>
      <c r="AA87" s="64"/>
      <c r="AB87" s="64"/>
      <c r="AC87" s="64"/>
      <c r="AD87" s="64"/>
      <c r="AE87" s="64"/>
      <c r="AF87" s="64"/>
      <c r="AG87" s="64"/>
      <c r="AH87" s="64"/>
      <c r="AI87" s="64"/>
    </row>
    <row r="88" ht="22.5" customHeight="1">
      <c r="A88" s="64"/>
      <c r="B88" s="128"/>
      <c r="C88" s="64"/>
      <c r="D88" s="64"/>
      <c r="E88" s="129"/>
      <c r="F88" s="129"/>
      <c r="G88" s="129"/>
      <c r="H88" s="64"/>
      <c r="I88" s="64"/>
      <c r="J88" s="64"/>
      <c r="K88" s="129"/>
      <c r="L88" s="129"/>
      <c r="M88" s="69"/>
      <c r="N88" s="64"/>
      <c r="O88" s="64"/>
      <c r="P88" s="64"/>
      <c r="Q88" s="64"/>
      <c r="R88" s="64"/>
      <c r="S88" s="64"/>
      <c r="T88" s="64"/>
      <c r="U88" s="64"/>
      <c r="V88" s="64"/>
      <c r="W88" s="64"/>
      <c r="X88" s="64"/>
      <c r="Y88" s="64"/>
      <c r="Z88" s="64"/>
      <c r="AA88" s="64"/>
      <c r="AB88" s="64"/>
      <c r="AC88" s="64"/>
      <c r="AD88" s="64"/>
      <c r="AE88" s="64"/>
      <c r="AF88" s="64"/>
      <c r="AG88" s="64"/>
      <c r="AH88" s="64"/>
      <c r="AI88" s="64"/>
    </row>
    <row r="89" ht="22.5" customHeight="1">
      <c r="A89" s="64"/>
      <c r="B89" s="128"/>
      <c r="C89" s="64"/>
      <c r="D89" s="64"/>
      <c r="E89" s="129"/>
      <c r="F89" s="129"/>
      <c r="G89" s="129"/>
      <c r="H89" s="64"/>
      <c r="I89" s="64"/>
      <c r="J89" s="64"/>
      <c r="K89" s="129"/>
      <c r="L89" s="129"/>
      <c r="M89" s="69"/>
      <c r="N89" s="64"/>
      <c r="O89" s="64"/>
      <c r="P89" s="64"/>
      <c r="Q89" s="64"/>
      <c r="R89" s="64"/>
      <c r="S89" s="64"/>
      <c r="T89" s="64"/>
      <c r="U89" s="64"/>
      <c r="V89" s="64"/>
      <c r="W89" s="64"/>
      <c r="X89" s="64"/>
      <c r="Y89" s="64"/>
      <c r="Z89" s="64"/>
      <c r="AA89" s="64"/>
      <c r="AB89" s="64"/>
      <c r="AC89" s="64"/>
      <c r="AD89" s="64"/>
      <c r="AE89" s="64"/>
      <c r="AF89" s="64"/>
      <c r="AG89" s="64"/>
      <c r="AH89" s="64"/>
      <c r="AI89" s="64"/>
    </row>
    <row r="90" ht="22.5" customHeight="1">
      <c r="A90" s="64"/>
      <c r="B90" s="128"/>
      <c r="C90" s="64"/>
      <c r="D90" s="64"/>
      <c r="E90" s="129"/>
      <c r="F90" s="129"/>
      <c r="G90" s="129"/>
      <c r="H90" s="64"/>
      <c r="I90" s="64"/>
      <c r="J90" s="64"/>
      <c r="K90" s="129"/>
      <c r="L90" s="129"/>
      <c r="M90" s="69"/>
      <c r="N90" s="64"/>
      <c r="O90" s="64"/>
      <c r="P90" s="64"/>
      <c r="Q90" s="64"/>
      <c r="R90" s="64"/>
      <c r="S90" s="64"/>
      <c r="T90" s="64"/>
      <c r="U90" s="64"/>
      <c r="V90" s="64"/>
      <c r="W90" s="64"/>
      <c r="X90" s="64"/>
      <c r="Y90" s="64"/>
      <c r="Z90" s="64"/>
      <c r="AA90" s="64"/>
      <c r="AB90" s="64"/>
      <c r="AC90" s="64"/>
      <c r="AD90" s="64"/>
      <c r="AE90" s="64"/>
      <c r="AF90" s="64"/>
      <c r="AG90" s="64"/>
      <c r="AH90" s="64"/>
      <c r="AI90" s="64"/>
    </row>
    <row r="91" ht="22.5" customHeight="1">
      <c r="A91" s="64"/>
      <c r="B91" s="128"/>
      <c r="C91" s="64"/>
      <c r="D91" s="64"/>
      <c r="E91" s="129"/>
      <c r="F91" s="129"/>
      <c r="G91" s="129"/>
      <c r="H91" s="64"/>
      <c r="I91" s="64"/>
      <c r="J91" s="64"/>
      <c r="K91" s="129"/>
      <c r="L91" s="129"/>
      <c r="M91" s="69"/>
      <c r="N91" s="64"/>
      <c r="O91" s="64"/>
      <c r="P91" s="64"/>
      <c r="Q91" s="64"/>
      <c r="R91" s="64"/>
      <c r="S91" s="64"/>
      <c r="T91" s="64"/>
      <c r="U91" s="64"/>
      <c r="V91" s="64"/>
      <c r="W91" s="64"/>
      <c r="X91" s="64"/>
      <c r="Y91" s="64"/>
      <c r="Z91" s="64"/>
      <c r="AA91" s="64"/>
      <c r="AB91" s="64"/>
      <c r="AC91" s="64"/>
      <c r="AD91" s="64"/>
      <c r="AE91" s="64"/>
      <c r="AF91" s="64"/>
      <c r="AG91" s="64"/>
      <c r="AH91" s="64"/>
      <c r="AI91" s="64"/>
    </row>
    <row r="92" ht="22.5" customHeight="1">
      <c r="A92" s="64"/>
      <c r="B92" s="128"/>
      <c r="C92" s="64"/>
      <c r="D92" s="64"/>
      <c r="E92" s="129"/>
      <c r="F92" s="129"/>
      <c r="G92" s="129"/>
      <c r="H92" s="64"/>
      <c r="I92" s="64"/>
      <c r="J92" s="64"/>
      <c r="K92" s="129"/>
      <c r="L92" s="129"/>
      <c r="M92" s="69"/>
      <c r="N92" s="64"/>
      <c r="O92" s="64"/>
      <c r="P92" s="64"/>
      <c r="Q92" s="64"/>
      <c r="R92" s="64"/>
      <c r="S92" s="64"/>
      <c r="T92" s="64"/>
      <c r="U92" s="64"/>
      <c r="V92" s="64"/>
      <c r="W92" s="64"/>
      <c r="X92" s="64"/>
      <c r="Y92" s="64"/>
      <c r="Z92" s="64"/>
      <c r="AA92" s="64"/>
      <c r="AB92" s="64"/>
      <c r="AC92" s="64"/>
      <c r="AD92" s="64"/>
      <c r="AE92" s="64"/>
      <c r="AF92" s="64"/>
      <c r="AG92" s="64"/>
      <c r="AH92" s="64"/>
      <c r="AI92" s="64"/>
    </row>
    <row r="93" ht="22.5" customHeight="1">
      <c r="A93" s="64"/>
      <c r="B93" s="128"/>
      <c r="C93" s="64"/>
      <c r="D93" s="64"/>
      <c r="E93" s="129"/>
      <c r="F93" s="129"/>
      <c r="G93" s="129"/>
      <c r="H93" s="64"/>
      <c r="I93" s="64"/>
      <c r="J93" s="64"/>
      <c r="K93" s="129"/>
      <c r="L93" s="129"/>
      <c r="M93" s="69"/>
      <c r="N93" s="64"/>
      <c r="O93" s="64"/>
      <c r="P93" s="64"/>
      <c r="Q93" s="64"/>
      <c r="R93" s="64"/>
      <c r="S93" s="64"/>
      <c r="T93" s="64"/>
      <c r="U93" s="64"/>
      <c r="V93" s="64"/>
      <c r="W93" s="64"/>
      <c r="X93" s="64"/>
      <c r="Y93" s="64"/>
      <c r="Z93" s="64"/>
      <c r="AA93" s="64"/>
      <c r="AB93" s="64"/>
      <c r="AC93" s="64"/>
      <c r="AD93" s="64"/>
      <c r="AE93" s="64"/>
      <c r="AF93" s="64"/>
      <c r="AG93" s="64"/>
      <c r="AH93" s="64"/>
      <c r="AI93" s="64"/>
    </row>
    <row r="94" ht="22.5" customHeight="1">
      <c r="A94" s="64"/>
      <c r="B94" s="128"/>
      <c r="C94" s="64"/>
      <c r="D94" s="64"/>
      <c r="E94" s="129"/>
      <c r="F94" s="129"/>
      <c r="G94" s="129"/>
      <c r="H94" s="64"/>
      <c r="I94" s="64"/>
      <c r="J94" s="64"/>
      <c r="K94" s="129"/>
      <c r="L94" s="129"/>
      <c r="M94" s="69"/>
      <c r="N94" s="64"/>
      <c r="O94" s="64"/>
      <c r="P94" s="64"/>
      <c r="Q94" s="64"/>
      <c r="R94" s="64"/>
      <c r="S94" s="64"/>
      <c r="T94" s="64"/>
      <c r="U94" s="64"/>
      <c r="V94" s="64"/>
      <c r="W94" s="64"/>
      <c r="X94" s="64"/>
      <c r="Y94" s="64"/>
      <c r="Z94" s="64"/>
      <c r="AA94" s="64"/>
      <c r="AB94" s="64"/>
      <c r="AC94" s="64"/>
      <c r="AD94" s="64"/>
      <c r="AE94" s="64"/>
      <c r="AF94" s="64"/>
      <c r="AG94" s="64"/>
      <c r="AH94" s="64"/>
      <c r="AI94" s="64"/>
    </row>
    <row r="95" ht="22.5" customHeight="1">
      <c r="A95" s="64"/>
      <c r="B95" s="128"/>
      <c r="C95" s="64"/>
      <c r="D95" s="64"/>
      <c r="E95" s="129"/>
      <c r="F95" s="129"/>
      <c r="G95" s="129"/>
      <c r="H95" s="64"/>
      <c r="I95" s="64"/>
      <c r="J95" s="64"/>
      <c r="K95" s="129"/>
      <c r="L95" s="129"/>
      <c r="M95" s="69"/>
      <c r="N95" s="64"/>
      <c r="O95" s="64"/>
      <c r="P95" s="64"/>
      <c r="Q95" s="64"/>
      <c r="R95" s="64"/>
      <c r="S95" s="64"/>
      <c r="T95" s="64"/>
      <c r="U95" s="64"/>
      <c r="V95" s="64"/>
      <c r="W95" s="64"/>
      <c r="X95" s="64"/>
      <c r="Y95" s="64"/>
      <c r="Z95" s="64"/>
      <c r="AA95" s="64"/>
      <c r="AB95" s="64"/>
      <c r="AC95" s="64"/>
      <c r="AD95" s="64"/>
      <c r="AE95" s="64"/>
      <c r="AF95" s="64"/>
      <c r="AG95" s="64"/>
      <c r="AH95" s="64"/>
      <c r="AI95" s="64"/>
    </row>
    <row r="96" ht="22.5" customHeight="1">
      <c r="A96" s="64"/>
      <c r="B96" s="128"/>
      <c r="C96" s="64"/>
      <c r="D96" s="64"/>
      <c r="E96" s="129"/>
      <c r="F96" s="129"/>
      <c r="G96" s="129"/>
      <c r="H96" s="64"/>
      <c r="I96" s="64"/>
      <c r="J96" s="64"/>
      <c r="K96" s="129"/>
      <c r="L96" s="129"/>
      <c r="M96" s="69"/>
      <c r="N96" s="64"/>
      <c r="O96" s="64"/>
      <c r="P96" s="64"/>
      <c r="Q96" s="64"/>
      <c r="R96" s="64"/>
      <c r="S96" s="64"/>
      <c r="T96" s="64"/>
      <c r="U96" s="64"/>
      <c r="V96" s="64"/>
      <c r="W96" s="64"/>
      <c r="X96" s="64"/>
      <c r="Y96" s="64"/>
      <c r="Z96" s="64"/>
      <c r="AA96" s="64"/>
      <c r="AB96" s="64"/>
      <c r="AC96" s="64"/>
      <c r="AD96" s="64"/>
      <c r="AE96" s="64"/>
      <c r="AF96" s="64"/>
      <c r="AG96" s="64"/>
      <c r="AH96" s="64"/>
      <c r="AI96" s="64"/>
    </row>
    <row r="97" ht="22.5" customHeight="1">
      <c r="A97" s="64"/>
      <c r="B97" s="128"/>
      <c r="C97" s="64"/>
      <c r="D97" s="64"/>
      <c r="E97" s="129"/>
      <c r="F97" s="129"/>
      <c r="G97" s="129"/>
      <c r="H97" s="64"/>
      <c r="I97" s="64"/>
      <c r="J97" s="64"/>
      <c r="K97" s="129"/>
      <c r="L97" s="129"/>
      <c r="M97" s="69"/>
      <c r="N97" s="64"/>
      <c r="O97" s="64"/>
      <c r="P97" s="64"/>
      <c r="Q97" s="64"/>
      <c r="R97" s="64"/>
      <c r="S97" s="64"/>
      <c r="T97" s="64"/>
      <c r="U97" s="64"/>
      <c r="V97" s="64"/>
      <c r="W97" s="64"/>
      <c r="X97" s="64"/>
      <c r="Y97" s="64"/>
      <c r="Z97" s="64"/>
      <c r="AA97" s="64"/>
      <c r="AB97" s="64"/>
      <c r="AC97" s="64"/>
      <c r="AD97" s="64"/>
      <c r="AE97" s="64"/>
      <c r="AF97" s="64"/>
      <c r="AG97" s="64"/>
      <c r="AH97" s="64"/>
      <c r="AI97" s="64"/>
    </row>
    <row r="98" ht="22.5" customHeight="1">
      <c r="A98" s="64"/>
      <c r="B98" s="128"/>
      <c r="C98" s="64"/>
      <c r="D98" s="64"/>
      <c r="E98" s="129"/>
      <c r="F98" s="129"/>
      <c r="G98" s="129"/>
      <c r="H98" s="64"/>
      <c r="I98" s="64"/>
      <c r="J98" s="64"/>
      <c r="K98" s="129"/>
      <c r="L98" s="129"/>
      <c r="M98" s="69"/>
      <c r="N98" s="64"/>
      <c r="O98" s="64"/>
      <c r="P98" s="64"/>
      <c r="Q98" s="64"/>
      <c r="R98" s="64"/>
      <c r="S98" s="64"/>
      <c r="T98" s="64"/>
      <c r="U98" s="64"/>
      <c r="V98" s="64"/>
      <c r="W98" s="64"/>
      <c r="X98" s="64"/>
      <c r="Y98" s="64"/>
      <c r="Z98" s="64"/>
      <c r="AA98" s="64"/>
      <c r="AB98" s="64"/>
      <c r="AC98" s="64"/>
      <c r="AD98" s="64"/>
      <c r="AE98" s="64"/>
      <c r="AF98" s="64"/>
      <c r="AG98" s="64"/>
      <c r="AH98" s="64"/>
      <c r="AI98" s="64"/>
    </row>
    <row r="99" ht="22.5" customHeight="1">
      <c r="A99" s="64"/>
      <c r="B99" s="128"/>
      <c r="C99" s="64"/>
      <c r="D99" s="64"/>
      <c r="E99" s="129"/>
      <c r="F99" s="129"/>
      <c r="G99" s="129"/>
      <c r="H99" s="64"/>
      <c r="I99" s="64"/>
      <c r="J99" s="64"/>
      <c r="K99" s="129"/>
      <c r="L99" s="129"/>
      <c r="M99" s="69"/>
      <c r="N99" s="64"/>
      <c r="O99" s="64"/>
      <c r="P99" s="64"/>
      <c r="Q99" s="64"/>
      <c r="R99" s="64"/>
      <c r="S99" s="64"/>
      <c r="T99" s="64"/>
      <c r="U99" s="64"/>
      <c r="V99" s="64"/>
      <c r="W99" s="64"/>
      <c r="X99" s="64"/>
      <c r="Y99" s="64"/>
      <c r="Z99" s="64"/>
      <c r="AA99" s="64"/>
      <c r="AB99" s="64"/>
      <c r="AC99" s="64"/>
      <c r="AD99" s="64"/>
      <c r="AE99" s="64"/>
      <c r="AF99" s="64"/>
      <c r="AG99" s="64"/>
      <c r="AH99" s="64"/>
      <c r="AI99" s="64"/>
    </row>
    <row r="100" ht="22.5" customHeight="1">
      <c r="A100" s="64"/>
      <c r="B100" s="128"/>
      <c r="C100" s="64"/>
      <c r="D100" s="64"/>
      <c r="E100" s="129"/>
      <c r="F100" s="129"/>
      <c r="G100" s="129"/>
      <c r="H100" s="64"/>
      <c r="I100" s="64"/>
      <c r="J100" s="64"/>
      <c r="K100" s="129"/>
      <c r="L100" s="129"/>
      <c r="M100" s="69"/>
      <c r="N100" s="64"/>
      <c r="O100" s="64"/>
      <c r="P100" s="64"/>
      <c r="Q100" s="64"/>
      <c r="R100" s="64"/>
      <c r="S100" s="64"/>
      <c r="T100" s="64"/>
      <c r="U100" s="64"/>
      <c r="V100" s="64"/>
      <c r="W100" s="64"/>
      <c r="X100" s="64"/>
      <c r="Y100" s="64"/>
      <c r="Z100" s="64"/>
      <c r="AA100" s="64"/>
      <c r="AB100" s="64"/>
      <c r="AC100" s="64"/>
      <c r="AD100" s="64"/>
      <c r="AE100" s="64"/>
      <c r="AF100" s="64"/>
      <c r="AG100" s="64"/>
      <c r="AH100" s="64"/>
      <c r="AI100" s="64"/>
    </row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9">
    <mergeCell ref="O1:O2"/>
    <mergeCell ref="N3:O3"/>
    <mergeCell ref="A1:E1"/>
    <mergeCell ref="G1:I1"/>
    <mergeCell ref="K1:L1"/>
    <mergeCell ref="N1:N2"/>
    <mergeCell ref="A3:C3"/>
    <mergeCell ref="D3:E3"/>
    <mergeCell ref="G3:I3"/>
  </mergeCells>
  <conditionalFormatting sqref="D5:D9 D11:D13 D15:D26 D28:D30 D40:D45 D2:G2 K2:L3 G3">
    <cfRule type="cellIs" dxfId="0" priority="1" operator="equal">
      <formula>0</formula>
    </cfRule>
  </conditionalFormatting>
  <conditionalFormatting sqref="D5:D9 D11:D13 D15:D26 D28:D30 D40:D45 D2:G2 K2:L3 G3">
    <cfRule type="containsText" dxfId="1" priority="2" operator="containsText" text="2">
      <formula>NOT(ISERROR(SEARCH(("2"),(D5))))</formula>
    </cfRule>
  </conditionalFormatting>
  <conditionalFormatting sqref="D5:D9 D11:D13 D15:D26 D28:D30 D40:D45 D2:G2 K2:L3 G3">
    <cfRule type="containsText" dxfId="2" priority="3" operator="containsText" text="4">
      <formula>NOT(ISERROR(SEARCH(("4"),(D5))))</formula>
    </cfRule>
  </conditionalFormatting>
  <conditionalFormatting sqref="H12">
    <cfRule type="containsText" dxfId="2" priority="4" operator="containsText" text="2">
      <formula>NOT(ISERROR(SEARCH(("2"),(H12))))</formula>
    </cfRule>
  </conditionalFormatting>
  <conditionalFormatting sqref="D5:D9 D40:D45">
    <cfRule type="containsText" dxfId="3" priority="5" operator="containsText" text="1">
      <formula>NOT(ISERROR(SEARCH(("1"),(D5))))</formula>
    </cfRule>
  </conditionalFormatting>
  <conditionalFormatting sqref="D5:D9 D40:D45">
    <cfRule type="containsText" dxfId="4" priority="6" operator="containsText" text="3">
      <formula>NOT(ISERROR(SEARCH(("3"),(D5))))</formula>
    </cfRule>
  </conditionalFormatting>
  <conditionalFormatting sqref="D28:D30">
    <cfRule type="containsText" dxfId="3" priority="7" operator="containsText" text="1">
      <formula>NOT(ISERROR(SEARCH(("1"),(D28))))</formula>
    </cfRule>
  </conditionalFormatting>
  <conditionalFormatting sqref="D28:D30">
    <cfRule type="containsText" dxfId="4" priority="8" operator="containsText" text="3">
      <formula>NOT(ISERROR(SEARCH(("3"),(D28))))</formula>
    </cfRule>
  </conditionalFormatting>
  <conditionalFormatting sqref="D11">
    <cfRule type="containsText" dxfId="3" priority="9" operator="containsText" text="1">
      <formula>NOT(ISERROR(SEARCH(("1"),(D11))))</formula>
    </cfRule>
  </conditionalFormatting>
  <conditionalFormatting sqref="D11">
    <cfRule type="containsText" dxfId="4" priority="10" operator="containsText" text="3">
      <formula>NOT(ISERROR(SEARCH(("3"),(D11))))</formula>
    </cfRule>
  </conditionalFormatting>
  <conditionalFormatting sqref="D11">
    <cfRule type="containsText" dxfId="3" priority="11" operator="containsText" text="1">
      <formula>NOT(ISERROR(SEARCH(("1"),(D11))))</formula>
    </cfRule>
  </conditionalFormatting>
  <conditionalFormatting sqref="D11">
    <cfRule type="containsText" dxfId="4" priority="12" operator="containsText" text="3">
      <formula>NOT(ISERROR(SEARCH(("3"),(D11))))</formula>
    </cfRule>
  </conditionalFormatting>
  <conditionalFormatting sqref="D11">
    <cfRule type="containsText" dxfId="3" priority="13" operator="containsText" text="1">
      <formula>NOT(ISERROR(SEARCH(("1"),(D11))))</formula>
    </cfRule>
  </conditionalFormatting>
  <conditionalFormatting sqref="D11">
    <cfRule type="containsText" dxfId="4" priority="14" operator="containsText" text="3">
      <formula>NOT(ISERROR(SEARCH(("3"),(D11))))</formula>
    </cfRule>
  </conditionalFormatting>
  <conditionalFormatting sqref="D12">
    <cfRule type="containsText" dxfId="3" priority="15" operator="containsText" text="1">
      <formula>NOT(ISERROR(SEARCH(("1"),(D12))))</formula>
    </cfRule>
  </conditionalFormatting>
  <conditionalFormatting sqref="D12">
    <cfRule type="containsText" dxfId="4" priority="16" operator="containsText" text="3">
      <formula>NOT(ISERROR(SEARCH(("3"),(D12))))</formula>
    </cfRule>
  </conditionalFormatting>
  <conditionalFormatting sqref="D13">
    <cfRule type="containsText" dxfId="3" priority="17" operator="containsText" text="1">
      <formula>NOT(ISERROR(SEARCH(("1"),(D13))))</formula>
    </cfRule>
  </conditionalFormatting>
  <conditionalFormatting sqref="D13">
    <cfRule type="containsText" dxfId="4" priority="18" operator="containsText" text="3">
      <formula>NOT(ISERROR(SEARCH(("3"),(D13))))</formula>
    </cfRule>
  </conditionalFormatting>
  <conditionalFormatting sqref="D15:D26">
    <cfRule type="containsText" dxfId="3" priority="19" operator="containsText" text="1">
      <formula>NOT(ISERROR(SEARCH(("1"),(D15))))</formula>
    </cfRule>
  </conditionalFormatting>
  <conditionalFormatting sqref="D15:D26">
    <cfRule type="containsText" dxfId="4" priority="20" operator="containsText" text="3">
      <formula>NOT(ISERROR(SEARCH(("3"),(D15))))</formula>
    </cfRule>
  </conditionalFormatting>
  <conditionalFormatting sqref="D63:D68">
    <cfRule type="containsText" dxfId="3" priority="21" operator="containsText" text="1">
      <formula>NOT(ISERROR(SEARCH(("1"),(D63))))</formula>
    </cfRule>
  </conditionalFormatting>
  <conditionalFormatting sqref="D63:D68">
    <cfRule type="containsText" dxfId="4" priority="22" operator="containsText" text="3">
      <formula>NOT(ISERROR(SEARCH(("3"),(D63))))</formula>
    </cfRule>
  </conditionalFormatting>
  <conditionalFormatting sqref="D32:D38">
    <cfRule type="cellIs" dxfId="0" priority="23" operator="equal">
      <formula>0</formula>
    </cfRule>
  </conditionalFormatting>
  <conditionalFormatting sqref="D32:D38">
    <cfRule type="containsText" dxfId="1" priority="24" operator="containsText" text="2">
      <formula>NOT(ISERROR(SEARCH(("2"),(D32))))</formula>
    </cfRule>
  </conditionalFormatting>
  <conditionalFormatting sqref="D32:D38">
    <cfRule type="containsText" dxfId="2" priority="25" operator="containsText" text="4">
      <formula>NOT(ISERROR(SEARCH(("4"),(D32))))</formula>
    </cfRule>
  </conditionalFormatting>
  <conditionalFormatting sqref="D32:D38">
    <cfRule type="containsText" dxfId="3" priority="26" operator="containsText" text="1">
      <formula>NOT(ISERROR(SEARCH(("1"),(D32))))</formula>
    </cfRule>
  </conditionalFormatting>
  <conditionalFormatting sqref="D32:D38">
    <cfRule type="containsText" dxfId="4" priority="27" operator="containsText" text="3">
      <formula>NOT(ISERROR(SEARCH(("3"),(D32))))</formula>
    </cfRule>
  </conditionalFormatting>
  <conditionalFormatting sqref="D51:D61">
    <cfRule type="cellIs" dxfId="0" priority="28" operator="equal">
      <formula>0</formula>
    </cfRule>
  </conditionalFormatting>
  <conditionalFormatting sqref="D51:D61">
    <cfRule type="containsText" dxfId="1" priority="29" operator="containsText" text="2">
      <formula>NOT(ISERROR(SEARCH(("2"),(D51))))</formula>
    </cfRule>
  </conditionalFormatting>
  <conditionalFormatting sqref="D51:D61">
    <cfRule type="containsText" dxfId="2" priority="30" operator="containsText" text="4">
      <formula>NOT(ISERROR(SEARCH(("4"),(D51))))</formula>
    </cfRule>
  </conditionalFormatting>
  <conditionalFormatting sqref="D51:D61">
    <cfRule type="containsText" dxfId="3" priority="31" operator="containsText" text="1">
      <formula>NOT(ISERROR(SEARCH(("1"),(D51))))</formula>
    </cfRule>
  </conditionalFormatting>
  <conditionalFormatting sqref="D51:D61">
    <cfRule type="containsText" dxfId="4" priority="32" operator="containsText" text="3">
      <formula>NOT(ISERROR(SEARCH(("3"),(D51))))</formula>
    </cfRule>
  </conditionalFormatting>
  <conditionalFormatting sqref="D63:D68">
    <cfRule type="cellIs" dxfId="0" priority="33" operator="equal">
      <formula>0</formula>
    </cfRule>
  </conditionalFormatting>
  <conditionalFormatting sqref="D63:D68">
    <cfRule type="containsText" dxfId="1" priority="34" operator="containsText" text="2">
      <formula>NOT(ISERROR(SEARCH(("2"),(D63))))</formula>
    </cfRule>
  </conditionalFormatting>
  <conditionalFormatting sqref="D63:D68">
    <cfRule type="containsText" dxfId="2" priority="35" operator="containsText" text="4">
      <formula>NOT(ISERROR(SEARCH(("4"),(D63))))</formula>
    </cfRule>
  </conditionalFormatting>
  <conditionalFormatting sqref="K5:K9 K11:K13 K15:K26 K28:K30">
    <cfRule type="cellIs" dxfId="0" priority="36" operator="equal">
      <formula>0</formula>
    </cfRule>
  </conditionalFormatting>
  <conditionalFormatting sqref="K5:K9 K11:K13 K15:K26 K28:K30">
    <cfRule type="containsText" dxfId="1" priority="37" operator="containsText" text="2">
      <formula>NOT(ISERROR(SEARCH(("2"),(K5))))</formula>
    </cfRule>
  </conditionalFormatting>
  <conditionalFormatting sqref="K5:K9 K11:K13 K15:K26 K28:K30">
    <cfRule type="containsText" dxfId="2" priority="38" operator="containsText" text="4">
      <formula>NOT(ISERROR(SEARCH(("4"),(K5))))</formula>
    </cfRule>
  </conditionalFormatting>
  <conditionalFormatting sqref="K5:K9">
    <cfRule type="containsText" dxfId="3" priority="39" operator="containsText" text="1">
      <formula>NOT(ISERROR(SEARCH(("1"),(K5))))</formula>
    </cfRule>
  </conditionalFormatting>
  <conditionalFormatting sqref="K5:K9">
    <cfRule type="containsText" dxfId="4" priority="40" operator="containsText" text="3">
      <formula>NOT(ISERROR(SEARCH(("3"),(K5))))</formula>
    </cfRule>
  </conditionalFormatting>
  <conditionalFormatting sqref="K28:K30">
    <cfRule type="containsText" dxfId="3" priority="41" operator="containsText" text="1">
      <formula>NOT(ISERROR(SEARCH(("1"),(K28))))</formula>
    </cfRule>
  </conditionalFormatting>
  <conditionalFormatting sqref="K28:K30">
    <cfRule type="containsText" dxfId="4" priority="42" operator="containsText" text="3">
      <formula>NOT(ISERROR(SEARCH(("3"),(K28))))</formula>
    </cfRule>
  </conditionalFormatting>
  <conditionalFormatting sqref="K11">
    <cfRule type="containsText" dxfId="3" priority="43" operator="containsText" text="1">
      <formula>NOT(ISERROR(SEARCH(("1"),(K11))))</formula>
    </cfRule>
  </conditionalFormatting>
  <conditionalFormatting sqref="K11">
    <cfRule type="containsText" dxfId="4" priority="44" operator="containsText" text="3">
      <formula>NOT(ISERROR(SEARCH(("3"),(K11))))</formula>
    </cfRule>
  </conditionalFormatting>
  <conditionalFormatting sqref="K11">
    <cfRule type="containsText" dxfId="3" priority="45" operator="containsText" text="1">
      <formula>NOT(ISERROR(SEARCH(("1"),(K11))))</formula>
    </cfRule>
  </conditionalFormatting>
  <conditionalFormatting sqref="K11">
    <cfRule type="containsText" dxfId="4" priority="46" operator="containsText" text="3">
      <formula>NOT(ISERROR(SEARCH(("3"),(K11))))</formula>
    </cfRule>
  </conditionalFormatting>
  <conditionalFormatting sqref="K11">
    <cfRule type="containsText" dxfId="3" priority="47" operator="containsText" text="1">
      <formula>NOT(ISERROR(SEARCH(("1"),(K11))))</formula>
    </cfRule>
  </conditionalFormatting>
  <conditionalFormatting sqref="K11">
    <cfRule type="containsText" dxfId="4" priority="48" operator="containsText" text="3">
      <formula>NOT(ISERROR(SEARCH(("3"),(K11))))</formula>
    </cfRule>
  </conditionalFormatting>
  <conditionalFormatting sqref="K12">
    <cfRule type="containsText" dxfId="3" priority="49" operator="containsText" text="1">
      <formula>NOT(ISERROR(SEARCH(("1"),(K12))))</formula>
    </cfRule>
  </conditionalFormatting>
  <conditionalFormatting sqref="K12">
    <cfRule type="containsText" dxfId="4" priority="50" operator="containsText" text="3">
      <formula>NOT(ISERROR(SEARCH(("3"),(K12))))</formula>
    </cfRule>
  </conditionalFormatting>
  <conditionalFormatting sqref="K13">
    <cfRule type="containsText" dxfId="3" priority="51" operator="containsText" text="1">
      <formula>NOT(ISERROR(SEARCH(("1"),(K13))))</formula>
    </cfRule>
  </conditionalFormatting>
  <conditionalFormatting sqref="K13">
    <cfRule type="containsText" dxfId="4" priority="52" operator="containsText" text="3">
      <formula>NOT(ISERROR(SEARCH(("3"),(K13))))</formula>
    </cfRule>
  </conditionalFormatting>
  <conditionalFormatting sqref="K15:K26">
    <cfRule type="containsText" dxfId="3" priority="53" operator="containsText" text="1">
      <formula>NOT(ISERROR(SEARCH(("1"),(K15))))</formula>
    </cfRule>
  </conditionalFormatting>
  <conditionalFormatting sqref="K15:K26">
    <cfRule type="containsText" dxfId="4" priority="54" operator="containsText" text="3">
      <formula>NOT(ISERROR(SEARCH(("3"),(K15))))</formula>
    </cfRule>
  </conditionalFormatting>
  <conditionalFormatting sqref="K11">
    <cfRule type="containsText" dxfId="3" priority="55" operator="containsText" text="1">
      <formula>NOT(ISERROR(SEARCH(("1"),(K11))))</formula>
    </cfRule>
  </conditionalFormatting>
  <conditionalFormatting sqref="K11">
    <cfRule type="containsText" dxfId="4" priority="56" operator="containsText" text="3">
      <formula>NOT(ISERROR(SEARCH(("3"),(K11))))</formula>
    </cfRule>
  </conditionalFormatting>
  <conditionalFormatting sqref="K12">
    <cfRule type="containsText" dxfId="3" priority="57" operator="containsText" text="1">
      <formula>NOT(ISERROR(SEARCH(("1"),(K12))))</formula>
    </cfRule>
  </conditionalFormatting>
  <conditionalFormatting sqref="K12">
    <cfRule type="containsText" dxfId="4" priority="58" operator="containsText" text="3">
      <formula>NOT(ISERROR(SEARCH(("3"),(K12))))</formula>
    </cfRule>
  </conditionalFormatting>
  <conditionalFormatting sqref="K13">
    <cfRule type="containsText" dxfId="3" priority="59" operator="containsText" text="1">
      <formula>NOT(ISERROR(SEARCH(("1"),(K13))))</formula>
    </cfRule>
  </conditionalFormatting>
  <conditionalFormatting sqref="K13">
    <cfRule type="containsText" dxfId="4" priority="60" operator="containsText" text="3">
      <formula>NOT(ISERROR(SEARCH(("3"),(K13))))</formula>
    </cfRule>
  </conditionalFormatting>
  <conditionalFormatting sqref="K15:K26">
    <cfRule type="containsText" dxfId="3" priority="61" operator="containsText" text="1">
      <formula>NOT(ISERROR(SEARCH(("1"),(K15))))</formula>
    </cfRule>
  </conditionalFormatting>
  <conditionalFormatting sqref="K15:K26">
    <cfRule type="containsText" dxfId="4" priority="62" operator="containsText" text="3">
      <formula>NOT(ISERROR(SEARCH(("3"),(K15))))</formula>
    </cfRule>
  </conditionalFormatting>
  <conditionalFormatting sqref="K15:K26">
    <cfRule type="containsText" dxfId="3" priority="63" operator="containsText" text="1">
      <formula>NOT(ISERROR(SEARCH(("1"),(K15))))</formula>
    </cfRule>
  </conditionalFormatting>
  <conditionalFormatting sqref="K15:K26">
    <cfRule type="containsText" dxfId="4" priority="64" operator="containsText" text="3">
      <formula>NOT(ISERROR(SEARCH(("3"),(K15))))</formula>
    </cfRule>
  </conditionalFormatting>
  <conditionalFormatting sqref="K15:K26">
    <cfRule type="containsText" dxfId="3" priority="65" operator="containsText" text="1">
      <formula>NOT(ISERROR(SEARCH(("1"),(K15))))</formula>
    </cfRule>
  </conditionalFormatting>
  <conditionalFormatting sqref="K15:K26">
    <cfRule type="containsText" dxfId="4" priority="66" operator="containsText" text="3">
      <formula>NOT(ISERROR(SEARCH(("3"),(K15))))</formula>
    </cfRule>
  </conditionalFormatting>
  <conditionalFormatting sqref="K28">
    <cfRule type="containsText" dxfId="3" priority="67" operator="containsText" text="1">
      <formula>NOT(ISERROR(SEARCH(("1"),(K28))))</formula>
    </cfRule>
  </conditionalFormatting>
  <conditionalFormatting sqref="K28">
    <cfRule type="containsText" dxfId="4" priority="68" operator="containsText" text="3">
      <formula>NOT(ISERROR(SEARCH(("3"),(K28))))</formula>
    </cfRule>
  </conditionalFormatting>
  <conditionalFormatting sqref="K28">
    <cfRule type="containsText" dxfId="3" priority="69" operator="containsText" text="1">
      <formula>NOT(ISERROR(SEARCH(("1"),(K28))))</formula>
    </cfRule>
  </conditionalFormatting>
  <conditionalFormatting sqref="K28">
    <cfRule type="containsText" dxfId="4" priority="70" operator="containsText" text="3">
      <formula>NOT(ISERROR(SEARCH(("3"),(K28))))</formula>
    </cfRule>
  </conditionalFormatting>
  <conditionalFormatting sqref="K28">
    <cfRule type="containsText" dxfId="3" priority="71" operator="containsText" text="1">
      <formula>NOT(ISERROR(SEARCH(("1"),(K28))))</formula>
    </cfRule>
  </conditionalFormatting>
  <conditionalFormatting sqref="K28">
    <cfRule type="containsText" dxfId="4" priority="72" operator="containsText" text="3">
      <formula>NOT(ISERROR(SEARCH(("3"),(K28))))</formula>
    </cfRule>
  </conditionalFormatting>
  <conditionalFormatting sqref="K28">
    <cfRule type="containsText" dxfId="3" priority="73" operator="containsText" text="1">
      <formula>NOT(ISERROR(SEARCH(("1"),(K28))))</formula>
    </cfRule>
  </conditionalFormatting>
  <conditionalFormatting sqref="K28">
    <cfRule type="containsText" dxfId="4" priority="74" operator="containsText" text="3">
      <formula>NOT(ISERROR(SEARCH(("3"),(K28))))</formula>
    </cfRule>
  </conditionalFormatting>
  <conditionalFormatting sqref="K29">
    <cfRule type="containsText" dxfId="3" priority="75" operator="containsText" text="1">
      <formula>NOT(ISERROR(SEARCH(("1"),(K29))))</formula>
    </cfRule>
  </conditionalFormatting>
  <conditionalFormatting sqref="K29">
    <cfRule type="containsText" dxfId="4" priority="76" operator="containsText" text="3">
      <formula>NOT(ISERROR(SEARCH(("3"),(K29))))</formula>
    </cfRule>
  </conditionalFormatting>
  <conditionalFormatting sqref="K29">
    <cfRule type="containsText" dxfId="3" priority="77" operator="containsText" text="1">
      <formula>NOT(ISERROR(SEARCH(("1"),(K29))))</formula>
    </cfRule>
  </conditionalFormatting>
  <conditionalFormatting sqref="K29">
    <cfRule type="containsText" dxfId="4" priority="78" operator="containsText" text="3">
      <formula>NOT(ISERROR(SEARCH(("3"),(K29))))</formula>
    </cfRule>
  </conditionalFormatting>
  <conditionalFormatting sqref="K29">
    <cfRule type="containsText" dxfId="3" priority="79" operator="containsText" text="1">
      <formula>NOT(ISERROR(SEARCH(("1"),(K29))))</formula>
    </cfRule>
  </conditionalFormatting>
  <conditionalFormatting sqref="K29">
    <cfRule type="containsText" dxfId="4" priority="80" operator="containsText" text="3">
      <formula>NOT(ISERROR(SEARCH(("3"),(K29))))</formula>
    </cfRule>
  </conditionalFormatting>
  <conditionalFormatting sqref="K29">
    <cfRule type="containsText" dxfId="3" priority="81" operator="containsText" text="1">
      <formula>NOT(ISERROR(SEARCH(("1"),(K29))))</formula>
    </cfRule>
  </conditionalFormatting>
  <conditionalFormatting sqref="K29">
    <cfRule type="containsText" dxfId="4" priority="82" operator="containsText" text="3">
      <formula>NOT(ISERROR(SEARCH(("3"),(K29))))</formula>
    </cfRule>
  </conditionalFormatting>
  <conditionalFormatting sqref="K30">
    <cfRule type="containsText" dxfId="3" priority="83" operator="containsText" text="1">
      <formula>NOT(ISERROR(SEARCH(("1"),(K30))))</formula>
    </cfRule>
  </conditionalFormatting>
  <conditionalFormatting sqref="K30">
    <cfRule type="containsText" dxfId="4" priority="84" operator="containsText" text="3">
      <formula>NOT(ISERROR(SEARCH(("3"),(K30))))</formula>
    </cfRule>
  </conditionalFormatting>
  <conditionalFormatting sqref="K30">
    <cfRule type="containsText" dxfId="3" priority="85" operator="containsText" text="1">
      <formula>NOT(ISERROR(SEARCH(("1"),(K30))))</formula>
    </cfRule>
  </conditionalFormatting>
  <conditionalFormatting sqref="K30">
    <cfRule type="containsText" dxfId="4" priority="86" operator="containsText" text="3">
      <formula>NOT(ISERROR(SEARCH(("3"),(K30))))</formula>
    </cfRule>
  </conditionalFormatting>
  <conditionalFormatting sqref="K30">
    <cfRule type="containsText" dxfId="3" priority="87" operator="containsText" text="1">
      <formula>NOT(ISERROR(SEARCH(("1"),(K30))))</formula>
    </cfRule>
  </conditionalFormatting>
  <conditionalFormatting sqref="K30">
    <cfRule type="containsText" dxfId="4" priority="88" operator="containsText" text="3">
      <formula>NOT(ISERROR(SEARCH(("3"),(K30))))</formula>
    </cfRule>
  </conditionalFormatting>
  <conditionalFormatting sqref="K30">
    <cfRule type="containsText" dxfId="3" priority="89" operator="containsText" text="1">
      <formula>NOT(ISERROR(SEARCH(("1"),(K30))))</formula>
    </cfRule>
  </conditionalFormatting>
  <conditionalFormatting sqref="K30">
    <cfRule type="containsText" dxfId="4" priority="90" operator="containsText" text="3">
      <formula>NOT(ISERROR(SEARCH(("3"),(K30))))</formula>
    </cfRule>
  </conditionalFormatting>
  <conditionalFormatting sqref="K32">
    <cfRule type="cellIs" dxfId="0" priority="91" operator="equal">
      <formula>0</formula>
    </cfRule>
  </conditionalFormatting>
  <conditionalFormatting sqref="K32">
    <cfRule type="containsText" dxfId="1" priority="92" operator="containsText" text="2">
      <formula>NOT(ISERROR(SEARCH(("2"),(K32))))</formula>
    </cfRule>
  </conditionalFormatting>
  <conditionalFormatting sqref="K32">
    <cfRule type="containsText" dxfId="2" priority="93" operator="containsText" text="4">
      <formula>NOT(ISERROR(SEARCH(("4"),(K32))))</formula>
    </cfRule>
  </conditionalFormatting>
  <conditionalFormatting sqref="K32">
    <cfRule type="containsText" dxfId="3" priority="94" operator="containsText" text="1">
      <formula>NOT(ISERROR(SEARCH(("1"),(K32))))</formula>
    </cfRule>
  </conditionalFormatting>
  <conditionalFormatting sqref="K32">
    <cfRule type="containsText" dxfId="4" priority="95" operator="containsText" text="3">
      <formula>NOT(ISERROR(SEARCH(("3"),(K32))))</formula>
    </cfRule>
  </conditionalFormatting>
  <conditionalFormatting sqref="K32">
    <cfRule type="containsText" dxfId="3" priority="96" operator="containsText" text="1">
      <formula>NOT(ISERROR(SEARCH(("1"),(K32))))</formula>
    </cfRule>
  </conditionalFormatting>
  <conditionalFormatting sqref="K32">
    <cfRule type="containsText" dxfId="4" priority="97" operator="containsText" text="3">
      <formula>NOT(ISERROR(SEARCH(("3"),(K32))))</formula>
    </cfRule>
  </conditionalFormatting>
  <conditionalFormatting sqref="K32">
    <cfRule type="containsText" dxfId="3" priority="98" operator="containsText" text="1">
      <formula>NOT(ISERROR(SEARCH(("1"),(K32))))</formula>
    </cfRule>
  </conditionalFormatting>
  <conditionalFormatting sqref="K32">
    <cfRule type="containsText" dxfId="4" priority="99" operator="containsText" text="3">
      <formula>NOT(ISERROR(SEARCH(("3"),(K32))))</formula>
    </cfRule>
  </conditionalFormatting>
  <conditionalFormatting sqref="K32">
    <cfRule type="containsText" dxfId="3" priority="100" operator="containsText" text="1">
      <formula>NOT(ISERROR(SEARCH(("1"),(K32))))</formula>
    </cfRule>
  </conditionalFormatting>
  <conditionalFormatting sqref="K32">
    <cfRule type="containsText" dxfId="4" priority="101" operator="containsText" text="3">
      <formula>NOT(ISERROR(SEARCH(("3"),(K32))))</formula>
    </cfRule>
  </conditionalFormatting>
  <conditionalFormatting sqref="K32">
    <cfRule type="containsText" dxfId="3" priority="102" operator="containsText" text="1">
      <formula>NOT(ISERROR(SEARCH(("1"),(K32))))</formula>
    </cfRule>
  </conditionalFormatting>
  <conditionalFormatting sqref="K32">
    <cfRule type="containsText" dxfId="4" priority="103" operator="containsText" text="3">
      <formula>NOT(ISERROR(SEARCH(("3"),(K32))))</formula>
    </cfRule>
  </conditionalFormatting>
  <conditionalFormatting sqref="K33:K38">
    <cfRule type="cellIs" dxfId="0" priority="104" operator="equal">
      <formula>0</formula>
    </cfRule>
  </conditionalFormatting>
  <conditionalFormatting sqref="K33:K38">
    <cfRule type="containsText" dxfId="1" priority="105" operator="containsText" text="2">
      <formula>NOT(ISERROR(SEARCH(("2"),(K33))))</formula>
    </cfRule>
  </conditionalFormatting>
  <conditionalFormatting sqref="K33:K38">
    <cfRule type="containsText" dxfId="2" priority="106" operator="containsText" text="4">
      <formula>NOT(ISERROR(SEARCH(("4"),(K33))))</formula>
    </cfRule>
  </conditionalFormatting>
  <conditionalFormatting sqref="K33:K38">
    <cfRule type="containsText" dxfId="3" priority="107" operator="containsText" text="1">
      <formula>NOT(ISERROR(SEARCH(("1"),(K33))))</formula>
    </cfRule>
  </conditionalFormatting>
  <conditionalFormatting sqref="K33:K38">
    <cfRule type="containsText" dxfId="4" priority="108" operator="containsText" text="3">
      <formula>NOT(ISERROR(SEARCH(("3"),(K33))))</formula>
    </cfRule>
  </conditionalFormatting>
  <conditionalFormatting sqref="K33:K38">
    <cfRule type="containsText" dxfId="3" priority="109" operator="containsText" text="1">
      <formula>NOT(ISERROR(SEARCH(("1"),(K33))))</formula>
    </cfRule>
  </conditionalFormatting>
  <conditionalFormatting sqref="K33:K38">
    <cfRule type="containsText" dxfId="4" priority="110" operator="containsText" text="3">
      <formula>NOT(ISERROR(SEARCH(("3"),(K33))))</formula>
    </cfRule>
  </conditionalFormatting>
  <conditionalFormatting sqref="K33:K38">
    <cfRule type="containsText" dxfId="3" priority="111" operator="containsText" text="1">
      <formula>NOT(ISERROR(SEARCH(("1"),(K33))))</formula>
    </cfRule>
  </conditionalFormatting>
  <conditionalFormatting sqref="K33:K38">
    <cfRule type="containsText" dxfId="4" priority="112" operator="containsText" text="3">
      <formula>NOT(ISERROR(SEARCH(("3"),(K33))))</formula>
    </cfRule>
  </conditionalFormatting>
  <conditionalFormatting sqref="K33:K38">
    <cfRule type="containsText" dxfId="3" priority="113" operator="containsText" text="1">
      <formula>NOT(ISERROR(SEARCH(("1"),(K33))))</formula>
    </cfRule>
  </conditionalFormatting>
  <conditionalFormatting sqref="K33:K38">
    <cfRule type="containsText" dxfId="4" priority="114" operator="containsText" text="3">
      <formula>NOT(ISERROR(SEARCH(("3"),(K33))))</formula>
    </cfRule>
  </conditionalFormatting>
  <conditionalFormatting sqref="K33:K38">
    <cfRule type="containsText" dxfId="3" priority="115" operator="containsText" text="1">
      <formula>NOT(ISERROR(SEARCH(("1"),(K33))))</formula>
    </cfRule>
  </conditionalFormatting>
  <conditionalFormatting sqref="K33:K38">
    <cfRule type="containsText" dxfId="4" priority="116" operator="containsText" text="3">
      <formula>NOT(ISERROR(SEARCH(("3"),(K33))))</formula>
    </cfRule>
  </conditionalFormatting>
  <conditionalFormatting sqref="K40:K45">
    <cfRule type="containsText" dxfId="3" priority="117" operator="containsText" text="1">
      <formula>NOT(ISERROR(SEARCH(("1"),(K40))))</formula>
    </cfRule>
  </conditionalFormatting>
  <conditionalFormatting sqref="K40:K45">
    <cfRule type="containsText" dxfId="4" priority="118" operator="containsText" text="3">
      <formula>NOT(ISERROR(SEARCH(("3"),(K40))))</formula>
    </cfRule>
  </conditionalFormatting>
  <conditionalFormatting sqref="K40:K45">
    <cfRule type="cellIs" dxfId="0" priority="119" operator="equal">
      <formula>0</formula>
    </cfRule>
  </conditionalFormatting>
  <conditionalFormatting sqref="K40:K45">
    <cfRule type="containsText" dxfId="1" priority="120" operator="containsText" text="2">
      <formula>NOT(ISERROR(SEARCH(("2"),(K40))))</formula>
    </cfRule>
  </conditionalFormatting>
  <conditionalFormatting sqref="K40:K45">
    <cfRule type="containsText" dxfId="2" priority="121" operator="containsText" text="4">
      <formula>NOT(ISERROR(SEARCH(("4"),(K40))))</formula>
    </cfRule>
  </conditionalFormatting>
  <conditionalFormatting sqref="K40:K45">
    <cfRule type="containsText" dxfId="3" priority="122" operator="containsText" text="1">
      <formula>NOT(ISERROR(SEARCH(("1"),(K40))))</formula>
    </cfRule>
  </conditionalFormatting>
  <conditionalFormatting sqref="K40:K45">
    <cfRule type="containsText" dxfId="4" priority="123" operator="containsText" text="3">
      <formula>NOT(ISERROR(SEARCH(("3"),(K40))))</formula>
    </cfRule>
  </conditionalFormatting>
  <conditionalFormatting sqref="K40:K45">
    <cfRule type="containsText" dxfId="3" priority="124" operator="containsText" text="1">
      <formula>NOT(ISERROR(SEARCH(("1"),(K40))))</formula>
    </cfRule>
  </conditionalFormatting>
  <conditionalFormatting sqref="K40:K45">
    <cfRule type="containsText" dxfId="4" priority="125" operator="containsText" text="3">
      <formula>NOT(ISERROR(SEARCH(("3"),(K40))))</formula>
    </cfRule>
  </conditionalFormatting>
  <conditionalFormatting sqref="K40:K45">
    <cfRule type="containsText" dxfId="3" priority="126" operator="containsText" text="1">
      <formula>NOT(ISERROR(SEARCH(("1"),(K40))))</formula>
    </cfRule>
  </conditionalFormatting>
  <conditionalFormatting sqref="K40:K45">
    <cfRule type="containsText" dxfId="4" priority="127" operator="containsText" text="3">
      <formula>NOT(ISERROR(SEARCH(("3"),(K40))))</formula>
    </cfRule>
  </conditionalFormatting>
  <conditionalFormatting sqref="K40:K45">
    <cfRule type="containsText" dxfId="3" priority="128" operator="containsText" text="1">
      <formula>NOT(ISERROR(SEARCH(("1"),(K40))))</formula>
    </cfRule>
  </conditionalFormatting>
  <conditionalFormatting sqref="K40:K45">
    <cfRule type="containsText" dxfId="4" priority="129" operator="containsText" text="3">
      <formula>NOT(ISERROR(SEARCH(("3"),(K40))))</formula>
    </cfRule>
  </conditionalFormatting>
  <conditionalFormatting sqref="F5:F9 F11:F13 F15:F26 F28:F30 F32:F38 F40:F45 F47:F49 F51:F61 F63:F69">
    <cfRule type="cellIs" dxfId="5" priority="130" operator="lessThan">
      <formula>0</formula>
    </cfRule>
  </conditionalFormatting>
  <conditionalFormatting sqref="F5:F9 F11:F13 F15:F26 F28:F30 F32:F38 F40:F45 F47:F49 F51:F61 F63:F69">
    <cfRule type="cellIs" dxfId="6" priority="131" operator="greaterThanOrEqual">
      <formula>4</formula>
    </cfRule>
  </conditionalFormatting>
  <conditionalFormatting sqref="F5:F9 F11:F13 F15:F26 F28:F30 F32:F38 F40:F45 F47:F49 F51:F61 F63:F69">
    <cfRule type="cellIs" dxfId="7" priority="132" operator="equal">
      <formula>3</formula>
    </cfRule>
  </conditionalFormatting>
  <conditionalFormatting sqref="F5:F9 F11:F13 F15:F26 F28:F30 F32:F38 F40:F45 F47:F49 F51:F61 F63:F69">
    <cfRule type="cellIs" dxfId="8" priority="133" operator="equal">
      <formula>2</formula>
    </cfRule>
  </conditionalFormatting>
  <conditionalFormatting sqref="F5:F9 F11:F13 F15:F26 F28:F30 F32:F38 F40:F45 F47:F49 F51:F61 F63:F69">
    <cfRule type="cellIs" dxfId="9" priority="134" operator="equal">
      <formula>1</formula>
    </cfRule>
  </conditionalFormatting>
  <conditionalFormatting sqref="F5:F9 F11:F13 F15:F26 F28:F30 F32:F38 F40:F45 F47:F49 F51:F61 F63:F69">
    <cfRule type="cellIs" dxfId="10" priority="135" operator="equal">
      <formula>0</formula>
    </cfRule>
  </conditionalFormatting>
  <dataValidations>
    <dataValidation type="list" allowBlank="1" showErrorMessage="1" sqref="G5:G9 L5:L9 E11:E13 G11:G13 L11:L13 E15:E26 G15:G26 L15:L26 E28:E30 G28:G30 E32:E38 G32:G38 E40:E45 G40:G45 E47:E49 G47:G49 E51:E61 G51:G61 E63:E68 G63:G68 L63:L68 G71:G74 L71:L74">
      <formula1>'lookup values'!$A$2:$A$6</formula1>
    </dataValidation>
    <dataValidation type="list" allowBlank="1" showErrorMessage="1" sqref="E69 G69:G70 L69:L70 G75:G76 L76">
      <formula1>#REF!</formula1>
    </dataValidation>
  </dataValidations>
  <printOptions/>
  <pageMargins bottom="0.75" footer="0.0" header="0.0" left="0.25" right="0.25" top="0.75"/>
  <pageSetup paperSize="5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00000"/>
    <pageSetUpPr fitToPage="1"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0.1" defaultRowHeight="15.0"/>
  <cols>
    <col customWidth="1" min="1" max="1" width="21.6"/>
    <col customWidth="1" min="2" max="2" width="33.8"/>
    <col customWidth="1" min="3" max="3" width="10.0"/>
    <col customWidth="1" min="4" max="4" width="8.9"/>
    <col customWidth="1" min="5" max="5" width="7.1"/>
    <col customWidth="1" min="6" max="6" width="34.7"/>
    <col customWidth="1" min="7" max="7" width="33.9"/>
    <col customWidth="1" min="8" max="9" width="8.5"/>
    <col customWidth="1" min="10" max="10" width="13.5"/>
    <col customWidth="1" min="11" max="11" width="16.7"/>
    <col customWidth="1" min="12" max="12" width="1.7"/>
    <col customWidth="1" min="13" max="13" width="9.6"/>
    <col customWidth="1" min="14" max="14" width="11.4"/>
    <col customWidth="1" min="15" max="34" width="8.7"/>
  </cols>
  <sheetData>
    <row r="1" ht="22.5" customHeight="1">
      <c r="A1" s="20" t="s">
        <v>25</v>
      </c>
      <c r="B1" s="21"/>
      <c r="C1" s="21"/>
      <c r="D1" s="21"/>
      <c r="E1" s="22"/>
      <c r="F1" s="24" t="s">
        <v>26</v>
      </c>
      <c r="G1" s="21"/>
      <c r="H1" s="22"/>
      <c r="I1" s="25"/>
      <c r="J1" s="24" t="s">
        <v>27</v>
      </c>
      <c r="K1" s="22"/>
      <c r="L1" s="26"/>
      <c r="M1" s="27" t="s">
        <v>13</v>
      </c>
      <c r="N1" s="27" t="s">
        <v>27</v>
      </c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</row>
    <row r="2" ht="57.75" customHeight="1">
      <c r="A2" s="29" t="s">
        <v>28</v>
      </c>
      <c r="B2" s="29" t="s">
        <v>29</v>
      </c>
      <c r="C2" s="29" t="s">
        <v>30</v>
      </c>
      <c r="D2" s="29" t="s">
        <v>31</v>
      </c>
      <c r="E2" s="30" t="s">
        <v>32</v>
      </c>
      <c r="F2" s="31" t="s">
        <v>5</v>
      </c>
      <c r="G2" s="32" t="s">
        <v>34</v>
      </c>
      <c r="H2" s="32" t="s">
        <v>35</v>
      </c>
      <c r="I2" s="32" t="s">
        <v>36</v>
      </c>
      <c r="J2" s="32" t="s">
        <v>11</v>
      </c>
      <c r="K2" s="32" t="s">
        <v>37</v>
      </c>
      <c r="L2" s="33"/>
      <c r="M2" s="34"/>
      <c r="N2" s="34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  <c r="AC2" s="35"/>
      <c r="AD2" s="35"/>
      <c r="AE2" s="35"/>
      <c r="AF2" s="35"/>
      <c r="AG2" s="35"/>
      <c r="AH2" s="35"/>
    </row>
    <row r="3" ht="39.75" customHeight="1">
      <c r="A3" s="36" t="s">
        <v>38</v>
      </c>
      <c r="B3" s="21"/>
      <c r="C3" s="22"/>
      <c r="D3" s="36" t="s">
        <v>39</v>
      </c>
      <c r="E3" s="22"/>
      <c r="F3" s="38" t="s">
        <v>40</v>
      </c>
      <c r="G3" s="21"/>
      <c r="H3" s="22"/>
      <c r="I3" s="39"/>
      <c r="J3" s="39" t="s">
        <v>41</v>
      </c>
      <c r="K3" s="39" t="s">
        <v>40</v>
      </c>
      <c r="L3" s="40"/>
      <c r="M3" s="36" t="s">
        <v>39</v>
      </c>
      <c r="N3" s="22"/>
      <c r="O3" s="41"/>
      <c r="P3" s="41"/>
      <c r="Q3" s="41"/>
      <c r="R3" s="41"/>
      <c r="S3" s="41"/>
      <c r="T3" s="42"/>
      <c r="U3" s="42"/>
      <c r="V3" s="42"/>
      <c r="W3" s="42"/>
      <c r="X3" s="42"/>
      <c r="Y3" s="42"/>
      <c r="Z3" s="42"/>
      <c r="AA3" s="42"/>
      <c r="AB3" s="42"/>
      <c r="AC3" s="42"/>
      <c r="AD3" s="42"/>
      <c r="AE3" s="42"/>
      <c r="AF3" s="42"/>
      <c r="AG3" s="42"/>
      <c r="AH3" s="42"/>
    </row>
    <row r="4" ht="22.5" customHeight="1">
      <c r="A4" s="43" t="str">
        <f>'heuristic scoring'!A2</f>
        <v>Findable</v>
      </c>
      <c r="B4" s="44" t="str">
        <f>'heuristic scoring'!B2</f>
        <v>Familiar and natural </v>
      </c>
      <c r="C4" s="45">
        <f>'heuristic scoring'!C2</f>
        <v>20</v>
      </c>
      <c r="D4" s="46">
        <f>SUM(D5:D9)</f>
        <v>13</v>
      </c>
      <c r="E4" s="47">
        <f>D4/C4</f>
        <v>0.65</v>
      </c>
      <c r="F4" s="48"/>
      <c r="G4" s="49"/>
      <c r="H4" s="50"/>
      <c r="I4" s="50"/>
      <c r="J4" s="46">
        <f>SUM(J5:J9)</f>
        <v>20</v>
      </c>
      <c r="K4" s="48"/>
      <c r="L4" s="51"/>
      <c r="M4" s="52"/>
      <c r="N4" s="52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  <c r="AF4" s="53"/>
      <c r="AG4" s="53"/>
      <c r="AH4" s="53"/>
    </row>
    <row r="5" ht="22.5" customHeight="1">
      <c r="A5" s="54" t="str">
        <f>'heuristic scoring'!A3</f>
        <v>F1</v>
      </c>
      <c r="B5" s="55" t="str">
        <f>'heuristic scoring'!B3</f>
        <v>Searchable and Sortable</v>
      </c>
      <c r="C5" s="56">
        <f>'heuristic scoring'!C3</f>
        <v>4</v>
      </c>
      <c r="D5" s="57">
        <f>VLOOKUP(F5,'lookup values'!A$1:E$6,3,0)</f>
        <v>0</v>
      </c>
      <c r="E5" s="58"/>
      <c r="F5" s="60" t="s">
        <v>55</v>
      </c>
      <c r="G5" s="130" t="s">
        <v>56</v>
      </c>
      <c r="H5" s="61"/>
      <c r="I5" s="61"/>
      <c r="J5" s="57">
        <f>VLOOKUP(K5,'lookup values'!A$1:E$6,3,0)</f>
        <v>4</v>
      </c>
      <c r="K5" s="62" t="s">
        <v>42</v>
      </c>
      <c r="L5" s="51"/>
      <c r="M5" s="63">
        <f>VLOOKUP(F5,'lookup values'!A$1:F$6,4,0)</f>
        <v>4</v>
      </c>
      <c r="N5" s="63">
        <f t="shared" ref="N5:N9" si="1">IF(K5="Meets Criteria", M5,0)</f>
        <v>4</v>
      </c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  <c r="AA5" s="53"/>
      <c r="AB5" s="53"/>
      <c r="AC5" s="53"/>
      <c r="AD5" s="53"/>
      <c r="AE5" s="53"/>
      <c r="AF5" s="53"/>
      <c r="AG5" s="53"/>
      <c r="AH5" s="53"/>
    </row>
    <row r="6" ht="22.5" customHeight="1">
      <c r="A6" s="54" t="str">
        <f>'heuristic scoring'!A4</f>
        <v>F2</v>
      </c>
      <c r="B6" s="55" t="str">
        <f>'heuristic scoring'!B4</f>
        <v>Usefully formatted</v>
      </c>
      <c r="C6" s="56">
        <f>'heuristic scoring'!C4</f>
        <v>4</v>
      </c>
      <c r="D6" s="57">
        <f>VLOOKUP(F6,'lookup values'!A$1:E$6,3,0)</f>
        <v>1</v>
      </c>
      <c r="E6" s="58"/>
      <c r="F6" s="60" t="s">
        <v>49</v>
      </c>
      <c r="G6" s="58"/>
      <c r="H6" s="61"/>
      <c r="I6" s="61"/>
      <c r="J6" s="57">
        <f>VLOOKUP(K6,'lookup values'!A$1:E$6,3,0)</f>
        <v>4</v>
      </c>
      <c r="K6" s="62" t="s">
        <v>42</v>
      </c>
      <c r="L6" s="51"/>
      <c r="M6" s="63">
        <f>VLOOKUP(F6,'lookup values'!A$1:F$6,4,0)</f>
        <v>3</v>
      </c>
      <c r="N6" s="63">
        <f t="shared" si="1"/>
        <v>3</v>
      </c>
      <c r="O6" s="64"/>
      <c r="P6" s="64"/>
      <c r="Q6" s="64"/>
      <c r="R6" s="64"/>
      <c r="S6" s="64"/>
      <c r="T6" s="53"/>
      <c r="U6" s="53"/>
      <c r="V6" s="53"/>
      <c r="W6" s="53"/>
      <c r="X6" s="53"/>
      <c r="Y6" s="53"/>
      <c r="Z6" s="53"/>
      <c r="AA6" s="53"/>
      <c r="AB6" s="53"/>
      <c r="AC6" s="53"/>
      <c r="AD6" s="53"/>
      <c r="AE6" s="53"/>
      <c r="AF6" s="53"/>
      <c r="AG6" s="53"/>
      <c r="AH6" s="53"/>
    </row>
    <row r="7" ht="22.5" customHeight="1">
      <c r="A7" s="54" t="str">
        <f>'heuristic scoring'!A5</f>
        <v>F3</v>
      </c>
      <c r="B7" s="55" t="str">
        <f>'heuristic scoring'!B5</f>
        <v>Easily located</v>
      </c>
      <c r="C7" s="56">
        <f>'heuristic scoring'!C5</f>
        <v>4</v>
      </c>
      <c r="D7" s="57">
        <f>VLOOKUP(F7,'lookup values'!A$1:E$6,3,0)</f>
        <v>4</v>
      </c>
      <c r="E7" s="58"/>
      <c r="F7" s="62" t="s">
        <v>42</v>
      </c>
      <c r="G7" s="65"/>
      <c r="H7" s="66"/>
      <c r="I7" s="66"/>
      <c r="J7" s="57">
        <f>VLOOKUP(K7,'lookup values'!A$1:E$6,3,0)</f>
        <v>4</v>
      </c>
      <c r="K7" s="62" t="s">
        <v>42</v>
      </c>
      <c r="L7" s="67"/>
      <c r="M7" s="63">
        <f>VLOOKUP(F7,'lookup values'!A$1:F$6,4,0)</f>
        <v>0</v>
      </c>
      <c r="N7" s="63">
        <f t="shared" si="1"/>
        <v>0</v>
      </c>
      <c r="O7" s="64"/>
      <c r="P7" s="64"/>
      <c r="Q7" s="64"/>
      <c r="R7" s="64"/>
      <c r="S7" s="64"/>
      <c r="T7" s="64"/>
      <c r="U7" s="64"/>
      <c r="V7" s="64"/>
      <c r="W7" s="64"/>
      <c r="X7" s="64"/>
      <c r="Y7" s="64"/>
      <c r="Z7" s="64"/>
      <c r="AA7" s="64"/>
      <c r="AB7" s="64"/>
      <c r="AC7" s="64"/>
      <c r="AD7" s="64"/>
      <c r="AE7" s="64"/>
      <c r="AF7" s="64"/>
      <c r="AG7" s="64"/>
      <c r="AH7" s="64"/>
    </row>
    <row r="8" ht="22.5" customHeight="1">
      <c r="A8" s="54" t="str">
        <f>'heuristic scoring'!A6</f>
        <v>F4</v>
      </c>
      <c r="B8" s="55" t="str">
        <f>'heuristic scoring'!B6</f>
        <v>How is findability affected across channels &amp; devices</v>
      </c>
      <c r="C8" s="56">
        <f>'heuristic scoring'!C6</f>
        <v>4</v>
      </c>
      <c r="D8" s="57">
        <f>VLOOKUP(F8,'lookup values'!A$1:E$6,3,0)</f>
        <v>4</v>
      </c>
      <c r="E8" s="58"/>
      <c r="F8" s="62" t="s">
        <v>42</v>
      </c>
      <c r="G8" s="65"/>
      <c r="H8" s="66"/>
      <c r="I8" s="66"/>
      <c r="J8" s="57">
        <f>VLOOKUP(K8,'lookup values'!A$1:E$6,3,0)</f>
        <v>4</v>
      </c>
      <c r="K8" s="62" t="s">
        <v>42</v>
      </c>
      <c r="L8" s="67"/>
      <c r="M8" s="63">
        <f>VLOOKUP(F8,'lookup values'!A$1:F$6,4,0)</f>
        <v>0</v>
      </c>
      <c r="N8" s="63">
        <f t="shared" si="1"/>
        <v>0</v>
      </c>
      <c r="O8" s="64"/>
      <c r="P8" s="64"/>
      <c r="Q8" s="64"/>
      <c r="R8" s="64"/>
      <c r="S8" s="64"/>
      <c r="T8" s="64"/>
      <c r="U8" s="64"/>
      <c r="V8" s="64"/>
      <c r="W8" s="64"/>
      <c r="X8" s="64"/>
      <c r="Y8" s="64"/>
      <c r="Z8" s="64"/>
      <c r="AA8" s="64"/>
      <c r="AB8" s="64"/>
      <c r="AC8" s="64"/>
      <c r="AD8" s="64"/>
      <c r="AE8" s="64"/>
      <c r="AF8" s="64"/>
      <c r="AG8" s="64"/>
      <c r="AH8" s="64"/>
    </row>
    <row r="9" ht="22.5" customHeight="1">
      <c r="A9" s="54" t="str">
        <f>'heuristic scoring'!A7</f>
        <v>F5</v>
      </c>
      <c r="B9" s="55" t="str">
        <f>'heuristic scoring'!B7</f>
        <v>Easily findable</v>
      </c>
      <c r="C9" s="56">
        <f>'heuristic scoring'!C7</f>
        <v>4</v>
      </c>
      <c r="D9" s="57">
        <f>VLOOKUP(F9,'lookup values'!A$1:E$6,3,0)</f>
        <v>4</v>
      </c>
      <c r="E9" s="58"/>
      <c r="F9" s="62" t="s">
        <v>42</v>
      </c>
      <c r="G9" s="65"/>
      <c r="H9" s="68"/>
      <c r="I9" s="68"/>
      <c r="J9" s="57">
        <f>VLOOKUP(K9,'lookup values'!A$1:E$6,3,0)</f>
        <v>4</v>
      </c>
      <c r="K9" s="62" t="s">
        <v>42</v>
      </c>
      <c r="L9" s="69"/>
      <c r="M9" s="63">
        <f>VLOOKUP(F9,'lookup values'!A$1:F$6,4,0)</f>
        <v>0</v>
      </c>
      <c r="N9" s="63">
        <f t="shared" si="1"/>
        <v>0</v>
      </c>
      <c r="O9" s="64"/>
      <c r="P9" s="64"/>
      <c r="Q9" s="64"/>
      <c r="R9" s="64"/>
      <c r="S9" s="64"/>
      <c r="T9" s="64"/>
      <c r="U9" s="64"/>
      <c r="V9" s="64"/>
      <c r="W9" s="64"/>
      <c r="X9" s="64"/>
      <c r="Y9" s="64"/>
      <c r="Z9" s="64"/>
      <c r="AA9" s="64"/>
      <c r="AB9" s="64"/>
      <c r="AC9" s="64"/>
      <c r="AD9" s="64"/>
      <c r="AE9" s="64"/>
      <c r="AF9" s="64"/>
      <c r="AG9" s="64"/>
      <c r="AH9" s="64"/>
    </row>
    <row r="10" ht="22.5" customHeight="1">
      <c r="A10" s="70" t="str">
        <f>'heuristic scoring'!A8</f>
        <v>Accesible</v>
      </c>
      <c r="B10" s="71" t="str">
        <f>'heuristic scoring'!B8</f>
        <v>Disabilities compliance for all users</v>
      </c>
      <c r="C10" s="72">
        <f>'heuristic scoring'!C8</f>
        <v>12</v>
      </c>
      <c r="D10" s="73">
        <f>SUM(D11:D13)</f>
        <v>12</v>
      </c>
      <c r="E10" s="74">
        <f>D10/C10</f>
        <v>1</v>
      </c>
      <c r="F10" s="75"/>
      <c r="G10" s="76"/>
      <c r="H10" s="77"/>
      <c r="I10" s="77"/>
      <c r="J10" s="73">
        <f>SUM(J11:J13)</f>
        <v>12</v>
      </c>
      <c r="K10" s="75"/>
      <c r="L10" s="78"/>
      <c r="M10" s="79"/>
      <c r="N10" s="80"/>
      <c r="O10" s="64"/>
      <c r="P10" s="64"/>
      <c r="Q10" s="64"/>
      <c r="R10" s="64"/>
      <c r="S10" s="64"/>
      <c r="T10" s="64"/>
      <c r="U10" s="64"/>
      <c r="V10" s="64"/>
      <c r="W10" s="64"/>
      <c r="X10" s="64"/>
      <c r="Y10" s="64"/>
      <c r="Z10" s="64"/>
      <c r="AA10" s="64"/>
      <c r="AB10" s="64"/>
      <c r="AC10" s="64"/>
      <c r="AD10" s="64"/>
      <c r="AE10" s="64"/>
      <c r="AF10" s="64"/>
      <c r="AG10" s="64"/>
      <c r="AH10" s="64"/>
    </row>
    <row r="11" ht="22.5" customHeight="1">
      <c r="A11" s="54" t="str">
        <f>'heuristic scoring'!A9</f>
        <v>A1</v>
      </c>
      <c r="B11" s="55" t="str">
        <f>'heuristic scoring'!B9</f>
        <v>Meets compliance</v>
      </c>
      <c r="C11" s="56">
        <f>'heuristic scoring'!C9</f>
        <v>4</v>
      </c>
      <c r="D11" s="57">
        <f>VLOOKUP(F11,'lookup values'!A$1:E$6,3,0)</f>
        <v>4</v>
      </c>
      <c r="E11" s="62"/>
      <c r="F11" s="62" t="s">
        <v>42</v>
      </c>
      <c r="G11" s="65"/>
      <c r="H11" s="81"/>
      <c r="I11" s="81"/>
      <c r="J11" s="57">
        <f>VLOOKUP(K11,'lookup values'!A$1:E$6,3,0)</f>
        <v>4</v>
      </c>
      <c r="K11" s="62" t="s">
        <v>42</v>
      </c>
      <c r="L11" s="82"/>
      <c r="M11" s="63">
        <f>VLOOKUP(F11,'lookup values'!A$1:F$6,4,0)</f>
        <v>0</v>
      </c>
      <c r="N11" s="63">
        <f t="shared" ref="N11:N13" si="2">IF(K11="Meets Criteria", M11,0)</f>
        <v>0</v>
      </c>
      <c r="O11" s="64"/>
      <c r="P11" s="64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</row>
    <row r="12" ht="22.5" customHeight="1">
      <c r="A12" s="54" t="str">
        <f>'heuristic scoring'!A10</f>
        <v>A2</v>
      </c>
      <c r="B12" s="55" t="str">
        <f>'heuristic scoring'!B10</f>
        <v>Legible font size</v>
      </c>
      <c r="C12" s="56">
        <f>'heuristic scoring'!C10</f>
        <v>4</v>
      </c>
      <c r="D12" s="57">
        <f>VLOOKUP(F12,'lookup values'!A$1:E$6,3,0)</f>
        <v>4</v>
      </c>
      <c r="E12" s="62"/>
      <c r="F12" s="62" t="s">
        <v>42</v>
      </c>
      <c r="G12" s="65"/>
      <c r="H12" s="81"/>
      <c r="I12" s="81"/>
      <c r="J12" s="57">
        <f>VLOOKUP(K12,'lookup values'!A$1:E$6,3,0)</f>
        <v>4</v>
      </c>
      <c r="K12" s="62" t="s">
        <v>42</v>
      </c>
      <c r="L12" s="82"/>
      <c r="M12" s="63">
        <f>VLOOKUP(F12,'lookup values'!A$1:F$6,4,0)</f>
        <v>0</v>
      </c>
      <c r="N12" s="63">
        <f t="shared" si="2"/>
        <v>0</v>
      </c>
      <c r="O12" s="64"/>
      <c r="P12" s="64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</row>
    <row r="13" ht="22.5" customHeight="1">
      <c r="A13" s="54" t="str">
        <f>'heuristic scoring'!A11</f>
        <v>A3</v>
      </c>
      <c r="B13" s="55" t="str">
        <f>'heuristic scoring'!B11</f>
        <v>Responsive design to mobiles/tablets </v>
      </c>
      <c r="C13" s="56">
        <f>'heuristic scoring'!C11</f>
        <v>4</v>
      </c>
      <c r="D13" s="57">
        <f>VLOOKUP(F13,'lookup values'!A$1:E$6,3,0)</f>
        <v>4</v>
      </c>
      <c r="E13" s="62"/>
      <c r="F13" s="62" t="s">
        <v>42</v>
      </c>
      <c r="G13" s="65"/>
      <c r="H13" s="81"/>
      <c r="I13" s="81"/>
      <c r="J13" s="57">
        <f>VLOOKUP(K13,'lookup values'!A$1:E$6,3,0)</f>
        <v>4</v>
      </c>
      <c r="K13" s="62" t="s">
        <v>42</v>
      </c>
      <c r="L13" s="82"/>
      <c r="M13" s="63">
        <f>VLOOKUP(F13,'lookup values'!A$1:F$6,4,0)</f>
        <v>0</v>
      </c>
      <c r="N13" s="63">
        <f t="shared" si="2"/>
        <v>0</v>
      </c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</row>
    <row r="14" ht="22.5" customHeight="1">
      <c r="A14" s="70" t="str">
        <f>'heuristic scoring'!A12</f>
        <v>Clear and Communicative</v>
      </c>
      <c r="B14" s="71" t="str">
        <f>'heuristic scoring'!B12</f>
        <v>System and messages speaks users' language</v>
      </c>
      <c r="C14" s="72">
        <f>'heuristic scoring'!C12</f>
        <v>48</v>
      </c>
      <c r="D14" s="73">
        <f>SUM(D15:D26)</f>
        <v>48</v>
      </c>
      <c r="E14" s="74">
        <f>D14/C14</f>
        <v>1</v>
      </c>
      <c r="F14" s="75"/>
      <c r="G14" s="76"/>
      <c r="H14" s="83"/>
      <c r="I14" s="83"/>
      <c r="J14" s="73">
        <f>SUM(J15:J26)</f>
        <v>48</v>
      </c>
      <c r="K14" s="75"/>
      <c r="L14" s="82"/>
      <c r="M14" s="79"/>
      <c r="N14" s="80"/>
      <c r="O14" s="64"/>
      <c r="P14" s="64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</row>
    <row r="15" ht="22.5" customHeight="1">
      <c r="A15" s="54" t="str">
        <f>'heuristic scoring'!A13</f>
        <v>C1</v>
      </c>
      <c r="B15" s="55" t="str">
        <f>'heuristic scoring'!B13</f>
        <v>Natural flow in task patterns</v>
      </c>
      <c r="C15" s="56">
        <f>'heuristic scoring'!C13</f>
        <v>4</v>
      </c>
      <c r="D15" s="57">
        <f>VLOOKUP(F15,'lookup values'!A$1:E$6,3,0)</f>
        <v>4</v>
      </c>
      <c r="E15" s="62"/>
      <c r="F15" s="62" t="s">
        <v>42</v>
      </c>
      <c r="G15" s="65"/>
      <c r="H15" s="68"/>
      <c r="I15" s="68"/>
      <c r="J15" s="57">
        <f>VLOOKUP(K15,'lookup values'!A$1:E$6,3,0)</f>
        <v>4</v>
      </c>
      <c r="K15" s="62" t="s">
        <v>42</v>
      </c>
      <c r="L15" s="69"/>
      <c r="M15" s="63">
        <f>VLOOKUP(F15,'lookup values'!A$1:F$6,4,0)</f>
        <v>0</v>
      </c>
      <c r="N15" s="84">
        <f t="shared" ref="N15:N26" si="3">IF(O15="Planned", M15,0)</f>
        <v>0</v>
      </c>
      <c r="O15" s="64"/>
      <c r="P15" s="64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</row>
    <row r="16" ht="22.5" customHeight="1">
      <c r="A16" s="54" t="str">
        <f>'heuristic scoring'!A14</f>
        <v>C2</v>
      </c>
      <c r="B16" s="55" t="str">
        <f>'heuristic scoring'!B14</f>
        <v>Clear info and functionality</v>
      </c>
      <c r="C16" s="56">
        <f>'heuristic scoring'!C14</f>
        <v>4</v>
      </c>
      <c r="D16" s="57">
        <f>VLOOKUP(F16,'lookup values'!A$1:E$6,3,0)</f>
        <v>4</v>
      </c>
      <c r="E16" s="62"/>
      <c r="F16" s="62" t="s">
        <v>42</v>
      </c>
      <c r="G16" s="65"/>
      <c r="H16" s="81"/>
      <c r="I16" s="81"/>
      <c r="J16" s="57">
        <f>VLOOKUP(K16,'lookup values'!A$1:E$6,3,0)</f>
        <v>4</v>
      </c>
      <c r="K16" s="62" t="s">
        <v>42</v>
      </c>
      <c r="L16" s="82"/>
      <c r="M16" s="63">
        <f>VLOOKUP(F16,'lookup values'!A$1:F$6,4,0)</f>
        <v>0</v>
      </c>
      <c r="N16" s="84">
        <f t="shared" si="3"/>
        <v>0</v>
      </c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</row>
    <row r="17" ht="22.5" customHeight="1">
      <c r="A17" s="54" t="str">
        <f>'heuristic scoring'!A15</f>
        <v>C3</v>
      </c>
      <c r="B17" s="55" t="str">
        <f>'heuristic scoring'!B15</f>
        <v>Effective messaging</v>
      </c>
      <c r="C17" s="56">
        <f>'heuristic scoring'!C15</f>
        <v>4</v>
      </c>
      <c r="D17" s="57">
        <f>VLOOKUP(F17,'lookup values'!A$1:E$6,3,0)</f>
        <v>4</v>
      </c>
      <c r="E17" s="62"/>
      <c r="F17" s="62" t="s">
        <v>42</v>
      </c>
      <c r="G17" s="65"/>
      <c r="H17" s="81"/>
      <c r="I17" s="81"/>
      <c r="J17" s="57">
        <f>VLOOKUP(K17,'lookup values'!A$1:E$6,3,0)</f>
        <v>4</v>
      </c>
      <c r="K17" s="62" t="s">
        <v>42</v>
      </c>
      <c r="L17" s="82"/>
      <c r="M17" s="63">
        <f>VLOOKUP(F17,'lookup values'!A$1:F$6,4,0)</f>
        <v>0</v>
      </c>
      <c r="N17" s="84">
        <f t="shared" si="3"/>
        <v>0</v>
      </c>
      <c r="O17" s="64"/>
      <c r="P17" s="64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</row>
    <row r="18" ht="22.5" customHeight="1">
      <c r="A18" s="54" t="str">
        <f>'heuristic scoring'!A16</f>
        <v>C4</v>
      </c>
      <c r="B18" s="55" t="str">
        <f>'heuristic scoring'!B16</f>
        <v>Content meets reading level</v>
      </c>
      <c r="C18" s="56">
        <f>'heuristic scoring'!C16</f>
        <v>4</v>
      </c>
      <c r="D18" s="57">
        <f>VLOOKUP(F18,'lookup values'!A$1:E$6,3,0)</f>
        <v>4</v>
      </c>
      <c r="E18" s="62"/>
      <c r="F18" s="62" t="s">
        <v>42</v>
      </c>
      <c r="G18" s="65"/>
      <c r="H18" s="68"/>
      <c r="I18" s="68"/>
      <c r="J18" s="57">
        <f>VLOOKUP(K18,'lookup values'!A$1:E$6,3,0)</f>
        <v>4</v>
      </c>
      <c r="K18" s="62" t="s">
        <v>42</v>
      </c>
      <c r="L18" s="69"/>
      <c r="M18" s="63">
        <f>VLOOKUP(F18,'lookup values'!A$1:F$6,4,0)</f>
        <v>0</v>
      </c>
      <c r="N18" s="84">
        <f t="shared" si="3"/>
        <v>0</v>
      </c>
      <c r="O18" s="64"/>
      <c r="P18" s="64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</row>
    <row r="19" ht="22.5" customHeight="1">
      <c r="A19" s="54" t="str">
        <f>'heuristic scoring'!A17</f>
        <v>C5</v>
      </c>
      <c r="B19" s="55" t="str">
        <f>'heuristic scoring'!B17</f>
        <v>Clear navigational structure</v>
      </c>
      <c r="C19" s="56">
        <f>'heuristic scoring'!C17</f>
        <v>4</v>
      </c>
      <c r="D19" s="57">
        <f>VLOOKUP(F19,'lookup values'!A$1:E$6,3,0)</f>
        <v>4</v>
      </c>
      <c r="E19" s="62"/>
      <c r="F19" s="62" t="s">
        <v>42</v>
      </c>
      <c r="G19" s="65"/>
      <c r="H19" s="68"/>
      <c r="I19" s="68"/>
      <c r="J19" s="57">
        <f>VLOOKUP(K19,'lookup values'!A$1:E$6,3,0)</f>
        <v>4</v>
      </c>
      <c r="K19" s="62" t="s">
        <v>42</v>
      </c>
      <c r="L19" s="69"/>
      <c r="M19" s="63">
        <f>VLOOKUP(F19,'lookup values'!A$1:F$6,4,0)</f>
        <v>0</v>
      </c>
      <c r="N19" s="84">
        <f t="shared" si="3"/>
        <v>0</v>
      </c>
      <c r="O19" s="64"/>
      <c r="P19" s="64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</row>
    <row r="20" ht="22.5" customHeight="1">
      <c r="A20" s="54" t="str">
        <f>'heuristic scoring'!A18</f>
        <v>C6</v>
      </c>
      <c r="B20" s="55" t="str">
        <f>'heuristic scoring'!B18</f>
        <v>Relevant iconography </v>
      </c>
      <c r="C20" s="56">
        <f>'heuristic scoring'!C18</f>
        <v>4</v>
      </c>
      <c r="D20" s="57">
        <f>VLOOKUP(F20,'lookup values'!A$1:E$6,3,0)</f>
        <v>4</v>
      </c>
      <c r="E20" s="62"/>
      <c r="F20" s="62" t="s">
        <v>42</v>
      </c>
      <c r="G20" s="65"/>
      <c r="H20" s="68"/>
      <c r="I20" s="68"/>
      <c r="J20" s="57">
        <f>VLOOKUP(K20,'lookup values'!A$1:E$6,3,0)</f>
        <v>4</v>
      </c>
      <c r="K20" s="62" t="s">
        <v>42</v>
      </c>
      <c r="L20" s="69"/>
      <c r="M20" s="63">
        <f>VLOOKUP(F20,'lookup values'!A$1:F$6,4,0)</f>
        <v>0</v>
      </c>
      <c r="N20" s="84">
        <f t="shared" si="3"/>
        <v>0</v>
      </c>
      <c r="O20" s="64"/>
      <c r="P20" s="64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</row>
    <row r="21" ht="22.5" customHeight="1">
      <c r="A21" s="54" t="str">
        <f>'heuristic scoring'!A19</f>
        <v>C7</v>
      </c>
      <c r="B21" s="55" t="str">
        <f>'heuristic scoring'!B19</f>
        <v>Clear where you are (spatial navigation)</v>
      </c>
      <c r="C21" s="56">
        <f>'heuristic scoring'!C19</f>
        <v>4</v>
      </c>
      <c r="D21" s="57">
        <f>VLOOKUP(F21,'lookup values'!A$1:E$6,3,0)</f>
        <v>4</v>
      </c>
      <c r="E21" s="62"/>
      <c r="F21" s="62" t="s">
        <v>42</v>
      </c>
      <c r="G21" s="65"/>
      <c r="H21" s="68"/>
      <c r="I21" s="68"/>
      <c r="J21" s="57">
        <f>VLOOKUP(K21,'lookup values'!A$1:E$6,3,0)</f>
        <v>4</v>
      </c>
      <c r="K21" s="62" t="s">
        <v>42</v>
      </c>
      <c r="L21" s="69"/>
      <c r="M21" s="63">
        <f>VLOOKUP(F21,'lookup values'!A$1:F$6,4,0)</f>
        <v>0</v>
      </c>
      <c r="N21" s="84">
        <f t="shared" si="3"/>
        <v>0</v>
      </c>
      <c r="O21" s="64"/>
      <c r="P21" s="64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</row>
    <row r="22" ht="22.5" customHeight="1">
      <c r="A22" s="54" t="str">
        <f>'heuristic scoring'!A20</f>
        <v>C8</v>
      </c>
      <c r="B22" s="55" t="str">
        <f>'heuristic scoring'!B20</f>
        <v>No reliance on user memory</v>
      </c>
      <c r="C22" s="56">
        <f>'heuristic scoring'!C20</f>
        <v>4</v>
      </c>
      <c r="D22" s="57">
        <f>VLOOKUP(F22,'lookup values'!A$1:E$6,3,0)</f>
        <v>4</v>
      </c>
      <c r="E22" s="62"/>
      <c r="F22" s="62" t="s">
        <v>42</v>
      </c>
      <c r="G22" s="65"/>
      <c r="H22" s="68"/>
      <c r="I22" s="68"/>
      <c r="J22" s="57">
        <f>VLOOKUP(K22,'lookup values'!A$1:E$6,3,0)</f>
        <v>4</v>
      </c>
      <c r="K22" s="62" t="s">
        <v>42</v>
      </c>
      <c r="L22" s="69"/>
      <c r="M22" s="63">
        <f>VLOOKUP(F22,'lookup values'!A$1:F$6,4,0)</f>
        <v>0</v>
      </c>
      <c r="N22" s="84">
        <f t="shared" si="3"/>
        <v>0</v>
      </c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</row>
    <row r="23" ht="22.5" customHeight="1">
      <c r="A23" s="54" t="str">
        <f>'heuristic scoring'!A21</f>
        <v>C9</v>
      </c>
      <c r="B23" s="55" t="str">
        <f>'heuristic scoring'!B21</f>
        <v>Clearly marked required fields</v>
      </c>
      <c r="C23" s="56">
        <f>'heuristic scoring'!C21</f>
        <v>4</v>
      </c>
      <c r="D23" s="57">
        <f>VLOOKUP(F23,'lookup values'!A$1:E$6,3,0)</f>
        <v>4</v>
      </c>
      <c r="E23" s="62"/>
      <c r="F23" s="62" t="s">
        <v>42</v>
      </c>
      <c r="G23" s="65"/>
      <c r="H23" s="68"/>
      <c r="I23" s="68"/>
      <c r="J23" s="57">
        <f>VLOOKUP(K23,'lookup values'!A$1:E$6,3,0)</f>
        <v>4</v>
      </c>
      <c r="K23" s="62" t="s">
        <v>42</v>
      </c>
      <c r="L23" s="69"/>
      <c r="M23" s="63">
        <f>VLOOKUP(F23,'lookup values'!A$1:F$6,4,0)</f>
        <v>0</v>
      </c>
      <c r="N23" s="84">
        <f t="shared" si="3"/>
        <v>0</v>
      </c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</row>
    <row r="24" ht="22.5" customHeight="1">
      <c r="A24" s="54" t="str">
        <f>'heuristic scoring'!A22</f>
        <v>C10</v>
      </c>
      <c r="B24" s="55" t="str">
        <f>'heuristic scoring'!B22</f>
        <v>User is alerted if a plugin is necessary to view or interact with content	</v>
      </c>
      <c r="C24" s="56">
        <f>'heuristic scoring'!C22</f>
        <v>4</v>
      </c>
      <c r="D24" s="57">
        <f>VLOOKUP(F24,'lookup values'!A$1:E$6,3,0)</f>
        <v>4</v>
      </c>
      <c r="E24" s="62"/>
      <c r="F24" s="62" t="s">
        <v>42</v>
      </c>
      <c r="G24" s="65"/>
      <c r="H24" s="68"/>
      <c r="I24" s="68"/>
      <c r="J24" s="57">
        <f>VLOOKUP(K24,'lookup values'!A$1:E$6,3,0)</f>
        <v>4</v>
      </c>
      <c r="K24" s="62" t="s">
        <v>42</v>
      </c>
      <c r="L24" s="69"/>
      <c r="M24" s="63">
        <f>VLOOKUP(F24,'lookup values'!A$1:F$6,4,0)</f>
        <v>0</v>
      </c>
      <c r="N24" s="84">
        <f t="shared" si="3"/>
        <v>0</v>
      </c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</row>
    <row r="25" ht="22.5" customHeight="1">
      <c r="A25" s="54" t="str">
        <f>'heuristic scoring'!A23</f>
        <v>C11</v>
      </c>
      <c r="B25" s="55" t="str">
        <f>'heuristic scoring'!B23</f>
        <v>Clearly distinguished navigation links</v>
      </c>
      <c r="C25" s="56">
        <f>'heuristic scoring'!C23</f>
        <v>4</v>
      </c>
      <c r="D25" s="57">
        <f>VLOOKUP(F25,'lookup values'!A$1:E$6,3,0)</f>
        <v>4</v>
      </c>
      <c r="E25" s="62"/>
      <c r="F25" s="62" t="s">
        <v>42</v>
      </c>
      <c r="G25" s="65"/>
      <c r="H25" s="68"/>
      <c r="I25" s="68"/>
      <c r="J25" s="57">
        <f>VLOOKUP(K25,'lookup values'!A$1:E$6,3,0)</f>
        <v>4</v>
      </c>
      <c r="K25" s="62" t="s">
        <v>42</v>
      </c>
      <c r="L25" s="69"/>
      <c r="M25" s="63">
        <f>VLOOKUP(F25,'lookup values'!A$1:F$6,4,0)</f>
        <v>0</v>
      </c>
      <c r="N25" s="84">
        <f t="shared" si="3"/>
        <v>0</v>
      </c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</row>
    <row r="26" ht="22.5" customHeight="1">
      <c r="A26" s="54" t="str">
        <f>'heuristic scoring'!A24</f>
        <v>C12</v>
      </c>
      <c r="B26" s="55" t="str">
        <f>'heuristic scoring'!B24</f>
        <v>Links match destination</v>
      </c>
      <c r="C26" s="56">
        <f>'heuristic scoring'!C24</f>
        <v>4</v>
      </c>
      <c r="D26" s="57">
        <f>VLOOKUP(F26,'lookup values'!A$1:E$6,3,0)</f>
        <v>4</v>
      </c>
      <c r="E26" s="62"/>
      <c r="F26" s="62" t="s">
        <v>42</v>
      </c>
      <c r="G26" s="65"/>
      <c r="H26" s="81"/>
      <c r="I26" s="81"/>
      <c r="J26" s="57">
        <f>VLOOKUP(K26,'lookup values'!A$1:E$6,3,0)</f>
        <v>4</v>
      </c>
      <c r="K26" s="62" t="s">
        <v>42</v>
      </c>
      <c r="L26" s="82"/>
      <c r="M26" s="63">
        <f>VLOOKUP(F26,'lookup values'!A$1:F$6,4,0)</f>
        <v>0</v>
      </c>
      <c r="N26" s="84">
        <f t="shared" si="3"/>
        <v>0</v>
      </c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</row>
    <row r="27" ht="22.5" customHeight="1">
      <c r="A27" s="70" t="str">
        <f>'heuristic scoring'!A25</f>
        <v>Useful</v>
      </c>
      <c r="B27" s="71" t="str">
        <f>'heuristic scoring'!B25</f>
        <v>Practical purpose with clear value or benefit</v>
      </c>
      <c r="C27" s="72">
        <f>'heuristic scoring'!C25</f>
        <v>12</v>
      </c>
      <c r="D27" s="73">
        <f>SUM(D28:D30)</f>
        <v>12</v>
      </c>
      <c r="E27" s="74">
        <f>D27/C27</f>
        <v>1</v>
      </c>
      <c r="F27" s="75"/>
      <c r="G27" s="76"/>
      <c r="H27" s="85"/>
      <c r="I27" s="85"/>
      <c r="J27" s="73">
        <f>SUM(J28:J30)</f>
        <v>12</v>
      </c>
      <c r="K27" s="75"/>
      <c r="L27" s="69"/>
      <c r="M27" s="79"/>
      <c r="N27" s="80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</row>
    <row r="28" ht="22.5" customHeight="1">
      <c r="A28" s="54" t="str">
        <f>'heuristic scoring'!A26</f>
        <v>U1</v>
      </c>
      <c r="B28" s="55" t="str">
        <f>'heuristic scoring'!B26</f>
        <v>Tasks can be completed</v>
      </c>
      <c r="C28" s="56">
        <f>'heuristic scoring'!C26</f>
        <v>4</v>
      </c>
      <c r="D28" s="57">
        <f>VLOOKUP(F28,'lookup values'!A$1:E$6,3,0)</f>
        <v>4</v>
      </c>
      <c r="E28" s="62"/>
      <c r="F28" s="62" t="s">
        <v>42</v>
      </c>
      <c r="G28" s="65"/>
      <c r="H28" s="68"/>
      <c r="I28" s="68"/>
      <c r="J28" s="57">
        <f>VLOOKUP(K28,'lookup values'!A$1:E$6,3,0)</f>
        <v>4</v>
      </c>
      <c r="K28" s="62" t="s">
        <v>42</v>
      </c>
      <c r="L28" s="69"/>
      <c r="M28" s="63">
        <f>VLOOKUP(F28,'lookup values'!A$1:F$6,4,0)</f>
        <v>0</v>
      </c>
      <c r="N28" s="84">
        <f t="shared" ref="N28:N30" si="4">IF(O28="Planned", M28,0)</f>
        <v>0</v>
      </c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</row>
    <row r="29" ht="22.5" customHeight="1">
      <c r="A29" s="54" t="str">
        <f>'heuristic scoring'!A27</f>
        <v>U2</v>
      </c>
      <c r="B29" s="55" t="str">
        <f>'heuristic scoring'!B27</f>
        <v>New and seasoned users equally served</v>
      </c>
      <c r="C29" s="56">
        <f>'heuristic scoring'!C27</f>
        <v>4</v>
      </c>
      <c r="D29" s="57">
        <f>VLOOKUP(F29,'lookup values'!A$1:E$6,3,0)</f>
        <v>4</v>
      </c>
      <c r="E29" s="62"/>
      <c r="F29" s="62" t="s">
        <v>42</v>
      </c>
      <c r="G29" s="65"/>
      <c r="H29" s="68"/>
      <c r="I29" s="68"/>
      <c r="J29" s="57">
        <f>VLOOKUP(K29,'lookup values'!A$1:E$6,3,0)</f>
        <v>4</v>
      </c>
      <c r="K29" s="86" t="s">
        <v>42</v>
      </c>
      <c r="L29" s="69"/>
      <c r="M29" s="63">
        <f>VLOOKUP(F29,'lookup values'!A$1:F$6,4,0)</f>
        <v>0</v>
      </c>
      <c r="N29" s="84">
        <f t="shared" si="4"/>
        <v>0</v>
      </c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</row>
    <row r="30" ht="22.5" customHeight="1">
      <c r="A30" s="54" t="str">
        <f>'heuristic scoring'!A28</f>
        <v>U3</v>
      </c>
      <c r="B30" s="55" t="str">
        <f>'heuristic scoring'!B28</f>
        <v>Available functions lead to next steps</v>
      </c>
      <c r="C30" s="56">
        <f>'heuristic scoring'!C28</f>
        <v>4</v>
      </c>
      <c r="D30" s="57">
        <f>VLOOKUP(F30,'lookup values'!A$1:E$6,3,0)</f>
        <v>4</v>
      </c>
      <c r="E30" s="62"/>
      <c r="F30" s="62" t="s">
        <v>42</v>
      </c>
      <c r="G30" s="65"/>
      <c r="H30" s="68"/>
      <c r="I30" s="68"/>
      <c r="J30" s="57">
        <f>VLOOKUP(K30,'lookup values'!A$1:E$6,3,0)</f>
        <v>4</v>
      </c>
      <c r="K30" s="86" t="s">
        <v>42</v>
      </c>
      <c r="L30" s="69"/>
      <c r="M30" s="63">
        <f>VLOOKUP(F30,'lookup values'!A$1:F$6,4,0)</f>
        <v>0</v>
      </c>
      <c r="N30" s="84">
        <f t="shared" si="4"/>
        <v>0</v>
      </c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</row>
    <row r="31" ht="22.5" customHeight="1">
      <c r="A31" s="70" t="str">
        <f>'heuristic scoring'!A29</f>
        <v>Credible</v>
      </c>
      <c r="B31" s="71" t="str">
        <f>'heuristic scoring'!B29</f>
        <v>Convinced it's trustworthy</v>
      </c>
      <c r="C31" s="72">
        <f>'heuristic scoring'!C29</f>
        <v>28</v>
      </c>
      <c r="D31" s="73">
        <f>SUM(D32:D38)</f>
        <v>28</v>
      </c>
      <c r="E31" s="74">
        <f>D31/C31</f>
        <v>1</v>
      </c>
      <c r="F31" s="75"/>
      <c r="G31" s="76"/>
      <c r="H31" s="85"/>
      <c r="I31" s="85"/>
      <c r="J31" s="73">
        <f>SUM(J32:J38)</f>
        <v>28</v>
      </c>
      <c r="K31" s="75"/>
      <c r="L31" s="69"/>
      <c r="M31" s="79"/>
      <c r="N31" s="80"/>
      <c r="O31" s="64"/>
      <c r="P31" s="64"/>
      <c r="Q31" s="64"/>
      <c r="R31" s="64"/>
      <c r="S31" s="64"/>
      <c r="T31" s="64"/>
      <c r="U31" s="64"/>
      <c r="V31" s="64"/>
      <c r="W31" s="64"/>
      <c r="X31" s="64"/>
      <c r="Y31" s="64"/>
      <c r="Z31" s="64"/>
      <c r="AA31" s="64"/>
      <c r="AB31" s="64"/>
      <c r="AC31" s="64"/>
      <c r="AD31" s="64"/>
      <c r="AE31" s="64"/>
      <c r="AF31" s="64"/>
      <c r="AG31" s="64"/>
      <c r="AH31" s="64"/>
    </row>
    <row r="32" ht="22.5" customHeight="1">
      <c r="A32" s="54" t="str">
        <f>'heuristic scoring'!A30</f>
        <v>CR1</v>
      </c>
      <c r="B32" s="55" t="str">
        <f>'heuristic scoring'!B30</f>
        <v>Available help/support </v>
      </c>
      <c r="C32" s="56">
        <f>'heuristic scoring'!C30</f>
        <v>4</v>
      </c>
      <c r="D32" s="57">
        <f>VLOOKUP(F32,'lookup values'!A$1:E$6,3,0)</f>
        <v>4</v>
      </c>
      <c r="E32" s="62"/>
      <c r="F32" s="62" t="s">
        <v>42</v>
      </c>
      <c r="G32" s="65"/>
      <c r="H32" s="81"/>
      <c r="I32" s="81"/>
      <c r="J32" s="57">
        <f>VLOOKUP(K32,'lookup values'!A$1:E$6,3,0)</f>
        <v>4</v>
      </c>
      <c r="K32" s="62" t="s">
        <v>42</v>
      </c>
      <c r="L32" s="82"/>
      <c r="M32" s="63">
        <f>VLOOKUP(F32,'lookup values'!A$1:F$6,4,0)</f>
        <v>0</v>
      </c>
      <c r="N32" s="84">
        <f t="shared" ref="N32:N38" si="5">IF(O32="Planned", M32,0)</f>
        <v>0</v>
      </c>
      <c r="O32" s="64"/>
      <c r="P32" s="64"/>
      <c r="Q32" s="64"/>
      <c r="R32" s="64"/>
      <c r="S32" s="64"/>
      <c r="T32" s="64"/>
      <c r="U32" s="64"/>
      <c r="V32" s="64"/>
      <c r="W32" s="64"/>
      <c r="X32" s="64"/>
      <c r="Y32" s="64"/>
      <c r="Z32" s="64"/>
      <c r="AA32" s="64"/>
      <c r="AB32" s="64"/>
      <c r="AC32" s="64"/>
      <c r="AD32" s="64"/>
      <c r="AE32" s="64"/>
      <c r="AF32" s="64"/>
      <c r="AG32" s="64"/>
      <c r="AH32" s="64"/>
    </row>
    <row r="33" ht="22.5" customHeight="1">
      <c r="A33" s="54" t="str">
        <f>'heuristic scoring'!A31</f>
        <v>CR2</v>
      </c>
      <c r="B33" s="55" t="str">
        <f>'heuristic scoring'!B31</f>
        <v>Contact information is available</v>
      </c>
      <c r="C33" s="56">
        <f>'heuristic scoring'!C31</f>
        <v>4</v>
      </c>
      <c r="D33" s="57">
        <f>VLOOKUP(F33,'lookup values'!A$1:E$6,3,0)</f>
        <v>4</v>
      </c>
      <c r="E33" s="62"/>
      <c r="F33" s="62" t="s">
        <v>42</v>
      </c>
      <c r="G33" s="65"/>
      <c r="H33" s="68"/>
      <c r="I33" s="68"/>
      <c r="J33" s="57">
        <f>VLOOKUP(K33,'lookup values'!A$1:E$6,3,0)</f>
        <v>4</v>
      </c>
      <c r="K33" s="86" t="s">
        <v>42</v>
      </c>
      <c r="L33" s="69"/>
      <c r="M33" s="63">
        <f>VLOOKUP(F33,'lookup values'!A$1:F$6,4,0)</f>
        <v>0</v>
      </c>
      <c r="N33" s="84">
        <f t="shared" si="5"/>
        <v>0</v>
      </c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</row>
    <row r="34" ht="22.5" customHeight="1">
      <c r="A34" s="54" t="str">
        <f>'heuristic scoring'!A32</f>
        <v>CR3</v>
      </c>
      <c r="B34" s="55" t="str">
        <f>'heuristic scoring'!B32</f>
        <v>Brand is prominent</v>
      </c>
      <c r="C34" s="56">
        <f>'heuristic scoring'!C32</f>
        <v>4</v>
      </c>
      <c r="D34" s="57">
        <f>VLOOKUP(F34,'lookup values'!A$1:E$6,3,0)</f>
        <v>4</v>
      </c>
      <c r="E34" s="62"/>
      <c r="F34" s="62" t="s">
        <v>42</v>
      </c>
      <c r="G34" s="65"/>
      <c r="H34" s="68"/>
      <c r="I34" s="68"/>
      <c r="J34" s="57">
        <f>VLOOKUP(K34,'lookup values'!A$1:E$6,3,0)</f>
        <v>4</v>
      </c>
      <c r="K34" s="86" t="s">
        <v>42</v>
      </c>
      <c r="L34" s="69"/>
      <c r="M34" s="63">
        <f>VLOOKUP(F34,'lookup values'!A$1:F$6,4,0)</f>
        <v>0</v>
      </c>
      <c r="N34" s="84">
        <f t="shared" si="5"/>
        <v>0</v>
      </c>
      <c r="O34" s="64"/>
      <c r="P34" s="64"/>
      <c r="Q34" s="64"/>
      <c r="R34" s="64"/>
      <c r="S34" s="64"/>
      <c r="T34" s="64"/>
      <c r="U34" s="64"/>
      <c r="V34" s="64"/>
      <c r="W34" s="64"/>
      <c r="X34" s="64"/>
      <c r="Y34" s="64"/>
      <c r="Z34" s="64"/>
      <c r="AA34" s="64"/>
      <c r="AB34" s="64"/>
      <c r="AC34" s="64"/>
      <c r="AD34" s="64"/>
      <c r="AE34" s="64"/>
      <c r="AF34" s="64"/>
      <c r="AG34" s="64"/>
      <c r="AH34" s="64"/>
    </row>
    <row r="35" ht="22.5" customHeight="1">
      <c r="A35" s="54" t="str">
        <f>'heuristic scoring'!A33</f>
        <v>CR4</v>
      </c>
      <c r="B35" s="55" t="str">
        <f>'heuristic scoring'!B33</f>
        <v>Appropriate design/content</v>
      </c>
      <c r="C35" s="56">
        <f>'heuristic scoring'!C33</f>
        <v>4</v>
      </c>
      <c r="D35" s="57">
        <f>VLOOKUP(F35,'lookup values'!A$1:E$6,3,0)</f>
        <v>4</v>
      </c>
      <c r="E35" s="62"/>
      <c r="F35" s="62" t="s">
        <v>42</v>
      </c>
      <c r="G35" s="65"/>
      <c r="H35" s="68"/>
      <c r="I35" s="68"/>
      <c r="J35" s="57">
        <f>VLOOKUP(K35,'lookup values'!A$1:E$6,3,0)</f>
        <v>4</v>
      </c>
      <c r="K35" s="62" t="s">
        <v>42</v>
      </c>
      <c r="L35" s="69"/>
      <c r="M35" s="63">
        <f>VLOOKUP(F35,'lookup values'!A$1:F$6,4,0)</f>
        <v>0</v>
      </c>
      <c r="N35" s="84">
        <f t="shared" si="5"/>
        <v>0</v>
      </c>
      <c r="O35" s="64"/>
      <c r="P35" s="64"/>
      <c r="Q35" s="64"/>
      <c r="R35" s="64"/>
      <c r="S35" s="64"/>
      <c r="T35" s="64"/>
      <c r="U35" s="64"/>
      <c r="V35" s="64"/>
      <c r="W35" s="64"/>
      <c r="X35" s="64"/>
      <c r="Y35" s="64"/>
      <c r="Z35" s="64"/>
      <c r="AA35" s="64"/>
      <c r="AB35" s="64"/>
      <c r="AC35" s="64"/>
      <c r="AD35" s="64"/>
      <c r="AE35" s="64"/>
      <c r="AF35" s="64"/>
      <c r="AG35" s="64"/>
      <c r="AH35" s="64"/>
    </row>
    <row r="36" ht="22.5" customHeight="1">
      <c r="A36" s="54" t="str">
        <f>'heuristic scoring'!A34</f>
        <v>CR5</v>
      </c>
      <c r="B36" s="55" t="str">
        <f>'heuristic scoring'!B34</f>
        <v>Updated content</v>
      </c>
      <c r="C36" s="56">
        <f>'heuristic scoring'!C34</f>
        <v>4</v>
      </c>
      <c r="D36" s="57">
        <f>VLOOKUP(F36,'lookup values'!A$1:E$6,3,0)</f>
        <v>4</v>
      </c>
      <c r="E36" s="62"/>
      <c r="F36" s="62" t="s">
        <v>42</v>
      </c>
      <c r="G36" s="65"/>
      <c r="H36" s="68"/>
      <c r="I36" s="68"/>
      <c r="J36" s="57">
        <f>VLOOKUP(K36,'lookup values'!A$1:E$6,3,0)</f>
        <v>4</v>
      </c>
      <c r="K36" s="86" t="s">
        <v>42</v>
      </c>
      <c r="L36" s="69"/>
      <c r="M36" s="63">
        <f>VLOOKUP(F36,'lookup values'!A$1:F$6,4,0)</f>
        <v>0</v>
      </c>
      <c r="N36" s="84">
        <f t="shared" si="5"/>
        <v>0</v>
      </c>
      <c r="O36" s="64"/>
      <c r="P36" s="64"/>
      <c r="Q36" s="64"/>
      <c r="R36" s="64"/>
      <c r="S36" s="64"/>
      <c r="T36" s="64"/>
      <c r="U36" s="64"/>
      <c r="V36" s="64"/>
      <c r="W36" s="64"/>
      <c r="X36" s="64"/>
      <c r="Y36" s="64"/>
      <c r="Z36" s="64"/>
      <c r="AA36" s="64"/>
      <c r="AB36" s="64"/>
      <c r="AC36" s="64"/>
      <c r="AD36" s="64"/>
      <c r="AE36" s="64"/>
      <c r="AF36" s="64"/>
      <c r="AG36" s="64"/>
      <c r="AH36" s="64"/>
    </row>
    <row r="37" ht="22.5" customHeight="1">
      <c r="A37" s="54" t="str">
        <f>'heuristic scoring'!A35</f>
        <v>CR6</v>
      </c>
      <c r="B37" s="55" t="str">
        <f>'heuristic scoring'!B35</f>
        <v>Verified content</v>
      </c>
      <c r="C37" s="56">
        <f>'heuristic scoring'!C35</f>
        <v>4</v>
      </c>
      <c r="D37" s="57">
        <f>VLOOKUP(F37,'lookup values'!A$1:E$6,3,0)</f>
        <v>4</v>
      </c>
      <c r="E37" s="62"/>
      <c r="F37" s="62" t="s">
        <v>42</v>
      </c>
      <c r="G37" s="65"/>
      <c r="H37" s="68"/>
      <c r="I37" s="68"/>
      <c r="J37" s="57">
        <f>VLOOKUP(K37,'lookup values'!A$1:E$6,3,0)</f>
        <v>4</v>
      </c>
      <c r="K37" s="86" t="s">
        <v>42</v>
      </c>
      <c r="L37" s="69"/>
      <c r="M37" s="63">
        <f>VLOOKUP(F37,'lookup values'!A$1:F$6,4,0)</f>
        <v>0</v>
      </c>
      <c r="N37" s="84">
        <f t="shared" si="5"/>
        <v>0</v>
      </c>
      <c r="O37" s="64"/>
      <c r="P37" s="64"/>
      <c r="Q37" s="64"/>
      <c r="R37" s="64"/>
      <c r="S37" s="64"/>
      <c r="T37" s="64"/>
      <c r="U37" s="64"/>
      <c r="V37" s="64"/>
      <c r="W37" s="64"/>
      <c r="X37" s="64"/>
      <c r="Y37" s="64"/>
      <c r="Z37" s="64"/>
      <c r="AA37" s="64"/>
      <c r="AB37" s="64"/>
      <c r="AC37" s="64"/>
      <c r="AD37" s="64"/>
      <c r="AE37" s="64"/>
      <c r="AF37" s="64"/>
      <c r="AG37" s="64"/>
      <c r="AH37" s="64"/>
    </row>
    <row r="38" ht="22.5" customHeight="1">
      <c r="A38" s="54" t="str">
        <f>'heuristic scoring'!A36</f>
        <v>CR7</v>
      </c>
      <c r="B38" s="55" t="str">
        <f>'heuristic scoring'!B36</f>
        <v>No typographical errors </v>
      </c>
      <c r="C38" s="56">
        <f>'heuristic scoring'!C36</f>
        <v>4</v>
      </c>
      <c r="D38" s="57">
        <f>VLOOKUP(F38,'lookup values'!A$1:E$6,3,0)</f>
        <v>4</v>
      </c>
      <c r="E38" s="62"/>
      <c r="F38" s="62" t="s">
        <v>42</v>
      </c>
      <c r="G38" s="65"/>
      <c r="H38" s="68"/>
      <c r="I38" s="68"/>
      <c r="J38" s="57">
        <f>VLOOKUP(K38,'lookup values'!A$1:E$6,3,0)</f>
        <v>4</v>
      </c>
      <c r="K38" s="62" t="s">
        <v>42</v>
      </c>
      <c r="L38" s="69"/>
      <c r="M38" s="63">
        <f>VLOOKUP(F38,'lookup values'!A$1:F$6,4,0)</f>
        <v>0</v>
      </c>
      <c r="N38" s="84">
        <f t="shared" si="5"/>
        <v>0</v>
      </c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4"/>
      <c r="AA38" s="64"/>
      <c r="AB38" s="64"/>
      <c r="AC38" s="64"/>
      <c r="AD38" s="64"/>
      <c r="AE38" s="64"/>
      <c r="AF38" s="64"/>
      <c r="AG38" s="64"/>
      <c r="AH38" s="64"/>
    </row>
    <row r="39" ht="22.5" customHeight="1">
      <c r="A39" s="70" t="str">
        <f>'heuristic scoring'!A37</f>
        <v>Controllable</v>
      </c>
      <c r="B39" s="71" t="str">
        <f>'heuristic scoring'!B37</f>
        <v>Tailored and customizable functionality</v>
      </c>
      <c r="C39" s="72">
        <f>'heuristic scoring'!C37</f>
        <v>24</v>
      </c>
      <c r="D39" s="73">
        <f>SUM(D40:D45)</f>
        <v>24</v>
      </c>
      <c r="E39" s="74">
        <f>D39/C39</f>
        <v>1</v>
      </c>
      <c r="F39" s="75"/>
      <c r="G39" s="76"/>
      <c r="H39" s="85"/>
      <c r="I39" s="85"/>
      <c r="J39" s="73">
        <f>SUM(J40:J45)</f>
        <v>24</v>
      </c>
      <c r="K39" s="75"/>
      <c r="L39" s="69"/>
      <c r="M39" s="79"/>
      <c r="N39" s="80"/>
      <c r="O39" s="64"/>
      <c r="P39" s="64"/>
      <c r="Q39" s="64"/>
      <c r="R39" s="64"/>
      <c r="S39" s="64"/>
      <c r="T39" s="64"/>
      <c r="U39" s="64"/>
      <c r="V39" s="64"/>
      <c r="W39" s="64"/>
      <c r="X39" s="64"/>
      <c r="Y39" s="64"/>
      <c r="Z39" s="64"/>
      <c r="AA39" s="64"/>
      <c r="AB39" s="64"/>
      <c r="AC39" s="64"/>
      <c r="AD39" s="64"/>
      <c r="AE39" s="64"/>
      <c r="AF39" s="64"/>
      <c r="AG39" s="64"/>
      <c r="AH39" s="64"/>
    </row>
    <row r="40" ht="22.5" customHeight="1">
      <c r="A40" s="54" t="str">
        <f>'heuristic scoring'!A38</f>
        <v>CO1</v>
      </c>
      <c r="B40" s="55" t="str">
        <f>'heuristic scoring'!B38</f>
        <v>Errors are anticipated and eliminated</v>
      </c>
      <c r="C40" s="56">
        <f>'heuristic scoring'!C38</f>
        <v>4</v>
      </c>
      <c r="D40" s="57">
        <f>VLOOKUP(F40,'lookup values'!A$1:E$6,3,0)</f>
        <v>4</v>
      </c>
      <c r="E40" s="62"/>
      <c r="F40" s="62" t="s">
        <v>42</v>
      </c>
      <c r="G40" s="65"/>
      <c r="H40" s="68"/>
      <c r="I40" s="68"/>
      <c r="J40" s="57">
        <f>VLOOKUP(K40,'lookup values'!A$1:E$6,3,0)</f>
        <v>4</v>
      </c>
      <c r="K40" s="62" t="s">
        <v>42</v>
      </c>
      <c r="L40" s="69"/>
      <c r="M40" s="63">
        <f>VLOOKUP(F40,'lookup values'!A$1:F$6,4,0)</f>
        <v>0</v>
      </c>
      <c r="N40" s="84">
        <f t="shared" ref="N40:N45" si="6">IF(O40="Planned", M40,0)</f>
        <v>0</v>
      </c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4"/>
      <c r="Z40" s="64"/>
      <c r="AA40" s="64"/>
      <c r="AB40" s="64"/>
      <c r="AC40" s="64"/>
      <c r="AD40" s="64"/>
      <c r="AE40" s="64"/>
      <c r="AF40" s="64"/>
      <c r="AG40" s="64"/>
      <c r="AH40" s="64"/>
    </row>
    <row r="41" ht="22.5" customHeight="1">
      <c r="A41" s="54" t="str">
        <f>'heuristic scoring'!A39</f>
        <v>CO2</v>
      </c>
      <c r="B41" s="55" t="str">
        <f>'heuristic scoring'!B39</f>
        <v>Users can easily recover from errors</v>
      </c>
      <c r="C41" s="56">
        <f>'heuristic scoring'!C39</f>
        <v>4</v>
      </c>
      <c r="D41" s="57">
        <f>VLOOKUP(F41,'lookup values'!A$1:E$6,3,0)</f>
        <v>4</v>
      </c>
      <c r="E41" s="62"/>
      <c r="F41" s="62" t="s">
        <v>42</v>
      </c>
      <c r="G41" s="65"/>
      <c r="H41" s="68"/>
      <c r="I41" s="68"/>
      <c r="J41" s="57">
        <f>VLOOKUP(K41,'lookup values'!A$1:E$6,3,0)</f>
        <v>4</v>
      </c>
      <c r="K41" s="62" t="s">
        <v>42</v>
      </c>
      <c r="L41" s="69"/>
      <c r="M41" s="63">
        <f>VLOOKUP(F41,'lookup values'!A$1:F$6,4,0)</f>
        <v>0</v>
      </c>
      <c r="N41" s="84">
        <f t="shared" si="6"/>
        <v>0</v>
      </c>
      <c r="O41" s="64"/>
      <c r="P41" s="64"/>
      <c r="Q41" s="64"/>
      <c r="R41" s="64"/>
      <c r="S41" s="64"/>
      <c r="T41" s="64"/>
      <c r="U41" s="64"/>
      <c r="V41" s="64"/>
      <c r="W41" s="64"/>
      <c r="X41" s="64"/>
      <c r="Y41" s="64"/>
      <c r="Z41" s="64"/>
      <c r="AA41" s="64"/>
      <c r="AB41" s="64"/>
      <c r="AC41" s="64"/>
      <c r="AD41" s="64"/>
      <c r="AE41" s="64"/>
      <c r="AF41" s="64"/>
      <c r="AG41" s="64"/>
      <c r="AH41" s="64"/>
    </row>
    <row r="42" ht="22.5" customHeight="1">
      <c r="A42" s="54" t="str">
        <f>'heuristic scoring'!A40</f>
        <v>CO3</v>
      </c>
      <c r="B42" s="55" t="str">
        <f>'heuristic scoring'!B40</f>
        <v>Functions work as advertised</v>
      </c>
      <c r="C42" s="56">
        <f>'heuristic scoring'!C40</f>
        <v>4</v>
      </c>
      <c r="D42" s="57">
        <f>VLOOKUP(F42,'lookup values'!A$1:E$6,3,0)</f>
        <v>4</v>
      </c>
      <c r="E42" s="62"/>
      <c r="F42" s="62" t="s">
        <v>42</v>
      </c>
      <c r="G42" s="65"/>
      <c r="H42" s="81"/>
      <c r="I42" s="81"/>
      <c r="J42" s="57">
        <f>VLOOKUP(K42,'lookup values'!A$1:E$6,3,0)</f>
        <v>4</v>
      </c>
      <c r="K42" s="62" t="s">
        <v>42</v>
      </c>
      <c r="L42" s="82"/>
      <c r="M42" s="63">
        <f>VLOOKUP(F42,'lookup values'!A$1:F$6,4,0)</f>
        <v>0</v>
      </c>
      <c r="N42" s="84">
        <f t="shared" si="6"/>
        <v>0</v>
      </c>
      <c r="O42" s="64"/>
      <c r="P42" s="64"/>
      <c r="Q42" s="64"/>
      <c r="R42" s="64"/>
      <c r="S42" s="64"/>
      <c r="T42" s="64"/>
      <c r="U42" s="64"/>
      <c r="V42" s="64"/>
      <c r="W42" s="64"/>
      <c r="X42" s="64"/>
      <c r="Y42" s="64"/>
      <c r="Z42" s="64"/>
      <c r="AA42" s="64"/>
      <c r="AB42" s="64"/>
      <c r="AC42" s="64"/>
      <c r="AD42" s="64"/>
      <c r="AE42" s="64"/>
      <c r="AF42" s="64"/>
      <c r="AG42" s="64"/>
      <c r="AH42" s="64"/>
    </row>
    <row r="43" ht="22.5" customHeight="1">
      <c r="A43" s="54" t="str">
        <f>'heuristic scoring'!A41</f>
        <v>CO4</v>
      </c>
      <c r="B43" s="55" t="str">
        <f>'heuristic scoring'!B41</f>
        <v>Information or functionality can be tailored</v>
      </c>
      <c r="C43" s="56">
        <f>'heuristic scoring'!C41</f>
        <v>4</v>
      </c>
      <c r="D43" s="57">
        <f>VLOOKUP(F43,'lookup values'!A$1:E$6,3,0)</f>
        <v>4</v>
      </c>
      <c r="E43" s="62"/>
      <c r="F43" s="62" t="s">
        <v>42</v>
      </c>
      <c r="G43" s="65"/>
      <c r="H43" s="68"/>
      <c r="I43" s="68"/>
      <c r="J43" s="57">
        <f>VLOOKUP(K43,'lookup values'!A$1:E$6,3,0)</f>
        <v>4</v>
      </c>
      <c r="K43" s="62" t="s">
        <v>42</v>
      </c>
      <c r="L43" s="69"/>
      <c r="M43" s="63">
        <f>VLOOKUP(F43,'lookup values'!A$1:F$6,4,0)</f>
        <v>0</v>
      </c>
      <c r="N43" s="84">
        <f t="shared" si="6"/>
        <v>0</v>
      </c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64"/>
      <c r="AG43" s="64"/>
      <c r="AH43" s="64"/>
    </row>
    <row r="44" ht="22.5" customHeight="1">
      <c r="A44" s="54" t="str">
        <f>'heuristic scoring'!A42</f>
        <v>CO5</v>
      </c>
      <c r="B44" s="55" t="str">
        <f>'heuristic scoring'!B42</f>
        <v>Users can back out of a process</v>
      </c>
      <c r="C44" s="56">
        <f>'heuristic scoring'!C42</f>
        <v>4</v>
      </c>
      <c r="D44" s="57">
        <f>VLOOKUP(F44,'lookup values'!A$1:E$6,3,0)</f>
        <v>4</v>
      </c>
      <c r="E44" s="62"/>
      <c r="F44" s="62" t="s">
        <v>42</v>
      </c>
      <c r="G44" s="65"/>
      <c r="H44" s="81"/>
      <c r="I44" s="81"/>
      <c r="J44" s="57">
        <f>VLOOKUP(K44,'lookup values'!A$1:E$6,3,0)</f>
        <v>4</v>
      </c>
      <c r="K44" s="62" t="s">
        <v>42</v>
      </c>
      <c r="L44" s="82"/>
      <c r="M44" s="63">
        <f>VLOOKUP(F44,'lookup values'!A$1:F$6,4,0)</f>
        <v>0</v>
      </c>
      <c r="N44" s="84">
        <f t="shared" si="6"/>
        <v>0</v>
      </c>
      <c r="O44" s="64"/>
      <c r="P44" s="64"/>
      <c r="Q44" s="64"/>
      <c r="R44" s="64"/>
      <c r="S44" s="64"/>
      <c r="T44" s="64"/>
      <c r="U44" s="64"/>
      <c r="V44" s="64"/>
      <c r="W44" s="64"/>
      <c r="X44" s="64"/>
      <c r="Y44" s="64"/>
      <c r="Z44" s="64"/>
      <c r="AA44" s="64"/>
      <c r="AB44" s="64"/>
      <c r="AC44" s="64"/>
      <c r="AD44" s="64"/>
      <c r="AE44" s="64"/>
      <c r="AF44" s="64"/>
      <c r="AG44" s="64"/>
      <c r="AH44" s="64"/>
    </row>
    <row r="45" ht="22.5" customHeight="1">
      <c r="A45" s="54" t="str">
        <f>'heuristic scoring'!A43</f>
        <v>CO6</v>
      </c>
      <c r="B45" s="55" t="str">
        <f>'heuristic scoring'!B43</f>
        <v>Users can move freely</v>
      </c>
      <c r="C45" s="56">
        <f>'heuristic scoring'!C43</f>
        <v>4</v>
      </c>
      <c r="D45" s="57">
        <f>VLOOKUP(F45,'lookup values'!A$1:E$6,3,0)</f>
        <v>4</v>
      </c>
      <c r="E45" s="62"/>
      <c r="F45" s="62" t="s">
        <v>42</v>
      </c>
      <c r="G45" s="65"/>
      <c r="H45" s="81"/>
      <c r="I45" s="81"/>
      <c r="J45" s="57">
        <f>VLOOKUP(K45,'lookup values'!A$1:E$6,3,0)</f>
        <v>4</v>
      </c>
      <c r="K45" s="62" t="s">
        <v>42</v>
      </c>
      <c r="L45" s="82"/>
      <c r="M45" s="63">
        <f>VLOOKUP(F45,'lookup values'!A$1:F$6,4,0)</f>
        <v>0</v>
      </c>
      <c r="N45" s="84">
        <f t="shared" si="6"/>
        <v>0</v>
      </c>
      <c r="O45" s="64"/>
      <c r="P45" s="64"/>
      <c r="Q45" s="64"/>
      <c r="R45" s="64"/>
      <c r="S45" s="64"/>
      <c r="T45" s="64"/>
      <c r="U45" s="64"/>
      <c r="V45" s="64"/>
      <c r="W45" s="64"/>
      <c r="X45" s="64"/>
      <c r="Y45" s="64"/>
      <c r="Z45" s="64"/>
      <c r="AA45" s="64"/>
      <c r="AB45" s="64"/>
      <c r="AC45" s="64"/>
      <c r="AD45" s="64"/>
      <c r="AE45" s="64"/>
      <c r="AF45" s="64"/>
      <c r="AG45" s="64"/>
      <c r="AH45" s="64"/>
    </row>
    <row r="46" ht="22.5" customHeight="1">
      <c r="A46" s="70" t="str">
        <f>'heuristic scoring'!A44</f>
        <v>Learnable</v>
      </c>
      <c r="B46" s="71" t="str">
        <f>'heuristic scoring'!B44</f>
        <v>Attainable knowledge of functionality</v>
      </c>
      <c r="C46" s="72">
        <f>'heuristic scoring'!C44</f>
        <v>12</v>
      </c>
      <c r="D46" s="87">
        <f>SUM(D47:D49)</f>
        <v>12</v>
      </c>
      <c r="E46" s="74">
        <f>D46/C46</f>
        <v>1</v>
      </c>
      <c r="F46" s="75"/>
      <c r="G46" s="76"/>
      <c r="H46" s="83"/>
      <c r="I46" s="83"/>
      <c r="J46" s="87">
        <f>SUM(J47:J49)</f>
        <v>12</v>
      </c>
      <c r="K46" s="75"/>
      <c r="L46" s="82"/>
      <c r="M46" s="88"/>
      <c r="N46" s="89"/>
      <c r="O46" s="64"/>
      <c r="P46" s="64"/>
      <c r="Q46" s="64"/>
      <c r="R46" s="64"/>
      <c r="S46" s="64"/>
      <c r="T46" s="64"/>
      <c r="U46" s="64"/>
      <c r="V46" s="64"/>
      <c r="W46" s="64"/>
      <c r="X46" s="64"/>
      <c r="Y46" s="64"/>
      <c r="Z46" s="64"/>
      <c r="AA46" s="64"/>
      <c r="AB46" s="64"/>
      <c r="AC46" s="64"/>
      <c r="AD46" s="64"/>
      <c r="AE46" s="64"/>
      <c r="AF46" s="64"/>
      <c r="AG46" s="64"/>
      <c r="AH46" s="64"/>
    </row>
    <row r="47" ht="22.5" customHeight="1">
      <c r="A47" s="54" t="str">
        <f>'heuristic scoring'!A45</f>
        <v>L1</v>
      </c>
      <c r="B47" s="55" t="str">
        <f>'heuristic scoring'!B45</f>
        <v>System can be grasped quickly</v>
      </c>
      <c r="C47" s="56">
        <f>'heuristic scoring'!C45</f>
        <v>4</v>
      </c>
      <c r="D47" s="90">
        <v>4.0</v>
      </c>
      <c r="E47" s="62"/>
      <c r="F47" s="62" t="s">
        <v>42</v>
      </c>
      <c r="G47" s="65"/>
      <c r="H47" s="81"/>
      <c r="I47" s="81"/>
      <c r="J47" s="90">
        <v>4.0</v>
      </c>
      <c r="K47" s="62" t="s">
        <v>42</v>
      </c>
      <c r="L47" s="82"/>
      <c r="M47" s="63">
        <f>VLOOKUP(F47,'lookup values'!A$1:F$6,4,0)</f>
        <v>0</v>
      </c>
      <c r="N47" s="84">
        <f t="shared" ref="N47:N49" si="7">IF(O47="Planned", M47,0)</f>
        <v>0</v>
      </c>
      <c r="O47" s="64"/>
      <c r="P47" s="64"/>
      <c r="Q47" s="64"/>
      <c r="R47" s="64"/>
      <c r="S47" s="64"/>
      <c r="T47" s="64"/>
      <c r="U47" s="64"/>
      <c r="V47" s="64"/>
      <c r="W47" s="64"/>
      <c r="X47" s="64"/>
      <c r="Y47" s="64"/>
      <c r="Z47" s="64"/>
      <c r="AA47" s="64"/>
      <c r="AB47" s="64"/>
      <c r="AC47" s="64"/>
      <c r="AD47" s="64"/>
      <c r="AE47" s="64"/>
      <c r="AF47" s="64"/>
      <c r="AG47" s="64"/>
      <c r="AH47" s="64"/>
    </row>
    <row r="48" ht="22.5" customHeight="1">
      <c r="A48" s="54" t="str">
        <f>'heuristic scoring'!A46</f>
        <v>L2</v>
      </c>
      <c r="B48" s="55" t="str">
        <f>'heuristic scoring'!B46</f>
        <v>Accessible help section</v>
      </c>
      <c r="C48" s="56">
        <f>'heuristic scoring'!C46</f>
        <v>4</v>
      </c>
      <c r="D48" s="90">
        <v>4.0</v>
      </c>
      <c r="E48" s="62"/>
      <c r="F48" s="62" t="s">
        <v>42</v>
      </c>
      <c r="G48" s="65"/>
      <c r="H48" s="81"/>
      <c r="I48" s="81"/>
      <c r="J48" s="90">
        <v>4.0</v>
      </c>
      <c r="K48" s="62" t="s">
        <v>42</v>
      </c>
      <c r="L48" s="82"/>
      <c r="M48" s="63">
        <f>VLOOKUP(F48,'lookup values'!A$1:F$6,4,0)</f>
        <v>0</v>
      </c>
      <c r="N48" s="84">
        <f t="shared" si="7"/>
        <v>0</v>
      </c>
      <c r="O48" s="64"/>
      <c r="P48" s="64"/>
      <c r="Q48" s="64"/>
      <c r="R48" s="64"/>
      <c r="S48" s="64"/>
      <c r="T48" s="64"/>
      <c r="U48" s="64"/>
      <c r="V48" s="64"/>
      <c r="W48" s="64"/>
      <c r="X48" s="64"/>
      <c r="Y48" s="64"/>
      <c r="Z48" s="64"/>
      <c r="AA48" s="64"/>
      <c r="AB48" s="64"/>
      <c r="AC48" s="64"/>
      <c r="AD48" s="64"/>
      <c r="AE48" s="64"/>
      <c r="AF48" s="64"/>
      <c r="AG48" s="64"/>
      <c r="AH48" s="64"/>
    </row>
    <row r="49" ht="22.5" customHeight="1">
      <c r="A49" s="54" t="str">
        <f>'heuristic scoring'!A47</f>
        <v>L3</v>
      </c>
      <c r="B49" s="55" t="str">
        <f>'heuristic scoring'!B47</f>
        <v>Predictable functions once learned</v>
      </c>
      <c r="C49" s="56">
        <f>'heuristic scoring'!C47</f>
        <v>4</v>
      </c>
      <c r="D49" s="90">
        <v>4.0</v>
      </c>
      <c r="E49" s="62"/>
      <c r="F49" s="62" t="s">
        <v>42</v>
      </c>
      <c r="G49" s="65"/>
      <c r="H49" s="81"/>
      <c r="I49" s="81"/>
      <c r="J49" s="90">
        <v>4.0</v>
      </c>
      <c r="K49" s="62" t="s">
        <v>42</v>
      </c>
      <c r="L49" s="82"/>
      <c r="M49" s="63">
        <f>VLOOKUP(F49,'lookup values'!A$1:F$6,4,0)</f>
        <v>0</v>
      </c>
      <c r="N49" s="84">
        <f t="shared" si="7"/>
        <v>0</v>
      </c>
      <c r="O49" s="64"/>
      <c r="P49" s="64"/>
      <c r="Q49" s="64"/>
      <c r="R49" s="64"/>
      <c r="S49" s="64"/>
      <c r="T49" s="64"/>
      <c r="U49" s="64"/>
      <c r="V49" s="64"/>
      <c r="W49" s="64"/>
      <c r="X49" s="64"/>
      <c r="Y49" s="64"/>
      <c r="Z49" s="64"/>
      <c r="AA49" s="64"/>
      <c r="AB49" s="64"/>
      <c r="AC49" s="64"/>
      <c r="AD49" s="64"/>
      <c r="AE49" s="64"/>
      <c r="AF49" s="64"/>
      <c r="AG49" s="64"/>
      <c r="AH49" s="64"/>
    </row>
    <row r="50" ht="22.5" customHeight="1">
      <c r="A50" s="70" t="str">
        <f>'heuristic scoring'!A48</f>
        <v>Overall Aesthetics</v>
      </c>
      <c r="B50" s="71" t="str">
        <f>'heuristic scoring'!B48</f>
        <v>Governed by artistic taste and professional quality </v>
      </c>
      <c r="C50" s="72">
        <f>'heuristic scoring'!C48</f>
        <v>44</v>
      </c>
      <c r="D50" s="73">
        <f>SUM(D51:D61)</f>
        <v>44</v>
      </c>
      <c r="E50" s="74">
        <f>D50/C50</f>
        <v>1</v>
      </c>
      <c r="F50" s="75"/>
      <c r="G50" s="76"/>
      <c r="H50" s="85"/>
      <c r="I50" s="85"/>
      <c r="J50" s="87">
        <f>SUM(J51:J61)</f>
        <v>44</v>
      </c>
      <c r="K50" s="75"/>
      <c r="L50" s="69"/>
      <c r="M50" s="88"/>
      <c r="N50" s="89"/>
      <c r="O50" s="64"/>
      <c r="P50" s="64"/>
      <c r="Q50" s="64"/>
      <c r="R50" s="64"/>
      <c r="S50" s="64"/>
      <c r="T50" s="64"/>
      <c r="U50" s="64"/>
      <c r="V50" s="64"/>
      <c r="W50" s="64"/>
      <c r="X50" s="64"/>
      <c r="Y50" s="64"/>
      <c r="Z50" s="64"/>
      <c r="AA50" s="64"/>
      <c r="AB50" s="64"/>
      <c r="AC50" s="64"/>
      <c r="AD50" s="64"/>
      <c r="AE50" s="64"/>
      <c r="AF50" s="64"/>
      <c r="AG50" s="64"/>
      <c r="AH50" s="64"/>
    </row>
    <row r="51" ht="22.5" customHeight="1">
      <c r="A51" s="54" t="str">
        <f>'heuristic scoring'!A49</f>
        <v>OA1</v>
      </c>
      <c r="B51" s="55" t="str">
        <f>'heuristic scoring'!B49</f>
        <v>UI not cluttered</v>
      </c>
      <c r="C51" s="56">
        <f>'heuristic scoring'!C49</f>
        <v>4</v>
      </c>
      <c r="D51" s="57">
        <f>VLOOKUP(F51,'lookup values'!A$1:E$6,3,0)</f>
        <v>4</v>
      </c>
      <c r="E51" s="62"/>
      <c r="F51" s="62" t="s">
        <v>42</v>
      </c>
      <c r="G51" s="65"/>
      <c r="H51" s="81"/>
      <c r="I51" s="81"/>
      <c r="J51" s="90">
        <v>4.0</v>
      </c>
      <c r="K51" s="62" t="s">
        <v>42</v>
      </c>
      <c r="L51" s="82"/>
      <c r="M51" s="63">
        <f>VLOOKUP(F51,'lookup values'!A$1:F$6,4,0)</f>
        <v>0</v>
      </c>
      <c r="N51" s="84">
        <f t="shared" ref="N51:N61" si="8">IF(O51="Planned", M51,0)</f>
        <v>0</v>
      </c>
      <c r="O51" s="64"/>
      <c r="P51" s="64"/>
      <c r="Q51" s="64"/>
      <c r="R51" s="64"/>
      <c r="S51" s="64"/>
      <c r="T51" s="64"/>
      <c r="U51" s="64"/>
      <c r="V51" s="64"/>
      <c r="W51" s="64"/>
      <c r="X51" s="64"/>
      <c r="Y51" s="64"/>
      <c r="Z51" s="64"/>
      <c r="AA51" s="64"/>
      <c r="AB51" s="64"/>
      <c r="AC51" s="64"/>
      <c r="AD51" s="64"/>
      <c r="AE51" s="64"/>
      <c r="AF51" s="64"/>
      <c r="AG51" s="64"/>
      <c r="AH51" s="64"/>
    </row>
    <row r="52" ht="22.5" customHeight="1">
      <c r="A52" s="54" t="str">
        <f>'heuristic scoring'!A50</f>
        <v>OA2</v>
      </c>
      <c r="B52" s="55" t="str">
        <f>'heuristic scoring'!B50</f>
        <v>Graphics support content</v>
      </c>
      <c r="C52" s="56">
        <f>'heuristic scoring'!C50</f>
        <v>4</v>
      </c>
      <c r="D52" s="57">
        <f>VLOOKUP(F52,'lookup values'!A$1:E$6,3,0)</f>
        <v>4</v>
      </c>
      <c r="E52" s="62"/>
      <c r="F52" s="62" t="s">
        <v>42</v>
      </c>
      <c r="G52" s="65"/>
      <c r="H52" s="81"/>
      <c r="I52" s="81"/>
      <c r="J52" s="90">
        <v>4.0</v>
      </c>
      <c r="K52" s="86" t="s">
        <v>42</v>
      </c>
      <c r="L52" s="82"/>
      <c r="M52" s="63">
        <f>VLOOKUP(F52,'lookup values'!A$1:F$6,4,0)</f>
        <v>0</v>
      </c>
      <c r="N52" s="84">
        <f t="shared" si="8"/>
        <v>0</v>
      </c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4"/>
      <c r="Z52" s="64"/>
      <c r="AA52" s="64"/>
      <c r="AB52" s="64"/>
      <c r="AC52" s="64"/>
      <c r="AD52" s="64"/>
      <c r="AE52" s="64"/>
      <c r="AF52" s="64"/>
      <c r="AG52" s="64"/>
      <c r="AH52" s="64"/>
    </row>
    <row r="53" ht="22.5" customHeight="1">
      <c r="A53" s="54" t="str">
        <f>'heuristic scoring'!A51</f>
        <v>OA3</v>
      </c>
      <c r="B53" s="55" t="str">
        <f>'heuristic scoring'!B51</f>
        <v>Font and spacing is consistent</v>
      </c>
      <c r="C53" s="56">
        <f>'heuristic scoring'!C51</f>
        <v>4</v>
      </c>
      <c r="D53" s="57">
        <f>VLOOKUP(F53,'lookup values'!A$1:E$6,3,0)</f>
        <v>4</v>
      </c>
      <c r="E53" s="62"/>
      <c r="F53" s="62" t="s">
        <v>42</v>
      </c>
      <c r="G53" s="65"/>
      <c r="H53" s="81"/>
      <c r="I53" s="81"/>
      <c r="J53" s="90">
        <v>4.0</v>
      </c>
      <c r="K53" s="86" t="s">
        <v>42</v>
      </c>
      <c r="L53" s="82"/>
      <c r="M53" s="63">
        <f>VLOOKUP(F53,'lookup values'!A$1:F$6,4,0)</f>
        <v>0</v>
      </c>
      <c r="N53" s="84">
        <f t="shared" si="8"/>
        <v>0</v>
      </c>
      <c r="O53" s="64"/>
      <c r="P53" s="64"/>
      <c r="Q53" s="64"/>
      <c r="R53" s="64"/>
      <c r="S53" s="64"/>
      <c r="T53" s="64"/>
      <c r="U53" s="64"/>
      <c r="V53" s="64"/>
      <c r="W53" s="64"/>
      <c r="X53" s="64"/>
      <c r="Y53" s="64"/>
      <c r="Z53" s="64"/>
      <c r="AA53" s="64"/>
      <c r="AB53" s="64"/>
      <c r="AC53" s="64"/>
      <c r="AD53" s="64"/>
      <c r="AE53" s="64"/>
      <c r="AF53" s="64"/>
      <c r="AG53" s="64"/>
      <c r="AH53" s="64"/>
    </row>
    <row r="54" ht="22.5" customHeight="1">
      <c r="A54" s="54" t="str">
        <f>'heuristic scoring'!A52</f>
        <v>OA4</v>
      </c>
      <c r="B54" s="55" t="str">
        <f>'heuristic scoring'!B52</f>
        <v>Appropriate titles</v>
      </c>
      <c r="C54" s="56">
        <f>'heuristic scoring'!C52</f>
        <v>4</v>
      </c>
      <c r="D54" s="57">
        <f>VLOOKUP(F54,'lookup values'!A$1:E$6,3,0)</f>
        <v>4</v>
      </c>
      <c r="E54" s="62"/>
      <c r="F54" s="62" t="s">
        <v>42</v>
      </c>
      <c r="G54" s="65"/>
      <c r="H54" s="81"/>
      <c r="I54" s="81"/>
      <c r="J54" s="90">
        <v>4.0</v>
      </c>
      <c r="K54" s="86" t="s">
        <v>42</v>
      </c>
      <c r="L54" s="82"/>
      <c r="M54" s="63">
        <f>VLOOKUP(F54,'lookup values'!A$1:F$6,4,0)</f>
        <v>0</v>
      </c>
      <c r="N54" s="84">
        <f t="shared" si="8"/>
        <v>0</v>
      </c>
      <c r="O54" s="64"/>
      <c r="P54" s="64"/>
      <c r="Q54" s="64"/>
      <c r="R54" s="64"/>
      <c r="S54" s="64"/>
      <c r="T54" s="64"/>
      <c r="U54" s="64"/>
      <c r="V54" s="64"/>
      <c r="W54" s="64"/>
      <c r="X54" s="64"/>
      <c r="Y54" s="64"/>
      <c r="Z54" s="64"/>
      <c r="AA54" s="64"/>
      <c r="AB54" s="64"/>
      <c r="AC54" s="64"/>
      <c r="AD54" s="64"/>
      <c r="AE54" s="64"/>
      <c r="AF54" s="64"/>
      <c r="AG54" s="64"/>
      <c r="AH54" s="64"/>
    </row>
    <row r="55" ht="22.5" customHeight="1">
      <c r="A55" s="54" t="str">
        <f>'heuristic scoring'!A53</f>
        <v>OA5</v>
      </c>
      <c r="B55" s="55" t="str">
        <f>'heuristic scoring'!B53</f>
        <v>Strong headers</v>
      </c>
      <c r="C55" s="56">
        <f>'heuristic scoring'!C53</f>
        <v>4</v>
      </c>
      <c r="D55" s="57">
        <f>VLOOKUP(F55,'lookup values'!A$1:E$6,3,0)</f>
        <v>4</v>
      </c>
      <c r="E55" s="62"/>
      <c r="F55" s="62" t="s">
        <v>42</v>
      </c>
      <c r="G55" s="65"/>
      <c r="H55" s="81"/>
      <c r="I55" s="81"/>
      <c r="J55" s="90">
        <v>4.0</v>
      </c>
      <c r="K55" s="86" t="s">
        <v>42</v>
      </c>
      <c r="L55" s="82"/>
      <c r="M55" s="63">
        <f>VLOOKUP(F55,'lookup values'!A$1:F$6,4,0)</f>
        <v>0</v>
      </c>
      <c r="N55" s="84">
        <f t="shared" si="8"/>
        <v>0</v>
      </c>
      <c r="O55" s="64"/>
      <c r="P55" s="64"/>
      <c r="Q55" s="64"/>
      <c r="R55" s="64"/>
      <c r="S55" s="64"/>
      <c r="T55" s="64"/>
      <c r="U55" s="64"/>
      <c r="V55" s="64"/>
      <c r="W55" s="64"/>
      <c r="X55" s="64"/>
      <c r="Y55" s="64"/>
      <c r="Z55" s="64"/>
      <c r="AA55" s="64"/>
      <c r="AB55" s="64"/>
      <c r="AC55" s="64"/>
      <c r="AD55" s="64"/>
      <c r="AE55" s="64"/>
      <c r="AF55" s="64"/>
      <c r="AG55" s="64"/>
      <c r="AH55" s="64"/>
    </row>
    <row r="56" ht="22.5" customHeight="1">
      <c r="A56" s="54" t="str">
        <f>'heuristic scoring'!A54</f>
        <v>OA6</v>
      </c>
      <c r="B56" s="55" t="str">
        <f>'heuristic scoring'!B54</f>
        <v>System messages are consistent in display and text</v>
      </c>
      <c r="C56" s="56">
        <f>'heuristic scoring'!C54</f>
        <v>4</v>
      </c>
      <c r="D56" s="57">
        <f>VLOOKUP(F56,'lookup values'!A$1:E$6,3,0)</f>
        <v>4</v>
      </c>
      <c r="E56" s="62"/>
      <c r="F56" s="62" t="s">
        <v>42</v>
      </c>
      <c r="G56" s="65"/>
      <c r="H56" s="91"/>
      <c r="I56" s="91"/>
      <c r="J56" s="90">
        <v>4.0</v>
      </c>
      <c r="K56" s="86" t="s">
        <v>42</v>
      </c>
      <c r="L56" s="92"/>
      <c r="M56" s="63">
        <f>VLOOKUP(F56,'lookup values'!A$1:F$6,4,0)</f>
        <v>0</v>
      </c>
      <c r="N56" s="84">
        <f t="shared" si="8"/>
        <v>0</v>
      </c>
      <c r="O56" s="64"/>
      <c r="P56" s="64"/>
      <c r="Q56" s="64"/>
      <c r="R56" s="64"/>
      <c r="S56" s="64"/>
      <c r="T56" s="64"/>
      <c r="U56" s="64"/>
      <c r="V56" s="64"/>
      <c r="W56" s="64"/>
      <c r="X56" s="64"/>
      <c r="Y56" s="64"/>
      <c r="Z56" s="64"/>
      <c r="AA56" s="64"/>
      <c r="AB56" s="64"/>
      <c r="AC56" s="64"/>
      <c r="AD56" s="64"/>
      <c r="AE56" s="64"/>
      <c r="AF56" s="64"/>
      <c r="AG56" s="64"/>
      <c r="AH56" s="64"/>
    </row>
    <row r="57" ht="22.5" customHeight="1">
      <c r="A57" s="54" t="str">
        <f>'heuristic scoring'!A55</f>
        <v>OA7</v>
      </c>
      <c r="B57" s="55" t="str">
        <f>'heuristic scoring'!B55</f>
        <v>Logo is used correctly</v>
      </c>
      <c r="C57" s="56">
        <f>'heuristic scoring'!C55</f>
        <v>4</v>
      </c>
      <c r="D57" s="57">
        <f>VLOOKUP(F57,'lookup values'!A$1:E$6,3,0)</f>
        <v>4</v>
      </c>
      <c r="E57" s="62"/>
      <c r="F57" s="62" t="s">
        <v>42</v>
      </c>
      <c r="G57" s="65"/>
      <c r="H57" s="81"/>
      <c r="I57" s="81"/>
      <c r="J57" s="90">
        <v>4.0</v>
      </c>
      <c r="K57" s="86" t="s">
        <v>42</v>
      </c>
      <c r="L57" s="82"/>
      <c r="M57" s="63">
        <f>VLOOKUP(F57,'lookup values'!A$1:F$6,4,0)</f>
        <v>0</v>
      </c>
      <c r="N57" s="84">
        <f t="shared" si="8"/>
        <v>0</v>
      </c>
      <c r="O57" s="64"/>
      <c r="P57" s="64"/>
      <c r="Q57" s="64"/>
      <c r="R57" s="64"/>
      <c r="S57" s="64"/>
      <c r="T57" s="64"/>
      <c r="U57" s="64"/>
      <c r="V57" s="64"/>
      <c r="W57" s="64"/>
      <c r="X57" s="64"/>
      <c r="Y57" s="64"/>
      <c r="Z57" s="64"/>
      <c r="AA57" s="64"/>
      <c r="AB57" s="64"/>
      <c r="AC57" s="64"/>
      <c r="AD57" s="64"/>
      <c r="AE57" s="64"/>
      <c r="AF57" s="64"/>
      <c r="AG57" s="64"/>
      <c r="AH57" s="64"/>
    </row>
    <row r="58" ht="22.5" customHeight="1">
      <c r="A58" s="54" t="str">
        <f>'heuristic scoring'!A56</f>
        <v>OA8</v>
      </c>
      <c r="B58" s="55" t="str">
        <f>'heuristic scoring'!B56</f>
        <v>Color scheme is present</v>
      </c>
      <c r="C58" s="56">
        <f>'heuristic scoring'!C56</f>
        <v>4</v>
      </c>
      <c r="D58" s="57">
        <f>VLOOKUP(F58,'lookup values'!A$1:E$6,3,0)</f>
        <v>4</v>
      </c>
      <c r="E58" s="62"/>
      <c r="F58" s="62" t="s">
        <v>42</v>
      </c>
      <c r="G58" s="65"/>
      <c r="H58" s="81"/>
      <c r="I58" s="81"/>
      <c r="J58" s="90">
        <v>4.0</v>
      </c>
      <c r="K58" s="86" t="s">
        <v>42</v>
      </c>
      <c r="L58" s="82"/>
      <c r="M58" s="63">
        <f>VLOOKUP(F58,'lookup values'!A$1:F$6,4,0)</f>
        <v>0</v>
      </c>
      <c r="N58" s="84">
        <f t="shared" si="8"/>
        <v>0</v>
      </c>
      <c r="O58" s="64"/>
      <c r="P58" s="64"/>
      <c r="Q58" s="64"/>
      <c r="R58" s="64"/>
      <c r="S58" s="64"/>
      <c r="T58" s="64"/>
      <c r="U58" s="64"/>
      <c r="V58" s="64"/>
      <c r="W58" s="64"/>
      <c r="X58" s="64"/>
      <c r="Y58" s="64"/>
      <c r="Z58" s="64"/>
      <c r="AA58" s="64"/>
      <c r="AB58" s="64"/>
      <c r="AC58" s="64"/>
      <c r="AD58" s="64"/>
      <c r="AE58" s="64"/>
      <c r="AF58" s="64"/>
      <c r="AG58" s="64"/>
      <c r="AH58" s="64"/>
    </row>
    <row r="59" ht="22.5" customHeight="1">
      <c r="A59" s="54" t="str">
        <f>'heuristic scoring'!A57</f>
        <v>OA9</v>
      </c>
      <c r="B59" s="55" t="str">
        <f>'heuristic scoring'!B57</f>
        <v>Navigation system based on [design system]</v>
      </c>
      <c r="C59" s="56">
        <f>'heuristic scoring'!C57</f>
        <v>4</v>
      </c>
      <c r="D59" s="57">
        <f>VLOOKUP(F59,'lookup values'!A$1:E$6,3,0)</f>
        <v>4</v>
      </c>
      <c r="E59" s="62"/>
      <c r="F59" s="62" t="s">
        <v>42</v>
      </c>
      <c r="G59" s="65"/>
      <c r="H59" s="81"/>
      <c r="I59" s="81"/>
      <c r="J59" s="90">
        <v>4.0</v>
      </c>
      <c r="K59" s="86" t="s">
        <v>42</v>
      </c>
      <c r="L59" s="82"/>
      <c r="M59" s="63">
        <f>VLOOKUP(F59,'lookup values'!A$1:F$6,4,0)</f>
        <v>0</v>
      </c>
      <c r="N59" s="84">
        <f t="shared" si="8"/>
        <v>0</v>
      </c>
      <c r="O59" s="64"/>
      <c r="P59" s="64"/>
      <c r="Q59" s="64"/>
      <c r="R59" s="64"/>
      <c r="S59" s="64"/>
      <c r="T59" s="64"/>
      <c r="U59" s="64"/>
      <c r="V59" s="64"/>
      <c r="W59" s="64"/>
      <c r="X59" s="64"/>
      <c r="Y59" s="64"/>
      <c r="Z59" s="64"/>
      <c r="AA59" s="64"/>
      <c r="AB59" s="64"/>
      <c r="AC59" s="64"/>
      <c r="AD59" s="64"/>
      <c r="AE59" s="64"/>
      <c r="AF59" s="64"/>
      <c r="AG59" s="64"/>
      <c r="AH59" s="64"/>
    </row>
    <row r="60" ht="22.5" customHeight="1">
      <c r="A60" s="54" t="str">
        <f>'heuristic scoring'!A58</f>
        <v>OA10</v>
      </c>
      <c r="B60" s="55" t="str">
        <f>'heuristic scoring'!B58</f>
        <v>Icons based on [design system]</v>
      </c>
      <c r="C60" s="56">
        <f>'heuristic scoring'!C58</f>
        <v>4</v>
      </c>
      <c r="D60" s="57">
        <f>VLOOKUP(F60,'lookup values'!A$1:E$6,3,0)</f>
        <v>4</v>
      </c>
      <c r="E60" s="62"/>
      <c r="F60" s="62" t="s">
        <v>42</v>
      </c>
      <c r="G60" s="65"/>
      <c r="H60" s="81"/>
      <c r="I60" s="81"/>
      <c r="J60" s="90">
        <v>4.0</v>
      </c>
      <c r="K60" s="86" t="s">
        <v>42</v>
      </c>
      <c r="L60" s="82"/>
      <c r="M60" s="63">
        <f>VLOOKUP(F60,'lookup values'!A$1:F$6,4,0)</f>
        <v>0</v>
      </c>
      <c r="N60" s="84">
        <f t="shared" si="8"/>
        <v>0</v>
      </c>
      <c r="O60" s="64"/>
      <c r="P60" s="64"/>
      <c r="Q60" s="64"/>
      <c r="R60" s="64"/>
      <c r="S60" s="64"/>
      <c r="T60" s="64"/>
      <c r="U60" s="64"/>
      <c r="V60" s="64"/>
      <c r="W60" s="64"/>
      <c r="X60" s="64"/>
      <c r="Y60" s="64"/>
      <c r="Z60" s="64"/>
      <c r="AA60" s="64"/>
      <c r="AB60" s="64"/>
      <c r="AC60" s="64"/>
      <c r="AD60" s="64"/>
      <c r="AE60" s="64"/>
      <c r="AF60" s="64"/>
      <c r="AG60" s="64"/>
      <c r="AH60" s="64"/>
    </row>
    <row r="61" ht="22.5" customHeight="1">
      <c r="A61" s="54" t="str">
        <f>'heuristic scoring'!A59</f>
        <v>OA11</v>
      </c>
      <c r="B61" s="55" t="str">
        <f>'heuristic scoring'!B59</f>
        <v>UI controls based on [design system]</v>
      </c>
      <c r="C61" s="56">
        <f>'heuristic scoring'!C59</f>
        <v>4</v>
      </c>
      <c r="D61" s="57">
        <f>VLOOKUP(F61,'lookup values'!A$1:E$6,3,0)</f>
        <v>4</v>
      </c>
      <c r="E61" s="62"/>
      <c r="F61" s="62" t="s">
        <v>42</v>
      </c>
      <c r="G61" s="93"/>
      <c r="H61" s="68"/>
      <c r="I61" s="68"/>
      <c r="J61" s="90">
        <v>4.0</v>
      </c>
      <c r="K61" s="86" t="s">
        <v>42</v>
      </c>
      <c r="L61" s="69"/>
      <c r="M61" s="63">
        <f>VLOOKUP(F61,'lookup values'!A$1:F$6,4,0)</f>
        <v>0</v>
      </c>
      <c r="N61" s="84">
        <f t="shared" si="8"/>
        <v>0</v>
      </c>
      <c r="O61" s="64"/>
      <c r="P61" s="64"/>
      <c r="Q61" s="64"/>
      <c r="R61" s="64"/>
      <c r="S61" s="64"/>
      <c r="T61" s="64"/>
      <c r="U61" s="64"/>
      <c r="V61" s="64"/>
      <c r="W61" s="64"/>
      <c r="X61" s="64"/>
      <c r="Y61" s="64"/>
      <c r="Z61" s="64"/>
      <c r="AA61" s="64"/>
      <c r="AB61" s="64"/>
      <c r="AC61" s="64"/>
      <c r="AD61" s="64"/>
      <c r="AE61" s="64"/>
      <c r="AF61" s="64"/>
      <c r="AG61" s="64"/>
      <c r="AH61" s="64"/>
    </row>
    <row r="62" ht="22.5" customHeight="1">
      <c r="A62" s="70" t="str">
        <f>'heuristic scoring'!A60</f>
        <v>Persuasive Design</v>
      </c>
      <c r="B62" s="71" t="str">
        <f>'heuristic scoring'!B60</f>
        <v>Displays valid reasoning to change behavior</v>
      </c>
      <c r="C62" s="72">
        <f>'heuristic scoring'!C60</f>
        <v>24</v>
      </c>
      <c r="D62" s="73">
        <f>SUM(D63:D68)</f>
        <v>24</v>
      </c>
      <c r="E62" s="74">
        <f>D62/C62</f>
        <v>1</v>
      </c>
      <c r="F62" s="75"/>
      <c r="G62" s="75"/>
      <c r="H62" s="85"/>
      <c r="I62" s="85"/>
      <c r="J62" s="87">
        <f>SUM(J63:J68)</f>
        <v>24</v>
      </c>
      <c r="K62" s="75"/>
      <c r="L62" s="69"/>
      <c r="M62" s="88"/>
      <c r="N62" s="89"/>
      <c r="O62" s="64"/>
      <c r="P62" s="64"/>
      <c r="Q62" s="64"/>
      <c r="R62" s="64"/>
      <c r="S62" s="64"/>
      <c r="T62" s="64"/>
      <c r="U62" s="64"/>
      <c r="V62" s="64"/>
      <c r="W62" s="64"/>
      <c r="X62" s="64"/>
      <c r="Y62" s="64"/>
      <c r="Z62" s="64"/>
      <c r="AA62" s="64"/>
      <c r="AB62" s="64"/>
      <c r="AC62" s="64"/>
      <c r="AD62" s="64"/>
      <c r="AE62" s="64"/>
      <c r="AF62" s="64"/>
      <c r="AG62" s="64"/>
      <c r="AH62" s="64"/>
    </row>
    <row r="63" ht="22.5" customHeight="1">
      <c r="A63" s="54" t="str">
        <f>'heuristic scoring'!A61</f>
        <v>P1</v>
      </c>
      <c r="B63" s="55" t="str">
        <f>'heuristic scoring'!B61</f>
        <v>Motivation matches desired behavior change</v>
      </c>
      <c r="C63" s="56">
        <f>'heuristic scoring'!C61</f>
        <v>4</v>
      </c>
      <c r="D63" s="57">
        <f>VLOOKUP(F63,'lookup values'!A$1:E$6,3,0)</f>
        <v>4</v>
      </c>
      <c r="E63" s="62"/>
      <c r="F63" s="62" t="s">
        <v>42</v>
      </c>
      <c r="G63" s="93"/>
      <c r="H63" s="68"/>
      <c r="I63" s="68"/>
      <c r="J63" s="90">
        <v>4.0</v>
      </c>
      <c r="K63" s="62" t="s">
        <v>42</v>
      </c>
      <c r="L63" s="69"/>
      <c r="M63" s="63">
        <f>VLOOKUP(F63,'lookup values'!A$1:F$6,4,0)</f>
        <v>0</v>
      </c>
      <c r="N63" s="84">
        <f t="shared" ref="N63:N68" si="9">IF(O63="Planned", M63,0)</f>
        <v>0</v>
      </c>
      <c r="O63" s="64"/>
      <c r="P63" s="64"/>
      <c r="Q63" s="64"/>
      <c r="R63" s="64"/>
      <c r="S63" s="64"/>
      <c r="T63" s="64"/>
      <c r="U63" s="64"/>
      <c r="V63" s="64"/>
      <c r="W63" s="64"/>
      <c r="X63" s="64"/>
      <c r="Y63" s="64"/>
      <c r="Z63" s="64"/>
      <c r="AA63" s="64"/>
      <c r="AB63" s="64"/>
      <c r="AC63" s="64"/>
      <c r="AD63" s="64"/>
      <c r="AE63" s="64"/>
      <c r="AF63" s="64"/>
      <c r="AG63" s="64"/>
      <c r="AH63" s="64"/>
    </row>
    <row r="64" ht="22.5" customHeight="1">
      <c r="A64" s="54" t="str">
        <f>'heuristic scoring'!A62</f>
        <v>P2</v>
      </c>
      <c r="B64" s="55" t="str">
        <f>'heuristic scoring'!B62</f>
        <v>Simple to engage new behavior</v>
      </c>
      <c r="C64" s="56">
        <f>'heuristic scoring'!C62</f>
        <v>4</v>
      </c>
      <c r="D64" s="57">
        <f>VLOOKUP(F64,'lookup values'!A$1:E$6,3,0)</f>
        <v>4</v>
      </c>
      <c r="E64" s="62"/>
      <c r="F64" s="62" t="s">
        <v>42</v>
      </c>
      <c r="G64" s="93"/>
      <c r="H64" s="68"/>
      <c r="I64" s="68"/>
      <c r="J64" s="90">
        <v>4.0</v>
      </c>
      <c r="K64" s="62" t="s">
        <v>42</v>
      </c>
      <c r="L64" s="69"/>
      <c r="M64" s="63">
        <f>VLOOKUP(F64,'lookup values'!A$1:F$6,4,0)</f>
        <v>0</v>
      </c>
      <c r="N64" s="84">
        <f t="shared" si="9"/>
        <v>0</v>
      </c>
      <c r="O64" s="64"/>
      <c r="P64" s="64"/>
      <c r="Q64" s="64"/>
      <c r="R64" s="64"/>
      <c r="S64" s="64"/>
      <c r="T64" s="64"/>
      <c r="U64" s="64"/>
      <c r="V64" s="64"/>
      <c r="W64" s="64"/>
      <c r="X64" s="64"/>
      <c r="Y64" s="64"/>
      <c r="Z64" s="64"/>
      <c r="AA64" s="64"/>
      <c r="AB64" s="64"/>
      <c r="AC64" s="64"/>
      <c r="AD64" s="64"/>
      <c r="AE64" s="64"/>
      <c r="AF64" s="64"/>
      <c r="AG64" s="64"/>
      <c r="AH64" s="64"/>
    </row>
    <row r="65" ht="22.5" customHeight="1">
      <c r="A65" s="54" t="str">
        <f>'heuristic scoring'!A63</f>
        <v>P3</v>
      </c>
      <c r="B65" s="55" t="str">
        <f>'heuristic scoring'!B63</f>
        <v>User has time for new behavior </v>
      </c>
      <c r="C65" s="56">
        <f>'heuristic scoring'!C63</f>
        <v>4</v>
      </c>
      <c r="D65" s="57">
        <f>VLOOKUP(F65,'lookup values'!A$1:E$6,3,0)</f>
        <v>4</v>
      </c>
      <c r="E65" s="62"/>
      <c r="F65" s="62" t="s">
        <v>42</v>
      </c>
      <c r="G65" s="93"/>
      <c r="H65" s="68"/>
      <c r="I65" s="68"/>
      <c r="J65" s="90">
        <v>4.0</v>
      </c>
      <c r="K65" s="62" t="s">
        <v>42</v>
      </c>
      <c r="L65" s="69"/>
      <c r="M65" s="63">
        <f>VLOOKUP(F65,'lookup values'!A$1:F$6,4,0)</f>
        <v>0</v>
      </c>
      <c r="N65" s="84">
        <f t="shared" si="9"/>
        <v>0</v>
      </c>
      <c r="O65" s="64"/>
      <c r="P65" s="64"/>
      <c r="Q65" s="64"/>
      <c r="R65" s="64"/>
      <c r="S65" s="64"/>
      <c r="T65" s="64"/>
      <c r="U65" s="64"/>
      <c r="V65" s="64"/>
      <c r="W65" s="64"/>
      <c r="X65" s="64"/>
      <c r="Y65" s="64"/>
      <c r="Z65" s="64"/>
      <c r="AA65" s="64"/>
      <c r="AB65" s="64"/>
      <c r="AC65" s="64"/>
      <c r="AD65" s="64"/>
      <c r="AE65" s="64"/>
      <c r="AF65" s="64"/>
      <c r="AG65" s="64"/>
      <c r="AH65" s="64"/>
    </row>
    <row r="66" ht="22.5" customHeight="1">
      <c r="A66" s="54" t="str">
        <f>'heuristic scoring'!A64</f>
        <v>P4</v>
      </c>
      <c r="B66" s="55" t="str">
        <f>'heuristic scoring'!B64</f>
        <v>The new behavior complies with [validated persona/user journey]</v>
      </c>
      <c r="C66" s="56">
        <f>'heuristic scoring'!C64</f>
        <v>4</v>
      </c>
      <c r="D66" s="57">
        <f>VLOOKUP(F66,'lookup values'!A$1:E$6,3,0)</f>
        <v>4</v>
      </c>
      <c r="E66" s="62"/>
      <c r="F66" s="62" t="s">
        <v>42</v>
      </c>
      <c r="G66" s="93"/>
      <c r="H66" s="68"/>
      <c r="I66" s="68"/>
      <c r="J66" s="90">
        <v>4.0</v>
      </c>
      <c r="K66" s="62" t="s">
        <v>42</v>
      </c>
      <c r="L66" s="69"/>
      <c r="M66" s="63">
        <f>VLOOKUP(F66,'lookup values'!A$1:F$6,4,0)</f>
        <v>0</v>
      </c>
      <c r="N66" s="84">
        <f t="shared" si="9"/>
        <v>0</v>
      </c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4"/>
      <c r="Z66" s="64"/>
      <c r="AA66" s="64"/>
      <c r="AB66" s="64"/>
      <c r="AC66" s="64"/>
      <c r="AD66" s="64"/>
      <c r="AE66" s="64"/>
      <c r="AF66" s="64"/>
      <c r="AG66" s="64"/>
      <c r="AH66" s="64"/>
    </row>
    <row r="67" ht="22.5" customHeight="1">
      <c r="A67" s="94" t="str">
        <f>'heuristic scoring'!A65</f>
        <v>P5</v>
      </c>
      <c r="B67" s="95" t="str">
        <f>'heuristic scoring'!B65</f>
        <v>Trigger is used</v>
      </c>
      <c r="C67" s="96">
        <f>'heuristic scoring'!C65</f>
        <v>4</v>
      </c>
      <c r="D67" s="57">
        <f>VLOOKUP(F67,'lookup values'!A$1:E$6,3,0)</f>
        <v>4</v>
      </c>
      <c r="E67" s="62"/>
      <c r="F67" s="62" t="s">
        <v>42</v>
      </c>
      <c r="G67" s="93"/>
      <c r="H67" s="68"/>
      <c r="I67" s="68"/>
      <c r="J67" s="90">
        <v>4.0</v>
      </c>
      <c r="K67" s="62" t="s">
        <v>42</v>
      </c>
      <c r="L67" s="69"/>
      <c r="M67" s="63">
        <f>VLOOKUP(F67,'lookup values'!A$1:F$6,4,0)</f>
        <v>0</v>
      </c>
      <c r="N67" s="84">
        <f t="shared" si="9"/>
        <v>0</v>
      </c>
      <c r="O67" s="64"/>
      <c r="P67" s="64"/>
      <c r="Q67" s="64"/>
      <c r="R67" s="64"/>
      <c r="S67" s="64"/>
      <c r="T67" s="64"/>
      <c r="U67" s="64"/>
      <c r="V67" s="64"/>
      <c r="W67" s="64"/>
      <c r="X67" s="64"/>
      <c r="Y67" s="64"/>
      <c r="Z67" s="64"/>
      <c r="AA67" s="64"/>
      <c r="AB67" s="64"/>
      <c r="AC67" s="64"/>
      <c r="AD67" s="64"/>
      <c r="AE67" s="64"/>
      <c r="AF67" s="64"/>
      <c r="AG67" s="64"/>
      <c r="AH67" s="64"/>
    </row>
    <row r="68" ht="22.5" customHeight="1">
      <c r="A68" s="94" t="str">
        <f>'heuristic scoring'!A66</f>
        <v>P6</v>
      </c>
      <c r="B68" s="95" t="str">
        <f>'heuristic scoring'!B66</f>
        <v>Trigger matches the behavior desired</v>
      </c>
      <c r="C68" s="96">
        <f>'heuristic scoring'!C66</f>
        <v>4</v>
      </c>
      <c r="D68" s="57">
        <f>VLOOKUP(F68,'lookup values'!A$1:E$6,3,0)</f>
        <v>4</v>
      </c>
      <c r="E68" s="62"/>
      <c r="F68" s="62" t="s">
        <v>42</v>
      </c>
      <c r="G68" s="93"/>
      <c r="H68" s="68"/>
      <c r="I68" s="68"/>
      <c r="J68" s="90">
        <v>4.0</v>
      </c>
      <c r="K68" s="62" t="s">
        <v>42</v>
      </c>
      <c r="L68" s="69"/>
      <c r="M68" s="63">
        <f>VLOOKUP(F68,'lookup values'!A$1:F$6,4,0)</f>
        <v>0</v>
      </c>
      <c r="N68" s="84">
        <f t="shared" si="9"/>
        <v>0</v>
      </c>
      <c r="O68" s="64"/>
      <c r="P68" s="64"/>
      <c r="Q68" s="64"/>
      <c r="R68" s="64"/>
      <c r="S68" s="64"/>
      <c r="T68" s="64"/>
      <c r="U68" s="64"/>
      <c r="V68" s="64"/>
      <c r="W68" s="64"/>
      <c r="X68" s="64"/>
      <c r="Y68" s="64"/>
      <c r="Z68" s="64"/>
      <c r="AA68" s="64"/>
      <c r="AB68" s="64"/>
      <c r="AC68" s="64"/>
      <c r="AD68" s="64"/>
      <c r="AE68" s="64"/>
      <c r="AF68" s="64"/>
      <c r="AG68" s="64"/>
      <c r="AH68" s="64"/>
    </row>
    <row r="69" ht="22.5" customHeight="1">
      <c r="A69" s="97"/>
      <c r="B69" s="98"/>
      <c r="C69" s="99"/>
      <c r="D69" s="99"/>
      <c r="E69" s="99"/>
      <c r="F69" s="99"/>
      <c r="G69" s="69"/>
      <c r="H69" s="69"/>
      <c r="I69" s="69"/>
      <c r="J69" s="99"/>
      <c r="K69" s="99"/>
      <c r="L69" s="69"/>
      <c r="M69" s="88"/>
      <c r="N69" s="89"/>
      <c r="O69" s="100"/>
      <c r="P69" s="100"/>
      <c r="Q69" s="100"/>
      <c r="R69" s="100"/>
      <c r="S69" s="100"/>
      <c r="T69" s="64"/>
      <c r="U69" s="64"/>
      <c r="V69" s="64"/>
      <c r="W69" s="64"/>
      <c r="X69" s="64"/>
      <c r="Y69" s="64"/>
      <c r="Z69" s="64"/>
      <c r="AA69" s="64"/>
      <c r="AB69" s="64"/>
      <c r="AC69" s="64"/>
      <c r="AD69" s="64"/>
      <c r="AE69" s="64"/>
      <c r="AF69" s="64"/>
      <c r="AG69" s="64"/>
      <c r="AH69" s="64"/>
    </row>
    <row r="70" ht="22.5" customHeight="1">
      <c r="A70" s="101"/>
      <c r="B70" s="102" t="s">
        <v>47</v>
      </c>
      <c r="C70" s="103"/>
      <c r="D70" s="103"/>
      <c r="E70" s="104"/>
      <c r="F70" s="103"/>
      <c r="G70" s="105"/>
      <c r="H70" s="105"/>
      <c r="I70" s="105"/>
      <c r="J70" s="103"/>
      <c r="K70" s="103"/>
      <c r="L70" s="69"/>
      <c r="M70" s="106"/>
      <c r="N70" s="84">
        <f t="shared" ref="N70:N74" si="10">IF(O70="Planned", M70,0)</f>
        <v>0</v>
      </c>
      <c r="O70" s="100"/>
      <c r="P70" s="100"/>
      <c r="Q70" s="100"/>
      <c r="R70" s="100"/>
      <c r="S70" s="100"/>
      <c r="T70" s="100"/>
      <c r="U70" s="100"/>
      <c r="V70" s="100"/>
      <c r="W70" s="100"/>
      <c r="X70" s="100"/>
      <c r="Y70" s="100"/>
      <c r="Z70" s="100"/>
      <c r="AA70" s="100"/>
      <c r="AB70" s="100"/>
      <c r="AC70" s="100"/>
      <c r="AD70" s="100"/>
      <c r="AE70" s="100"/>
      <c r="AF70" s="100"/>
      <c r="AG70" s="100"/>
      <c r="AH70" s="100"/>
    </row>
    <row r="71" ht="22.5" customHeight="1">
      <c r="A71" s="107"/>
      <c r="B71" s="108" t="s">
        <v>48</v>
      </c>
      <c r="C71" s="109"/>
      <c r="D71" s="109"/>
      <c r="E71" s="110"/>
      <c r="F71" s="109" t="s">
        <v>49</v>
      </c>
      <c r="G71" s="111"/>
      <c r="H71" s="111"/>
      <c r="I71" s="111"/>
      <c r="J71" s="109"/>
      <c r="K71" s="109"/>
      <c r="L71" s="69"/>
      <c r="M71" s="63">
        <f>VLOOKUP(F71,'lookup values'!A$1:F$6,4,0)</f>
        <v>3</v>
      </c>
      <c r="N71" s="84">
        <f t="shared" si="10"/>
        <v>0</v>
      </c>
      <c r="O71" s="100"/>
      <c r="P71" s="100"/>
      <c r="Q71" s="100"/>
      <c r="R71" s="100"/>
      <c r="S71" s="100"/>
      <c r="T71" s="100"/>
      <c r="U71" s="100"/>
      <c r="V71" s="100"/>
      <c r="W71" s="100"/>
      <c r="X71" s="100"/>
      <c r="Y71" s="100"/>
      <c r="Z71" s="100"/>
      <c r="AA71" s="100"/>
      <c r="AB71" s="100"/>
      <c r="AC71" s="100"/>
      <c r="AD71" s="100"/>
      <c r="AE71" s="100"/>
      <c r="AF71" s="100"/>
      <c r="AG71" s="100"/>
      <c r="AH71" s="100"/>
    </row>
    <row r="72" ht="22.5" customHeight="1">
      <c r="A72" s="107"/>
      <c r="B72" s="108" t="s">
        <v>50</v>
      </c>
      <c r="C72" s="109"/>
      <c r="D72" s="109"/>
      <c r="E72" s="110"/>
      <c r="F72" s="109" t="s">
        <v>49</v>
      </c>
      <c r="G72" s="111"/>
      <c r="H72" s="111"/>
      <c r="I72" s="111"/>
      <c r="J72" s="109"/>
      <c r="K72" s="109"/>
      <c r="L72" s="69"/>
      <c r="M72" s="63">
        <f>VLOOKUP(F72,'lookup values'!A$1:F$6,4,0)</f>
        <v>3</v>
      </c>
      <c r="N72" s="84">
        <f t="shared" si="10"/>
        <v>0</v>
      </c>
      <c r="O72" s="100"/>
      <c r="P72" s="100"/>
      <c r="Q72" s="100"/>
      <c r="R72" s="100"/>
      <c r="S72" s="100"/>
      <c r="T72" s="100"/>
      <c r="U72" s="100"/>
      <c r="V72" s="100"/>
      <c r="W72" s="100"/>
      <c r="X72" s="100"/>
      <c r="Y72" s="100"/>
      <c r="Z72" s="100"/>
      <c r="AA72" s="100"/>
      <c r="AB72" s="100"/>
      <c r="AC72" s="100"/>
      <c r="AD72" s="100"/>
      <c r="AE72" s="100"/>
      <c r="AF72" s="100"/>
      <c r="AG72" s="100"/>
      <c r="AH72" s="100"/>
    </row>
    <row r="73" ht="22.5" customHeight="1">
      <c r="A73" s="107"/>
      <c r="B73" s="108" t="s">
        <v>51</v>
      </c>
      <c r="C73" s="109"/>
      <c r="D73" s="109"/>
      <c r="E73" s="110"/>
      <c r="F73" s="109" t="s">
        <v>49</v>
      </c>
      <c r="G73" s="111"/>
      <c r="H73" s="111"/>
      <c r="I73" s="111"/>
      <c r="J73" s="109"/>
      <c r="K73" s="109"/>
      <c r="L73" s="69"/>
      <c r="M73" s="63">
        <f>VLOOKUP(F73,'lookup values'!A$1:F$6,4,0)</f>
        <v>3</v>
      </c>
      <c r="N73" s="84">
        <f t="shared" si="10"/>
        <v>0</v>
      </c>
      <c r="O73" s="100"/>
      <c r="P73" s="100"/>
      <c r="Q73" s="100"/>
      <c r="R73" s="100"/>
      <c r="S73" s="100"/>
      <c r="T73" s="100"/>
      <c r="U73" s="100"/>
      <c r="V73" s="100"/>
      <c r="W73" s="100"/>
      <c r="X73" s="100"/>
      <c r="Y73" s="100"/>
      <c r="Z73" s="100"/>
      <c r="AA73" s="100"/>
      <c r="AB73" s="100"/>
      <c r="AC73" s="100"/>
      <c r="AD73" s="100"/>
      <c r="AE73" s="100"/>
      <c r="AF73" s="100"/>
      <c r="AG73" s="100"/>
      <c r="AH73" s="100"/>
    </row>
    <row r="74" ht="22.5" customHeight="1">
      <c r="A74" s="112"/>
      <c r="B74" s="113" t="s">
        <v>52</v>
      </c>
      <c r="C74" s="114"/>
      <c r="D74" s="114"/>
      <c r="E74" s="115"/>
      <c r="F74" s="114" t="s">
        <v>49</v>
      </c>
      <c r="G74" s="116"/>
      <c r="H74" s="116"/>
      <c r="I74" s="116"/>
      <c r="J74" s="114"/>
      <c r="K74" s="114"/>
      <c r="L74" s="69"/>
      <c r="M74" s="63">
        <f>VLOOKUP(F74,'lookup values'!A$1:F$6,4,0)</f>
        <v>3</v>
      </c>
      <c r="N74" s="84">
        <f t="shared" si="10"/>
        <v>0</v>
      </c>
      <c r="O74" s="100"/>
      <c r="P74" s="100"/>
      <c r="Q74" s="100"/>
      <c r="R74" s="100"/>
      <c r="S74" s="100"/>
      <c r="T74" s="100"/>
      <c r="U74" s="100"/>
      <c r="V74" s="100"/>
      <c r="W74" s="100"/>
      <c r="X74" s="100"/>
      <c r="Y74" s="100"/>
      <c r="Z74" s="100"/>
      <c r="AA74" s="100"/>
      <c r="AB74" s="100"/>
      <c r="AC74" s="100"/>
      <c r="AD74" s="100"/>
      <c r="AE74" s="100"/>
      <c r="AF74" s="100"/>
      <c r="AG74" s="100"/>
      <c r="AH74" s="100"/>
    </row>
    <row r="75" ht="22.5" customHeight="1">
      <c r="A75" s="117"/>
      <c r="B75" s="118" t="s">
        <v>53</v>
      </c>
      <c r="C75" s="119">
        <f t="shared" ref="C75:D75" si="11">C62+C50+C39+C31+C14+C10+C4+C27</f>
        <v>212</v>
      </c>
      <c r="D75" s="120">
        <f t="shared" si="11"/>
        <v>205</v>
      </c>
      <c r="E75" s="121">
        <f>D75/C75</f>
        <v>0.9669811321</v>
      </c>
      <c r="F75" s="119"/>
      <c r="G75" s="119"/>
      <c r="H75" s="119"/>
      <c r="I75" s="119"/>
      <c r="J75" s="120">
        <f>J62+J50+J39+J31+J14+J10+J4+J27</f>
        <v>212</v>
      </c>
      <c r="K75" s="119"/>
      <c r="L75" s="119"/>
      <c r="M75" s="120">
        <f t="shared" ref="M75:N75" si="12">SUM(M5:M74)</f>
        <v>19</v>
      </c>
      <c r="N75" s="120">
        <f t="shared" si="12"/>
        <v>7</v>
      </c>
      <c r="O75" s="122"/>
      <c r="P75" s="122"/>
      <c r="Q75" s="122"/>
      <c r="R75" s="122"/>
      <c r="S75" s="122"/>
      <c r="T75" s="122"/>
      <c r="U75" s="122"/>
      <c r="V75" s="122"/>
      <c r="W75" s="122"/>
      <c r="X75" s="122"/>
      <c r="Y75" s="122"/>
      <c r="Z75" s="122"/>
      <c r="AA75" s="122"/>
      <c r="AB75" s="122"/>
      <c r="AC75" s="122"/>
      <c r="AD75" s="122"/>
      <c r="AE75" s="122"/>
      <c r="AF75" s="122"/>
      <c r="AG75" s="122"/>
      <c r="AH75" s="122"/>
    </row>
    <row r="76" ht="22.5" customHeight="1">
      <c r="A76" s="123"/>
      <c r="B76" s="124" t="s">
        <v>54</v>
      </c>
      <c r="C76" s="124">
        <f t="shared" ref="C76:E76" si="13">C75</f>
        <v>212</v>
      </c>
      <c r="D76" s="125">
        <f t="shared" si="13"/>
        <v>205</v>
      </c>
      <c r="E76" s="126">
        <f t="shared" si="13"/>
        <v>0.9669811321</v>
      </c>
      <c r="F76" s="124"/>
      <c r="G76" s="127"/>
      <c r="H76" s="127"/>
      <c r="I76" s="127"/>
      <c r="J76" s="125">
        <f>J75</f>
        <v>212</v>
      </c>
      <c r="K76" s="124"/>
      <c r="L76" s="127"/>
      <c r="M76" s="125">
        <f t="shared" ref="M76:N76" si="14">M75</f>
        <v>19</v>
      </c>
      <c r="N76" s="125">
        <f t="shared" si="14"/>
        <v>7</v>
      </c>
      <c r="O76" s="127"/>
      <c r="P76" s="127"/>
      <c r="Q76" s="127"/>
      <c r="R76" s="127"/>
      <c r="S76" s="127"/>
      <c r="T76" s="127"/>
      <c r="U76" s="127"/>
      <c r="V76" s="127"/>
      <c r="W76" s="127"/>
      <c r="X76" s="127"/>
      <c r="Y76" s="127"/>
      <c r="Z76" s="127"/>
      <c r="AA76" s="127"/>
      <c r="AB76" s="127"/>
      <c r="AC76" s="127"/>
      <c r="AD76" s="127"/>
      <c r="AE76" s="127"/>
      <c r="AF76" s="127"/>
      <c r="AG76" s="127"/>
      <c r="AH76" s="127"/>
    </row>
    <row r="77" ht="22.5" customHeight="1">
      <c r="A77" s="64"/>
      <c r="B77" s="128"/>
      <c r="C77" s="64"/>
      <c r="D77" s="64"/>
      <c r="E77" s="129"/>
      <c r="F77" s="129"/>
      <c r="G77" s="64"/>
      <c r="H77" s="64"/>
      <c r="I77" s="64"/>
      <c r="J77" s="129"/>
      <c r="K77" s="129"/>
      <c r="L77" s="64"/>
      <c r="M77" s="64"/>
      <c r="N77" s="64"/>
      <c r="O77" s="64"/>
      <c r="P77" s="64"/>
      <c r="Q77" s="64"/>
      <c r="R77" s="64"/>
      <c r="S77" s="64"/>
      <c r="T77" s="64"/>
      <c r="U77" s="64"/>
      <c r="V77" s="64"/>
      <c r="W77" s="64"/>
      <c r="X77" s="64"/>
      <c r="Y77" s="64"/>
      <c r="Z77" s="64"/>
      <c r="AA77" s="64"/>
      <c r="AB77" s="64"/>
      <c r="AC77" s="64"/>
      <c r="AD77" s="64"/>
      <c r="AE77" s="64"/>
      <c r="AF77" s="64"/>
      <c r="AG77" s="64"/>
      <c r="AH77" s="64"/>
    </row>
    <row r="78" ht="22.5" customHeight="1">
      <c r="A78" s="64"/>
      <c r="B78" s="128"/>
      <c r="C78" s="64"/>
      <c r="D78" s="64"/>
      <c r="E78" s="129"/>
      <c r="F78" s="129"/>
      <c r="G78" s="64"/>
      <c r="H78" s="64"/>
      <c r="I78" s="64"/>
      <c r="J78" s="129"/>
      <c r="K78" s="129"/>
      <c r="L78" s="64"/>
      <c r="M78" s="131"/>
      <c r="N78" s="131"/>
      <c r="O78" s="64"/>
      <c r="P78" s="64"/>
      <c r="Q78" s="64"/>
      <c r="R78" s="64"/>
      <c r="S78" s="64"/>
      <c r="T78" s="64"/>
      <c r="U78" s="64"/>
      <c r="V78" s="64"/>
      <c r="W78" s="64"/>
      <c r="X78" s="64"/>
      <c r="Y78" s="64"/>
      <c r="Z78" s="64"/>
      <c r="AA78" s="64"/>
      <c r="AB78" s="64"/>
      <c r="AC78" s="64"/>
      <c r="AD78" s="64"/>
      <c r="AE78" s="64"/>
      <c r="AF78" s="64"/>
      <c r="AG78" s="64"/>
      <c r="AH78" s="64"/>
    </row>
    <row r="79" ht="22.5" customHeight="1">
      <c r="A79" s="64"/>
      <c r="B79" s="128"/>
      <c r="C79" s="64"/>
      <c r="D79" s="131" t="s">
        <v>57</v>
      </c>
      <c r="E79" s="129"/>
      <c r="F79" s="129"/>
      <c r="G79" s="132">
        <f>M76-N76</f>
        <v>12</v>
      </c>
      <c r="H79" s="64"/>
      <c r="I79" s="64"/>
      <c r="J79" s="133"/>
      <c r="K79" s="129"/>
      <c r="L79" s="64"/>
      <c r="M79" s="131"/>
      <c r="N79" s="64"/>
      <c r="O79" s="64"/>
      <c r="P79" s="64"/>
      <c r="Q79" s="64"/>
      <c r="R79" s="64"/>
      <c r="S79" s="64"/>
      <c r="T79" s="64"/>
      <c r="U79" s="64"/>
      <c r="V79" s="64"/>
      <c r="W79" s="64"/>
      <c r="X79" s="64"/>
      <c r="Y79" s="64"/>
      <c r="Z79" s="64"/>
      <c r="AA79" s="64"/>
      <c r="AB79" s="64"/>
      <c r="AC79" s="64"/>
      <c r="AD79" s="64"/>
      <c r="AE79" s="64"/>
      <c r="AF79" s="64"/>
      <c r="AG79" s="64"/>
      <c r="AH79" s="64"/>
    </row>
    <row r="80" ht="22.5" customHeight="1">
      <c r="A80" s="64"/>
      <c r="B80" s="128"/>
      <c r="C80" s="64"/>
      <c r="D80" s="64"/>
      <c r="E80" s="129"/>
      <c r="F80" s="129"/>
      <c r="G80" s="64"/>
      <c r="H80" s="64"/>
      <c r="I80" s="64"/>
      <c r="J80" s="129"/>
      <c r="K80" s="129"/>
      <c r="L80" s="64"/>
      <c r="M80" s="131"/>
      <c r="N80" s="131"/>
      <c r="O80" s="64"/>
      <c r="P80" s="64"/>
      <c r="Q80" s="64"/>
      <c r="R80" s="64"/>
      <c r="S80" s="64"/>
      <c r="T80" s="64"/>
      <c r="U80" s="64"/>
      <c r="V80" s="64"/>
      <c r="W80" s="64"/>
      <c r="X80" s="64"/>
      <c r="Y80" s="64"/>
      <c r="Z80" s="64"/>
      <c r="AA80" s="64"/>
      <c r="AB80" s="64"/>
      <c r="AC80" s="64"/>
      <c r="AD80" s="64"/>
      <c r="AE80" s="64"/>
      <c r="AF80" s="64"/>
      <c r="AG80" s="64"/>
      <c r="AH80" s="64"/>
    </row>
    <row r="81" ht="22.5" customHeight="1">
      <c r="A81" s="64"/>
      <c r="B81" s="128"/>
      <c r="C81" s="64"/>
      <c r="D81" s="64"/>
      <c r="E81" s="129"/>
      <c r="F81" s="129"/>
      <c r="G81" s="64"/>
      <c r="H81" s="64"/>
      <c r="I81" s="64"/>
      <c r="J81" s="129"/>
      <c r="K81" s="129"/>
      <c r="L81" s="64"/>
      <c r="M81" s="131"/>
      <c r="N81" s="131"/>
      <c r="O81" s="64"/>
      <c r="P81" s="64"/>
      <c r="Q81" s="64"/>
      <c r="R81" s="64"/>
      <c r="S81" s="64"/>
      <c r="T81" s="64"/>
      <c r="U81" s="64"/>
      <c r="V81" s="64"/>
      <c r="W81" s="64"/>
      <c r="X81" s="64"/>
      <c r="Y81" s="64"/>
      <c r="Z81" s="64"/>
      <c r="AA81" s="64"/>
      <c r="AB81" s="64"/>
      <c r="AC81" s="64"/>
      <c r="AD81" s="64"/>
      <c r="AE81" s="64"/>
      <c r="AF81" s="64"/>
      <c r="AG81" s="64"/>
      <c r="AH81" s="64"/>
    </row>
    <row r="82" ht="22.5" customHeight="1">
      <c r="A82" s="64"/>
      <c r="B82" s="128"/>
      <c r="C82" s="64"/>
      <c r="D82" s="64"/>
      <c r="E82" s="129"/>
      <c r="F82" s="129"/>
      <c r="G82" s="64"/>
      <c r="H82" s="64"/>
      <c r="I82" s="64"/>
      <c r="J82" s="129"/>
      <c r="K82" s="129"/>
      <c r="L82" s="64"/>
      <c r="M82" s="131"/>
      <c r="N82" s="131"/>
      <c r="O82" s="64"/>
      <c r="P82" s="64"/>
      <c r="Q82" s="64"/>
      <c r="R82" s="64"/>
      <c r="S82" s="64"/>
      <c r="T82" s="64"/>
      <c r="U82" s="64"/>
      <c r="V82" s="64"/>
      <c r="W82" s="64"/>
      <c r="X82" s="64"/>
      <c r="Y82" s="64"/>
      <c r="Z82" s="64"/>
      <c r="AA82" s="64"/>
      <c r="AB82" s="64"/>
      <c r="AC82" s="64"/>
      <c r="AD82" s="64"/>
      <c r="AE82" s="64"/>
      <c r="AF82" s="64"/>
      <c r="AG82" s="64"/>
      <c r="AH82" s="64"/>
    </row>
    <row r="83" ht="22.5" customHeight="1">
      <c r="A83" s="64"/>
      <c r="B83" s="128"/>
      <c r="C83" s="64"/>
      <c r="D83" s="64"/>
      <c r="E83" s="129"/>
      <c r="F83" s="129"/>
      <c r="G83" s="64"/>
      <c r="H83" s="64"/>
      <c r="I83" s="64"/>
      <c r="J83" s="129"/>
      <c r="K83" s="129"/>
      <c r="L83" s="64"/>
      <c r="M83" s="1"/>
      <c r="N83" s="1"/>
      <c r="O83" s="64"/>
      <c r="P83" s="64"/>
      <c r="Q83" s="64"/>
      <c r="R83" s="64"/>
      <c r="S83" s="64"/>
      <c r="T83" s="64"/>
      <c r="U83" s="64"/>
      <c r="V83" s="64"/>
      <c r="W83" s="64"/>
      <c r="X83" s="64"/>
      <c r="Y83" s="64"/>
      <c r="Z83" s="64"/>
      <c r="AA83" s="64"/>
      <c r="AB83" s="64"/>
      <c r="AC83" s="64"/>
      <c r="AD83" s="64"/>
      <c r="AE83" s="64"/>
      <c r="AF83" s="64"/>
      <c r="AG83" s="64"/>
      <c r="AH83" s="64"/>
    </row>
    <row r="84" ht="22.5" customHeight="1">
      <c r="A84" s="64"/>
      <c r="B84" s="128"/>
      <c r="C84" s="64"/>
      <c r="D84" s="64"/>
      <c r="E84" s="129"/>
      <c r="F84" s="129"/>
      <c r="G84" s="64"/>
      <c r="H84" s="64"/>
      <c r="I84" s="64"/>
      <c r="J84" s="129"/>
      <c r="K84" s="129"/>
      <c r="L84" s="64"/>
      <c r="M84" s="1"/>
      <c r="N84" s="1"/>
      <c r="O84" s="64"/>
      <c r="P84" s="64"/>
      <c r="Q84" s="64"/>
      <c r="R84" s="64"/>
      <c r="S84" s="64"/>
      <c r="T84" s="64"/>
      <c r="U84" s="64"/>
      <c r="V84" s="64"/>
      <c r="W84" s="64"/>
      <c r="X84" s="64"/>
      <c r="Y84" s="64"/>
      <c r="Z84" s="64"/>
      <c r="AA84" s="64"/>
      <c r="AB84" s="64"/>
      <c r="AC84" s="64"/>
      <c r="AD84" s="64"/>
      <c r="AE84" s="64"/>
      <c r="AF84" s="64"/>
      <c r="AG84" s="64"/>
      <c r="AH84" s="64"/>
    </row>
    <row r="85" ht="22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</row>
    <row r="86" ht="22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</row>
    <row r="87" ht="22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</row>
    <row r="88" ht="22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</row>
    <row r="89" ht="22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</row>
    <row r="90" ht="22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</row>
    <row r="91" ht="22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</row>
    <row r="92" ht="22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</row>
    <row r="93" ht="22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</row>
    <row r="94" ht="22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</row>
    <row r="95" ht="22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</row>
    <row r="96" ht="22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</row>
    <row r="97" ht="22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</row>
    <row r="98" ht="22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</row>
    <row r="99" ht="22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</row>
    <row r="100" ht="22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</row>
    <row r="101" ht="22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</row>
    <row r="102" ht="22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</row>
    <row r="103" ht="22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</row>
    <row r="104" ht="22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</row>
    <row r="105" ht="22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</row>
    <row r="106" ht="22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</row>
    <row r="107" ht="22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</row>
    <row r="108" ht="22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</row>
    <row r="109" ht="22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</row>
    <row r="110" ht="22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</row>
    <row r="111" ht="22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</row>
    <row r="112" ht="22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</row>
    <row r="113" ht="22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</row>
    <row r="114" ht="22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</row>
    <row r="115" ht="22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</row>
    <row r="116" ht="22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</row>
    <row r="117" ht="22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</row>
    <row r="118" ht="22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</row>
    <row r="119" ht="22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</row>
    <row r="120" ht="22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</row>
    <row r="121" ht="22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</row>
    <row r="122" ht="22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</row>
    <row r="123" ht="22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</row>
    <row r="124" ht="22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</row>
    <row r="125" ht="22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</row>
    <row r="126" ht="22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</row>
    <row r="127" ht="22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</row>
    <row r="128" ht="22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</row>
    <row r="129" ht="22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</row>
    <row r="130" ht="22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</row>
    <row r="131" ht="22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</row>
    <row r="132" ht="22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</row>
    <row r="133" ht="22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</row>
    <row r="134" ht="22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</row>
    <row r="135" ht="22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</row>
    <row r="136" ht="22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</row>
    <row r="137" ht="22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</row>
    <row r="138" ht="22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</row>
    <row r="139" ht="22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</row>
    <row r="140" ht="22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</row>
    <row r="141" ht="22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</row>
    <row r="142" ht="22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</row>
    <row r="143" ht="22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</row>
    <row r="144" ht="22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</row>
    <row r="145" ht="22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</row>
    <row r="146" ht="22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</row>
    <row r="147" ht="22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</row>
    <row r="148" ht="22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</row>
    <row r="149" ht="22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</row>
    <row r="150" ht="22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</row>
    <row r="151" ht="22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</row>
    <row r="152" ht="22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</row>
    <row r="153" ht="22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</row>
    <row r="154" ht="22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</row>
    <row r="155" ht="22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</row>
    <row r="156" ht="22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</row>
    <row r="157" ht="22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</row>
    <row r="158" ht="22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</row>
    <row r="159" ht="22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</row>
    <row r="160" ht="22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</row>
    <row r="161" ht="22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</row>
    <row r="162" ht="22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</row>
    <row r="163" ht="22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</row>
    <row r="164" ht="22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</row>
    <row r="165" ht="22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</row>
    <row r="166" ht="22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</row>
    <row r="167" ht="22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</row>
    <row r="168" ht="22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</row>
    <row r="169" ht="22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</row>
    <row r="170" ht="22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</row>
    <row r="171" ht="22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</row>
    <row r="172" ht="22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</row>
    <row r="173" ht="22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</row>
    <row r="174" ht="22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</row>
    <row r="175" ht="22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</row>
    <row r="176" ht="22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</row>
    <row r="177" ht="22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</row>
    <row r="178" ht="22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</row>
    <row r="179" ht="22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</row>
    <row r="180" ht="22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</row>
    <row r="181" ht="22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</row>
    <row r="182" ht="22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</row>
    <row r="183" ht="22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</row>
    <row r="184" ht="22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</row>
    <row r="185" ht="22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</row>
    <row r="186" ht="22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</row>
    <row r="187" ht="22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</row>
    <row r="188" ht="22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</row>
    <row r="189" ht="22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</row>
    <row r="190" ht="22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</row>
    <row r="191" ht="22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</row>
    <row r="192" ht="22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</row>
    <row r="193" ht="22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</row>
    <row r="194" ht="22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</row>
    <row r="195" ht="22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</row>
    <row r="196" ht="22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</row>
    <row r="197" ht="22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</row>
    <row r="198" ht="22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</row>
    <row r="199" ht="22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</row>
    <row r="200" ht="22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</row>
    <row r="201" ht="22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</row>
    <row r="202" ht="22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</row>
    <row r="203" ht="22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</row>
    <row r="204" ht="22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</row>
    <row r="205" ht="22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</row>
    <row r="206" ht="22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</row>
    <row r="207" ht="22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</row>
    <row r="208" ht="22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</row>
    <row r="209" ht="22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</row>
    <row r="210" ht="22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</row>
    <row r="211" ht="22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</row>
    <row r="212" ht="22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</row>
    <row r="213" ht="22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</row>
    <row r="214" ht="22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</row>
    <row r="215" ht="22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</row>
    <row r="216" ht="22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</row>
    <row r="217" ht="22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</row>
    <row r="218" ht="22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</row>
    <row r="219" ht="22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</row>
    <row r="220" ht="22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</row>
    <row r="221" ht="22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</row>
    <row r="222" ht="22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</row>
    <row r="223" ht="22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</row>
    <row r="224" ht="22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</row>
    <row r="225" ht="22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</row>
    <row r="226" ht="22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</row>
    <row r="227" ht="22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</row>
    <row r="228" ht="22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</row>
    <row r="229" ht="22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</row>
    <row r="230" ht="22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</row>
    <row r="231" ht="22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</row>
    <row r="232" ht="22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</row>
    <row r="233" ht="22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</row>
    <row r="234" ht="22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</row>
    <row r="235" ht="22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</row>
    <row r="236" ht="22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</row>
    <row r="237" ht="22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</row>
    <row r="238" ht="22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</row>
    <row r="239" ht="22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</row>
    <row r="240" ht="22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</row>
    <row r="241" ht="22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</row>
    <row r="242" ht="22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</row>
    <row r="243" ht="22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</row>
    <row r="244" ht="22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</row>
    <row r="245" ht="22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</row>
    <row r="246" ht="22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</row>
    <row r="247" ht="22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</row>
    <row r="248" ht="22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</row>
    <row r="249" ht="22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</row>
    <row r="250" ht="22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</row>
    <row r="251" ht="22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</row>
    <row r="252" ht="22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</row>
    <row r="253" ht="22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</row>
    <row r="254" ht="22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</row>
    <row r="255" ht="22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</row>
    <row r="256" ht="22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</row>
    <row r="257" ht="22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</row>
    <row r="258" ht="22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</row>
    <row r="259" ht="22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</row>
    <row r="260" ht="22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</row>
    <row r="261" ht="22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</row>
    <row r="262" ht="22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</row>
    <row r="263" ht="22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</row>
    <row r="264" ht="22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</row>
    <row r="265" ht="22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</row>
    <row r="266" ht="22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</row>
    <row r="267" ht="22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</row>
    <row r="268" ht="22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</row>
    <row r="269" ht="22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</row>
    <row r="270" ht="22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</row>
    <row r="271" ht="22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</row>
    <row r="272" ht="22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</row>
    <row r="273" ht="22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</row>
    <row r="274" ht="22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</row>
    <row r="275" ht="22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</row>
    <row r="276" ht="22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</row>
    <row r="277" ht="22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</row>
    <row r="278" ht="22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</row>
    <row r="279" ht="22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</row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9">
    <mergeCell ref="N1:N2"/>
    <mergeCell ref="M3:N3"/>
    <mergeCell ref="A1:E1"/>
    <mergeCell ref="F1:H1"/>
    <mergeCell ref="J1:K1"/>
    <mergeCell ref="M1:M2"/>
    <mergeCell ref="A3:C3"/>
    <mergeCell ref="D3:E3"/>
    <mergeCell ref="F3:H3"/>
  </mergeCells>
  <conditionalFormatting sqref="D5:D9 D11:D13 D15:D26 D28:D30 D40:D45 D2:F2 J2:K3 F3">
    <cfRule type="cellIs" dxfId="0" priority="1" operator="equal">
      <formula>0</formula>
    </cfRule>
  </conditionalFormatting>
  <conditionalFormatting sqref="D5:D9 D11:D13 D15:D26 D28:D30 D40:D45 D2:F2 J2:K3 F3">
    <cfRule type="containsText" dxfId="1" priority="2" operator="containsText" text="2">
      <formula>NOT(ISERROR(SEARCH(("2"),(D5))))</formula>
    </cfRule>
  </conditionalFormatting>
  <conditionalFormatting sqref="D5:D9 D11:D13 D15:D26 D28:D30 D40:D45 D2:F2 J2:K3 F3">
    <cfRule type="containsText" dxfId="2" priority="3" operator="containsText" text="4">
      <formula>NOT(ISERROR(SEARCH(("4"),(D5))))</formula>
    </cfRule>
  </conditionalFormatting>
  <conditionalFormatting sqref="G12">
    <cfRule type="containsText" dxfId="2" priority="4" operator="containsText" text="2">
      <formula>NOT(ISERROR(SEARCH(("2"),(G12))))</formula>
    </cfRule>
  </conditionalFormatting>
  <conditionalFormatting sqref="D5:D9 D40:D45">
    <cfRule type="containsText" dxfId="3" priority="5" operator="containsText" text="1">
      <formula>NOT(ISERROR(SEARCH(("1"),(D5))))</formula>
    </cfRule>
  </conditionalFormatting>
  <conditionalFormatting sqref="D5:D9 D40:D45">
    <cfRule type="containsText" dxfId="4" priority="6" operator="containsText" text="3">
      <formula>NOT(ISERROR(SEARCH(("3"),(D5))))</formula>
    </cfRule>
  </conditionalFormatting>
  <conditionalFormatting sqref="D28:D30">
    <cfRule type="containsText" dxfId="3" priority="7" operator="containsText" text="1">
      <formula>NOT(ISERROR(SEARCH(("1"),(D28))))</formula>
    </cfRule>
  </conditionalFormatting>
  <conditionalFormatting sqref="D28:D30">
    <cfRule type="containsText" dxfId="4" priority="8" operator="containsText" text="3">
      <formula>NOT(ISERROR(SEARCH(("3"),(D28))))</formula>
    </cfRule>
  </conditionalFormatting>
  <conditionalFormatting sqref="D11">
    <cfRule type="containsText" dxfId="3" priority="9" operator="containsText" text="1">
      <formula>NOT(ISERROR(SEARCH(("1"),(D11))))</formula>
    </cfRule>
  </conditionalFormatting>
  <conditionalFormatting sqref="D11">
    <cfRule type="containsText" dxfId="4" priority="10" operator="containsText" text="3">
      <formula>NOT(ISERROR(SEARCH(("3"),(D11))))</formula>
    </cfRule>
  </conditionalFormatting>
  <conditionalFormatting sqref="D11">
    <cfRule type="containsText" dxfId="3" priority="11" operator="containsText" text="1">
      <formula>NOT(ISERROR(SEARCH(("1"),(D11))))</formula>
    </cfRule>
  </conditionalFormatting>
  <conditionalFormatting sqref="D11">
    <cfRule type="containsText" dxfId="4" priority="12" operator="containsText" text="3">
      <formula>NOT(ISERROR(SEARCH(("3"),(D11))))</formula>
    </cfRule>
  </conditionalFormatting>
  <conditionalFormatting sqref="D11">
    <cfRule type="containsText" dxfId="3" priority="13" operator="containsText" text="1">
      <formula>NOT(ISERROR(SEARCH(("1"),(D11))))</formula>
    </cfRule>
  </conditionalFormatting>
  <conditionalFormatting sqref="D11">
    <cfRule type="containsText" dxfId="4" priority="14" operator="containsText" text="3">
      <formula>NOT(ISERROR(SEARCH(("3"),(D11))))</formula>
    </cfRule>
  </conditionalFormatting>
  <conditionalFormatting sqref="D12">
    <cfRule type="containsText" dxfId="3" priority="15" operator="containsText" text="1">
      <formula>NOT(ISERROR(SEARCH(("1"),(D12))))</formula>
    </cfRule>
  </conditionalFormatting>
  <conditionalFormatting sqref="D12">
    <cfRule type="containsText" dxfId="4" priority="16" operator="containsText" text="3">
      <formula>NOT(ISERROR(SEARCH(("3"),(D12))))</formula>
    </cfRule>
  </conditionalFormatting>
  <conditionalFormatting sqref="D13">
    <cfRule type="containsText" dxfId="3" priority="17" operator="containsText" text="1">
      <formula>NOT(ISERROR(SEARCH(("1"),(D13))))</formula>
    </cfRule>
  </conditionalFormatting>
  <conditionalFormatting sqref="D13">
    <cfRule type="containsText" dxfId="4" priority="18" operator="containsText" text="3">
      <formula>NOT(ISERROR(SEARCH(("3"),(D13))))</formula>
    </cfRule>
  </conditionalFormatting>
  <conditionalFormatting sqref="D15:D26">
    <cfRule type="containsText" dxfId="3" priority="19" operator="containsText" text="1">
      <formula>NOT(ISERROR(SEARCH(("1"),(D15))))</formula>
    </cfRule>
  </conditionalFormatting>
  <conditionalFormatting sqref="D15:D26">
    <cfRule type="containsText" dxfId="4" priority="20" operator="containsText" text="3">
      <formula>NOT(ISERROR(SEARCH(("3"),(D15))))</formula>
    </cfRule>
  </conditionalFormatting>
  <conditionalFormatting sqref="D63:D68">
    <cfRule type="containsText" dxfId="3" priority="21" operator="containsText" text="1">
      <formula>NOT(ISERROR(SEARCH(("1"),(D63))))</formula>
    </cfRule>
  </conditionalFormatting>
  <conditionalFormatting sqref="D63:D68">
    <cfRule type="containsText" dxfId="4" priority="22" operator="containsText" text="3">
      <formula>NOT(ISERROR(SEARCH(("3"),(D63))))</formula>
    </cfRule>
  </conditionalFormatting>
  <conditionalFormatting sqref="D32:D38">
    <cfRule type="cellIs" dxfId="0" priority="23" operator="equal">
      <formula>0</formula>
    </cfRule>
  </conditionalFormatting>
  <conditionalFormatting sqref="D32:D38">
    <cfRule type="containsText" dxfId="1" priority="24" operator="containsText" text="2">
      <formula>NOT(ISERROR(SEARCH(("2"),(D32))))</formula>
    </cfRule>
  </conditionalFormatting>
  <conditionalFormatting sqref="D32:D38">
    <cfRule type="containsText" dxfId="2" priority="25" operator="containsText" text="4">
      <formula>NOT(ISERROR(SEARCH(("4"),(D32))))</formula>
    </cfRule>
  </conditionalFormatting>
  <conditionalFormatting sqref="D32:D38">
    <cfRule type="containsText" dxfId="3" priority="26" operator="containsText" text="1">
      <formula>NOT(ISERROR(SEARCH(("1"),(D32))))</formula>
    </cfRule>
  </conditionalFormatting>
  <conditionalFormatting sqref="D32:D38">
    <cfRule type="containsText" dxfId="4" priority="27" operator="containsText" text="3">
      <formula>NOT(ISERROR(SEARCH(("3"),(D32))))</formula>
    </cfRule>
  </conditionalFormatting>
  <conditionalFormatting sqref="D51:D61">
    <cfRule type="cellIs" dxfId="0" priority="28" operator="equal">
      <formula>0</formula>
    </cfRule>
  </conditionalFormatting>
  <conditionalFormatting sqref="D51:D61">
    <cfRule type="containsText" dxfId="1" priority="29" operator="containsText" text="2">
      <formula>NOT(ISERROR(SEARCH(("2"),(D51))))</formula>
    </cfRule>
  </conditionalFormatting>
  <conditionalFormatting sqref="D51:D61">
    <cfRule type="containsText" dxfId="2" priority="30" operator="containsText" text="4">
      <formula>NOT(ISERROR(SEARCH(("4"),(D51))))</formula>
    </cfRule>
  </conditionalFormatting>
  <conditionalFormatting sqref="D51:D61">
    <cfRule type="containsText" dxfId="3" priority="31" operator="containsText" text="1">
      <formula>NOT(ISERROR(SEARCH(("1"),(D51))))</formula>
    </cfRule>
  </conditionalFormatting>
  <conditionalFormatting sqref="D51:D61">
    <cfRule type="containsText" dxfId="4" priority="32" operator="containsText" text="3">
      <formula>NOT(ISERROR(SEARCH(("3"),(D51))))</formula>
    </cfRule>
  </conditionalFormatting>
  <conditionalFormatting sqref="D63:D68">
    <cfRule type="cellIs" dxfId="0" priority="33" operator="equal">
      <formula>0</formula>
    </cfRule>
  </conditionalFormatting>
  <conditionalFormatting sqref="D63:D68">
    <cfRule type="containsText" dxfId="1" priority="34" operator="containsText" text="2">
      <formula>NOT(ISERROR(SEARCH(("2"),(D63))))</formula>
    </cfRule>
  </conditionalFormatting>
  <conditionalFormatting sqref="D63:D68">
    <cfRule type="containsText" dxfId="2" priority="35" operator="containsText" text="4">
      <formula>NOT(ISERROR(SEARCH(("4"),(D63))))</formula>
    </cfRule>
  </conditionalFormatting>
  <conditionalFormatting sqref="J5:J9 J11:J13 J15:J26 J28:J30">
    <cfRule type="cellIs" dxfId="0" priority="36" operator="equal">
      <formula>0</formula>
    </cfRule>
  </conditionalFormatting>
  <conditionalFormatting sqref="J5:J9 J11:J13 J15:J26 J28:J30">
    <cfRule type="containsText" dxfId="1" priority="37" operator="containsText" text="2">
      <formula>NOT(ISERROR(SEARCH(("2"),(J5))))</formula>
    </cfRule>
  </conditionalFormatting>
  <conditionalFormatting sqref="J5:J9 J11:J13 J15:J26 J28:J30">
    <cfRule type="containsText" dxfId="2" priority="38" operator="containsText" text="4">
      <formula>NOT(ISERROR(SEARCH(("4"),(J5))))</formula>
    </cfRule>
  </conditionalFormatting>
  <conditionalFormatting sqref="J5:J9">
    <cfRule type="containsText" dxfId="3" priority="39" operator="containsText" text="1">
      <formula>NOT(ISERROR(SEARCH(("1"),(J5))))</formula>
    </cfRule>
  </conditionalFormatting>
  <conditionalFormatting sqref="J5:J9">
    <cfRule type="containsText" dxfId="4" priority="40" operator="containsText" text="3">
      <formula>NOT(ISERROR(SEARCH(("3"),(J5))))</formula>
    </cfRule>
  </conditionalFormatting>
  <conditionalFormatting sqref="J28:J30">
    <cfRule type="containsText" dxfId="3" priority="41" operator="containsText" text="1">
      <formula>NOT(ISERROR(SEARCH(("1"),(J28))))</formula>
    </cfRule>
  </conditionalFormatting>
  <conditionalFormatting sqref="J28:J30">
    <cfRule type="containsText" dxfId="4" priority="42" operator="containsText" text="3">
      <formula>NOT(ISERROR(SEARCH(("3"),(J28))))</formula>
    </cfRule>
  </conditionalFormatting>
  <conditionalFormatting sqref="J11">
    <cfRule type="containsText" dxfId="3" priority="43" operator="containsText" text="1">
      <formula>NOT(ISERROR(SEARCH(("1"),(J11))))</formula>
    </cfRule>
  </conditionalFormatting>
  <conditionalFormatting sqref="J11">
    <cfRule type="containsText" dxfId="4" priority="44" operator="containsText" text="3">
      <formula>NOT(ISERROR(SEARCH(("3"),(J11))))</formula>
    </cfRule>
  </conditionalFormatting>
  <conditionalFormatting sqref="J11">
    <cfRule type="containsText" dxfId="3" priority="45" operator="containsText" text="1">
      <formula>NOT(ISERROR(SEARCH(("1"),(J11))))</formula>
    </cfRule>
  </conditionalFormatting>
  <conditionalFormatting sqref="J11">
    <cfRule type="containsText" dxfId="4" priority="46" operator="containsText" text="3">
      <formula>NOT(ISERROR(SEARCH(("3"),(J11))))</formula>
    </cfRule>
  </conditionalFormatting>
  <conditionalFormatting sqref="J11">
    <cfRule type="containsText" dxfId="3" priority="47" operator="containsText" text="1">
      <formula>NOT(ISERROR(SEARCH(("1"),(J11))))</formula>
    </cfRule>
  </conditionalFormatting>
  <conditionalFormatting sqref="J11">
    <cfRule type="containsText" dxfId="4" priority="48" operator="containsText" text="3">
      <formula>NOT(ISERROR(SEARCH(("3"),(J11))))</formula>
    </cfRule>
  </conditionalFormatting>
  <conditionalFormatting sqref="J12">
    <cfRule type="containsText" dxfId="3" priority="49" operator="containsText" text="1">
      <formula>NOT(ISERROR(SEARCH(("1"),(J12))))</formula>
    </cfRule>
  </conditionalFormatting>
  <conditionalFormatting sqref="J12">
    <cfRule type="containsText" dxfId="4" priority="50" operator="containsText" text="3">
      <formula>NOT(ISERROR(SEARCH(("3"),(J12))))</formula>
    </cfRule>
  </conditionalFormatting>
  <conditionalFormatting sqref="J13">
    <cfRule type="containsText" dxfId="3" priority="51" operator="containsText" text="1">
      <formula>NOT(ISERROR(SEARCH(("1"),(J13))))</formula>
    </cfRule>
  </conditionalFormatting>
  <conditionalFormatting sqref="J13">
    <cfRule type="containsText" dxfId="4" priority="52" operator="containsText" text="3">
      <formula>NOT(ISERROR(SEARCH(("3"),(J13))))</formula>
    </cfRule>
  </conditionalFormatting>
  <conditionalFormatting sqref="J15:J26">
    <cfRule type="containsText" dxfId="3" priority="53" operator="containsText" text="1">
      <formula>NOT(ISERROR(SEARCH(("1"),(J15))))</formula>
    </cfRule>
  </conditionalFormatting>
  <conditionalFormatting sqref="J15:J26">
    <cfRule type="containsText" dxfId="4" priority="54" operator="containsText" text="3">
      <formula>NOT(ISERROR(SEARCH(("3"),(J15))))</formula>
    </cfRule>
  </conditionalFormatting>
  <conditionalFormatting sqref="J11">
    <cfRule type="containsText" dxfId="3" priority="55" operator="containsText" text="1">
      <formula>NOT(ISERROR(SEARCH(("1"),(J11))))</formula>
    </cfRule>
  </conditionalFormatting>
  <conditionalFormatting sqref="J11">
    <cfRule type="containsText" dxfId="4" priority="56" operator="containsText" text="3">
      <formula>NOT(ISERROR(SEARCH(("3"),(J11))))</formula>
    </cfRule>
  </conditionalFormatting>
  <conditionalFormatting sqref="J12">
    <cfRule type="containsText" dxfId="3" priority="57" operator="containsText" text="1">
      <formula>NOT(ISERROR(SEARCH(("1"),(J12))))</formula>
    </cfRule>
  </conditionalFormatting>
  <conditionalFormatting sqref="J12">
    <cfRule type="containsText" dxfId="4" priority="58" operator="containsText" text="3">
      <formula>NOT(ISERROR(SEARCH(("3"),(J12))))</formula>
    </cfRule>
  </conditionalFormatting>
  <conditionalFormatting sqref="J13">
    <cfRule type="containsText" dxfId="3" priority="59" operator="containsText" text="1">
      <formula>NOT(ISERROR(SEARCH(("1"),(J13))))</formula>
    </cfRule>
  </conditionalFormatting>
  <conditionalFormatting sqref="J13">
    <cfRule type="containsText" dxfId="4" priority="60" operator="containsText" text="3">
      <formula>NOT(ISERROR(SEARCH(("3"),(J13))))</formula>
    </cfRule>
  </conditionalFormatting>
  <conditionalFormatting sqref="J15:J26">
    <cfRule type="containsText" dxfId="3" priority="61" operator="containsText" text="1">
      <formula>NOT(ISERROR(SEARCH(("1"),(J15))))</formula>
    </cfRule>
  </conditionalFormatting>
  <conditionalFormatting sqref="J15:J26">
    <cfRule type="containsText" dxfId="4" priority="62" operator="containsText" text="3">
      <formula>NOT(ISERROR(SEARCH(("3"),(J15))))</formula>
    </cfRule>
  </conditionalFormatting>
  <conditionalFormatting sqref="J15:J26">
    <cfRule type="containsText" dxfId="3" priority="63" operator="containsText" text="1">
      <formula>NOT(ISERROR(SEARCH(("1"),(J15))))</formula>
    </cfRule>
  </conditionalFormatting>
  <conditionalFormatting sqref="J15:J26">
    <cfRule type="containsText" dxfId="4" priority="64" operator="containsText" text="3">
      <formula>NOT(ISERROR(SEARCH(("3"),(J15))))</formula>
    </cfRule>
  </conditionalFormatting>
  <conditionalFormatting sqref="J15:J26">
    <cfRule type="containsText" dxfId="3" priority="65" operator="containsText" text="1">
      <formula>NOT(ISERROR(SEARCH(("1"),(J15))))</formula>
    </cfRule>
  </conditionalFormatting>
  <conditionalFormatting sqref="J15:J26">
    <cfRule type="containsText" dxfId="4" priority="66" operator="containsText" text="3">
      <formula>NOT(ISERROR(SEARCH(("3"),(J15))))</formula>
    </cfRule>
  </conditionalFormatting>
  <conditionalFormatting sqref="J28">
    <cfRule type="containsText" dxfId="3" priority="67" operator="containsText" text="1">
      <formula>NOT(ISERROR(SEARCH(("1"),(J28))))</formula>
    </cfRule>
  </conditionalFormatting>
  <conditionalFormatting sqref="J28">
    <cfRule type="containsText" dxfId="4" priority="68" operator="containsText" text="3">
      <formula>NOT(ISERROR(SEARCH(("3"),(J28))))</formula>
    </cfRule>
  </conditionalFormatting>
  <conditionalFormatting sqref="J28">
    <cfRule type="containsText" dxfId="3" priority="69" operator="containsText" text="1">
      <formula>NOT(ISERROR(SEARCH(("1"),(J28))))</formula>
    </cfRule>
  </conditionalFormatting>
  <conditionalFormatting sqref="J28">
    <cfRule type="containsText" dxfId="4" priority="70" operator="containsText" text="3">
      <formula>NOT(ISERROR(SEARCH(("3"),(J28))))</formula>
    </cfRule>
  </conditionalFormatting>
  <conditionalFormatting sqref="J28">
    <cfRule type="containsText" dxfId="3" priority="71" operator="containsText" text="1">
      <formula>NOT(ISERROR(SEARCH(("1"),(J28))))</formula>
    </cfRule>
  </conditionalFormatting>
  <conditionalFormatting sqref="J28">
    <cfRule type="containsText" dxfId="4" priority="72" operator="containsText" text="3">
      <formula>NOT(ISERROR(SEARCH(("3"),(J28))))</formula>
    </cfRule>
  </conditionalFormatting>
  <conditionalFormatting sqref="J28">
    <cfRule type="containsText" dxfId="3" priority="73" operator="containsText" text="1">
      <formula>NOT(ISERROR(SEARCH(("1"),(J28))))</formula>
    </cfRule>
  </conditionalFormatting>
  <conditionalFormatting sqref="J28">
    <cfRule type="containsText" dxfId="4" priority="74" operator="containsText" text="3">
      <formula>NOT(ISERROR(SEARCH(("3"),(J28))))</formula>
    </cfRule>
  </conditionalFormatting>
  <conditionalFormatting sqref="J29">
    <cfRule type="containsText" dxfId="3" priority="75" operator="containsText" text="1">
      <formula>NOT(ISERROR(SEARCH(("1"),(J29))))</formula>
    </cfRule>
  </conditionalFormatting>
  <conditionalFormatting sqref="J29">
    <cfRule type="containsText" dxfId="4" priority="76" operator="containsText" text="3">
      <formula>NOT(ISERROR(SEARCH(("3"),(J29))))</formula>
    </cfRule>
  </conditionalFormatting>
  <conditionalFormatting sqref="J29">
    <cfRule type="containsText" dxfId="3" priority="77" operator="containsText" text="1">
      <formula>NOT(ISERROR(SEARCH(("1"),(J29))))</formula>
    </cfRule>
  </conditionalFormatting>
  <conditionalFormatting sqref="J29">
    <cfRule type="containsText" dxfId="4" priority="78" operator="containsText" text="3">
      <formula>NOT(ISERROR(SEARCH(("3"),(J29))))</formula>
    </cfRule>
  </conditionalFormatting>
  <conditionalFormatting sqref="J29">
    <cfRule type="containsText" dxfId="3" priority="79" operator="containsText" text="1">
      <formula>NOT(ISERROR(SEARCH(("1"),(J29))))</formula>
    </cfRule>
  </conditionalFormatting>
  <conditionalFormatting sqref="J29">
    <cfRule type="containsText" dxfId="4" priority="80" operator="containsText" text="3">
      <formula>NOT(ISERROR(SEARCH(("3"),(J29))))</formula>
    </cfRule>
  </conditionalFormatting>
  <conditionalFormatting sqref="J29">
    <cfRule type="containsText" dxfId="3" priority="81" operator="containsText" text="1">
      <formula>NOT(ISERROR(SEARCH(("1"),(J29))))</formula>
    </cfRule>
  </conditionalFormatting>
  <conditionalFormatting sqref="J29">
    <cfRule type="containsText" dxfId="4" priority="82" operator="containsText" text="3">
      <formula>NOT(ISERROR(SEARCH(("3"),(J29))))</formula>
    </cfRule>
  </conditionalFormatting>
  <conditionalFormatting sqref="J30">
    <cfRule type="containsText" dxfId="3" priority="83" operator="containsText" text="1">
      <formula>NOT(ISERROR(SEARCH(("1"),(J30))))</formula>
    </cfRule>
  </conditionalFormatting>
  <conditionalFormatting sqref="J30">
    <cfRule type="containsText" dxfId="4" priority="84" operator="containsText" text="3">
      <formula>NOT(ISERROR(SEARCH(("3"),(J30))))</formula>
    </cfRule>
  </conditionalFormatting>
  <conditionalFormatting sqref="J30">
    <cfRule type="containsText" dxfId="3" priority="85" operator="containsText" text="1">
      <formula>NOT(ISERROR(SEARCH(("1"),(J30))))</formula>
    </cfRule>
  </conditionalFormatting>
  <conditionalFormatting sqref="J30">
    <cfRule type="containsText" dxfId="4" priority="86" operator="containsText" text="3">
      <formula>NOT(ISERROR(SEARCH(("3"),(J30))))</formula>
    </cfRule>
  </conditionalFormatting>
  <conditionalFormatting sqref="J30">
    <cfRule type="containsText" dxfId="3" priority="87" operator="containsText" text="1">
      <formula>NOT(ISERROR(SEARCH(("1"),(J30))))</formula>
    </cfRule>
  </conditionalFormatting>
  <conditionalFormatting sqref="J30">
    <cfRule type="containsText" dxfId="4" priority="88" operator="containsText" text="3">
      <formula>NOT(ISERROR(SEARCH(("3"),(J30))))</formula>
    </cfRule>
  </conditionalFormatting>
  <conditionalFormatting sqref="J30">
    <cfRule type="containsText" dxfId="3" priority="89" operator="containsText" text="1">
      <formula>NOT(ISERROR(SEARCH(("1"),(J30))))</formula>
    </cfRule>
  </conditionalFormatting>
  <conditionalFormatting sqref="J30">
    <cfRule type="containsText" dxfId="4" priority="90" operator="containsText" text="3">
      <formula>NOT(ISERROR(SEARCH(("3"),(J30))))</formula>
    </cfRule>
  </conditionalFormatting>
  <conditionalFormatting sqref="J32">
    <cfRule type="cellIs" dxfId="0" priority="91" operator="equal">
      <formula>0</formula>
    </cfRule>
  </conditionalFormatting>
  <conditionalFormatting sqref="J32">
    <cfRule type="containsText" dxfId="1" priority="92" operator="containsText" text="2">
      <formula>NOT(ISERROR(SEARCH(("2"),(J32))))</formula>
    </cfRule>
  </conditionalFormatting>
  <conditionalFormatting sqref="J32">
    <cfRule type="containsText" dxfId="2" priority="93" operator="containsText" text="4">
      <formula>NOT(ISERROR(SEARCH(("4"),(J32))))</formula>
    </cfRule>
  </conditionalFormatting>
  <conditionalFormatting sqref="J32">
    <cfRule type="containsText" dxfId="3" priority="94" operator="containsText" text="1">
      <formula>NOT(ISERROR(SEARCH(("1"),(J32))))</formula>
    </cfRule>
  </conditionalFormatting>
  <conditionalFormatting sqref="J32">
    <cfRule type="containsText" dxfId="4" priority="95" operator="containsText" text="3">
      <formula>NOT(ISERROR(SEARCH(("3"),(J32))))</formula>
    </cfRule>
  </conditionalFormatting>
  <conditionalFormatting sqref="J32">
    <cfRule type="containsText" dxfId="3" priority="96" operator="containsText" text="1">
      <formula>NOT(ISERROR(SEARCH(("1"),(J32))))</formula>
    </cfRule>
  </conditionalFormatting>
  <conditionalFormatting sqref="J32">
    <cfRule type="containsText" dxfId="4" priority="97" operator="containsText" text="3">
      <formula>NOT(ISERROR(SEARCH(("3"),(J32))))</formula>
    </cfRule>
  </conditionalFormatting>
  <conditionalFormatting sqref="J32">
    <cfRule type="containsText" dxfId="3" priority="98" operator="containsText" text="1">
      <formula>NOT(ISERROR(SEARCH(("1"),(J32))))</formula>
    </cfRule>
  </conditionalFormatting>
  <conditionalFormatting sqref="J32">
    <cfRule type="containsText" dxfId="4" priority="99" operator="containsText" text="3">
      <formula>NOT(ISERROR(SEARCH(("3"),(J32))))</formula>
    </cfRule>
  </conditionalFormatting>
  <conditionalFormatting sqref="J32">
    <cfRule type="containsText" dxfId="3" priority="100" operator="containsText" text="1">
      <formula>NOT(ISERROR(SEARCH(("1"),(J32))))</formula>
    </cfRule>
  </conditionalFormatting>
  <conditionalFormatting sqref="J32">
    <cfRule type="containsText" dxfId="4" priority="101" operator="containsText" text="3">
      <formula>NOT(ISERROR(SEARCH(("3"),(J32))))</formula>
    </cfRule>
  </conditionalFormatting>
  <conditionalFormatting sqref="J32">
    <cfRule type="containsText" dxfId="3" priority="102" operator="containsText" text="1">
      <formula>NOT(ISERROR(SEARCH(("1"),(J32))))</formula>
    </cfRule>
  </conditionalFormatting>
  <conditionalFormatting sqref="J32">
    <cfRule type="containsText" dxfId="4" priority="103" operator="containsText" text="3">
      <formula>NOT(ISERROR(SEARCH(("3"),(J32))))</formula>
    </cfRule>
  </conditionalFormatting>
  <conditionalFormatting sqref="J33:J38">
    <cfRule type="cellIs" dxfId="0" priority="104" operator="equal">
      <formula>0</formula>
    </cfRule>
  </conditionalFormatting>
  <conditionalFormatting sqref="J33:J38">
    <cfRule type="containsText" dxfId="1" priority="105" operator="containsText" text="2">
      <formula>NOT(ISERROR(SEARCH(("2"),(J33))))</formula>
    </cfRule>
  </conditionalFormatting>
  <conditionalFormatting sqref="J33:J38">
    <cfRule type="containsText" dxfId="2" priority="106" operator="containsText" text="4">
      <formula>NOT(ISERROR(SEARCH(("4"),(J33))))</formula>
    </cfRule>
  </conditionalFormatting>
  <conditionalFormatting sqref="J33:J38">
    <cfRule type="containsText" dxfId="3" priority="107" operator="containsText" text="1">
      <formula>NOT(ISERROR(SEARCH(("1"),(J33))))</formula>
    </cfRule>
  </conditionalFormatting>
  <conditionalFormatting sqref="J33:J38">
    <cfRule type="containsText" dxfId="4" priority="108" operator="containsText" text="3">
      <formula>NOT(ISERROR(SEARCH(("3"),(J33))))</formula>
    </cfRule>
  </conditionalFormatting>
  <conditionalFormatting sqref="J33:J38">
    <cfRule type="containsText" dxfId="3" priority="109" operator="containsText" text="1">
      <formula>NOT(ISERROR(SEARCH(("1"),(J33))))</formula>
    </cfRule>
  </conditionalFormatting>
  <conditionalFormatting sqref="J33:J38">
    <cfRule type="containsText" dxfId="4" priority="110" operator="containsText" text="3">
      <formula>NOT(ISERROR(SEARCH(("3"),(J33))))</formula>
    </cfRule>
  </conditionalFormatting>
  <conditionalFormatting sqref="J33:J38">
    <cfRule type="containsText" dxfId="3" priority="111" operator="containsText" text="1">
      <formula>NOT(ISERROR(SEARCH(("1"),(J33))))</formula>
    </cfRule>
  </conditionalFormatting>
  <conditionalFormatting sqref="J33:J38">
    <cfRule type="containsText" dxfId="4" priority="112" operator="containsText" text="3">
      <formula>NOT(ISERROR(SEARCH(("3"),(J33))))</formula>
    </cfRule>
  </conditionalFormatting>
  <conditionalFormatting sqref="J33:J38">
    <cfRule type="containsText" dxfId="3" priority="113" operator="containsText" text="1">
      <formula>NOT(ISERROR(SEARCH(("1"),(J33))))</formula>
    </cfRule>
  </conditionalFormatting>
  <conditionalFormatting sqref="J33:J38">
    <cfRule type="containsText" dxfId="4" priority="114" operator="containsText" text="3">
      <formula>NOT(ISERROR(SEARCH(("3"),(J33))))</formula>
    </cfRule>
  </conditionalFormatting>
  <conditionalFormatting sqref="J33:J38">
    <cfRule type="containsText" dxfId="3" priority="115" operator="containsText" text="1">
      <formula>NOT(ISERROR(SEARCH(("1"),(J33))))</formula>
    </cfRule>
  </conditionalFormatting>
  <conditionalFormatting sqref="J33:J38">
    <cfRule type="containsText" dxfId="4" priority="116" operator="containsText" text="3">
      <formula>NOT(ISERROR(SEARCH(("3"),(J33))))</formula>
    </cfRule>
  </conditionalFormatting>
  <conditionalFormatting sqref="J40:J45">
    <cfRule type="containsText" dxfId="3" priority="117" operator="containsText" text="1">
      <formula>NOT(ISERROR(SEARCH(("1"),(J40))))</formula>
    </cfRule>
  </conditionalFormatting>
  <conditionalFormatting sqref="J40:J45">
    <cfRule type="containsText" dxfId="4" priority="118" operator="containsText" text="3">
      <formula>NOT(ISERROR(SEARCH(("3"),(J40))))</formula>
    </cfRule>
  </conditionalFormatting>
  <conditionalFormatting sqref="J40:J45">
    <cfRule type="cellIs" dxfId="0" priority="119" operator="equal">
      <formula>0</formula>
    </cfRule>
  </conditionalFormatting>
  <conditionalFormatting sqref="J40:J45">
    <cfRule type="containsText" dxfId="1" priority="120" operator="containsText" text="2">
      <formula>NOT(ISERROR(SEARCH(("2"),(J40))))</formula>
    </cfRule>
  </conditionalFormatting>
  <conditionalFormatting sqref="J40:J45">
    <cfRule type="containsText" dxfId="2" priority="121" operator="containsText" text="4">
      <formula>NOT(ISERROR(SEARCH(("4"),(J40))))</formula>
    </cfRule>
  </conditionalFormatting>
  <conditionalFormatting sqref="J40:J45">
    <cfRule type="containsText" dxfId="3" priority="122" operator="containsText" text="1">
      <formula>NOT(ISERROR(SEARCH(("1"),(J40))))</formula>
    </cfRule>
  </conditionalFormatting>
  <conditionalFormatting sqref="J40:J45">
    <cfRule type="containsText" dxfId="4" priority="123" operator="containsText" text="3">
      <formula>NOT(ISERROR(SEARCH(("3"),(J40))))</formula>
    </cfRule>
  </conditionalFormatting>
  <conditionalFormatting sqref="J40:J45">
    <cfRule type="containsText" dxfId="3" priority="124" operator="containsText" text="1">
      <formula>NOT(ISERROR(SEARCH(("1"),(J40))))</formula>
    </cfRule>
  </conditionalFormatting>
  <conditionalFormatting sqref="J40:J45">
    <cfRule type="containsText" dxfId="4" priority="125" operator="containsText" text="3">
      <formula>NOT(ISERROR(SEARCH(("3"),(J40))))</formula>
    </cfRule>
  </conditionalFormatting>
  <conditionalFormatting sqref="J40:J45">
    <cfRule type="containsText" dxfId="3" priority="126" operator="containsText" text="1">
      <formula>NOT(ISERROR(SEARCH(("1"),(J40))))</formula>
    </cfRule>
  </conditionalFormatting>
  <conditionalFormatting sqref="J40:J45">
    <cfRule type="containsText" dxfId="4" priority="127" operator="containsText" text="3">
      <formula>NOT(ISERROR(SEARCH(("3"),(J40))))</formula>
    </cfRule>
  </conditionalFormatting>
  <conditionalFormatting sqref="J40:J45">
    <cfRule type="containsText" dxfId="3" priority="128" operator="containsText" text="1">
      <formula>NOT(ISERROR(SEARCH(("1"),(J40))))</formula>
    </cfRule>
  </conditionalFormatting>
  <conditionalFormatting sqref="J40:J45">
    <cfRule type="containsText" dxfId="4" priority="129" operator="containsText" text="3">
      <formula>NOT(ISERROR(SEARCH(("3"),(J40))))</formula>
    </cfRule>
  </conditionalFormatting>
  <dataValidations>
    <dataValidation type="list" allowBlank="1" showErrorMessage="1" sqref="F5:F9 K5:K9 E11:F13 K11:K13 E15:F26 K15:K26 E28:F30 E32:F38 E40:F45 E47:F49 E51:F61 E63:F68 K63:K68 F71:F74 K71:K74">
      <formula1>'lookup values'!$A$2:$A$6</formula1>
    </dataValidation>
    <dataValidation type="list" allowBlank="1" showErrorMessage="1" sqref="E69:F69 F70 K69:K70 F75:F76 K76 J77:K78 J79 E77:F84 J80:K84">
      <formula1>#REF!</formula1>
    </dataValidation>
  </dataValidations>
  <printOptions/>
  <pageMargins bottom="0.75" footer="0.0" header="0.0" left="0.25" right="0.25" top="0.75"/>
  <pageSetup paperSize="5"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1F497D"/>
    <pageSetUpPr/>
  </sheetPr>
  <sheetViews>
    <sheetView workbookViewId="0"/>
  </sheetViews>
  <sheetFormatPr customHeight="1" defaultColWidth="10.1" defaultRowHeight="15.0"/>
  <cols>
    <col customWidth="1" min="1" max="1" width="35.1"/>
    <col customWidth="1" min="2" max="2" width="8.6"/>
    <col customWidth="1" min="3" max="3" width="15.2"/>
    <col customWidth="1" min="4" max="4" width="12.5"/>
    <col customWidth="1" hidden="1" min="5" max="5" width="15.7"/>
    <col customWidth="1" min="6" max="6" width="9.5"/>
    <col customWidth="1" min="7" max="11" width="9.8"/>
    <col customWidth="1" min="12" max="26" width="13.0"/>
  </cols>
  <sheetData>
    <row r="1" ht="12.75" customHeight="1">
      <c r="A1" s="134" t="s">
        <v>58</v>
      </c>
      <c r="B1" s="134" t="s">
        <v>59</v>
      </c>
      <c r="C1" s="134" t="s">
        <v>60</v>
      </c>
      <c r="D1" s="134" t="s">
        <v>61</v>
      </c>
      <c r="E1" s="134" t="s">
        <v>62</v>
      </c>
      <c r="F1" s="134" t="s">
        <v>63</v>
      </c>
      <c r="G1" s="135"/>
      <c r="H1" s="135"/>
      <c r="I1" s="135"/>
      <c r="J1" s="135"/>
      <c r="K1" s="135"/>
    </row>
    <row r="2" ht="31.5" customHeight="1">
      <c r="A2" s="135" t="s">
        <v>55</v>
      </c>
      <c r="B2" s="135" t="s">
        <v>64</v>
      </c>
      <c r="C2" s="136">
        <v>0.0</v>
      </c>
      <c r="D2" s="136">
        <v>4.0</v>
      </c>
      <c r="E2" s="137">
        <f t="shared" ref="E2:E6" si="1">D2*2</f>
        <v>8</v>
      </c>
      <c r="F2" s="135" t="s">
        <v>65</v>
      </c>
      <c r="G2" s="135"/>
      <c r="H2" s="135"/>
      <c r="I2" s="135"/>
      <c r="J2" s="135"/>
      <c r="K2" s="135"/>
    </row>
    <row r="3" ht="12.75" customHeight="1">
      <c r="A3" s="135" t="s">
        <v>49</v>
      </c>
      <c r="B3" s="135" t="s">
        <v>66</v>
      </c>
      <c r="C3" s="136">
        <v>1.0</v>
      </c>
      <c r="D3" s="136">
        <v>3.0</v>
      </c>
      <c r="E3" s="137">
        <f t="shared" si="1"/>
        <v>6</v>
      </c>
      <c r="F3" s="135" t="s">
        <v>65</v>
      </c>
      <c r="G3" s="135"/>
      <c r="H3" s="135"/>
      <c r="I3" s="135"/>
      <c r="J3" s="135"/>
      <c r="K3" s="135"/>
    </row>
    <row r="4" ht="12.75" customHeight="1">
      <c r="A4" s="135" t="s">
        <v>67</v>
      </c>
      <c r="B4" s="135" t="s">
        <v>68</v>
      </c>
      <c r="C4" s="136">
        <v>2.0</v>
      </c>
      <c r="D4" s="136">
        <v>2.0</v>
      </c>
      <c r="E4" s="137">
        <f t="shared" si="1"/>
        <v>4</v>
      </c>
      <c r="F4" s="135" t="s">
        <v>65</v>
      </c>
      <c r="G4" s="135"/>
      <c r="H4" s="135"/>
      <c r="I4" s="135"/>
      <c r="J4" s="135"/>
      <c r="K4" s="135"/>
    </row>
    <row r="5" ht="12.75" customHeight="1">
      <c r="A5" s="135" t="s">
        <v>69</v>
      </c>
      <c r="B5" s="135" t="s">
        <v>70</v>
      </c>
      <c r="C5" s="136">
        <v>3.0</v>
      </c>
      <c r="D5" s="136">
        <v>1.0</v>
      </c>
      <c r="E5" s="137">
        <f t="shared" si="1"/>
        <v>2</v>
      </c>
      <c r="F5" s="135" t="s">
        <v>65</v>
      </c>
      <c r="G5" s="135"/>
      <c r="H5" s="135"/>
      <c r="I5" s="135"/>
      <c r="J5" s="135"/>
      <c r="K5" s="135"/>
    </row>
    <row r="6" ht="12.75" customHeight="1">
      <c r="A6" s="135" t="s">
        <v>42</v>
      </c>
      <c r="B6" s="135" t="s">
        <v>71</v>
      </c>
      <c r="C6" s="136">
        <v>4.0</v>
      </c>
      <c r="D6" s="136">
        <v>0.0</v>
      </c>
      <c r="E6" s="137">
        <f t="shared" si="1"/>
        <v>0</v>
      </c>
      <c r="F6" s="135" t="s">
        <v>72</v>
      </c>
      <c r="G6" s="135"/>
      <c r="H6" s="135"/>
      <c r="I6" s="135"/>
      <c r="J6" s="135"/>
      <c r="K6" s="135"/>
    </row>
    <row r="7" ht="12.75" customHeight="1">
      <c r="A7" s="135"/>
      <c r="B7" s="135"/>
      <c r="C7" s="135"/>
      <c r="D7" s="135"/>
      <c r="E7" s="135"/>
      <c r="F7" s="135"/>
      <c r="G7" s="135"/>
      <c r="H7" s="135"/>
      <c r="I7" s="135"/>
      <c r="J7" s="135"/>
      <c r="K7" s="135"/>
    </row>
    <row r="8" ht="12.75" customHeight="1">
      <c r="A8" s="135"/>
      <c r="B8" s="135"/>
      <c r="C8" s="135"/>
      <c r="D8" s="135"/>
      <c r="E8" s="135"/>
      <c r="F8" s="135"/>
      <c r="G8" s="135"/>
      <c r="H8" s="135"/>
      <c r="I8" s="135"/>
      <c r="J8" s="135"/>
      <c r="K8" s="135"/>
    </row>
    <row r="9" ht="12.75" customHeight="1">
      <c r="A9" s="138" t="s">
        <v>73</v>
      </c>
      <c r="B9" s="139" t="s">
        <v>74</v>
      </c>
      <c r="C9" s="139" t="s">
        <v>75</v>
      </c>
      <c r="D9" s="135"/>
      <c r="E9" s="135"/>
      <c r="F9" s="135"/>
      <c r="G9" s="135"/>
      <c r="H9" s="135"/>
      <c r="I9" s="135"/>
      <c r="J9" s="135"/>
      <c r="K9" s="135"/>
    </row>
    <row r="10" ht="12.75" customHeight="1">
      <c r="A10" s="135" t="s">
        <v>76</v>
      </c>
      <c r="B10" s="136">
        <f t="shared" ref="B10:B11" si="2">E3</f>
        <v>6</v>
      </c>
      <c r="C10" s="136">
        <f t="shared" ref="C10:C11" si="3">B10*-1</f>
        <v>-6</v>
      </c>
      <c r="D10" s="135"/>
      <c r="E10" s="135"/>
      <c r="F10" s="135"/>
      <c r="G10" s="135"/>
      <c r="H10" s="135"/>
      <c r="I10" s="135"/>
      <c r="J10" s="135"/>
      <c r="K10" s="135"/>
    </row>
    <row r="11" ht="12.75" customHeight="1">
      <c r="A11" s="140" t="s">
        <v>50</v>
      </c>
      <c r="B11" s="136">
        <f t="shared" si="2"/>
        <v>4</v>
      </c>
      <c r="C11" s="136">
        <f t="shared" si="3"/>
        <v>-4</v>
      </c>
      <c r="D11" s="135"/>
      <c r="E11" s="135"/>
      <c r="F11" s="135"/>
      <c r="G11" s="135"/>
      <c r="H11" s="135"/>
      <c r="I11" s="135"/>
      <c r="J11" s="135"/>
      <c r="K11" s="135"/>
    </row>
    <row r="12" ht="12.75" customHeight="1">
      <c r="A12" s="135"/>
      <c r="B12" s="135"/>
      <c r="C12" s="135"/>
      <c r="D12" s="135"/>
      <c r="E12" s="135"/>
      <c r="F12" s="135"/>
      <c r="G12" s="135"/>
      <c r="H12" s="135"/>
      <c r="I12" s="135"/>
      <c r="J12" s="135"/>
      <c r="K12" s="135"/>
    </row>
    <row r="13" ht="12.75" customHeight="1">
      <c r="A13" s="135"/>
      <c r="B13" s="135"/>
      <c r="C13" s="135"/>
      <c r="D13" s="135"/>
      <c r="E13" s="135"/>
      <c r="F13" s="135"/>
      <c r="G13" s="135"/>
      <c r="H13" s="135"/>
      <c r="I13" s="135"/>
      <c r="J13" s="135"/>
      <c r="K13" s="135"/>
    </row>
    <row r="14" ht="12.75" customHeight="1">
      <c r="A14" s="135"/>
      <c r="B14" s="135"/>
      <c r="C14" s="135"/>
      <c r="D14" s="135"/>
      <c r="E14" s="135"/>
      <c r="F14" s="135"/>
      <c r="G14" s="135"/>
      <c r="H14" s="135"/>
      <c r="I14" s="135"/>
      <c r="J14" s="135"/>
      <c r="K14" s="135"/>
    </row>
    <row r="15" ht="12.75" customHeight="1">
      <c r="A15" s="135"/>
      <c r="B15" s="135"/>
      <c r="C15" s="135"/>
      <c r="D15" s="135"/>
      <c r="E15" s="135"/>
      <c r="F15" s="135"/>
      <c r="G15" s="135"/>
      <c r="H15" s="135"/>
      <c r="I15" s="135"/>
      <c r="J15" s="135"/>
      <c r="K15" s="135"/>
    </row>
    <row r="16" ht="12.75" customHeight="1">
      <c r="A16" s="135"/>
      <c r="B16" s="135"/>
      <c r="C16" s="135"/>
      <c r="D16" s="135"/>
      <c r="E16" s="135"/>
      <c r="F16" s="135"/>
      <c r="G16" s="135"/>
      <c r="H16" s="135"/>
      <c r="I16" s="135"/>
      <c r="J16" s="135"/>
      <c r="K16" s="135"/>
    </row>
    <row r="17" ht="12.75" customHeight="1">
      <c r="A17" s="135"/>
      <c r="B17" s="135"/>
      <c r="C17" s="135"/>
      <c r="D17" s="135"/>
      <c r="E17" s="135"/>
      <c r="F17" s="135"/>
      <c r="G17" s="135"/>
      <c r="H17" s="135"/>
      <c r="I17" s="135"/>
      <c r="J17" s="135"/>
      <c r="K17" s="135"/>
    </row>
    <row r="18" ht="12.75" customHeight="1">
      <c r="A18" s="135"/>
      <c r="B18" s="135"/>
      <c r="C18" s="135"/>
      <c r="D18" s="135"/>
      <c r="E18" s="135"/>
      <c r="F18" s="135"/>
      <c r="G18" s="135"/>
      <c r="H18" s="135"/>
      <c r="I18" s="135"/>
      <c r="J18" s="135"/>
      <c r="K18" s="135"/>
    </row>
    <row r="19" ht="12.75" customHeight="1">
      <c r="A19" s="135"/>
      <c r="B19" s="135"/>
      <c r="C19" s="135"/>
      <c r="D19" s="135"/>
      <c r="E19" s="135"/>
      <c r="F19" s="135"/>
      <c r="G19" s="135"/>
      <c r="H19" s="135"/>
      <c r="I19" s="135"/>
      <c r="J19" s="135"/>
      <c r="K19" s="135"/>
    </row>
    <row r="20" ht="12.75" customHeight="1">
      <c r="A20" s="135"/>
      <c r="B20" s="135"/>
      <c r="C20" s="135"/>
      <c r="D20" s="135"/>
      <c r="E20" s="135"/>
      <c r="F20" s="135"/>
      <c r="G20" s="135"/>
      <c r="H20" s="135"/>
      <c r="I20" s="135"/>
      <c r="J20" s="135"/>
      <c r="K20" s="135"/>
    </row>
    <row r="21" ht="12.75" customHeight="1">
      <c r="A21" s="135"/>
      <c r="B21" s="135"/>
      <c r="C21" s="135"/>
      <c r="D21" s="135"/>
      <c r="E21" s="135"/>
      <c r="F21" s="135"/>
      <c r="G21" s="135"/>
      <c r="H21" s="135"/>
      <c r="I21" s="135"/>
      <c r="J21" s="135"/>
      <c r="K21" s="135"/>
    </row>
    <row r="22" ht="12.75" customHeight="1">
      <c r="A22" s="135"/>
      <c r="B22" s="135"/>
      <c r="C22" s="135"/>
      <c r="D22" s="135"/>
      <c r="E22" s="135"/>
      <c r="F22" s="135"/>
      <c r="G22" s="135"/>
      <c r="H22" s="135"/>
      <c r="I22" s="135"/>
      <c r="J22" s="135"/>
      <c r="K22" s="135"/>
    </row>
    <row r="23" ht="12.75" customHeight="1">
      <c r="A23" s="135"/>
      <c r="B23" s="135"/>
      <c r="C23" s="135"/>
      <c r="D23" s="135"/>
      <c r="E23" s="135"/>
      <c r="F23" s="135"/>
      <c r="G23" s="135"/>
      <c r="H23" s="135"/>
      <c r="I23" s="135"/>
      <c r="J23" s="135"/>
      <c r="K23" s="135"/>
    </row>
    <row r="24" ht="12.75" customHeight="1">
      <c r="A24" s="135"/>
      <c r="B24" s="135"/>
      <c r="C24" s="135"/>
      <c r="D24" s="135"/>
      <c r="E24" s="135"/>
      <c r="F24" s="135"/>
      <c r="G24" s="135"/>
      <c r="H24" s="135"/>
      <c r="I24" s="135"/>
      <c r="J24" s="135"/>
      <c r="K24" s="135"/>
    </row>
    <row r="25" ht="12.75" customHeight="1">
      <c r="A25" s="135"/>
      <c r="B25" s="135"/>
      <c r="C25" s="135"/>
      <c r="D25" s="135"/>
      <c r="E25" s="135"/>
      <c r="F25" s="135"/>
      <c r="G25" s="135"/>
      <c r="H25" s="135"/>
      <c r="I25" s="135"/>
      <c r="J25" s="135"/>
      <c r="K25" s="135"/>
    </row>
    <row r="26" ht="12.75" customHeight="1">
      <c r="A26" s="135"/>
      <c r="B26" s="135"/>
      <c r="C26" s="135"/>
      <c r="D26" s="135"/>
      <c r="E26" s="135"/>
      <c r="F26" s="135"/>
      <c r="G26" s="135"/>
      <c r="H26" s="135"/>
      <c r="I26" s="135"/>
      <c r="J26" s="135"/>
      <c r="K26" s="135"/>
    </row>
    <row r="27" ht="12.75" customHeight="1">
      <c r="A27" s="135"/>
      <c r="B27" s="135"/>
      <c r="C27" s="135"/>
      <c r="D27" s="135"/>
      <c r="E27" s="135"/>
      <c r="F27" s="135"/>
      <c r="G27" s="135"/>
      <c r="H27" s="135"/>
      <c r="I27" s="135"/>
      <c r="J27" s="135"/>
      <c r="K27" s="135"/>
    </row>
    <row r="28" ht="12.75" customHeight="1">
      <c r="A28" s="135"/>
      <c r="B28" s="135"/>
      <c r="C28" s="135"/>
      <c r="D28" s="135"/>
      <c r="E28" s="135"/>
      <c r="F28" s="135"/>
      <c r="G28" s="135"/>
      <c r="H28" s="135"/>
      <c r="I28" s="135"/>
      <c r="J28" s="135"/>
      <c r="K28" s="135"/>
    </row>
    <row r="29" ht="12.75" customHeight="1">
      <c r="A29" s="135"/>
      <c r="B29" s="135"/>
      <c r="C29" s="135"/>
      <c r="D29" s="135"/>
      <c r="E29" s="135"/>
      <c r="F29" s="135"/>
      <c r="G29" s="135"/>
      <c r="H29" s="135"/>
      <c r="I29" s="135"/>
      <c r="J29" s="135"/>
      <c r="K29" s="135"/>
    </row>
    <row r="30" ht="12.75" customHeight="1">
      <c r="A30" s="135"/>
      <c r="B30" s="135"/>
      <c r="C30" s="135"/>
      <c r="D30" s="135"/>
      <c r="E30" s="135"/>
      <c r="F30" s="135"/>
      <c r="G30" s="135"/>
      <c r="H30" s="135"/>
      <c r="I30" s="135"/>
      <c r="J30" s="135"/>
      <c r="K30" s="135"/>
    </row>
    <row r="31" ht="12.75" customHeight="1">
      <c r="A31" s="135"/>
      <c r="B31" s="135"/>
      <c r="C31" s="135"/>
      <c r="D31" s="135"/>
      <c r="E31" s="135"/>
      <c r="F31" s="135"/>
      <c r="G31" s="135"/>
      <c r="H31" s="135"/>
      <c r="I31" s="135"/>
      <c r="J31" s="135"/>
      <c r="K31" s="135"/>
    </row>
    <row r="32" ht="12.75" customHeight="1">
      <c r="A32" s="135"/>
      <c r="B32" s="135"/>
      <c r="C32" s="135"/>
      <c r="D32" s="135"/>
      <c r="E32" s="135"/>
      <c r="F32" s="135"/>
      <c r="G32" s="135"/>
      <c r="H32" s="135"/>
      <c r="I32" s="135"/>
      <c r="J32" s="135"/>
      <c r="K32" s="135"/>
    </row>
    <row r="33" ht="12.75" customHeight="1">
      <c r="A33" s="135"/>
      <c r="B33" s="135"/>
      <c r="C33" s="135"/>
      <c r="D33" s="135"/>
      <c r="E33" s="135"/>
      <c r="F33" s="135"/>
      <c r="G33" s="135"/>
      <c r="H33" s="135"/>
      <c r="I33" s="135"/>
      <c r="J33" s="135"/>
      <c r="K33" s="135"/>
    </row>
    <row r="34" ht="12.75" customHeight="1">
      <c r="A34" s="135"/>
      <c r="B34" s="135"/>
      <c r="C34" s="135"/>
      <c r="D34" s="135"/>
      <c r="E34" s="135"/>
      <c r="F34" s="135"/>
      <c r="G34" s="135"/>
      <c r="H34" s="135"/>
      <c r="I34" s="135"/>
      <c r="J34" s="135"/>
      <c r="K34" s="135"/>
    </row>
    <row r="35" ht="12.75" customHeight="1">
      <c r="A35" s="135"/>
      <c r="B35" s="135"/>
      <c r="C35" s="135"/>
      <c r="D35" s="135"/>
      <c r="E35" s="135"/>
      <c r="F35" s="135"/>
      <c r="G35" s="135"/>
      <c r="H35" s="135"/>
      <c r="I35" s="135"/>
      <c r="J35" s="135"/>
      <c r="K35" s="135"/>
    </row>
    <row r="36" ht="12.75" customHeight="1">
      <c r="A36" s="135"/>
      <c r="B36" s="135"/>
      <c r="C36" s="135"/>
      <c r="D36" s="135"/>
      <c r="E36" s="135"/>
      <c r="F36" s="135"/>
      <c r="G36" s="135"/>
      <c r="H36" s="135"/>
      <c r="I36" s="135"/>
      <c r="J36" s="135"/>
      <c r="K36" s="135"/>
    </row>
    <row r="37" ht="12.75" customHeight="1">
      <c r="A37" s="135"/>
      <c r="B37" s="135"/>
      <c r="C37" s="135"/>
      <c r="D37" s="135"/>
      <c r="E37" s="135"/>
      <c r="F37" s="135"/>
      <c r="G37" s="135"/>
      <c r="H37" s="135"/>
      <c r="I37" s="135"/>
      <c r="J37" s="135"/>
      <c r="K37" s="135"/>
    </row>
    <row r="38" ht="12.75" customHeight="1">
      <c r="A38" s="135"/>
      <c r="B38" s="135"/>
      <c r="C38" s="135"/>
      <c r="D38" s="135"/>
      <c r="E38" s="135"/>
      <c r="F38" s="135"/>
      <c r="G38" s="135"/>
      <c r="H38" s="135"/>
      <c r="I38" s="135"/>
      <c r="J38" s="135"/>
      <c r="K38" s="135"/>
    </row>
    <row r="39" ht="12.75" customHeight="1">
      <c r="A39" s="135"/>
      <c r="B39" s="135"/>
      <c r="C39" s="135"/>
      <c r="D39" s="135"/>
      <c r="E39" s="135"/>
      <c r="F39" s="135"/>
      <c r="G39" s="135"/>
      <c r="H39" s="135"/>
      <c r="I39" s="135"/>
      <c r="J39" s="135"/>
      <c r="K39" s="135"/>
    </row>
    <row r="40" ht="12.75" customHeight="1">
      <c r="A40" s="135"/>
      <c r="B40" s="135"/>
      <c r="C40" s="135"/>
      <c r="D40" s="135"/>
      <c r="E40" s="135"/>
      <c r="F40" s="135"/>
      <c r="G40" s="135"/>
      <c r="H40" s="135"/>
      <c r="I40" s="135"/>
      <c r="J40" s="135"/>
      <c r="K40" s="135"/>
    </row>
    <row r="41" ht="12.75" customHeight="1">
      <c r="A41" s="135"/>
      <c r="B41" s="135"/>
      <c r="C41" s="135"/>
      <c r="D41" s="135"/>
      <c r="E41" s="135"/>
      <c r="F41" s="135"/>
      <c r="G41" s="135"/>
      <c r="H41" s="135"/>
      <c r="I41" s="135"/>
      <c r="J41" s="135"/>
      <c r="K41" s="135"/>
    </row>
    <row r="42" ht="12.75" customHeight="1">
      <c r="A42" s="135"/>
      <c r="B42" s="135"/>
      <c r="C42" s="135"/>
      <c r="D42" s="135"/>
      <c r="E42" s="135"/>
      <c r="F42" s="135"/>
      <c r="G42" s="135"/>
      <c r="H42" s="135"/>
      <c r="I42" s="135"/>
      <c r="J42" s="135"/>
      <c r="K42" s="135"/>
    </row>
    <row r="43" ht="12.75" customHeight="1">
      <c r="A43" s="135"/>
      <c r="B43" s="135"/>
      <c r="C43" s="135"/>
      <c r="D43" s="135"/>
      <c r="E43" s="135"/>
      <c r="F43" s="135"/>
      <c r="G43" s="135"/>
      <c r="H43" s="135"/>
      <c r="I43" s="135"/>
      <c r="J43" s="135"/>
      <c r="K43" s="135"/>
    </row>
    <row r="44" ht="12.75" customHeight="1">
      <c r="A44" s="135"/>
      <c r="B44" s="135"/>
      <c r="C44" s="135"/>
      <c r="D44" s="135"/>
      <c r="E44" s="135"/>
      <c r="F44" s="135"/>
      <c r="G44" s="135"/>
      <c r="H44" s="135"/>
      <c r="I44" s="135"/>
      <c r="J44" s="135"/>
      <c r="K44" s="135"/>
    </row>
    <row r="45" ht="12.75" customHeight="1">
      <c r="A45" s="135"/>
      <c r="B45" s="135"/>
      <c r="C45" s="135"/>
      <c r="D45" s="135"/>
      <c r="E45" s="135"/>
      <c r="F45" s="135"/>
      <c r="G45" s="135"/>
      <c r="H45" s="135"/>
      <c r="I45" s="135"/>
      <c r="J45" s="135"/>
      <c r="K45" s="135"/>
    </row>
    <row r="46" ht="12.75" customHeight="1">
      <c r="A46" s="135"/>
      <c r="B46" s="135"/>
      <c r="C46" s="135"/>
      <c r="D46" s="135"/>
      <c r="E46" s="135"/>
      <c r="F46" s="135"/>
      <c r="G46" s="135"/>
      <c r="H46" s="135"/>
      <c r="I46" s="135"/>
      <c r="J46" s="135"/>
      <c r="K46" s="135"/>
    </row>
    <row r="47" ht="12.75" customHeight="1">
      <c r="A47" s="135"/>
      <c r="B47" s="135"/>
      <c r="C47" s="135"/>
      <c r="D47" s="135"/>
      <c r="E47" s="135"/>
      <c r="F47" s="135"/>
      <c r="G47" s="135"/>
      <c r="H47" s="135"/>
      <c r="I47" s="135"/>
      <c r="J47" s="135"/>
      <c r="K47" s="135"/>
    </row>
    <row r="48" ht="12.75" customHeight="1">
      <c r="A48" s="135"/>
      <c r="B48" s="135"/>
      <c r="C48" s="135"/>
      <c r="D48" s="135"/>
      <c r="E48" s="135"/>
      <c r="F48" s="135"/>
      <c r="G48" s="135"/>
      <c r="H48" s="135"/>
      <c r="I48" s="135"/>
      <c r="J48" s="135"/>
      <c r="K48" s="135"/>
    </row>
    <row r="49" ht="12.75" customHeight="1">
      <c r="A49" s="135"/>
      <c r="B49" s="135"/>
      <c r="C49" s="135"/>
      <c r="D49" s="135"/>
      <c r="E49" s="135"/>
      <c r="F49" s="135"/>
      <c r="G49" s="135"/>
      <c r="H49" s="135"/>
      <c r="I49" s="135"/>
      <c r="J49" s="135"/>
      <c r="K49" s="135"/>
    </row>
    <row r="50" ht="12.75" customHeight="1">
      <c r="A50" s="135"/>
      <c r="B50" s="135"/>
      <c r="C50" s="135"/>
      <c r="D50" s="135"/>
      <c r="E50" s="135"/>
      <c r="F50" s="135"/>
      <c r="G50" s="135"/>
      <c r="H50" s="135"/>
      <c r="I50" s="135"/>
      <c r="J50" s="135"/>
      <c r="K50" s="135"/>
    </row>
    <row r="51" ht="12.75" customHeight="1">
      <c r="A51" s="135"/>
      <c r="B51" s="135"/>
      <c r="C51" s="135"/>
      <c r="D51" s="135"/>
      <c r="E51" s="135"/>
      <c r="F51" s="135"/>
      <c r="G51" s="135"/>
      <c r="H51" s="135"/>
      <c r="I51" s="135"/>
      <c r="J51" s="135"/>
      <c r="K51" s="135"/>
    </row>
    <row r="52" ht="12.75" customHeight="1">
      <c r="A52" s="135"/>
      <c r="B52" s="135"/>
      <c r="C52" s="135"/>
      <c r="D52" s="135"/>
      <c r="E52" s="135"/>
      <c r="F52" s="135"/>
      <c r="G52" s="135"/>
      <c r="H52" s="135"/>
      <c r="I52" s="135"/>
      <c r="J52" s="135"/>
      <c r="K52" s="135"/>
    </row>
    <row r="53" ht="12.75" customHeight="1">
      <c r="A53" s="135"/>
      <c r="B53" s="135"/>
      <c r="C53" s="135"/>
      <c r="D53" s="135"/>
      <c r="E53" s="135"/>
      <c r="F53" s="135"/>
      <c r="G53" s="135"/>
      <c r="H53" s="135"/>
      <c r="I53" s="135"/>
      <c r="J53" s="135"/>
      <c r="K53" s="135"/>
    </row>
    <row r="54" ht="12.75" customHeight="1">
      <c r="A54" s="135"/>
      <c r="B54" s="135"/>
      <c r="C54" s="135"/>
      <c r="D54" s="135"/>
      <c r="E54" s="135"/>
      <c r="F54" s="135"/>
      <c r="G54" s="135"/>
      <c r="H54" s="135"/>
      <c r="I54" s="135"/>
      <c r="J54" s="135"/>
      <c r="K54" s="135"/>
    </row>
    <row r="55" ht="12.75" customHeight="1">
      <c r="A55" s="135"/>
      <c r="B55" s="135"/>
      <c r="C55" s="135"/>
      <c r="D55" s="135"/>
      <c r="E55" s="135"/>
      <c r="F55" s="135"/>
      <c r="G55" s="135"/>
      <c r="H55" s="135"/>
      <c r="I55" s="135"/>
      <c r="J55" s="135"/>
      <c r="K55" s="135"/>
    </row>
    <row r="56" ht="12.75" customHeight="1">
      <c r="A56" s="135"/>
      <c r="B56" s="135"/>
      <c r="C56" s="135"/>
      <c r="D56" s="135"/>
      <c r="E56" s="135"/>
      <c r="F56" s="135"/>
      <c r="G56" s="135"/>
      <c r="H56" s="135"/>
      <c r="I56" s="135"/>
      <c r="J56" s="135"/>
      <c r="K56" s="135"/>
    </row>
    <row r="57" ht="12.75" customHeight="1">
      <c r="A57" s="135"/>
      <c r="B57" s="135"/>
      <c r="C57" s="135"/>
      <c r="D57" s="135"/>
      <c r="E57" s="135"/>
      <c r="F57" s="135"/>
      <c r="G57" s="135"/>
      <c r="H57" s="135"/>
      <c r="I57" s="135"/>
      <c r="J57" s="135"/>
      <c r="K57" s="135"/>
    </row>
    <row r="58" ht="12.75" customHeight="1">
      <c r="A58" s="135"/>
      <c r="B58" s="135"/>
      <c r="C58" s="135"/>
      <c r="D58" s="135"/>
      <c r="E58" s="135"/>
      <c r="F58" s="135"/>
      <c r="G58" s="135"/>
      <c r="H58" s="135"/>
      <c r="I58" s="135"/>
      <c r="J58" s="135"/>
      <c r="K58" s="135"/>
    </row>
    <row r="59" ht="12.75" customHeight="1">
      <c r="A59" s="135"/>
      <c r="B59" s="135"/>
      <c r="C59" s="135"/>
      <c r="D59" s="135"/>
      <c r="E59" s="135"/>
      <c r="F59" s="135"/>
      <c r="G59" s="135"/>
      <c r="H59" s="135"/>
      <c r="I59" s="135"/>
      <c r="J59" s="135"/>
      <c r="K59" s="135"/>
    </row>
    <row r="60" ht="12.75" customHeight="1">
      <c r="A60" s="135"/>
      <c r="B60" s="135"/>
      <c r="C60" s="135"/>
      <c r="D60" s="135"/>
      <c r="E60" s="135"/>
      <c r="F60" s="135"/>
      <c r="G60" s="135"/>
      <c r="H60" s="135"/>
      <c r="I60" s="135"/>
      <c r="J60" s="135"/>
      <c r="K60" s="135"/>
    </row>
    <row r="61" ht="12.75" customHeight="1">
      <c r="A61" s="135"/>
      <c r="B61" s="135"/>
      <c r="C61" s="135"/>
      <c r="D61" s="135"/>
      <c r="E61" s="135"/>
      <c r="F61" s="135"/>
      <c r="G61" s="135"/>
      <c r="H61" s="135"/>
      <c r="I61" s="135"/>
      <c r="J61" s="135"/>
      <c r="K61" s="135"/>
    </row>
    <row r="62" ht="12.75" customHeight="1">
      <c r="A62" s="135"/>
      <c r="B62" s="135"/>
      <c r="C62" s="135"/>
      <c r="D62" s="135"/>
      <c r="E62" s="135"/>
      <c r="F62" s="135"/>
      <c r="G62" s="135"/>
      <c r="H62" s="135"/>
      <c r="I62" s="135"/>
      <c r="J62" s="135"/>
      <c r="K62" s="135"/>
    </row>
    <row r="63" ht="12.75" customHeight="1">
      <c r="A63" s="135"/>
      <c r="B63" s="135"/>
      <c r="C63" s="135"/>
      <c r="D63" s="135"/>
      <c r="E63" s="135"/>
      <c r="F63" s="135"/>
      <c r="G63" s="135"/>
      <c r="H63" s="135"/>
      <c r="I63" s="135"/>
      <c r="J63" s="135"/>
      <c r="K63" s="135"/>
    </row>
    <row r="64" ht="12.75" customHeight="1">
      <c r="A64" s="135"/>
      <c r="B64" s="135"/>
      <c r="C64" s="135"/>
      <c r="D64" s="135"/>
      <c r="E64" s="135"/>
      <c r="F64" s="135"/>
      <c r="G64" s="135"/>
      <c r="H64" s="135"/>
      <c r="I64" s="135"/>
      <c r="J64" s="135"/>
      <c r="K64" s="135"/>
    </row>
    <row r="65" ht="12.75" customHeight="1">
      <c r="A65" s="135"/>
      <c r="B65" s="135"/>
      <c r="C65" s="135"/>
      <c r="D65" s="135"/>
      <c r="E65" s="135"/>
      <c r="F65" s="135"/>
      <c r="G65" s="135"/>
      <c r="H65" s="135"/>
      <c r="I65" s="135"/>
      <c r="J65" s="135"/>
      <c r="K65" s="135"/>
    </row>
    <row r="66" ht="12.75" customHeight="1">
      <c r="A66" s="135"/>
      <c r="B66" s="135"/>
      <c r="C66" s="135"/>
      <c r="D66" s="135"/>
      <c r="E66" s="135"/>
      <c r="F66" s="135"/>
      <c r="G66" s="135"/>
      <c r="H66" s="135"/>
      <c r="I66" s="135"/>
      <c r="J66" s="135"/>
      <c r="K66" s="135"/>
    </row>
    <row r="67" ht="12.75" customHeight="1">
      <c r="A67" s="135"/>
      <c r="B67" s="135"/>
      <c r="C67" s="135"/>
      <c r="D67" s="135"/>
      <c r="E67" s="135"/>
      <c r="F67" s="135"/>
      <c r="G67" s="135"/>
      <c r="H67" s="135"/>
      <c r="I67" s="135"/>
      <c r="J67" s="135"/>
      <c r="K67" s="135"/>
    </row>
    <row r="68" ht="12.75" customHeight="1">
      <c r="A68" s="135"/>
      <c r="B68" s="135"/>
      <c r="C68" s="135"/>
      <c r="D68" s="135"/>
      <c r="E68" s="135"/>
      <c r="F68" s="135"/>
      <c r="G68" s="135"/>
      <c r="H68" s="135"/>
      <c r="I68" s="135"/>
      <c r="J68" s="135"/>
      <c r="K68" s="135"/>
    </row>
    <row r="69" ht="12.75" customHeight="1">
      <c r="A69" s="135"/>
      <c r="B69" s="135"/>
      <c r="C69" s="135"/>
      <c r="D69" s="135"/>
      <c r="E69" s="135"/>
      <c r="F69" s="135"/>
      <c r="G69" s="135"/>
      <c r="H69" s="135"/>
      <c r="I69" s="135"/>
      <c r="J69" s="135"/>
      <c r="K69" s="135"/>
    </row>
    <row r="70" ht="12.75" customHeight="1">
      <c r="A70" s="135"/>
      <c r="B70" s="135"/>
      <c r="C70" s="135"/>
      <c r="D70" s="135"/>
      <c r="E70" s="135"/>
      <c r="F70" s="135"/>
      <c r="G70" s="135"/>
      <c r="H70" s="135"/>
      <c r="I70" s="135"/>
      <c r="J70" s="135"/>
      <c r="K70" s="135"/>
    </row>
    <row r="71" ht="12.75" customHeight="1">
      <c r="A71" s="135"/>
      <c r="B71" s="135"/>
      <c r="C71" s="135"/>
      <c r="D71" s="135"/>
      <c r="E71" s="135"/>
      <c r="F71" s="135"/>
      <c r="G71" s="135"/>
      <c r="H71" s="135"/>
      <c r="I71" s="135"/>
      <c r="J71" s="135"/>
      <c r="K71" s="135"/>
    </row>
    <row r="72" ht="12.75" customHeight="1">
      <c r="A72" s="135"/>
      <c r="B72" s="135"/>
      <c r="C72" s="135"/>
      <c r="D72" s="135"/>
      <c r="E72" s="135"/>
      <c r="F72" s="135"/>
      <c r="G72" s="135"/>
      <c r="H72" s="135"/>
      <c r="I72" s="135"/>
      <c r="J72" s="135"/>
      <c r="K72" s="135"/>
    </row>
    <row r="73" ht="12.75" customHeight="1">
      <c r="A73" s="135"/>
      <c r="B73" s="135"/>
      <c r="C73" s="135"/>
      <c r="D73" s="135"/>
      <c r="E73" s="135"/>
      <c r="F73" s="135"/>
      <c r="G73" s="135"/>
      <c r="H73" s="135"/>
      <c r="I73" s="135"/>
      <c r="J73" s="135"/>
      <c r="K73" s="135"/>
    </row>
    <row r="74" ht="12.75" customHeight="1">
      <c r="A74" s="135"/>
      <c r="B74" s="135"/>
      <c r="C74" s="135"/>
      <c r="D74" s="135"/>
      <c r="E74" s="135"/>
      <c r="F74" s="135"/>
      <c r="G74" s="135"/>
      <c r="H74" s="135"/>
      <c r="I74" s="135"/>
      <c r="J74" s="135"/>
      <c r="K74" s="135"/>
    </row>
    <row r="75" ht="12.75" customHeight="1">
      <c r="A75" s="135"/>
      <c r="B75" s="135"/>
      <c r="C75" s="135"/>
      <c r="D75" s="135"/>
      <c r="E75" s="135"/>
      <c r="F75" s="135"/>
      <c r="G75" s="135"/>
      <c r="H75" s="135"/>
      <c r="I75" s="135"/>
      <c r="J75" s="135"/>
      <c r="K75" s="135"/>
    </row>
    <row r="76" ht="12.75" customHeight="1">
      <c r="A76" s="135"/>
      <c r="B76" s="135"/>
      <c r="C76" s="135"/>
      <c r="D76" s="135"/>
      <c r="E76" s="135"/>
      <c r="F76" s="135"/>
      <c r="G76" s="135"/>
      <c r="H76" s="135"/>
      <c r="I76" s="135"/>
      <c r="J76" s="135"/>
      <c r="K76" s="135"/>
    </row>
    <row r="77" ht="12.75" customHeight="1">
      <c r="A77" s="135"/>
      <c r="B77" s="135"/>
      <c r="C77" s="135"/>
      <c r="D77" s="135"/>
      <c r="E77" s="135"/>
      <c r="F77" s="135"/>
      <c r="G77" s="135"/>
      <c r="H77" s="135"/>
      <c r="I77" s="135"/>
      <c r="J77" s="135"/>
      <c r="K77" s="135"/>
    </row>
    <row r="78" ht="12.75" customHeight="1">
      <c r="A78" s="135"/>
      <c r="B78" s="135"/>
      <c r="C78" s="135"/>
      <c r="D78" s="135"/>
      <c r="E78" s="135"/>
      <c r="F78" s="135"/>
      <c r="G78" s="135"/>
      <c r="H78" s="135"/>
      <c r="I78" s="135"/>
      <c r="J78" s="135"/>
      <c r="K78" s="135"/>
    </row>
    <row r="79" ht="12.75" customHeight="1">
      <c r="A79" s="135"/>
      <c r="B79" s="135"/>
      <c r="C79" s="135"/>
      <c r="D79" s="135"/>
      <c r="E79" s="135"/>
      <c r="F79" s="135"/>
      <c r="G79" s="135"/>
      <c r="H79" s="135"/>
      <c r="I79" s="135"/>
      <c r="J79" s="135"/>
      <c r="K79" s="135"/>
    </row>
    <row r="80" ht="12.75" customHeight="1">
      <c r="A80" s="135"/>
      <c r="B80" s="135"/>
      <c r="C80" s="135"/>
      <c r="D80" s="135"/>
      <c r="E80" s="135"/>
      <c r="F80" s="135"/>
      <c r="G80" s="135"/>
      <c r="H80" s="135"/>
      <c r="I80" s="135"/>
      <c r="J80" s="135"/>
      <c r="K80" s="135"/>
    </row>
    <row r="81" ht="12.75" customHeight="1">
      <c r="A81" s="135"/>
      <c r="B81" s="135"/>
      <c r="C81" s="135"/>
      <c r="D81" s="135"/>
      <c r="E81" s="135"/>
      <c r="F81" s="135"/>
      <c r="G81" s="135"/>
      <c r="H81" s="135"/>
      <c r="I81" s="135"/>
      <c r="J81" s="135"/>
      <c r="K81" s="135"/>
    </row>
    <row r="82" ht="12.75" customHeight="1">
      <c r="A82" s="135"/>
      <c r="B82" s="135"/>
      <c r="C82" s="135"/>
      <c r="D82" s="135"/>
      <c r="E82" s="135"/>
      <c r="F82" s="135"/>
      <c r="G82" s="135"/>
      <c r="H82" s="135"/>
      <c r="I82" s="135"/>
      <c r="J82" s="135"/>
      <c r="K82" s="135"/>
    </row>
    <row r="83" ht="12.75" customHeight="1">
      <c r="A83" s="135"/>
      <c r="B83" s="135"/>
      <c r="C83" s="135"/>
      <c r="D83" s="135"/>
      <c r="E83" s="135"/>
      <c r="F83" s="135"/>
      <c r="G83" s="135"/>
      <c r="H83" s="135"/>
      <c r="I83" s="135"/>
      <c r="J83" s="135"/>
      <c r="K83" s="135"/>
    </row>
    <row r="84" ht="12.75" customHeight="1">
      <c r="A84" s="135"/>
      <c r="B84" s="135"/>
      <c r="C84" s="135"/>
      <c r="D84" s="135"/>
      <c r="E84" s="135"/>
      <c r="F84" s="135"/>
      <c r="G84" s="135"/>
      <c r="H84" s="135"/>
      <c r="I84" s="135"/>
      <c r="J84" s="135"/>
      <c r="K84" s="135"/>
    </row>
    <row r="85" ht="12.75" customHeight="1">
      <c r="A85" s="135"/>
      <c r="B85" s="135"/>
      <c r="C85" s="135"/>
      <c r="D85" s="135"/>
      <c r="E85" s="135"/>
      <c r="F85" s="135"/>
      <c r="G85" s="135"/>
      <c r="H85" s="135"/>
      <c r="I85" s="135"/>
      <c r="J85" s="135"/>
      <c r="K85" s="135"/>
    </row>
    <row r="86" ht="12.75" customHeight="1">
      <c r="A86" s="135"/>
      <c r="B86" s="135"/>
      <c r="C86" s="135"/>
      <c r="D86" s="135"/>
      <c r="E86" s="135"/>
      <c r="F86" s="135"/>
      <c r="G86" s="135"/>
      <c r="H86" s="135"/>
      <c r="I86" s="135"/>
      <c r="J86" s="135"/>
      <c r="K86" s="135"/>
    </row>
    <row r="87" ht="12.75" customHeight="1">
      <c r="A87" s="135"/>
      <c r="B87" s="135"/>
      <c r="C87" s="135"/>
      <c r="D87" s="135"/>
      <c r="E87" s="135"/>
      <c r="F87" s="135"/>
      <c r="G87" s="135"/>
      <c r="H87" s="135"/>
      <c r="I87" s="135"/>
      <c r="J87" s="135"/>
      <c r="K87" s="135"/>
    </row>
    <row r="88" ht="12.75" customHeight="1">
      <c r="A88" s="135"/>
      <c r="B88" s="135"/>
      <c r="C88" s="135"/>
      <c r="D88" s="135"/>
      <c r="E88" s="135"/>
      <c r="F88" s="135"/>
      <c r="G88" s="135"/>
      <c r="H88" s="135"/>
      <c r="I88" s="135"/>
      <c r="J88" s="135"/>
      <c r="K88" s="135"/>
    </row>
    <row r="89" ht="12.75" customHeight="1">
      <c r="A89" s="135"/>
      <c r="B89" s="135"/>
      <c r="C89" s="135"/>
      <c r="D89" s="135"/>
      <c r="E89" s="135"/>
      <c r="F89" s="135"/>
      <c r="G89" s="135"/>
      <c r="H89" s="135"/>
      <c r="I89" s="135"/>
      <c r="J89" s="135"/>
      <c r="K89" s="135"/>
    </row>
    <row r="90" ht="12.75" customHeight="1">
      <c r="A90" s="135"/>
      <c r="B90" s="135"/>
      <c r="C90" s="135"/>
      <c r="D90" s="135"/>
      <c r="E90" s="135"/>
      <c r="F90" s="135"/>
      <c r="G90" s="135"/>
      <c r="H90" s="135"/>
      <c r="I90" s="135"/>
      <c r="J90" s="135"/>
      <c r="K90" s="135"/>
    </row>
    <row r="91" ht="12.75" customHeight="1">
      <c r="A91" s="135"/>
      <c r="B91" s="135"/>
      <c r="C91" s="135"/>
      <c r="D91" s="135"/>
      <c r="E91" s="135"/>
      <c r="F91" s="135"/>
      <c r="G91" s="135"/>
      <c r="H91" s="135"/>
      <c r="I91" s="135"/>
      <c r="J91" s="135"/>
      <c r="K91" s="135"/>
    </row>
    <row r="92" ht="12.75" customHeight="1">
      <c r="A92" s="135"/>
      <c r="B92" s="135"/>
      <c r="C92" s="135"/>
      <c r="D92" s="135"/>
      <c r="E92" s="135"/>
      <c r="F92" s="135"/>
      <c r="G92" s="135"/>
      <c r="H92" s="135"/>
      <c r="I92" s="135"/>
      <c r="J92" s="135"/>
      <c r="K92" s="135"/>
    </row>
    <row r="93" ht="12.75" customHeight="1">
      <c r="A93" s="135"/>
      <c r="B93" s="135"/>
      <c r="C93" s="135"/>
      <c r="D93" s="135"/>
      <c r="E93" s="135"/>
      <c r="F93" s="135"/>
      <c r="G93" s="135"/>
      <c r="H93" s="135"/>
      <c r="I93" s="135"/>
      <c r="J93" s="135"/>
      <c r="K93" s="135"/>
    </row>
    <row r="94" ht="12.75" customHeight="1">
      <c r="A94" s="135"/>
      <c r="B94" s="135"/>
      <c r="C94" s="135"/>
      <c r="D94" s="135"/>
      <c r="E94" s="135"/>
      <c r="F94" s="135"/>
      <c r="G94" s="135"/>
      <c r="H94" s="135"/>
      <c r="I94" s="135"/>
      <c r="J94" s="135"/>
      <c r="K94" s="135"/>
    </row>
    <row r="95" ht="12.75" customHeight="1">
      <c r="A95" s="135"/>
      <c r="B95" s="135"/>
      <c r="C95" s="135"/>
      <c r="D95" s="135"/>
      <c r="E95" s="135"/>
      <c r="F95" s="135"/>
      <c r="G95" s="135"/>
      <c r="H95" s="135"/>
      <c r="I95" s="135"/>
      <c r="J95" s="135"/>
      <c r="K95" s="135"/>
    </row>
    <row r="96" ht="12.75" customHeight="1">
      <c r="A96" s="135"/>
      <c r="B96" s="135"/>
      <c r="C96" s="135"/>
      <c r="D96" s="135"/>
      <c r="E96" s="135"/>
      <c r="F96" s="135"/>
      <c r="G96" s="135"/>
      <c r="H96" s="135"/>
      <c r="I96" s="135"/>
      <c r="J96" s="135"/>
      <c r="K96" s="135"/>
    </row>
    <row r="97" ht="12.75" customHeight="1">
      <c r="A97" s="135"/>
      <c r="B97" s="135"/>
      <c r="C97" s="135"/>
      <c r="D97" s="135"/>
      <c r="E97" s="135"/>
      <c r="F97" s="135"/>
      <c r="G97" s="135"/>
      <c r="H97" s="135"/>
      <c r="I97" s="135"/>
      <c r="J97" s="135"/>
      <c r="K97" s="135"/>
    </row>
    <row r="98" ht="12.75" customHeight="1">
      <c r="A98" s="135"/>
      <c r="B98" s="135"/>
      <c r="C98" s="135"/>
      <c r="D98" s="135"/>
      <c r="E98" s="135"/>
      <c r="F98" s="135"/>
      <c r="G98" s="135"/>
      <c r="H98" s="135"/>
      <c r="I98" s="135"/>
      <c r="J98" s="135"/>
      <c r="K98" s="135"/>
    </row>
    <row r="99" ht="12.75" customHeight="1">
      <c r="A99" s="135"/>
      <c r="B99" s="135"/>
      <c r="C99" s="135"/>
      <c r="D99" s="135"/>
      <c r="E99" s="135"/>
      <c r="F99" s="135"/>
      <c r="G99" s="135"/>
      <c r="H99" s="135"/>
      <c r="I99" s="135"/>
      <c r="J99" s="135"/>
      <c r="K99" s="135"/>
    </row>
    <row r="100" ht="12.75" customHeight="1">
      <c r="A100" s="135"/>
      <c r="B100" s="135"/>
      <c r="C100" s="135"/>
      <c r="D100" s="135"/>
      <c r="E100" s="135"/>
      <c r="F100" s="135"/>
      <c r="G100" s="135"/>
      <c r="H100" s="135"/>
      <c r="I100" s="135"/>
      <c r="J100" s="135"/>
      <c r="K100" s="135"/>
    </row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A11">
    <cfRule type="containsText" dxfId="11" priority="1" operator="containsText" text="Paydown">
      <formula>NOT(ISERROR(SEARCH(("Paydown"),(A11))))</formula>
    </cfRule>
  </conditionalFormatting>
  <printOptions/>
  <pageMargins bottom="1.0" footer="0.0" header="0.0" left="0.75" right="0.75" top="1.0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1F497D"/>
    <pageSetUpPr/>
  </sheetPr>
  <sheetViews>
    <sheetView workbookViewId="0"/>
  </sheetViews>
  <sheetFormatPr customHeight="1" defaultColWidth="10.1" defaultRowHeight="15.0"/>
  <cols>
    <col customWidth="1" min="1" max="1" width="23.0"/>
    <col customWidth="1" min="2" max="2" width="96.9"/>
    <col customWidth="1" min="3" max="3" width="22.9"/>
    <col customWidth="1" min="4" max="4" width="18.3"/>
    <col customWidth="1" min="5" max="11" width="9.6"/>
    <col customWidth="1" min="12" max="26" width="13.0"/>
  </cols>
  <sheetData>
    <row r="1" ht="46.5" customHeight="1">
      <c r="A1" s="141" t="s">
        <v>77</v>
      </c>
      <c r="B1" s="141" t="s">
        <v>78</v>
      </c>
      <c r="C1" s="141" t="s">
        <v>79</v>
      </c>
      <c r="D1" s="142"/>
      <c r="E1" s="142"/>
      <c r="F1" s="142"/>
      <c r="G1" s="142"/>
      <c r="H1" s="142"/>
      <c r="I1" s="142"/>
      <c r="J1" s="142"/>
      <c r="K1" s="142"/>
    </row>
    <row r="2" ht="30.75" customHeight="1">
      <c r="A2" s="143" t="str">
        <f>heuristic!A1</f>
        <v>Findable</v>
      </c>
      <c r="B2" s="143" t="s">
        <v>80</v>
      </c>
      <c r="C2" s="144">
        <f>SUM(C3:C7)</f>
        <v>20</v>
      </c>
      <c r="D2" s="145"/>
      <c r="E2" s="145"/>
      <c r="F2" s="145"/>
      <c r="G2" s="145"/>
      <c r="H2" s="145"/>
      <c r="I2" s="145"/>
      <c r="J2" s="145"/>
      <c r="K2" s="145"/>
    </row>
    <row r="3" ht="14.25" customHeight="1">
      <c r="A3" s="146" t="s">
        <v>81</v>
      </c>
      <c r="B3" s="147" t="s">
        <v>82</v>
      </c>
      <c r="C3" s="148">
        <f t="shared" ref="C3:C7" si="1">IF(B3="n/a",0,4)</f>
        <v>4</v>
      </c>
      <c r="D3" s="149"/>
      <c r="E3" s="149"/>
      <c r="F3" s="149"/>
      <c r="G3" s="149"/>
      <c r="H3" s="149"/>
      <c r="I3" s="149"/>
      <c r="J3" s="149"/>
      <c r="K3" s="149"/>
    </row>
    <row r="4" ht="14.25" customHeight="1">
      <c r="A4" s="146" t="s">
        <v>83</v>
      </c>
      <c r="B4" s="147" t="s">
        <v>84</v>
      </c>
      <c r="C4" s="148">
        <f t="shared" si="1"/>
        <v>4</v>
      </c>
      <c r="D4" s="149"/>
      <c r="E4" s="149"/>
      <c r="F4" s="149"/>
      <c r="G4" s="149"/>
      <c r="H4" s="149"/>
      <c r="I4" s="149"/>
      <c r="J4" s="149"/>
      <c r="K4" s="149"/>
    </row>
    <row r="5" ht="14.25" customHeight="1">
      <c r="A5" s="146" t="s">
        <v>85</v>
      </c>
      <c r="B5" s="147" t="s">
        <v>86</v>
      </c>
      <c r="C5" s="148">
        <f t="shared" si="1"/>
        <v>4</v>
      </c>
      <c r="D5" s="149"/>
      <c r="E5" s="149"/>
      <c r="F5" s="149"/>
      <c r="G5" s="149"/>
      <c r="H5" s="149"/>
      <c r="I5" s="149"/>
      <c r="J5" s="149"/>
      <c r="K5" s="149"/>
    </row>
    <row r="6" ht="14.25" customHeight="1">
      <c r="A6" s="146" t="s">
        <v>87</v>
      </c>
      <c r="B6" s="135" t="s">
        <v>88</v>
      </c>
      <c r="C6" s="148">
        <f t="shared" si="1"/>
        <v>4</v>
      </c>
      <c r="D6" s="149"/>
      <c r="E6" s="149"/>
      <c r="F6" s="149"/>
      <c r="G6" s="149"/>
      <c r="H6" s="149"/>
      <c r="I6" s="149"/>
      <c r="J6" s="149"/>
      <c r="K6" s="149"/>
    </row>
    <row r="7" ht="14.25" customHeight="1">
      <c r="A7" s="146" t="s">
        <v>89</v>
      </c>
      <c r="B7" s="135" t="s">
        <v>90</v>
      </c>
      <c r="C7" s="148">
        <f t="shared" si="1"/>
        <v>4</v>
      </c>
      <c r="D7" s="149"/>
      <c r="E7" s="149"/>
      <c r="F7" s="149"/>
      <c r="G7" s="149"/>
      <c r="H7" s="149"/>
      <c r="I7" s="149"/>
      <c r="J7" s="149"/>
      <c r="K7" s="149"/>
    </row>
    <row r="8" ht="14.25" customHeight="1">
      <c r="A8" s="143" t="str">
        <f>heuristic!A2</f>
        <v>Accesible</v>
      </c>
      <c r="B8" s="143" t="s">
        <v>91</v>
      </c>
      <c r="C8" s="150">
        <f>SUM(C9:C11)</f>
        <v>12</v>
      </c>
      <c r="D8" s="145"/>
      <c r="E8" s="145"/>
      <c r="F8" s="145"/>
      <c r="G8" s="145"/>
      <c r="H8" s="145"/>
      <c r="I8" s="145"/>
      <c r="J8" s="145"/>
      <c r="K8" s="145"/>
    </row>
    <row r="9" ht="14.25" customHeight="1">
      <c r="A9" s="151" t="s">
        <v>92</v>
      </c>
      <c r="B9" s="147" t="s">
        <v>93</v>
      </c>
      <c r="C9" s="148">
        <f t="shared" ref="C9:C11" si="2">IF(B9="n/a",0,4)</f>
        <v>4</v>
      </c>
      <c r="D9" s="149"/>
      <c r="E9" s="149"/>
      <c r="F9" s="149"/>
      <c r="G9" s="149"/>
      <c r="H9" s="149"/>
      <c r="I9" s="149"/>
      <c r="J9" s="149"/>
      <c r="K9" s="149"/>
    </row>
    <row r="10" ht="14.25" customHeight="1">
      <c r="A10" s="151" t="s">
        <v>94</v>
      </c>
      <c r="B10" s="147" t="s">
        <v>95</v>
      </c>
      <c r="C10" s="148">
        <f t="shared" si="2"/>
        <v>4</v>
      </c>
      <c r="D10" s="149"/>
      <c r="E10" s="149"/>
      <c r="F10" s="149"/>
      <c r="G10" s="149"/>
      <c r="H10" s="149"/>
      <c r="I10" s="149"/>
      <c r="J10" s="149"/>
      <c r="K10" s="149"/>
    </row>
    <row r="11" ht="14.25" customHeight="1">
      <c r="A11" s="151" t="s">
        <v>96</v>
      </c>
      <c r="B11" s="147" t="s">
        <v>97</v>
      </c>
      <c r="C11" s="148">
        <f t="shared" si="2"/>
        <v>4</v>
      </c>
      <c r="D11" s="149"/>
      <c r="E11" s="149"/>
      <c r="F11" s="149"/>
      <c r="G11" s="149"/>
      <c r="H11" s="149"/>
      <c r="I11" s="149"/>
      <c r="J11" s="149"/>
      <c r="K11" s="149"/>
    </row>
    <row r="12" ht="14.25" customHeight="1">
      <c r="A12" s="143" t="str">
        <f>heuristic!A3</f>
        <v>Clear and Communicative</v>
      </c>
      <c r="B12" s="152" t="s">
        <v>98</v>
      </c>
      <c r="C12" s="141">
        <f>SUM(C13:C24)</f>
        <v>48</v>
      </c>
      <c r="D12" s="153"/>
      <c r="E12" s="153"/>
      <c r="F12" s="153"/>
      <c r="G12" s="153"/>
      <c r="H12" s="153"/>
      <c r="I12" s="153"/>
      <c r="J12" s="153"/>
      <c r="K12" s="153"/>
    </row>
    <row r="13" ht="14.25" customHeight="1">
      <c r="A13" s="151" t="s">
        <v>99</v>
      </c>
      <c r="B13" s="147" t="s">
        <v>100</v>
      </c>
      <c r="C13" s="148">
        <f t="shared" ref="C13:C24" si="3">IF(B13="n/a",0,4)</f>
        <v>4</v>
      </c>
      <c r="D13" s="149"/>
      <c r="E13" s="149"/>
      <c r="F13" s="149"/>
      <c r="G13" s="149"/>
      <c r="H13" s="149"/>
      <c r="I13" s="149"/>
      <c r="J13" s="149"/>
      <c r="K13" s="149"/>
    </row>
    <row r="14" ht="14.25" customHeight="1">
      <c r="A14" s="151" t="s">
        <v>101</v>
      </c>
      <c r="B14" s="147" t="s">
        <v>102</v>
      </c>
      <c r="C14" s="148">
        <f t="shared" si="3"/>
        <v>4</v>
      </c>
      <c r="D14" s="149"/>
      <c r="E14" s="149"/>
      <c r="F14" s="149"/>
      <c r="G14" s="149"/>
      <c r="H14" s="149"/>
      <c r="I14" s="149"/>
      <c r="J14" s="149"/>
      <c r="K14" s="149"/>
    </row>
    <row r="15" ht="14.25" customHeight="1">
      <c r="A15" s="151" t="s">
        <v>103</v>
      </c>
      <c r="B15" s="147" t="s">
        <v>104</v>
      </c>
      <c r="C15" s="148">
        <f t="shared" si="3"/>
        <v>4</v>
      </c>
      <c r="D15" s="149"/>
      <c r="E15" s="149"/>
      <c r="F15" s="149"/>
      <c r="G15" s="149"/>
      <c r="H15" s="149"/>
      <c r="I15" s="149"/>
      <c r="J15" s="149"/>
      <c r="K15" s="149"/>
    </row>
    <row r="16" ht="14.25" customHeight="1">
      <c r="A16" s="151" t="s">
        <v>105</v>
      </c>
      <c r="B16" s="147" t="s">
        <v>106</v>
      </c>
      <c r="C16" s="148">
        <f t="shared" si="3"/>
        <v>4</v>
      </c>
      <c r="D16" s="149"/>
      <c r="E16" s="149"/>
      <c r="F16" s="149"/>
      <c r="G16" s="149"/>
      <c r="H16" s="149"/>
      <c r="I16" s="149"/>
      <c r="J16" s="149"/>
      <c r="K16" s="149"/>
    </row>
    <row r="17" ht="14.25" customHeight="1">
      <c r="A17" s="151" t="s">
        <v>107</v>
      </c>
      <c r="B17" s="147" t="s">
        <v>108</v>
      </c>
      <c r="C17" s="148">
        <f t="shared" si="3"/>
        <v>4</v>
      </c>
      <c r="D17" s="149"/>
      <c r="E17" s="149"/>
      <c r="F17" s="149"/>
      <c r="G17" s="149"/>
      <c r="H17" s="149"/>
      <c r="I17" s="149"/>
      <c r="J17" s="149"/>
      <c r="K17" s="149"/>
    </row>
    <row r="18" ht="14.25" customHeight="1">
      <c r="A18" s="151" t="s">
        <v>109</v>
      </c>
      <c r="B18" s="147" t="s">
        <v>110</v>
      </c>
      <c r="C18" s="148">
        <f t="shared" si="3"/>
        <v>4</v>
      </c>
      <c r="D18" s="149"/>
      <c r="E18" s="149"/>
      <c r="F18" s="149"/>
      <c r="G18" s="149"/>
      <c r="H18" s="149"/>
      <c r="I18" s="149"/>
      <c r="J18" s="149"/>
      <c r="K18" s="149"/>
    </row>
    <row r="19" ht="14.25" customHeight="1">
      <c r="A19" s="151" t="s">
        <v>111</v>
      </c>
      <c r="B19" s="147" t="s">
        <v>112</v>
      </c>
      <c r="C19" s="148">
        <f t="shared" si="3"/>
        <v>4</v>
      </c>
      <c r="D19" s="149"/>
      <c r="E19" s="149"/>
      <c r="F19" s="149"/>
      <c r="G19" s="149"/>
      <c r="H19" s="149"/>
      <c r="I19" s="149"/>
      <c r="J19" s="149"/>
      <c r="K19" s="149"/>
    </row>
    <row r="20" ht="14.25" customHeight="1">
      <c r="A20" s="151" t="s">
        <v>113</v>
      </c>
      <c r="B20" s="147" t="s">
        <v>114</v>
      </c>
      <c r="C20" s="148">
        <f t="shared" si="3"/>
        <v>4</v>
      </c>
      <c r="D20" s="149"/>
      <c r="E20" s="149"/>
      <c r="F20" s="149"/>
      <c r="G20" s="149"/>
      <c r="H20" s="149"/>
      <c r="I20" s="149"/>
      <c r="J20" s="149"/>
      <c r="K20" s="149"/>
    </row>
    <row r="21" ht="14.25" customHeight="1">
      <c r="A21" s="151" t="s">
        <v>115</v>
      </c>
      <c r="B21" s="147" t="s">
        <v>116</v>
      </c>
      <c r="C21" s="148">
        <f t="shared" si="3"/>
        <v>4</v>
      </c>
      <c r="D21" s="149"/>
      <c r="E21" s="149"/>
      <c r="F21" s="149"/>
      <c r="G21" s="149"/>
      <c r="H21" s="149"/>
      <c r="I21" s="149"/>
      <c r="J21" s="149"/>
      <c r="K21" s="149"/>
    </row>
    <row r="22" ht="14.25" customHeight="1">
      <c r="A22" s="151" t="s">
        <v>117</v>
      </c>
      <c r="B22" s="147" t="s">
        <v>118</v>
      </c>
      <c r="C22" s="148">
        <f t="shared" si="3"/>
        <v>4</v>
      </c>
      <c r="D22" s="149"/>
      <c r="E22" s="149"/>
      <c r="F22" s="149"/>
      <c r="G22" s="149"/>
      <c r="H22" s="149"/>
      <c r="I22" s="149"/>
      <c r="J22" s="149"/>
      <c r="K22" s="149"/>
    </row>
    <row r="23" ht="14.25" customHeight="1">
      <c r="A23" s="151" t="s">
        <v>119</v>
      </c>
      <c r="B23" s="154" t="s">
        <v>120</v>
      </c>
      <c r="C23" s="148">
        <f t="shared" si="3"/>
        <v>4</v>
      </c>
      <c r="D23" s="149"/>
      <c r="E23" s="149"/>
      <c r="F23" s="149"/>
      <c r="G23" s="149"/>
      <c r="H23" s="149"/>
      <c r="I23" s="149"/>
      <c r="J23" s="149"/>
      <c r="K23" s="149"/>
    </row>
    <row r="24" ht="14.25" customHeight="1">
      <c r="A24" s="151" t="s">
        <v>121</v>
      </c>
      <c r="B24" s="147" t="s">
        <v>122</v>
      </c>
      <c r="C24" s="148">
        <f t="shared" si="3"/>
        <v>4</v>
      </c>
      <c r="D24" s="149"/>
      <c r="E24" s="149"/>
      <c r="F24" s="149"/>
      <c r="G24" s="149"/>
      <c r="H24" s="149"/>
      <c r="I24" s="149"/>
      <c r="J24" s="149"/>
      <c r="K24" s="149"/>
    </row>
    <row r="25" ht="14.25" customHeight="1">
      <c r="A25" s="143" t="str">
        <f>heuristic!A4</f>
        <v>Useful</v>
      </c>
      <c r="B25" s="143" t="s">
        <v>123</v>
      </c>
      <c r="C25" s="141">
        <f>SUM(C26:C28)</f>
        <v>12</v>
      </c>
      <c r="D25" s="153"/>
      <c r="E25" s="153"/>
      <c r="F25" s="153"/>
      <c r="G25" s="153"/>
      <c r="H25" s="153"/>
      <c r="I25" s="153"/>
      <c r="J25" s="153"/>
      <c r="K25" s="153"/>
    </row>
    <row r="26" ht="14.25" customHeight="1">
      <c r="A26" s="151" t="s">
        <v>124</v>
      </c>
      <c r="B26" s="147" t="s">
        <v>125</v>
      </c>
      <c r="C26" s="148">
        <f t="shared" ref="C26:C28" si="4">IF(B26="n/a",0,4)</f>
        <v>4</v>
      </c>
      <c r="D26" s="149"/>
      <c r="E26" s="149"/>
      <c r="F26" s="149"/>
      <c r="G26" s="149"/>
      <c r="H26" s="149"/>
      <c r="I26" s="149"/>
      <c r="J26" s="149"/>
      <c r="K26" s="149"/>
    </row>
    <row r="27" ht="14.25" customHeight="1">
      <c r="A27" s="151" t="s">
        <v>126</v>
      </c>
      <c r="B27" s="147" t="s">
        <v>127</v>
      </c>
      <c r="C27" s="148">
        <f t="shared" si="4"/>
        <v>4</v>
      </c>
      <c r="D27" s="149"/>
      <c r="E27" s="149"/>
      <c r="F27" s="149"/>
      <c r="G27" s="149"/>
      <c r="H27" s="149"/>
      <c r="I27" s="149"/>
      <c r="J27" s="149"/>
      <c r="K27" s="149"/>
    </row>
    <row r="28" ht="14.25" customHeight="1">
      <c r="A28" s="151" t="s">
        <v>128</v>
      </c>
      <c r="B28" s="154" t="s">
        <v>129</v>
      </c>
      <c r="C28" s="148">
        <f t="shared" si="4"/>
        <v>4</v>
      </c>
      <c r="D28" s="149"/>
      <c r="E28" s="149"/>
      <c r="F28" s="149"/>
      <c r="G28" s="149"/>
      <c r="H28" s="149"/>
      <c r="I28" s="149"/>
      <c r="J28" s="149"/>
      <c r="K28" s="149"/>
    </row>
    <row r="29" ht="14.25" customHeight="1">
      <c r="A29" s="143" t="str">
        <f>heuristic!A5</f>
        <v>Credible</v>
      </c>
      <c r="B29" s="155" t="s">
        <v>130</v>
      </c>
      <c r="C29" s="144">
        <f>SUM(C30:C36)</f>
        <v>28</v>
      </c>
      <c r="D29" s="145"/>
      <c r="E29" s="145"/>
      <c r="F29" s="145"/>
      <c r="G29" s="145"/>
      <c r="H29" s="145"/>
      <c r="I29" s="145"/>
      <c r="J29" s="145"/>
      <c r="K29" s="145"/>
    </row>
    <row r="30" ht="14.25" customHeight="1">
      <c r="A30" s="151" t="s">
        <v>131</v>
      </c>
      <c r="B30" s="147" t="s">
        <v>132</v>
      </c>
      <c r="C30" s="148">
        <f t="shared" ref="C30:C36" si="5">IF(B30="n/a",0,4)</f>
        <v>4</v>
      </c>
      <c r="D30" s="149"/>
      <c r="E30" s="149"/>
      <c r="F30" s="149"/>
      <c r="G30" s="149"/>
      <c r="H30" s="149"/>
      <c r="I30" s="149"/>
      <c r="J30" s="149"/>
      <c r="K30" s="149"/>
    </row>
    <row r="31" ht="14.25" customHeight="1">
      <c r="A31" s="151" t="s">
        <v>133</v>
      </c>
      <c r="B31" s="147" t="s">
        <v>134</v>
      </c>
      <c r="C31" s="148">
        <f t="shared" si="5"/>
        <v>4</v>
      </c>
      <c r="D31" s="149"/>
      <c r="E31" s="149"/>
      <c r="F31" s="149"/>
      <c r="G31" s="149"/>
      <c r="H31" s="149"/>
      <c r="I31" s="149"/>
      <c r="J31" s="149"/>
      <c r="K31" s="149"/>
    </row>
    <row r="32" ht="14.25" customHeight="1">
      <c r="A32" s="151" t="s">
        <v>135</v>
      </c>
      <c r="B32" s="147" t="s">
        <v>44</v>
      </c>
      <c r="C32" s="148">
        <f t="shared" si="5"/>
        <v>4</v>
      </c>
      <c r="D32" s="149"/>
      <c r="E32" s="149"/>
      <c r="F32" s="149"/>
      <c r="G32" s="149"/>
      <c r="H32" s="149"/>
      <c r="I32" s="149"/>
      <c r="J32" s="149"/>
      <c r="K32" s="149"/>
    </row>
    <row r="33" ht="14.25" customHeight="1">
      <c r="A33" s="151" t="s">
        <v>136</v>
      </c>
      <c r="B33" s="156" t="s">
        <v>137</v>
      </c>
      <c r="C33" s="148">
        <f t="shared" si="5"/>
        <v>4</v>
      </c>
      <c r="D33" s="149"/>
      <c r="E33" s="149"/>
      <c r="F33" s="149"/>
      <c r="G33" s="149"/>
      <c r="H33" s="149"/>
      <c r="I33" s="149"/>
      <c r="J33" s="149"/>
      <c r="K33" s="149"/>
    </row>
    <row r="34" ht="14.25" customHeight="1">
      <c r="A34" s="151" t="s">
        <v>138</v>
      </c>
      <c r="B34" s="156" t="s">
        <v>139</v>
      </c>
      <c r="C34" s="148">
        <f t="shared" si="5"/>
        <v>4</v>
      </c>
      <c r="D34" s="149"/>
      <c r="E34" s="149"/>
      <c r="F34" s="149"/>
      <c r="G34" s="149"/>
      <c r="H34" s="149"/>
      <c r="I34" s="149"/>
      <c r="J34" s="149"/>
      <c r="K34" s="149"/>
    </row>
    <row r="35" ht="14.25" customHeight="1">
      <c r="A35" s="151" t="s">
        <v>140</v>
      </c>
      <c r="B35" s="156" t="s">
        <v>141</v>
      </c>
      <c r="C35" s="148">
        <f t="shared" si="5"/>
        <v>4</v>
      </c>
      <c r="D35" s="149"/>
      <c r="E35" s="149"/>
      <c r="F35" s="149"/>
      <c r="G35" s="149"/>
      <c r="H35" s="149"/>
      <c r="I35" s="149"/>
      <c r="J35" s="149"/>
      <c r="K35" s="149"/>
    </row>
    <row r="36" ht="14.25" customHeight="1">
      <c r="A36" s="151" t="s">
        <v>142</v>
      </c>
      <c r="B36" s="156" t="s">
        <v>143</v>
      </c>
      <c r="C36" s="148">
        <f t="shared" si="5"/>
        <v>4</v>
      </c>
      <c r="D36" s="149"/>
      <c r="E36" s="149"/>
      <c r="F36" s="149"/>
      <c r="G36" s="149"/>
      <c r="H36" s="149"/>
      <c r="I36" s="149"/>
      <c r="J36" s="149"/>
      <c r="K36" s="149"/>
    </row>
    <row r="37" ht="14.25" customHeight="1">
      <c r="A37" s="143" t="str">
        <f>heuristic!A6</f>
        <v>Controllable</v>
      </c>
      <c r="B37" s="155" t="s">
        <v>144</v>
      </c>
      <c r="C37" s="157">
        <f>SUM(C38:C43)</f>
        <v>24</v>
      </c>
      <c r="D37" s="145"/>
      <c r="E37" s="145"/>
      <c r="F37" s="145"/>
      <c r="G37" s="145"/>
      <c r="H37" s="145"/>
      <c r="I37" s="145"/>
      <c r="J37" s="145"/>
      <c r="K37" s="145"/>
    </row>
    <row r="38" ht="14.25" customHeight="1">
      <c r="A38" s="151" t="s">
        <v>145</v>
      </c>
      <c r="B38" s="147" t="s">
        <v>146</v>
      </c>
      <c r="C38" s="148">
        <f t="shared" ref="C38:C43" si="6">IF(B38="n/a",0,4)</f>
        <v>4</v>
      </c>
      <c r="D38" s="149"/>
      <c r="E38" s="149"/>
      <c r="F38" s="149"/>
      <c r="G38" s="149"/>
      <c r="H38" s="149"/>
      <c r="I38" s="149"/>
      <c r="J38" s="149"/>
      <c r="K38" s="149"/>
    </row>
    <row r="39" ht="14.25" customHeight="1">
      <c r="A39" s="151" t="s">
        <v>147</v>
      </c>
      <c r="B39" s="147" t="s">
        <v>148</v>
      </c>
      <c r="C39" s="148">
        <f t="shared" si="6"/>
        <v>4</v>
      </c>
      <c r="D39" s="149"/>
      <c r="E39" s="149"/>
      <c r="F39" s="149"/>
      <c r="G39" s="149"/>
      <c r="H39" s="149"/>
      <c r="I39" s="149"/>
      <c r="J39" s="149"/>
      <c r="K39" s="149"/>
    </row>
    <row r="40" ht="14.25" customHeight="1">
      <c r="A40" s="151" t="s">
        <v>149</v>
      </c>
      <c r="B40" s="147" t="s">
        <v>150</v>
      </c>
      <c r="C40" s="148">
        <f t="shared" si="6"/>
        <v>4</v>
      </c>
      <c r="D40" s="149"/>
      <c r="E40" s="149"/>
      <c r="F40" s="149"/>
      <c r="G40" s="149"/>
      <c r="H40" s="149"/>
      <c r="I40" s="149"/>
      <c r="J40" s="149"/>
      <c r="K40" s="149"/>
    </row>
    <row r="41" ht="14.25" customHeight="1">
      <c r="A41" s="151" t="s">
        <v>151</v>
      </c>
      <c r="B41" s="147" t="s">
        <v>152</v>
      </c>
      <c r="C41" s="148">
        <f t="shared" si="6"/>
        <v>4</v>
      </c>
      <c r="D41" s="149"/>
      <c r="E41" s="149"/>
      <c r="F41" s="149"/>
      <c r="G41" s="149"/>
      <c r="H41" s="149"/>
      <c r="I41" s="149"/>
      <c r="J41" s="149"/>
      <c r="K41" s="149"/>
    </row>
    <row r="42" ht="14.25" customHeight="1">
      <c r="A42" s="151" t="s">
        <v>153</v>
      </c>
      <c r="B42" s="147" t="s">
        <v>154</v>
      </c>
      <c r="C42" s="148">
        <f t="shared" si="6"/>
        <v>4</v>
      </c>
      <c r="D42" s="149"/>
      <c r="E42" s="149"/>
      <c r="F42" s="149"/>
      <c r="G42" s="149"/>
      <c r="H42" s="149"/>
      <c r="I42" s="149"/>
      <c r="J42" s="149"/>
      <c r="K42" s="149"/>
    </row>
    <row r="43" ht="14.25" customHeight="1">
      <c r="A43" s="151" t="s">
        <v>155</v>
      </c>
      <c r="B43" s="147" t="s">
        <v>156</v>
      </c>
      <c r="C43" s="148">
        <f t="shared" si="6"/>
        <v>4</v>
      </c>
      <c r="D43" s="149"/>
      <c r="E43" s="149"/>
      <c r="F43" s="149"/>
      <c r="G43" s="149"/>
      <c r="H43" s="149"/>
      <c r="I43" s="149"/>
      <c r="J43" s="149"/>
      <c r="K43" s="149"/>
    </row>
    <row r="44" ht="14.25" customHeight="1">
      <c r="A44" s="143" t="str">
        <f>heuristic!A7</f>
        <v>Learnable</v>
      </c>
      <c r="B44" s="155" t="s">
        <v>157</v>
      </c>
      <c r="C44" s="144">
        <f>SUM(C45:C47)</f>
        <v>12</v>
      </c>
      <c r="D44" s="145"/>
      <c r="E44" s="145"/>
      <c r="F44" s="145"/>
      <c r="G44" s="145"/>
      <c r="H44" s="145"/>
      <c r="I44" s="145"/>
      <c r="J44" s="145"/>
      <c r="K44" s="145"/>
    </row>
    <row r="45" ht="14.25" customHeight="1">
      <c r="A45" s="151" t="s">
        <v>158</v>
      </c>
      <c r="B45" s="147" t="s">
        <v>159</v>
      </c>
      <c r="C45" s="148">
        <f t="shared" ref="C45:C47" si="7">IF(B45="n/a",0,4)</f>
        <v>4</v>
      </c>
      <c r="D45" s="149"/>
      <c r="E45" s="149"/>
      <c r="F45" s="149"/>
      <c r="G45" s="149"/>
      <c r="H45" s="149"/>
      <c r="I45" s="149"/>
      <c r="J45" s="149"/>
      <c r="K45" s="149"/>
    </row>
    <row r="46" ht="14.25" customHeight="1">
      <c r="A46" s="151" t="s">
        <v>160</v>
      </c>
      <c r="B46" s="154" t="s">
        <v>161</v>
      </c>
      <c r="C46" s="148">
        <f t="shared" si="7"/>
        <v>4</v>
      </c>
      <c r="D46" s="149"/>
      <c r="E46" s="149"/>
      <c r="F46" s="149"/>
      <c r="G46" s="149"/>
      <c r="H46" s="149"/>
      <c r="I46" s="149"/>
      <c r="J46" s="149"/>
      <c r="K46" s="149"/>
    </row>
    <row r="47" ht="14.25" customHeight="1">
      <c r="A47" s="151" t="s">
        <v>162</v>
      </c>
      <c r="B47" s="154" t="s">
        <v>163</v>
      </c>
      <c r="C47" s="148">
        <f t="shared" si="7"/>
        <v>4</v>
      </c>
      <c r="D47" s="149"/>
      <c r="E47" s="149"/>
      <c r="F47" s="149"/>
      <c r="G47" s="149"/>
      <c r="H47" s="149"/>
      <c r="I47" s="149"/>
      <c r="J47" s="149"/>
      <c r="K47" s="149"/>
    </row>
    <row r="48" ht="14.25" customHeight="1">
      <c r="A48" s="143" t="str">
        <f>heuristic!A8</f>
        <v>Overall Aesthetics</v>
      </c>
      <c r="B48" s="155" t="s">
        <v>164</v>
      </c>
      <c r="C48" s="144">
        <f>SUM(C49:C59)</f>
        <v>44</v>
      </c>
      <c r="D48" s="145"/>
      <c r="E48" s="145"/>
      <c r="F48" s="145"/>
      <c r="G48" s="145"/>
      <c r="H48" s="145"/>
      <c r="I48" s="145"/>
      <c r="J48" s="145"/>
      <c r="K48" s="145"/>
    </row>
    <row r="49" ht="14.25" customHeight="1">
      <c r="A49" s="151" t="s">
        <v>165</v>
      </c>
      <c r="B49" s="147" t="s">
        <v>166</v>
      </c>
      <c r="C49" s="148">
        <f t="shared" ref="C49:C59" si="8">IF(B49="n/a",0,4)</f>
        <v>4</v>
      </c>
      <c r="D49" s="149"/>
      <c r="E49" s="149"/>
      <c r="F49" s="149"/>
      <c r="G49" s="149"/>
      <c r="H49" s="149"/>
      <c r="I49" s="149"/>
      <c r="J49" s="149"/>
      <c r="K49" s="149"/>
    </row>
    <row r="50" ht="14.25" customHeight="1">
      <c r="A50" s="151" t="s">
        <v>167</v>
      </c>
      <c r="B50" s="147" t="s">
        <v>168</v>
      </c>
      <c r="C50" s="148">
        <f t="shared" si="8"/>
        <v>4</v>
      </c>
      <c r="D50" s="149"/>
      <c r="E50" s="149"/>
      <c r="F50" s="149"/>
      <c r="G50" s="149"/>
      <c r="H50" s="149"/>
      <c r="I50" s="149"/>
      <c r="J50" s="149"/>
      <c r="K50" s="149"/>
    </row>
    <row r="51" ht="14.25" customHeight="1">
      <c r="A51" s="151" t="s">
        <v>169</v>
      </c>
      <c r="B51" s="147" t="s">
        <v>170</v>
      </c>
      <c r="C51" s="148">
        <f t="shared" si="8"/>
        <v>4</v>
      </c>
      <c r="D51" s="149"/>
      <c r="E51" s="149"/>
      <c r="F51" s="149"/>
      <c r="G51" s="149"/>
      <c r="H51" s="149"/>
      <c r="I51" s="149"/>
      <c r="J51" s="149"/>
      <c r="K51" s="149"/>
    </row>
    <row r="52" ht="14.25" customHeight="1">
      <c r="A52" s="151" t="s">
        <v>171</v>
      </c>
      <c r="B52" s="147" t="s">
        <v>172</v>
      </c>
      <c r="C52" s="148">
        <f t="shared" si="8"/>
        <v>4</v>
      </c>
      <c r="D52" s="149"/>
      <c r="E52" s="149"/>
      <c r="F52" s="149"/>
      <c r="G52" s="149"/>
      <c r="H52" s="149"/>
      <c r="I52" s="149"/>
      <c r="J52" s="149"/>
      <c r="K52" s="149"/>
    </row>
    <row r="53" ht="14.25" customHeight="1">
      <c r="A53" s="151" t="s">
        <v>173</v>
      </c>
      <c r="B53" s="147" t="s">
        <v>174</v>
      </c>
      <c r="C53" s="148">
        <f t="shared" si="8"/>
        <v>4</v>
      </c>
      <c r="D53" s="149"/>
      <c r="E53" s="149"/>
      <c r="F53" s="149"/>
      <c r="G53" s="149"/>
      <c r="H53" s="149"/>
      <c r="I53" s="149"/>
      <c r="J53" s="149"/>
      <c r="K53" s="149"/>
    </row>
    <row r="54" ht="14.25" customHeight="1">
      <c r="A54" s="151" t="s">
        <v>175</v>
      </c>
      <c r="B54" s="147" t="s">
        <v>176</v>
      </c>
      <c r="C54" s="148">
        <f t="shared" si="8"/>
        <v>4</v>
      </c>
      <c r="D54" s="149"/>
      <c r="E54" s="149"/>
      <c r="F54" s="149"/>
      <c r="G54" s="149"/>
      <c r="H54" s="149"/>
      <c r="I54" s="149"/>
      <c r="J54" s="149"/>
      <c r="K54" s="149"/>
    </row>
    <row r="55" ht="14.25" customHeight="1">
      <c r="A55" s="151" t="s">
        <v>177</v>
      </c>
      <c r="B55" s="147" t="s">
        <v>45</v>
      </c>
      <c r="C55" s="148">
        <f t="shared" si="8"/>
        <v>4</v>
      </c>
      <c r="D55" s="149"/>
      <c r="E55" s="149"/>
      <c r="F55" s="149"/>
      <c r="G55" s="149"/>
      <c r="H55" s="149"/>
      <c r="I55" s="149"/>
      <c r="J55" s="149"/>
      <c r="K55" s="149"/>
    </row>
    <row r="56" ht="14.25" customHeight="1">
      <c r="A56" s="151" t="s">
        <v>178</v>
      </c>
      <c r="B56" s="147" t="s">
        <v>46</v>
      </c>
      <c r="C56" s="148">
        <f t="shared" si="8"/>
        <v>4</v>
      </c>
      <c r="D56" s="149"/>
      <c r="E56" s="149"/>
      <c r="F56" s="149"/>
      <c r="G56" s="149"/>
      <c r="H56" s="149"/>
      <c r="I56" s="149"/>
      <c r="J56" s="149"/>
      <c r="K56" s="149"/>
    </row>
    <row r="57" ht="14.25" customHeight="1">
      <c r="A57" s="151" t="s">
        <v>179</v>
      </c>
      <c r="B57" s="147" t="s">
        <v>180</v>
      </c>
      <c r="C57" s="148">
        <f t="shared" si="8"/>
        <v>4</v>
      </c>
      <c r="D57" s="149"/>
      <c r="E57" s="149"/>
      <c r="F57" s="149"/>
      <c r="G57" s="149"/>
      <c r="H57" s="149"/>
      <c r="I57" s="149"/>
      <c r="J57" s="149"/>
      <c r="K57" s="149"/>
    </row>
    <row r="58" ht="14.25" customHeight="1">
      <c r="A58" s="151" t="s">
        <v>181</v>
      </c>
      <c r="B58" s="147" t="s">
        <v>182</v>
      </c>
      <c r="C58" s="148">
        <f t="shared" si="8"/>
        <v>4</v>
      </c>
      <c r="D58" s="149"/>
      <c r="E58" s="149"/>
      <c r="F58" s="149"/>
      <c r="G58" s="149"/>
      <c r="H58" s="149"/>
      <c r="I58" s="149"/>
      <c r="J58" s="149"/>
      <c r="K58" s="149"/>
    </row>
    <row r="59" ht="14.25" customHeight="1">
      <c r="A59" s="151" t="s">
        <v>183</v>
      </c>
      <c r="B59" s="147" t="s">
        <v>184</v>
      </c>
      <c r="C59" s="148">
        <f t="shared" si="8"/>
        <v>4</v>
      </c>
      <c r="D59" s="149"/>
      <c r="E59" s="149"/>
      <c r="F59" s="149"/>
      <c r="G59" s="149"/>
      <c r="H59" s="149"/>
      <c r="I59" s="149"/>
      <c r="J59" s="149"/>
      <c r="K59" s="149"/>
    </row>
    <row r="60" ht="14.25" customHeight="1">
      <c r="A60" s="143" t="str">
        <f>heuristic!A9</f>
        <v>Persuasive Design</v>
      </c>
      <c r="B60" s="155" t="s">
        <v>185</v>
      </c>
      <c r="C60" s="150">
        <f>SUM(C61:C66)</f>
        <v>24</v>
      </c>
      <c r="D60" s="145"/>
      <c r="E60" s="145"/>
      <c r="F60" s="145"/>
      <c r="G60" s="145"/>
      <c r="H60" s="145"/>
      <c r="I60" s="145"/>
      <c r="J60" s="145"/>
      <c r="K60" s="145"/>
    </row>
    <row r="61" ht="14.25" customHeight="1">
      <c r="A61" s="151" t="s">
        <v>186</v>
      </c>
      <c r="B61" s="147" t="s">
        <v>187</v>
      </c>
      <c r="C61" s="148">
        <f t="shared" ref="C61:C66" si="9">IF(B61="n/a",0,4)</f>
        <v>4</v>
      </c>
      <c r="D61" s="149"/>
      <c r="E61" s="149"/>
      <c r="F61" s="149"/>
      <c r="G61" s="149"/>
      <c r="H61" s="149"/>
      <c r="I61" s="149"/>
      <c r="J61" s="149"/>
      <c r="K61" s="149"/>
    </row>
    <row r="62" ht="14.25" customHeight="1">
      <c r="A62" s="151" t="s">
        <v>188</v>
      </c>
      <c r="B62" s="154" t="s">
        <v>189</v>
      </c>
      <c r="C62" s="148">
        <f t="shared" si="9"/>
        <v>4</v>
      </c>
      <c r="D62" s="149"/>
      <c r="E62" s="149"/>
      <c r="F62" s="149"/>
      <c r="G62" s="149"/>
      <c r="H62" s="149"/>
      <c r="I62" s="149"/>
      <c r="J62" s="149"/>
      <c r="K62" s="149"/>
    </row>
    <row r="63" ht="14.25" customHeight="1">
      <c r="A63" s="151" t="s">
        <v>190</v>
      </c>
      <c r="B63" s="158" t="s">
        <v>191</v>
      </c>
      <c r="C63" s="148">
        <f t="shared" si="9"/>
        <v>4</v>
      </c>
      <c r="D63" s="149"/>
      <c r="E63" s="149"/>
      <c r="F63" s="149"/>
      <c r="G63" s="149"/>
      <c r="H63" s="149"/>
      <c r="I63" s="149"/>
      <c r="J63" s="149"/>
      <c r="K63" s="149"/>
    </row>
    <row r="64" ht="14.25" customHeight="1">
      <c r="A64" s="151" t="s">
        <v>192</v>
      </c>
      <c r="B64" s="147" t="s">
        <v>193</v>
      </c>
      <c r="C64" s="148">
        <f t="shared" si="9"/>
        <v>4</v>
      </c>
      <c r="D64" s="149"/>
      <c r="E64" s="149"/>
      <c r="F64" s="149"/>
      <c r="G64" s="149"/>
      <c r="H64" s="149"/>
      <c r="I64" s="149"/>
      <c r="J64" s="149"/>
      <c r="K64" s="149"/>
    </row>
    <row r="65" ht="14.25" customHeight="1">
      <c r="A65" s="151" t="s">
        <v>194</v>
      </c>
      <c r="B65" s="147" t="s">
        <v>195</v>
      </c>
      <c r="C65" s="148">
        <f t="shared" si="9"/>
        <v>4</v>
      </c>
      <c r="D65" s="149"/>
      <c r="E65" s="149"/>
      <c r="F65" s="149"/>
      <c r="G65" s="149"/>
      <c r="H65" s="149"/>
      <c r="I65" s="149"/>
      <c r="J65" s="149"/>
      <c r="K65" s="149"/>
    </row>
    <row r="66" ht="14.25" customHeight="1">
      <c r="A66" s="151" t="s">
        <v>196</v>
      </c>
      <c r="B66" s="147" t="s">
        <v>197</v>
      </c>
      <c r="C66" s="148">
        <f t="shared" si="9"/>
        <v>4</v>
      </c>
      <c r="D66" s="149"/>
      <c r="E66" s="149"/>
      <c r="F66" s="149"/>
      <c r="G66" s="149"/>
      <c r="H66" s="149"/>
      <c r="I66" s="149"/>
      <c r="J66" s="149"/>
      <c r="K66" s="149"/>
    </row>
    <row r="67" ht="14.25" customHeight="1">
      <c r="A67" s="149"/>
      <c r="B67" s="159"/>
      <c r="C67" s="160"/>
      <c r="D67" s="149"/>
      <c r="E67" s="149"/>
      <c r="F67" s="149"/>
      <c r="G67" s="149"/>
      <c r="H67" s="149"/>
      <c r="I67" s="149"/>
      <c r="J67" s="149"/>
      <c r="K67" s="149"/>
    </row>
    <row r="68" ht="14.25" customHeight="1">
      <c r="A68" s="149"/>
      <c r="B68" s="149"/>
      <c r="C68" s="160"/>
      <c r="D68" s="149"/>
      <c r="E68" s="149"/>
      <c r="F68" s="149"/>
      <c r="G68" s="149"/>
      <c r="H68" s="149"/>
      <c r="I68" s="149"/>
      <c r="J68" s="149"/>
      <c r="K68" s="149"/>
    </row>
    <row r="69" ht="14.25" customHeight="1">
      <c r="A69" s="149"/>
      <c r="B69" s="149"/>
      <c r="C69" s="160"/>
      <c r="D69" s="149"/>
      <c r="E69" s="149"/>
      <c r="F69" s="149"/>
      <c r="G69" s="149"/>
      <c r="H69" s="149"/>
      <c r="I69" s="149"/>
      <c r="J69" s="149"/>
      <c r="K69" s="149"/>
    </row>
    <row r="70" ht="14.25" customHeight="1">
      <c r="A70" s="149"/>
      <c r="B70" s="149"/>
      <c r="C70" s="160"/>
      <c r="D70" s="149"/>
      <c r="E70" s="149"/>
      <c r="F70" s="149"/>
      <c r="G70" s="149"/>
      <c r="H70" s="149"/>
      <c r="I70" s="149"/>
      <c r="J70" s="149"/>
      <c r="K70" s="149"/>
    </row>
    <row r="71" ht="14.25" customHeight="1">
      <c r="A71" s="149"/>
      <c r="B71" s="149"/>
      <c r="C71" s="160"/>
      <c r="D71" s="149"/>
      <c r="E71" s="149"/>
      <c r="F71" s="149"/>
      <c r="G71" s="149"/>
      <c r="H71" s="149"/>
      <c r="I71" s="149"/>
      <c r="J71" s="149"/>
      <c r="K71" s="149"/>
    </row>
    <row r="72" ht="14.25" customHeight="1">
      <c r="A72" s="149"/>
      <c r="B72" s="149"/>
      <c r="C72" s="160"/>
      <c r="D72" s="149"/>
      <c r="E72" s="149"/>
      <c r="F72" s="149"/>
      <c r="G72" s="149"/>
      <c r="H72" s="149"/>
      <c r="I72" s="149"/>
      <c r="J72" s="149"/>
      <c r="K72" s="149"/>
    </row>
    <row r="73" ht="14.25" customHeight="1">
      <c r="A73" s="149"/>
      <c r="B73" s="149"/>
      <c r="C73" s="160"/>
      <c r="D73" s="149"/>
      <c r="E73" s="149"/>
      <c r="F73" s="149"/>
      <c r="G73" s="149"/>
      <c r="H73" s="149"/>
      <c r="I73" s="149"/>
      <c r="J73" s="149"/>
      <c r="K73" s="149"/>
    </row>
    <row r="74" ht="14.25" customHeight="1">
      <c r="A74" s="149"/>
      <c r="B74" s="149"/>
      <c r="C74" s="160"/>
      <c r="D74" s="149"/>
      <c r="E74" s="149"/>
      <c r="F74" s="149"/>
      <c r="G74" s="149"/>
      <c r="H74" s="149"/>
      <c r="I74" s="149"/>
      <c r="J74" s="149"/>
      <c r="K74" s="149"/>
    </row>
    <row r="75" ht="14.25" customHeight="1">
      <c r="A75" s="149"/>
      <c r="B75" s="149"/>
      <c r="C75" s="160"/>
      <c r="D75" s="149"/>
      <c r="E75" s="149"/>
      <c r="F75" s="149"/>
      <c r="G75" s="149"/>
      <c r="H75" s="149"/>
      <c r="I75" s="149"/>
      <c r="J75" s="149"/>
      <c r="K75" s="149"/>
    </row>
    <row r="76" ht="14.25" customHeight="1">
      <c r="A76" s="149"/>
      <c r="B76" s="149"/>
      <c r="C76" s="160"/>
      <c r="D76" s="149"/>
      <c r="E76" s="149"/>
      <c r="F76" s="149"/>
      <c r="G76" s="149"/>
      <c r="H76" s="149"/>
      <c r="I76" s="149"/>
      <c r="J76" s="149"/>
      <c r="K76" s="149"/>
    </row>
    <row r="77" ht="14.25" customHeight="1">
      <c r="A77" s="149"/>
      <c r="B77" s="149"/>
      <c r="C77" s="160"/>
      <c r="D77" s="149"/>
      <c r="E77" s="149"/>
      <c r="F77" s="149"/>
      <c r="G77" s="149"/>
      <c r="H77" s="149"/>
      <c r="I77" s="149"/>
      <c r="J77" s="149"/>
      <c r="K77" s="149"/>
    </row>
    <row r="78" ht="14.25" customHeight="1">
      <c r="A78" s="149"/>
      <c r="B78" s="149"/>
      <c r="C78" s="160"/>
      <c r="D78" s="149"/>
      <c r="E78" s="149"/>
      <c r="F78" s="149"/>
      <c r="G78" s="149"/>
      <c r="H78" s="149"/>
      <c r="I78" s="149"/>
      <c r="J78" s="149"/>
      <c r="K78" s="149"/>
    </row>
    <row r="79" ht="14.25" customHeight="1">
      <c r="A79" s="149"/>
      <c r="B79" s="149"/>
      <c r="C79" s="160"/>
      <c r="D79" s="149"/>
      <c r="E79" s="149"/>
      <c r="F79" s="149"/>
      <c r="G79" s="149"/>
      <c r="H79" s="149"/>
      <c r="I79" s="149"/>
      <c r="J79" s="149"/>
      <c r="K79" s="149"/>
    </row>
    <row r="80" ht="14.25" customHeight="1">
      <c r="A80" s="149"/>
      <c r="B80" s="149"/>
      <c r="C80" s="160"/>
      <c r="D80" s="149"/>
      <c r="E80" s="149"/>
      <c r="F80" s="149"/>
      <c r="G80" s="149"/>
      <c r="H80" s="149"/>
      <c r="I80" s="149"/>
      <c r="J80" s="149"/>
      <c r="K80" s="149"/>
    </row>
    <row r="81" ht="14.25" customHeight="1">
      <c r="A81" s="149"/>
      <c r="B81" s="149"/>
      <c r="C81" s="160"/>
      <c r="D81" s="149"/>
      <c r="E81" s="149"/>
      <c r="F81" s="149"/>
      <c r="G81" s="149"/>
      <c r="H81" s="149"/>
      <c r="I81" s="149"/>
      <c r="J81" s="149"/>
      <c r="K81" s="149"/>
    </row>
    <row r="82" ht="14.25" customHeight="1">
      <c r="A82" s="149"/>
      <c r="B82" s="149"/>
      <c r="C82" s="160"/>
      <c r="D82" s="149"/>
      <c r="E82" s="149"/>
      <c r="F82" s="149"/>
      <c r="G82" s="149"/>
      <c r="H82" s="149"/>
      <c r="I82" s="149"/>
      <c r="J82" s="149"/>
      <c r="K82" s="149"/>
    </row>
    <row r="83" ht="14.25" customHeight="1">
      <c r="A83" s="149"/>
      <c r="B83" s="149"/>
      <c r="C83" s="160"/>
      <c r="D83" s="149"/>
      <c r="E83" s="149"/>
      <c r="F83" s="149"/>
      <c r="G83" s="149"/>
      <c r="H83" s="149"/>
      <c r="I83" s="149"/>
      <c r="J83" s="149"/>
      <c r="K83" s="149"/>
    </row>
    <row r="84" ht="14.25" customHeight="1">
      <c r="A84" s="149"/>
      <c r="B84" s="149"/>
      <c r="C84" s="160"/>
      <c r="D84" s="149"/>
      <c r="E84" s="149"/>
      <c r="F84" s="149"/>
      <c r="G84" s="149"/>
      <c r="H84" s="149"/>
      <c r="I84" s="149"/>
      <c r="J84" s="149"/>
      <c r="K84" s="149"/>
    </row>
    <row r="85" ht="14.25" customHeight="1">
      <c r="A85" s="149"/>
      <c r="B85" s="149"/>
      <c r="C85" s="160"/>
      <c r="D85" s="149"/>
      <c r="E85" s="149"/>
      <c r="F85" s="149"/>
      <c r="G85" s="149"/>
      <c r="H85" s="149"/>
      <c r="I85" s="149"/>
      <c r="J85" s="149"/>
      <c r="K85" s="149"/>
    </row>
    <row r="86" ht="14.25" customHeight="1">
      <c r="A86" s="149"/>
      <c r="B86" s="149"/>
      <c r="C86" s="160"/>
      <c r="D86" s="149"/>
      <c r="E86" s="149"/>
      <c r="F86" s="149"/>
      <c r="G86" s="149"/>
      <c r="H86" s="149"/>
      <c r="I86" s="149"/>
      <c r="J86" s="149"/>
      <c r="K86" s="149"/>
    </row>
    <row r="87" ht="14.25" customHeight="1">
      <c r="A87" s="149"/>
      <c r="B87" s="149"/>
      <c r="C87" s="160"/>
      <c r="D87" s="149"/>
      <c r="E87" s="149"/>
      <c r="F87" s="149"/>
      <c r="G87" s="149"/>
      <c r="H87" s="149"/>
      <c r="I87" s="149"/>
      <c r="J87" s="149"/>
      <c r="K87" s="149"/>
    </row>
    <row r="88" ht="14.25" customHeight="1">
      <c r="A88" s="149"/>
      <c r="B88" s="149"/>
      <c r="C88" s="160"/>
      <c r="D88" s="149"/>
      <c r="E88" s="149"/>
      <c r="F88" s="149"/>
      <c r="G88" s="149"/>
      <c r="H88" s="149"/>
      <c r="I88" s="149"/>
      <c r="J88" s="149"/>
      <c r="K88" s="149"/>
    </row>
    <row r="89" ht="14.25" customHeight="1">
      <c r="A89" s="149"/>
      <c r="B89" s="149"/>
      <c r="C89" s="160"/>
      <c r="D89" s="149"/>
      <c r="E89" s="149"/>
      <c r="F89" s="149"/>
      <c r="G89" s="149"/>
      <c r="H89" s="149"/>
      <c r="I89" s="149"/>
      <c r="J89" s="149"/>
      <c r="K89" s="149"/>
    </row>
    <row r="90" ht="14.25" customHeight="1">
      <c r="A90" s="149"/>
      <c r="B90" s="149"/>
      <c r="C90" s="160"/>
      <c r="D90" s="149"/>
      <c r="E90" s="149"/>
      <c r="F90" s="149"/>
      <c r="G90" s="149"/>
      <c r="H90" s="149"/>
      <c r="I90" s="149"/>
      <c r="J90" s="149"/>
      <c r="K90" s="149"/>
    </row>
    <row r="91" ht="14.25" customHeight="1">
      <c r="A91" s="149"/>
      <c r="B91" s="149"/>
      <c r="C91" s="160"/>
      <c r="D91" s="149"/>
      <c r="E91" s="149"/>
      <c r="F91" s="149"/>
      <c r="G91" s="149"/>
      <c r="H91" s="149"/>
      <c r="I91" s="149"/>
      <c r="J91" s="149"/>
      <c r="K91" s="149"/>
    </row>
    <row r="92" ht="14.25" customHeight="1">
      <c r="A92" s="149"/>
      <c r="B92" s="149"/>
      <c r="C92" s="160"/>
      <c r="D92" s="149"/>
      <c r="E92" s="149"/>
      <c r="F92" s="149"/>
      <c r="G92" s="149"/>
      <c r="H92" s="149"/>
      <c r="I92" s="149"/>
      <c r="J92" s="149"/>
      <c r="K92" s="149"/>
    </row>
    <row r="93" ht="14.25" customHeight="1">
      <c r="A93" s="149"/>
      <c r="B93" s="149"/>
      <c r="C93" s="160"/>
      <c r="D93" s="149"/>
      <c r="E93" s="149"/>
      <c r="F93" s="149"/>
      <c r="G93" s="149"/>
      <c r="H93" s="149"/>
      <c r="I93" s="149"/>
      <c r="J93" s="149"/>
      <c r="K93" s="149"/>
    </row>
    <row r="94" ht="14.25" customHeight="1">
      <c r="A94" s="149"/>
      <c r="B94" s="149"/>
      <c r="C94" s="160"/>
      <c r="D94" s="149"/>
      <c r="E94" s="149"/>
      <c r="F94" s="149"/>
      <c r="G94" s="149"/>
      <c r="H94" s="149"/>
      <c r="I94" s="149"/>
      <c r="J94" s="149"/>
      <c r="K94" s="149"/>
    </row>
    <row r="95" ht="14.25" customHeight="1">
      <c r="A95" s="149"/>
      <c r="B95" s="149"/>
      <c r="C95" s="160"/>
      <c r="D95" s="149"/>
      <c r="E95" s="149"/>
      <c r="F95" s="149"/>
      <c r="G95" s="149"/>
      <c r="H95" s="149"/>
      <c r="I95" s="149"/>
      <c r="J95" s="149"/>
      <c r="K95" s="149"/>
    </row>
    <row r="96" ht="14.25" customHeight="1">
      <c r="A96" s="149"/>
      <c r="B96" s="149"/>
      <c r="C96" s="160"/>
      <c r="D96" s="149"/>
      <c r="E96" s="149"/>
      <c r="F96" s="149"/>
      <c r="G96" s="149"/>
      <c r="H96" s="149"/>
      <c r="I96" s="149"/>
      <c r="J96" s="149"/>
      <c r="K96" s="149"/>
    </row>
    <row r="97" ht="14.25" customHeight="1">
      <c r="A97" s="149"/>
      <c r="B97" s="149"/>
      <c r="C97" s="160"/>
      <c r="D97" s="149"/>
      <c r="E97" s="149"/>
      <c r="F97" s="149"/>
      <c r="G97" s="149"/>
      <c r="H97" s="149"/>
      <c r="I97" s="149"/>
      <c r="J97" s="149"/>
      <c r="K97" s="149"/>
    </row>
    <row r="98" ht="14.25" customHeight="1">
      <c r="A98" s="149"/>
      <c r="B98" s="149"/>
      <c r="C98" s="160"/>
      <c r="D98" s="149"/>
      <c r="E98" s="149"/>
      <c r="F98" s="149"/>
      <c r="G98" s="149"/>
      <c r="H98" s="149"/>
      <c r="I98" s="149"/>
      <c r="J98" s="149"/>
      <c r="K98" s="149"/>
    </row>
    <row r="99" ht="14.25" customHeight="1">
      <c r="A99" s="149"/>
      <c r="B99" s="149"/>
      <c r="C99" s="160"/>
      <c r="D99" s="149"/>
      <c r="E99" s="149"/>
      <c r="F99" s="149"/>
      <c r="G99" s="149"/>
      <c r="H99" s="149"/>
      <c r="I99" s="149"/>
      <c r="J99" s="149"/>
      <c r="K99" s="149"/>
    </row>
    <row r="100" ht="14.25" customHeight="1">
      <c r="A100" s="149"/>
      <c r="B100" s="149"/>
      <c r="C100" s="160"/>
      <c r="D100" s="149"/>
      <c r="E100" s="149"/>
      <c r="F100" s="149"/>
      <c r="G100" s="149"/>
      <c r="H100" s="149"/>
      <c r="I100" s="149"/>
      <c r="J100" s="149"/>
      <c r="K100" s="149"/>
    </row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1F497D"/>
    <pageSetUpPr/>
  </sheetPr>
  <sheetViews>
    <sheetView workbookViewId="0"/>
  </sheetViews>
  <sheetFormatPr customHeight="1" defaultColWidth="10.1" defaultRowHeight="15.0"/>
  <cols>
    <col customWidth="1" min="1" max="1" width="15.6"/>
    <col customWidth="1" min="2" max="11" width="7.8"/>
    <col customWidth="1" min="12" max="26" width="13.0"/>
  </cols>
  <sheetData>
    <row r="1" ht="12.75" customHeight="1">
      <c r="A1" s="135" t="s">
        <v>198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</row>
    <row r="2" ht="12.75" customHeight="1">
      <c r="A2" s="135" t="s">
        <v>199</v>
      </c>
      <c r="B2" s="135"/>
      <c r="C2" s="135"/>
      <c r="D2" s="135"/>
      <c r="E2" s="135"/>
      <c r="F2" s="135"/>
      <c r="G2" s="135"/>
      <c r="H2" s="135"/>
      <c r="I2" s="135"/>
      <c r="J2" s="135"/>
      <c r="K2" s="135"/>
    </row>
    <row r="3" ht="12.75" customHeight="1">
      <c r="A3" s="135" t="s">
        <v>200</v>
      </c>
      <c r="B3" s="135"/>
      <c r="C3" s="135"/>
      <c r="D3" s="135"/>
      <c r="E3" s="135"/>
      <c r="F3" s="135"/>
      <c r="G3" s="135"/>
      <c r="H3" s="135"/>
      <c r="I3" s="135"/>
      <c r="J3" s="135"/>
      <c r="K3" s="135"/>
    </row>
    <row r="4" ht="12.75" customHeight="1">
      <c r="A4" s="135" t="s">
        <v>201</v>
      </c>
      <c r="B4" s="135"/>
      <c r="C4" s="135"/>
      <c r="D4" s="135"/>
      <c r="E4" s="135"/>
      <c r="F4" s="135"/>
      <c r="G4" s="135"/>
      <c r="H4" s="135"/>
      <c r="I4" s="135"/>
      <c r="J4" s="135"/>
      <c r="K4" s="135"/>
    </row>
    <row r="5" ht="12.75" customHeight="1">
      <c r="A5" s="135" t="s">
        <v>202</v>
      </c>
      <c r="B5" s="135"/>
      <c r="C5" s="135"/>
      <c r="D5" s="135"/>
      <c r="E5" s="135"/>
      <c r="F5" s="135"/>
      <c r="G5" s="135"/>
      <c r="H5" s="135"/>
      <c r="I5" s="135"/>
      <c r="J5" s="135"/>
      <c r="K5" s="135"/>
    </row>
    <row r="6" ht="12.75" customHeight="1">
      <c r="A6" s="135" t="s">
        <v>203</v>
      </c>
      <c r="B6" s="135"/>
      <c r="C6" s="135"/>
      <c r="D6" s="135"/>
      <c r="E6" s="135"/>
      <c r="F6" s="135"/>
      <c r="G6" s="135"/>
      <c r="H6" s="135"/>
      <c r="I6" s="135"/>
      <c r="J6" s="135"/>
      <c r="K6" s="135"/>
    </row>
    <row r="7" ht="12.75" customHeight="1">
      <c r="A7" s="135" t="s">
        <v>204</v>
      </c>
      <c r="B7" s="135"/>
      <c r="C7" s="135"/>
      <c r="D7" s="135"/>
      <c r="E7" s="135"/>
      <c r="F7" s="135"/>
      <c r="G7" s="135"/>
      <c r="H7" s="135"/>
      <c r="I7" s="135"/>
      <c r="J7" s="135"/>
      <c r="K7" s="135"/>
    </row>
    <row r="8" ht="12.75" customHeight="1">
      <c r="A8" s="135" t="s">
        <v>205</v>
      </c>
      <c r="B8" s="135"/>
      <c r="C8" s="135"/>
      <c r="D8" s="135"/>
      <c r="E8" s="135"/>
      <c r="F8" s="135"/>
      <c r="G8" s="135"/>
      <c r="H8" s="135"/>
      <c r="I8" s="135"/>
      <c r="J8" s="135"/>
      <c r="K8" s="135"/>
    </row>
    <row r="9" ht="12.75" customHeight="1">
      <c r="A9" s="135" t="s">
        <v>206</v>
      </c>
      <c r="B9" s="135"/>
      <c r="C9" s="135"/>
      <c r="D9" s="135"/>
      <c r="E9" s="135"/>
      <c r="F9" s="135"/>
      <c r="G9" s="135"/>
      <c r="H9" s="135"/>
      <c r="I9" s="135"/>
      <c r="J9" s="135"/>
      <c r="K9" s="135"/>
    </row>
    <row r="10" ht="12.75" customHeight="1">
      <c r="A10" s="135"/>
      <c r="B10" s="135"/>
      <c r="C10" s="135"/>
      <c r="D10" s="135"/>
      <c r="E10" s="135"/>
      <c r="F10" s="135"/>
      <c r="G10" s="135"/>
      <c r="H10" s="135"/>
      <c r="I10" s="135"/>
      <c r="J10" s="135"/>
      <c r="K10" s="135"/>
    </row>
    <row r="11" ht="12.75" customHeight="1">
      <c r="A11" s="135"/>
      <c r="B11" s="135"/>
      <c r="C11" s="135"/>
      <c r="D11" s="135"/>
      <c r="E11" s="135"/>
      <c r="F11" s="135"/>
      <c r="G11" s="135"/>
      <c r="H11" s="135"/>
      <c r="I11" s="135"/>
      <c r="J11" s="135"/>
      <c r="K11" s="135"/>
    </row>
    <row r="12" ht="12.75" customHeight="1">
      <c r="A12" s="135"/>
      <c r="B12" s="135"/>
      <c r="C12" s="135"/>
      <c r="D12" s="135"/>
      <c r="E12" s="135"/>
      <c r="F12" s="135"/>
      <c r="G12" s="135"/>
      <c r="H12" s="135"/>
      <c r="I12" s="135"/>
      <c r="J12" s="135"/>
      <c r="K12" s="135"/>
    </row>
    <row r="13" ht="12.75" customHeight="1">
      <c r="A13" s="135"/>
      <c r="B13" s="135"/>
      <c r="C13" s="135"/>
      <c r="D13" s="135"/>
      <c r="E13" s="135"/>
      <c r="F13" s="135"/>
      <c r="G13" s="135"/>
      <c r="H13" s="135"/>
      <c r="I13" s="135"/>
      <c r="J13" s="135"/>
      <c r="K13" s="135"/>
    </row>
    <row r="14" ht="12.75" customHeight="1">
      <c r="A14" s="135"/>
      <c r="B14" s="135"/>
      <c r="C14" s="135"/>
      <c r="D14" s="135"/>
      <c r="E14" s="135"/>
      <c r="F14" s="135"/>
      <c r="G14" s="135"/>
      <c r="H14" s="135"/>
      <c r="I14" s="135"/>
      <c r="J14" s="135"/>
      <c r="K14" s="135"/>
    </row>
    <row r="15" ht="12.75" customHeight="1">
      <c r="A15" s="135"/>
      <c r="B15" s="135"/>
      <c r="C15" s="135"/>
      <c r="D15" s="135"/>
      <c r="E15" s="135"/>
      <c r="F15" s="135"/>
      <c r="G15" s="135"/>
      <c r="H15" s="135"/>
      <c r="I15" s="135"/>
      <c r="J15" s="135"/>
      <c r="K15" s="135"/>
    </row>
    <row r="16" ht="12.75" customHeight="1">
      <c r="A16" s="135"/>
      <c r="B16" s="135"/>
      <c r="C16" s="135"/>
      <c r="D16" s="135"/>
      <c r="E16" s="135"/>
      <c r="F16" s="135"/>
      <c r="G16" s="135"/>
      <c r="H16" s="135"/>
      <c r="I16" s="135"/>
      <c r="J16" s="135"/>
      <c r="K16" s="135"/>
    </row>
    <row r="17" ht="12.75" customHeight="1">
      <c r="A17" s="135"/>
      <c r="B17" s="135"/>
      <c r="C17" s="135"/>
      <c r="D17" s="135"/>
      <c r="E17" s="135"/>
      <c r="F17" s="135"/>
      <c r="G17" s="135"/>
      <c r="H17" s="135"/>
      <c r="I17" s="135"/>
      <c r="J17" s="135"/>
      <c r="K17" s="135"/>
    </row>
    <row r="18" ht="12.75" customHeight="1">
      <c r="A18" s="135"/>
      <c r="B18" s="135"/>
      <c r="C18" s="135"/>
      <c r="D18" s="135"/>
      <c r="E18" s="135"/>
      <c r="F18" s="135"/>
      <c r="G18" s="135"/>
      <c r="H18" s="135"/>
      <c r="I18" s="135"/>
      <c r="J18" s="135"/>
      <c r="K18" s="135"/>
    </row>
    <row r="19" ht="12.75" customHeight="1">
      <c r="A19" s="135"/>
      <c r="B19" s="135"/>
      <c r="C19" s="135"/>
      <c r="D19" s="135"/>
      <c r="E19" s="135"/>
      <c r="F19" s="135"/>
      <c r="G19" s="135"/>
      <c r="H19" s="135"/>
      <c r="I19" s="135"/>
      <c r="J19" s="135"/>
      <c r="K19" s="135"/>
    </row>
    <row r="20" ht="12.75" customHeight="1">
      <c r="A20" s="135"/>
      <c r="B20" s="135"/>
      <c r="C20" s="135"/>
      <c r="D20" s="135"/>
      <c r="E20" s="135"/>
      <c r="F20" s="135"/>
      <c r="G20" s="135"/>
      <c r="H20" s="135"/>
      <c r="I20" s="135"/>
      <c r="J20" s="135"/>
      <c r="K20" s="135"/>
    </row>
    <row r="21" ht="12.75" customHeight="1">
      <c r="A21" s="135"/>
      <c r="B21" s="135"/>
      <c r="C21" s="135"/>
      <c r="D21" s="135"/>
      <c r="E21" s="135"/>
      <c r="F21" s="135"/>
      <c r="G21" s="135"/>
      <c r="H21" s="135"/>
      <c r="I21" s="135"/>
      <c r="J21" s="135"/>
      <c r="K21" s="135"/>
    </row>
    <row r="22" ht="12.75" customHeight="1">
      <c r="A22" s="135"/>
      <c r="B22" s="135"/>
      <c r="C22" s="135"/>
      <c r="D22" s="135"/>
      <c r="E22" s="135"/>
      <c r="F22" s="135"/>
      <c r="G22" s="135"/>
      <c r="H22" s="135"/>
      <c r="I22" s="135"/>
      <c r="J22" s="135"/>
      <c r="K22" s="135"/>
    </row>
    <row r="23" ht="12.75" customHeight="1">
      <c r="A23" s="135"/>
      <c r="B23" s="135"/>
      <c r="C23" s="135"/>
      <c r="D23" s="135"/>
      <c r="E23" s="135"/>
      <c r="F23" s="135"/>
      <c r="G23" s="135"/>
      <c r="H23" s="135"/>
      <c r="I23" s="135"/>
      <c r="J23" s="135"/>
      <c r="K23" s="135"/>
    </row>
    <row r="24" ht="12.75" customHeight="1">
      <c r="A24" s="135"/>
      <c r="B24" s="135"/>
      <c r="C24" s="135"/>
      <c r="D24" s="135"/>
      <c r="E24" s="135"/>
      <c r="F24" s="135"/>
      <c r="G24" s="135"/>
      <c r="H24" s="135"/>
      <c r="I24" s="135"/>
      <c r="J24" s="135"/>
      <c r="K24" s="135"/>
    </row>
    <row r="25" ht="12.75" customHeight="1">
      <c r="A25" s="135"/>
      <c r="B25" s="135"/>
      <c r="C25" s="135"/>
      <c r="D25" s="135"/>
      <c r="E25" s="135"/>
      <c r="F25" s="135"/>
      <c r="G25" s="135"/>
      <c r="H25" s="135"/>
      <c r="I25" s="135"/>
      <c r="J25" s="135"/>
      <c r="K25" s="135"/>
    </row>
    <row r="26" ht="12.75" customHeight="1">
      <c r="A26" s="135"/>
      <c r="B26" s="135"/>
      <c r="C26" s="135"/>
      <c r="D26" s="135"/>
      <c r="E26" s="135"/>
      <c r="F26" s="135"/>
      <c r="G26" s="135"/>
      <c r="H26" s="135"/>
      <c r="I26" s="135"/>
      <c r="J26" s="135"/>
      <c r="K26" s="135"/>
    </row>
    <row r="27" ht="12.75" customHeight="1">
      <c r="A27" s="135"/>
      <c r="B27" s="135"/>
      <c r="C27" s="135"/>
      <c r="D27" s="135"/>
      <c r="E27" s="135"/>
      <c r="F27" s="135"/>
      <c r="G27" s="135"/>
      <c r="H27" s="135"/>
      <c r="I27" s="135"/>
      <c r="J27" s="135"/>
      <c r="K27" s="135"/>
    </row>
    <row r="28" ht="12.75" customHeight="1">
      <c r="A28" s="135"/>
      <c r="B28" s="135"/>
      <c r="C28" s="135"/>
      <c r="D28" s="135"/>
      <c r="E28" s="135"/>
      <c r="F28" s="135"/>
      <c r="G28" s="135"/>
      <c r="H28" s="135"/>
      <c r="I28" s="135"/>
      <c r="J28" s="135"/>
      <c r="K28" s="135"/>
    </row>
    <row r="29" ht="12.75" customHeight="1">
      <c r="A29" s="135"/>
      <c r="B29" s="135"/>
      <c r="C29" s="135"/>
      <c r="D29" s="135"/>
      <c r="E29" s="135"/>
      <c r="F29" s="135"/>
      <c r="G29" s="135"/>
      <c r="H29" s="135"/>
      <c r="I29" s="135"/>
      <c r="J29" s="135"/>
      <c r="K29" s="135"/>
    </row>
    <row r="30" ht="12.75" customHeight="1">
      <c r="A30" s="135"/>
      <c r="B30" s="135"/>
      <c r="C30" s="135"/>
      <c r="D30" s="135"/>
      <c r="E30" s="135"/>
      <c r="F30" s="135"/>
      <c r="G30" s="135"/>
      <c r="H30" s="135"/>
      <c r="I30" s="135"/>
      <c r="J30" s="135"/>
      <c r="K30" s="135"/>
    </row>
    <row r="31" ht="12.75" customHeight="1">
      <c r="A31" s="135"/>
      <c r="B31" s="135"/>
      <c r="C31" s="135"/>
      <c r="D31" s="135"/>
      <c r="E31" s="135"/>
      <c r="F31" s="135"/>
      <c r="G31" s="135"/>
      <c r="H31" s="135"/>
      <c r="I31" s="135"/>
      <c r="J31" s="135"/>
      <c r="K31" s="135"/>
    </row>
    <row r="32" ht="12.75" customHeight="1">
      <c r="A32" s="135"/>
      <c r="B32" s="135"/>
      <c r="C32" s="135"/>
      <c r="D32" s="135"/>
      <c r="E32" s="135"/>
      <c r="F32" s="135"/>
      <c r="G32" s="135"/>
      <c r="H32" s="135"/>
      <c r="I32" s="135"/>
      <c r="J32" s="135"/>
      <c r="K32" s="135"/>
    </row>
    <row r="33" ht="12.75" customHeight="1">
      <c r="A33" s="135"/>
      <c r="B33" s="135"/>
      <c r="C33" s="135"/>
      <c r="D33" s="135"/>
      <c r="E33" s="135"/>
      <c r="F33" s="135"/>
      <c r="G33" s="135"/>
      <c r="H33" s="135"/>
      <c r="I33" s="135"/>
      <c r="J33" s="135"/>
      <c r="K33" s="135"/>
    </row>
    <row r="34" ht="12.75" customHeight="1">
      <c r="A34" s="135"/>
      <c r="B34" s="135"/>
      <c r="C34" s="135"/>
      <c r="D34" s="135"/>
      <c r="E34" s="135"/>
      <c r="F34" s="135"/>
      <c r="G34" s="135"/>
      <c r="H34" s="135"/>
      <c r="I34" s="135"/>
      <c r="J34" s="135"/>
      <c r="K34" s="135"/>
    </row>
    <row r="35" ht="12.75" customHeight="1">
      <c r="A35" s="135"/>
      <c r="B35" s="135"/>
      <c r="C35" s="135"/>
      <c r="D35" s="135"/>
      <c r="E35" s="135"/>
      <c r="F35" s="135"/>
      <c r="G35" s="135"/>
      <c r="H35" s="135"/>
      <c r="I35" s="135"/>
      <c r="J35" s="135"/>
      <c r="K35" s="135"/>
    </row>
    <row r="36" ht="12.75" customHeight="1">
      <c r="A36" s="135"/>
      <c r="B36" s="135"/>
      <c r="C36" s="135"/>
      <c r="D36" s="135"/>
      <c r="E36" s="135"/>
      <c r="F36" s="135"/>
      <c r="G36" s="135"/>
      <c r="H36" s="135"/>
      <c r="I36" s="135"/>
      <c r="J36" s="135"/>
      <c r="K36" s="135"/>
    </row>
    <row r="37" ht="12.75" customHeight="1">
      <c r="A37" s="135"/>
      <c r="B37" s="135"/>
      <c r="C37" s="135"/>
      <c r="D37" s="135"/>
      <c r="E37" s="135"/>
      <c r="F37" s="135"/>
      <c r="G37" s="135"/>
      <c r="H37" s="135"/>
      <c r="I37" s="135"/>
      <c r="J37" s="135"/>
      <c r="K37" s="135"/>
    </row>
    <row r="38" ht="12.75" customHeight="1">
      <c r="A38" s="135"/>
      <c r="B38" s="135"/>
      <c r="C38" s="135"/>
      <c r="D38" s="135"/>
      <c r="E38" s="135"/>
      <c r="F38" s="135"/>
      <c r="G38" s="135"/>
      <c r="H38" s="135"/>
      <c r="I38" s="135"/>
      <c r="J38" s="135"/>
      <c r="K38" s="135"/>
    </row>
    <row r="39" ht="12.75" customHeight="1">
      <c r="A39" s="135"/>
      <c r="B39" s="135"/>
      <c r="C39" s="135"/>
      <c r="D39" s="135"/>
      <c r="E39" s="135"/>
      <c r="F39" s="135"/>
      <c r="G39" s="135"/>
      <c r="H39" s="135"/>
      <c r="I39" s="135"/>
      <c r="J39" s="135"/>
      <c r="K39" s="135"/>
    </row>
    <row r="40" ht="12.75" customHeight="1">
      <c r="A40" s="135"/>
      <c r="B40" s="135"/>
      <c r="C40" s="135"/>
      <c r="D40" s="135"/>
      <c r="E40" s="135"/>
      <c r="F40" s="135"/>
      <c r="G40" s="135"/>
      <c r="H40" s="135"/>
      <c r="I40" s="135"/>
      <c r="J40" s="135"/>
      <c r="K40" s="135"/>
    </row>
    <row r="41" ht="12.75" customHeight="1">
      <c r="A41" s="135"/>
      <c r="B41" s="135"/>
      <c r="C41" s="135"/>
      <c r="D41" s="135"/>
      <c r="E41" s="135"/>
      <c r="F41" s="135"/>
      <c r="G41" s="135"/>
      <c r="H41" s="135"/>
      <c r="I41" s="135"/>
      <c r="J41" s="135"/>
      <c r="K41" s="135"/>
    </row>
    <row r="42" ht="12.75" customHeight="1">
      <c r="A42" s="135"/>
      <c r="B42" s="135"/>
      <c r="C42" s="135"/>
      <c r="D42" s="135"/>
      <c r="E42" s="135"/>
      <c r="F42" s="135"/>
      <c r="G42" s="135"/>
      <c r="H42" s="135"/>
      <c r="I42" s="135"/>
      <c r="J42" s="135"/>
      <c r="K42" s="135"/>
    </row>
    <row r="43" ht="12.75" customHeight="1">
      <c r="A43" s="135"/>
      <c r="B43" s="135"/>
      <c r="C43" s="135"/>
      <c r="D43" s="135"/>
      <c r="E43" s="135"/>
      <c r="F43" s="135"/>
      <c r="G43" s="135"/>
      <c r="H43" s="135"/>
      <c r="I43" s="135"/>
      <c r="J43" s="135"/>
      <c r="K43" s="135"/>
    </row>
    <row r="44" ht="12.75" customHeight="1">
      <c r="A44" s="135"/>
      <c r="B44" s="135"/>
      <c r="C44" s="135"/>
      <c r="D44" s="135"/>
      <c r="E44" s="135"/>
      <c r="F44" s="135"/>
      <c r="G44" s="135"/>
      <c r="H44" s="135"/>
      <c r="I44" s="135"/>
      <c r="J44" s="135"/>
      <c r="K44" s="135"/>
    </row>
    <row r="45" ht="12.75" customHeight="1">
      <c r="A45" s="135"/>
      <c r="B45" s="135"/>
      <c r="C45" s="135"/>
      <c r="D45" s="135"/>
      <c r="E45" s="135"/>
      <c r="F45" s="135"/>
      <c r="G45" s="135"/>
      <c r="H45" s="135"/>
      <c r="I45" s="135"/>
      <c r="J45" s="135"/>
      <c r="K45" s="135"/>
    </row>
    <row r="46" ht="12.75" customHeight="1">
      <c r="A46" s="135"/>
      <c r="B46" s="135"/>
      <c r="C46" s="135"/>
      <c r="D46" s="135"/>
      <c r="E46" s="135"/>
      <c r="F46" s="135"/>
      <c r="G46" s="135"/>
      <c r="H46" s="135"/>
      <c r="I46" s="135"/>
      <c r="J46" s="135"/>
      <c r="K46" s="135"/>
    </row>
    <row r="47" ht="12.75" customHeight="1">
      <c r="A47" s="135"/>
      <c r="B47" s="135"/>
      <c r="C47" s="135"/>
      <c r="D47" s="135"/>
      <c r="E47" s="135"/>
      <c r="F47" s="135"/>
      <c r="G47" s="135"/>
      <c r="H47" s="135"/>
      <c r="I47" s="135"/>
      <c r="J47" s="135"/>
      <c r="K47" s="135"/>
    </row>
    <row r="48" ht="12.75" customHeight="1">
      <c r="A48" s="135"/>
      <c r="B48" s="135"/>
      <c r="C48" s="135"/>
      <c r="D48" s="135"/>
      <c r="E48" s="135"/>
      <c r="F48" s="135"/>
      <c r="G48" s="135"/>
      <c r="H48" s="135"/>
      <c r="I48" s="135"/>
      <c r="J48" s="135"/>
      <c r="K48" s="135"/>
    </row>
    <row r="49" ht="12.75" customHeight="1">
      <c r="A49" s="135"/>
      <c r="B49" s="135"/>
      <c r="C49" s="135"/>
      <c r="D49" s="135"/>
      <c r="E49" s="135"/>
      <c r="F49" s="135"/>
      <c r="G49" s="135"/>
      <c r="H49" s="135"/>
      <c r="I49" s="135"/>
      <c r="J49" s="135"/>
      <c r="K49" s="135"/>
    </row>
    <row r="50" ht="12.75" customHeight="1">
      <c r="A50" s="135"/>
      <c r="B50" s="135"/>
      <c r="C50" s="135"/>
      <c r="D50" s="135"/>
      <c r="E50" s="135"/>
      <c r="F50" s="135"/>
      <c r="G50" s="135"/>
      <c r="H50" s="135"/>
      <c r="I50" s="135"/>
      <c r="J50" s="135"/>
      <c r="K50" s="135"/>
    </row>
    <row r="51" ht="12.75" customHeight="1">
      <c r="A51" s="135"/>
      <c r="B51" s="135"/>
      <c r="C51" s="135"/>
      <c r="D51" s="135"/>
      <c r="E51" s="135"/>
      <c r="F51" s="135"/>
      <c r="G51" s="135"/>
      <c r="H51" s="135"/>
      <c r="I51" s="135"/>
      <c r="J51" s="135"/>
      <c r="K51" s="135"/>
    </row>
    <row r="52" ht="12.75" customHeight="1">
      <c r="A52" s="135"/>
      <c r="B52" s="135"/>
      <c r="C52" s="135"/>
      <c r="D52" s="135"/>
      <c r="E52" s="135"/>
      <c r="F52" s="135"/>
      <c r="G52" s="135"/>
      <c r="H52" s="135"/>
      <c r="I52" s="135"/>
      <c r="J52" s="135"/>
      <c r="K52" s="135"/>
    </row>
    <row r="53" ht="12.75" customHeight="1">
      <c r="A53" s="135"/>
      <c r="B53" s="135"/>
      <c r="C53" s="135"/>
      <c r="D53" s="135"/>
      <c r="E53" s="135"/>
      <c r="F53" s="135"/>
      <c r="G53" s="135"/>
      <c r="H53" s="135"/>
      <c r="I53" s="135"/>
      <c r="J53" s="135"/>
      <c r="K53" s="135"/>
    </row>
    <row r="54" ht="12.75" customHeight="1">
      <c r="A54" s="135"/>
      <c r="B54" s="135"/>
      <c r="C54" s="135"/>
      <c r="D54" s="135"/>
      <c r="E54" s="135"/>
      <c r="F54" s="135"/>
      <c r="G54" s="135"/>
      <c r="H54" s="135"/>
      <c r="I54" s="135"/>
      <c r="J54" s="135"/>
      <c r="K54" s="135"/>
    </row>
    <row r="55" ht="12.75" customHeight="1">
      <c r="A55" s="135"/>
      <c r="B55" s="135"/>
      <c r="C55" s="135"/>
      <c r="D55" s="135"/>
      <c r="E55" s="135"/>
      <c r="F55" s="135"/>
      <c r="G55" s="135"/>
      <c r="H55" s="135"/>
      <c r="I55" s="135"/>
      <c r="J55" s="135"/>
      <c r="K55" s="135"/>
    </row>
    <row r="56" ht="12.75" customHeight="1">
      <c r="A56" s="135"/>
      <c r="B56" s="135"/>
      <c r="C56" s="135"/>
      <c r="D56" s="135"/>
      <c r="E56" s="135"/>
      <c r="F56" s="135"/>
      <c r="G56" s="135"/>
      <c r="H56" s="135"/>
      <c r="I56" s="135"/>
      <c r="J56" s="135"/>
      <c r="K56" s="135"/>
    </row>
    <row r="57" ht="12.75" customHeight="1">
      <c r="A57" s="135"/>
      <c r="B57" s="135"/>
      <c r="C57" s="135"/>
      <c r="D57" s="135"/>
      <c r="E57" s="135"/>
      <c r="F57" s="135"/>
      <c r="G57" s="135"/>
      <c r="H57" s="135"/>
      <c r="I57" s="135"/>
      <c r="J57" s="135"/>
      <c r="K57" s="135"/>
    </row>
    <row r="58" ht="12.75" customHeight="1">
      <c r="A58" s="135"/>
      <c r="B58" s="135"/>
      <c r="C58" s="135"/>
      <c r="D58" s="135"/>
      <c r="E58" s="135"/>
      <c r="F58" s="135"/>
      <c r="G58" s="135"/>
      <c r="H58" s="135"/>
      <c r="I58" s="135"/>
      <c r="J58" s="135"/>
      <c r="K58" s="135"/>
    </row>
    <row r="59" ht="12.75" customHeight="1">
      <c r="A59" s="135"/>
      <c r="B59" s="135"/>
      <c r="C59" s="135"/>
      <c r="D59" s="135"/>
      <c r="E59" s="135"/>
      <c r="F59" s="135"/>
      <c r="G59" s="135"/>
      <c r="H59" s="135"/>
      <c r="I59" s="135"/>
      <c r="J59" s="135"/>
      <c r="K59" s="135"/>
    </row>
    <row r="60" ht="12.75" customHeight="1">
      <c r="A60" s="135"/>
      <c r="B60" s="135"/>
      <c r="C60" s="135"/>
      <c r="D60" s="135"/>
      <c r="E60" s="135"/>
      <c r="F60" s="135"/>
      <c r="G60" s="135"/>
      <c r="H60" s="135"/>
      <c r="I60" s="135"/>
      <c r="J60" s="135"/>
      <c r="K60" s="135"/>
    </row>
    <row r="61" ht="12.75" customHeight="1">
      <c r="A61" s="135"/>
      <c r="B61" s="135"/>
      <c r="C61" s="135"/>
      <c r="D61" s="135"/>
      <c r="E61" s="135"/>
      <c r="F61" s="135"/>
      <c r="G61" s="135"/>
      <c r="H61" s="135"/>
      <c r="I61" s="135"/>
      <c r="J61" s="135"/>
      <c r="K61" s="135"/>
    </row>
    <row r="62" ht="12.75" customHeight="1">
      <c r="A62" s="135"/>
      <c r="B62" s="135"/>
      <c r="C62" s="135"/>
      <c r="D62" s="135"/>
      <c r="E62" s="135"/>
      <c r="F62" s="135"/>
      <c r="G62" s="135"/>
      <c r="H62" s="135"/>
      <c r="I62" s="135"/>
      <c r="J62" s="135"/>
      <c r="K62" s="135"/>
    </row>
    <row r="63" ht="12.75" customHeight="1">
      <c r="A63" s="135"/>
      <c r="B63" s="135"/>
      <c r="C63" s="135"/>
      <c r="D63" s="135"/>
      <c r="E63" s="135"/>
      <c r="F63" s="135"/>
      <c r="G63" s="135"/>
      <c r="H63" s="135"/>
      <c r="I63" s="135"/>
      <c r="J63" s="135"/>
      <c r="K63" s="135"/>
    </row>
    <row r="64" ht="12.75" customHeight="1">
      <c r="A64" s="135"/>
      <c r="B64" s="135"/>
      <c r="C64" s="135"/>
      <c r="D64" s="135"/>
      <c r="E64" s="135"/>
      <c r="F64" s="135"/>
      <c r="G64" s="135"/>
      <c r="H64" s="135"/>
      <c r="I64" s="135"/>
      <c r="J64" s="135"/>
      <c r="K64" s="135"/>
    </row>
    <row r="65" ht="12.75" customHeight="1">
      <c r="A65" s="135"/>
      <c r="B65" s="135"/>
      <c r="C65" s="135"/>
      <c r="D65" s="135"/>
      <c r="E65" s="135"/>
      <c r="F65" s="135"/>
      <c r="G65" s="135"/>
      <c r="H65" s="135"/>
      <c r="I65" s="135"/>
      <c r="J65" s="135"/>
      <c r="K65" s="135"/>
    </row>
    <row r="66" ht="12.75" customHeight="1">
      <c r="A66" s="135"/>
      <c r="B66" s="135"/>
      <c r="C66" s="135"/>
      <c r="D66" s="135"/>
      <c r="E66" s="135"/>
      <c r="F66" s="135"/>
      <c r="G66" s="135"/>
      <c r="H66" s="135"/>
      <c r="I66" s="135"/>
      <c r="J66" s="135"/>
      <c r="K66" s="135"/>
    </row>
    <row r="67" ht="12.75" customHeight="1">
      <c r="A67" s="135"/>
      <c r="B67" s="135"/>
      <c r="C67" s="135"/>
      <c r="D67" s="135"/>
      <c r="E67" s="135"/>
      <c r="F67" s="135"/>
      <c r="G67" s="135"/>
      <c r="H67" s="135"/>
      <c r="I67" s="135"/>
      <c r="J67" s="135"/>
      <c r="K67" s="135"/>
    </row>
    <row r="68" ht="12.75" customHeight="1">
      <c r="A68" s="135"/>
      <c r="B68" s="135"/>
      <c r="C68" s="135"/>
      <c r="D68" s="135"/>
      <c r="E68" s="135"/>
      <c r="F68" s="135"/>
      <c r="G68" s="135"/>
      <c r="H68" s="135"/>
      <c r="I68" s="135"/>
      <c r="J68" s="135"/>
      <c r="K68" s="135"/>
    </row>
    <row r="69" ht="12.75" customHeight="1">
      <c r="A69" s="135"/>
      <c r="B69" s="135"/>
      <c r="C69" s="135"/>
      <c r="D69" s="135"/>
      <c r="E69" s="135"/>
      <c r="F69" s="135"/>
      <c r="G69" s="135"/>
      <c r="H69" s="135"/>
      <c r="I69" s="135"/>
      <c r="J69" s="135"/>
      <c r="K69" s="135"/>
    </row>
    <row r="70" ht="12.75" customHeight="1">
      <c r="A70" s="135"/>
      <c r="B70" s="135"/>
      <c r="C70" s="135"/>
      <c r="D70" s="135"/>
      <c r="E70" s="135"/>
      <c r="F70" s="135"/>
      <c r="G70" s="135"/>
      <c r="H70" s="135"/>
      <c r="I70" s="135"/>
      <c r="J70" s="135"/>
      <c r="K70" s="135"/>
    </row>
    <row r="71" ht="12.75" customHeight="1">
      <c r="A71" s="135"/>
      <c r="B71" s="135"/>
      <c r="C71" s="135"/>
      <c r="D71" s="135"/>
      <c r="E71" s="135"/>
      <c r="F71" s="135"/>
      <c r="G71" s="135"/>
      <c r="H71" s="135"/>
      <c r="I71" s="135"/>
      <c r="J71" s="135"/>
      <c r="K71" s="135"/>
    </row>
    <row r="72" ht="12.75" customHeight="1">
      <c r="A72" s="135"/>
      <c r="B72" s="135"/>
      <c r="C72" s="135"/>
      <c r="D72" s="135"/>
      <c r="E72" s="135"/>
      <c r="F72" s="135"/>
      <c r="G72" s="135"/>
      <c r="H72" s="135"/>
      <c r="I72" s="135"/>
      <c r="J72" s="135"/>
      <c r="K72" s="135"/>
    </row>
    <row r="73" ht="12.75" customHeight="1">
      <c r="A73" s="135"/>
      <c r="B73" s="135"/>
      <c r="C73" s="135"/>
      <c r="D73" s="135"/>
      <c r="E73" s="135"/>
      <c r="F73" s="135"/>
      <c r="G73" s="135"/>
      <c r="H73" s="135"/>
      <c r="I73" s="135"/>
      <c r="J73" s="135"/>
      <c r="K73" s="135"/>
    </row>
    <row r="74" ht="12.75" customHeight="1">
      <c r="A74" s="135"/>
      <c r="B74" s="135"/>
      <c r="C74" s="135"/>
      <c r="D74" s="135"/>
      <c r="E74" s="135"/>
      <c r="F74" s="135"/>
      <c r="G74" s="135"/>
      <c r="H74" s="135"/>
      <c r="I74" s="135"/>
      <c r="J74" s="135"/>
      <c r="K74" s="135"/>
    </row>
    <row r="75" ht="12.75" customHeight="1">
      <c r="A75" s="135"/>
      <c r="B75" s="135"/>
      <c r="C75" s="135"/>
      <c r="D75" s="135"/>
      <c r="E75" s="135"/>
      <c r="F75" s="135"/>
      <c r="G75" s="135"/>
      <c r="H75" s="135"/>
      <c r="I75" s="135"/>
      <c r="J75" s="135"/>
      <c r="K75" s="135"/>
    </row>
    <row r="76" ht="12.75" customHeight="1">
      <c r="A76" s="135"/>
      <c r="B76" s="135"/>
      <c r="C76" s="135"/>
      <c r="D76" s="135"/>
      <c r="E76" s="135"/>
      <c r="F76" s="135"/>
      <c r="G76" s="135"/>
      <c r="H76" s="135"/>
      <c r="I76" s="135"/>
      <c r="J76" s="135"/>
      <c r="K76" s="135"/>
    </row>
    <row r="77" ht="12.75" customHeight="1">
      <c r="A77" s="135"/>
      <c r="B77" s="135"/>
      <c r="C77" s="135"/>
      <c r="D77" s="135"/>
      <c r="E77" s="135"/>
      <c r="F77" s="135"/>
      <c r="G77" s="135"/>
      <c r="H77" s="135"/>
      <c r="I77" s="135"/>
      <c r="J77" s="135"/>
      <c r="K77" s="135"/>
    </row>
    <row r="78" ht="12.75" customHeight="1">
      <c r="A78" s="135"/>
      <c r="B78" s="135"/>
      <c r="C78" s="135"/>
      <c r="D78" s="135"/>
      <c r="E78" s="135"/>
      <c r="F78" s="135"/>
      <c r="G78" s="135"/>
      <c r="H78" s="135"/>
      <c r="I78" s="135"/>
      <c r="J78" s="135"/>
      <c r="K78" s="135"/>
    </row>
    <row r="79" ht="12.75" customHeight="1">
      <c r="A79" s="135"/>
      <c r="B79" s="135"/>
      <c r="C79" s="135"/>
      <c r="D79" s="135"/>
      <c r="E79" s="135"/>
      <c r="F79" s="135"/>
      <c r="G79" s="135"/>
      <c r="H79" s="135"/>
      <c r="I79" s="135"/>
      <c r="J79" s="135"/>
      <c r="K79" s="135"/>
    </row>
    <row r="80" ht="12.75" customHeight="1">
      <c r="A80" s="135"/>
      <c r="B80" s="135"/>
      <c r="C80" s="135"/>
      <c r="D80" s="135"/>
      <c r="E80" s="135"/>
      <c r="F80" s="135"/>
      <c r="G80" s="135"/>
      <c r="H80" s="135"/>
      <c r="I80" s="135"/>
      <c r="J80" s="135"/>
      <c r="K80" s="135"/>
    </row>
    <row r="81" ht="12.75" customHeight="1">
      <c r="A81" s="135"/>
      <c r="B81" s="135"/>
      <c r="C81" s="135"/>
      <c r="D81" s="135"/>
      <c r="E81" s="135"/>
      <c r="F81" s="135"/>
      <c r="G81" s="135"/>
      <c r="H81" s="135"/>
      <c r="I81" s="135"/>
      <c r="J81" s="135"/>
      <c r="K81" s="135"/>
    </row>
    <row r="82" ht="12.75" customHeight="1">
      <c r="A82" s="135"/>
      <c r="B82" s="135"/>
      <c r="C82" s="135"/>
      <c r="D82" s="135"/>
      <c r="E82" s="135"/>
      <c r="F82" s="135"/>
      <c r="G82" s="135"/>
      <c r="H82" s="135"/>
      <c r="I82" s="135"/>
      <c r="J82" s="135"/>
      <c r="K82" s="135"/>
    </row>
    <row r="83" ht="12.75" customHeight="1">
      <c r="A83" s="135"/>
      <c r="B83" s="135"/>
      <c r="C83" s="135"/>
      <c r="D83" s="135"/>
      <c r="E83" s="135"/>
      <c r="F83" s="135"/>
      <c r="G83" s="135"/>
      <c r="H83" s="135"/>
      <c r="I83" s="135"/>
      <c r="J83" s="135"/>
      <c r="K83" s="135"/>
    </row>
    <row r="84" ht="12.75" customHeight="1">
      <c r="A84" s="135"/>
      <c r="B84" s="135"/>
      <c r="C84" s="135"/>
      <c r="D84" s="135"/>
      <c r="E84" s="135"/>
      <c r="F84" s="135"/>
      <c r="G84" s="135"/>
      <c r="H84" s="135"/>
      <c r="I84" s="135"/>
      <c r="J84" s="135"/>
      <c r="K84" s="135"/>
    </row>
    <row r="85" ht="12.75" customHeight="1">
      <c r="A85" s="135"/>
      <c r="B85" s="135"/>
      <c r="C85" s="135"/>
      <c r="D85" s="135"/>
      <c r="E85" s="135"/>
      <c r="F85" s="135"/>
      <c r="G85" s="135"/>
      <c r="H85" s="135"/>
      <c r="I85" s="135"/>
      <c r="J85" s="135"/>
      <c r="K85" s="135"/>
    </row>
    <row r="86" ht="12.75" customHeight="1">
      <c r="A86" s="135"/>
      <c r="B86" s="135"/>
      <c r="C86" s="135"/>
      <c r="D86" s="135"/>
      <c r="E86" s="135"/>
      <c r="F86" s="135"/>
      <c r="G86" s="135"/>
      <c r="H86" s="135"/>
      <c r="I86" s="135"/>
      <c r="J86" s="135"/>
      <c r="K86" s="135"/>
    </row>
    <row r="87" ht="12.75" customHeight="1">
      <c r="A87" s="135"/>
      <c r="B87" s="135"/>
      <c r="C87" s="135"/>
      <c r="D87" s="135"/>
      <c r="E87" s="135"/>
      <c r="F87" s="135"/>
      <c r="G87" s="135"/>
      <c r="H87" s="135"/>
      <c r="I87" s="135"/>
      <c r="J87" s="135"/>
      <c r="K87" s="135"/>
    </row>
    <row r="88" ht="12.75" customHeight="1">
      <c r="A88" s="135"/>
      <c r="B88" s="135"/>
      <c r="C88" s="135"/>
      <c r="D88" s="135"/>
      <c r="E88" s="135"/>
      <c r="F88" s="135"/>
      <c r="G88" s="135"/>
      <c r="H88" s="135"/>
      <c r="I88" s="135"/>
      <c r="J88" s="135"/>
      <c r="K88" s="135"/>
    </row>
    <row r="89" ht="12.75" customHeight="1">
      <c r="A89" s="135"/>
      <c r="B89" s="135"/>
      <c r="C89" s="135"/>
      <c r="D89" s="135"/>
      <c r="E89" s="135"/>
      <c r="F89" s="135"/>
      <c r="G89" s="135"/>
      <c r="H89" s="135"/>
      <c r="I89" s="135"/>
      <c r="J89" s="135"/>
      <c r="K89" s="135"/>
    </row>
    <row r="90" ht="12.75" customHeight="1">
      <c r="A90" s="135"/>
      <c r="B90" s="135"/>
      <c r="C90" s="135"/>
      <c r="D90" s="135"/>
      <c r="E90" s="135"/>
      <c r="F90" s="135"/>
      <c r="G90" s="135"/>
      <c r="H90" s="135"/>
      <c r="I90" s="135"/>
      <c r="J90" s="135"/>
      <c r="K90" s="135"/>
    </row>
    <row r="91" ht="12.75" customHeight="1">
      <c r="A91" s="135"/>
      <c r="B91" s="135"/>
      <c r="C91" s="135"/>
      <c r="D91" s="135"/>
      <c r="E91" s="135"/>
      <c r="F91" s="135"/>
      <c r="G91" s="135"/>
      <c r="H91" s="135"/>
      <c r="I91" s="135"/>
      <c r="J91" s="135"/>
      <c r="K91" s="135"/>
    </row>
    <row r="92" ht="12.75" customHeight="1">
      <c r="A92" s="135"/>
      <c r="B92" s="135"/>
      <c r="C92" s="135"/>
      <c r="D92" s="135"/>
      <c r="E92" s="135"/>
      <c r="F92" s="135"/>
      <c r="G92" s="135"/>
      <c r="H92" s="135"/>
      <c r="I92" s="135"/>
      <c r="J92" s="135"/>
      <c r="K92" s="135"/>
    </row>
    <row r="93" ht="12.75" customHeight="1">
      <c r="A93" s="135"/>
      <c r="B93" s="135"/>
      <c r="C93" s="135"/>
      <c r="D93" s="135"/>
      <c r="E93" s="135"/>
      <c r="F93" s="135"/>
      <c r="G93" s="135"/>
      <c r="H93" s="135"/>
      <c r="I93" s="135"/>
      <c r="J93" s="135"/>
      <c r="K93" s="135"/>
    </row>
    <row r="94" ht="12.75" customHeight="1">
      <c r="A94" s="135"/>
      <c r="B94" s="135"/>
      <c r="C94" s="135"/>
      <c r="D94" s="135"/>
      <c r="E94" s="135"/>
      <c r="F94" s="135"/>
      <c r="G94" s="135"/>
      <c r="H94" s="135"/>
      <c r="I94" s="135"/>
      <c r="J94" s="135"/>
      <c r="K94" s="135"/>
    </row>
    <row r="95" ht="12.75" customHeight="1">
      <c r="A95" s="135"/>
      <c r="B95" s="135"/>
      <c r="C95" s="135"/>
      <c r="D95" s="135"/>
      <c r="E95" s="135"/>
      <c r="F95" s="135"/>
      <c r="G95" s="135"/>
      <c r="H95" s="135"/>
      <c r="I95" s="135"/>
      <c r="J95" s="135"/>
      <c r="K95" s="135"/>
    </row>
    <row r="96" ht="12.75" customHeight="1">
      <c r="A96" s="135"/>
      <c r="B96" s="135"/>
      <c r="C96" s="135"/>
      <c r="D96" s="135"/>
      <c r="E96" s="135"/>
      <c r="F96" s="135"/>
      <c r="G96" s="135"/>
      <c r="H96" s="135"/>
      <c r="I96" s="135"/>
      <c r="J96" s="135"/>
      <c r="K96" s="135"/>
    </row>
    <row r="97" ht="12.75" customHeight="1">
      <c r="A97" s="135"/>
      <c r="B97" s="135"/>
      <c r="C97" s="135"/>
      <c r="D97" s="135"/>
      <c r="E97" s="135"/>
      <c r="F97" s="135"/>
      <c r="G97" s="135"/>
      <c r="H97" s="135"/>
      <c r="I97" s="135"/>
      <c r="J97" s="135"/>
      <c r="K97" s="135"/>
    </row>
    <row r="98" ht="12.75" customHeight="1">
      <c r="A98" s="135"/>
      <c r="B98" s="135"/>
      <c r="C98" s="135"/>
      <c r="D98" s="135"/>
      <c r="E98" s="135"/>
      <c r="F98" s="135"/>
      <c r="G98" s="135"/>
      <c r="H98" s="135"/>
      <c r="I98" s="135"/>
      <c r="J98" s="135"/>
      <c r="K98" s="135"/>
    </row>
    <row r="99" ht="12.75" customHeight="1">
      <c r="A99" s="135"/>
      <c r="B99" s="135"/>
      <c r="C99" s="135"/>
      <c r="D99" s="135"/>
      <c r="E99" s="135"/>
      <c r="F99" s="135"/>
      <c r="G99" s="135"/>
      <c r="H99" s="135"/>
      <c r="I99" s="135"/>
      <c r="J99" s="135"/>
      <c r="K99" s="135"/>
    </row>
    <row r="100" ht="12.75" customHeight="1">
      <c r="A100" s="135"/>
      <c r="B100" s="135"/>
      <c r="C100" s="135"/>
      <c r="D100" s="135"/>
      <c r="E100" s="135"/>
      <c r="F100" s="135"/>
      <c r="G100" s="135"/>
      <c r="H100" s="135"/>
      <c r="I100" s="135"/>
      <c r="J100" s="135"/>
      <c r="K100" s="135"/>
    </row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