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as-main\Desktop\"/>
    </mc:Choice>
  </mc:AlternateContent>
  <xr:revisionPtr revIDLastSave="0" documentId="13_ncr:1_{0E647289-43BF-47D9-94AA-718C113C6735}" xr6:coauthVersionLast="46" xr6:coauthVersionMax="46" xr10:uidLastSave="{00000000-0000-0000-0000-000000000000}"/>
  <bookViews>
    <workbookView xWindow="-120" yWindow="-120" windowWidth="29040" windowHeight="15840" xr2:uid="{C1AA243F-B3ED-4331-9BC4-317BF292FB57}"/>
  </bookViews>
  <sheets>
    <sheet name="result" sheetId="4" r:id="rId1"/>
    <sheet name="vs82AD" sheetId="2" r:id="rId2"/>
    <sheet name="vsWTH" sheetId="5" r:id="rId3"/>
    <sheet name="temp" sheetId="1" r:id="rId4"/>
  </sheets>
  <definedNames>
    <definedName name="_xlnm._FilterDatabase" localSheetId="0" hidden="1">result!$A$2:$X$2</definedName>
    <definedName name="_xlnm._FilterDatabase" localSheetId="3" hidden="1">temp!$B$1:$B$114</definedName>
    <definedName name="_xlnm._FilterDatabase" localSheetId="1" hidden="1">vs82AD!$B$1:$I$51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C10" i="4"/>
  <c r="D65" i="4"/>
  <c r="C65" i="4"/>
  <c r="D4" i="4"/>
  <c r="C4" i="4"/>
  <c r="D37" i="4"/>
  <c r="C37" i="4"/>
  <c r="D51" i="4"/>
  <c r="C51" i="4"/>
  <c r="D55" i="4"/>
  <c r="C55" i="4"/>
  <c r="D30" i="4"/>
  <c r="C30" i="4"/>
  <c r="D49" i="4"/>
  <c r="C49" i="4"/>
  <c r="D14" i="4"/>
  <c r="C14" i="4"/>
  <c r="D41" i="4"/>
  <c r="C41" i="4"/>
  <c r="D53" i="4"/>
  <c r="C53" i="4"/>
  <c r="D36" i="4"/>
  <c r="C36" i="4"/>
  <c r="D39" i="4"/>
  <c r="C39" i="4"/>
  <c r="I53" i="4"/>
  <c r="I10" i="4"/>
  <c r="G10" i="4"/>
  <c r="F10" i="4"/>
  <c r="I65" i="4"/>
  <c r="G65" i="4"/>
  <c r="F65" i="4"/>
  <c r="I4" i="4"/>
  <c r="G4" i="4"/>
  <c r="F4" i="4"/>
  <c r="I37" i="4"/>
  <c r="G37" i="4"/>
  <c r="F37" i="4"/>
  <c r="I51" i="4"/>
  <c r="G51" i="4"/>
  <c r="F51" i="4"/>
  <c r="H51" i="4" s="1"/>
  <c r="I55" i="4"/>
  <c r="G55" i="4"/>
  <c r="F55" i="4"/>
  <c r="I30" i="4"/>
  <c r="G30" i="4"/>
  <c r="F30" i="4"/>
  <c r="I49" i="4"/>
  <c r="G49" i="4"/>
  <c r="F49" i="4"/>
  <c r="I14" i="4"/>
  <c r="G14" i="4"/>
  <c r="F14" i="4"/>
  <c r="I41" i="4"/>
  <c r="G41" i="4"/>
  <c r="F41" i="4"/>
  <c r="H41" i="4" s="1"/>
  <c r="G53" i="4"/>
  <c r="F53" i="4"/>
  <c r="I36" i="4"/>
  <c r="G36" i="4"/>
  <c r="F36" i="4"/>
  <c r="I39" i="4"/>
  <c r="G39" i="4"/>
  <c r="F39" i="4"/>
  <c r="U2" i="4"/>
  <c r="T2" i="4"/>
  <c r="S2" i="4"/>
  <c r="R2" i="4"/>
  <c r="Q2" i="4"/>
  <c r="P2" i="4"/>
  <c r="O2" i="4"/>
  <c r="N2" i="4"/>
  <c r="M2" i="4"/>
  <c r="L2" i="4"/>
  <c r="J2" i="4"/>
  <c r="K2" i="4"/>
  <c r="H2" i="4"/>
  <c r="G2" i="4"/>
  <c r="F2" i="4"/>
  <c r="I64" i="4"/>
  <c r="G64" i="4"/>
  <c r="F64" i="4"/>
  <c r="I63" i="4"/>
  <c r="G63" i="4"/>
  <c r="F63" i="4"/>
  <c r="I62" i="4"/>
  <c r="G62" i="4"/>
  <c r="F62" i="4"/>
  <c r="I61" i="4"/>
  <c r="G61" i="4"/>
  <c r="F61" i="4"/>
  <c r="I60" i="4"/>
  <c r="G60" i="4"/>
  <c r="F60" i="4"/>
  <c r="I59" i="4"/>
  <c r="G59" i="4"/>
  <c r="F59" i="4"/>
  <c r="I58" i="4"/>
  <c r="G58" i="4"/>
  <c r="F58" i="4"/>
  <c r="I57" i="4"/>
  <c r="G57" i="4"/>
  <c r="F57" i="4"/>
  <c r="I56" i="4"/>
  <c r="G56" i="4"/>
  <c r="F56" i="4"/>
  <c r="I54" i="4"/>
  <c r="G54" i="4"/>
  <c r="F54" i="4"/>
  <c r="I52" i="4"/>
  <c r="G52" i="4"/>
  <c r="F52" i="4"/>
  <c r="I50" i="4"/>
  <c r="G50" i="4"/>
  <c r="F50" i="4"/>
  <c r="I48" i="4"/>
  <c r="G48" i="4"/>
  <c r="F48" i="4"/>
  <c r="I47" i="4"/>
  <c r="G47" i="4"/>
  <c r="F47" i="4"/>
  <c r="H47" i="4" s="1"/>
  <c r="I46" i="4"/>
  <c r="G46" i="4"/>
  <c r="F46" i="4"/>
  <c r="I45" i="4"/>
  <c r="G45" i="4"/>
  <c r="F45" i="4"/>
  <c r="I44" i="4"/>
  <c r="G44" i="4"/>
  <c r="F44" i="4"/>
  <c r="I43" i="4"/>
  <c r="G43" i="4"/>
  <c r="F43" i="4"/>
  <c r="I42" i="4"/>
  <c r="G42" i="4"/>
  <c r="F42" i="4"/>
  <c r="I40" i="4"/>
  <c r="G40" i="4"/>
  <c r="F40" i="4"/>
  <c r="I38" i="4"/>
  <c r="G38" i="4"/>
  <c r="F38" i="4"/>
  <c r="I35" i="4"/>
  <c r="G35" i="4"/>
  <c r="F35" i="4"/>
  <c r="I34" i="4"/>
  <c r="G34" i="4"/>
  <c r="F34" i="4"/>
  <c r="I33" i="4"/>
  <c r="G33" i="4"/>
  <c r="F33" i="4"/>
  <c r="I32" i="4"/>
  <c r="G32" i="4"/>
  <c r="F32" i="4"/>
  <c r="I17" i="4"/>
  <c r="G17" i="4"/>
  <c r="F17" i="4"/>
  <c r="I16" i="4"/>
  <c r="G16" i="4"/>
  <c r="F16" i="4"/>
  <c r="I15" i="4"/>
  <c r="G15" i="4"/>
  <c r="F15" i="4"/>
  <c r="I13" i="4"/>
  <c r="G13" i="4"/>
  <c r="F13" i="4"/>
  <c r="I12" i="4"/>
  <c r="G12" i="4"/>
  <c r="F12" i="4"/>
  <c r="I11" i="4"/>
  <c r="G11" i="4"/>
  <c r="F11" i="4"/>
  <c r="I9" i="4"/>
  <c r="G9" i="4"/>
  <c r="F9" i="4"/>
  <c r="I8" i="4"/>
  <c r="G8" i="4"/>
  <c r="F8" i="4"/>
  <c r="I7" i="4"/>
  <c r="G7" i="4"/>
  <c r="F7" i="4"/>
  <c r="I6" i="4"/>
  <c r="G6" i="4"/>
  <c r="F6" i="4"/>
  <c r="H6" i="4" s="1"/>
  <c r="I5" i="4"/>
  <c r="G5" i="4"/>
  <c r="F5" i="4"/>
  <c r="I3" i="4"/>
  <c r="G3" i="4"/>
  <c r="F3" i="4"/>
  <c r="I31" i="4"/>
  <c r="G31" i="4"/>
  <c r="F31" i="4"/>
  <c r="I29" i="4"/>
  <c r="G29" i="4"/>
  <c r="F29" i="4"/>
  <c r="I28" i="4"/>
  <c r="G28" i="4"/>
  <c r="F28" i="4"/>
  <c r="I27" i="4"/>
  <c r="G27" i="4"/>
  <c r="F27" i="4"/>
  <c r="I26" i="4"/>
  <c r="G26" i="4"/>
  <c r="F26" i="4"/>
  <c r="I25" i="4"/>
  <c r="G25" i="4"/>
  <c r="F25" i="4"/>
  <c r="I24" i="4"/>
  <c r="G24" i="4"/>
  <c r="F24" i="4"/>
  <c r="I23" i="4"/>
  <c r="G23" i="4"/>
  <c r="F23" i="4"/>
  <c r="I22" i="4"/>
  <c r="G22" i="4"/>
  <c r="F22" i="4"/>
  <c r="I21" i="4"/>
  <c r="G21" i="4"/>
  <c r="F21" i="4"/>
  <c r="I20" i="4"/>
  <c r="G20" i="4"/>
  <c r="F20" i="4"/>
  <c r="I19" i="4"/>
  <c r="G19" i="4"/>
  <c r="F19" i="4"/>
  <c r="I18" i="4"/>
  <c r="G18" i="4"/>
  <c r="F18" i="4"/>
  <c r="D64" i="4"/>
  <c r="C64" i="4"/>
  <c r="D63" i="4"/>
  <c r="C63" i="4"/>
  <c r="D62" i="4"/>
  <c r="C62" i="4"/>
  <c r="E62" i="4" s="1"/>
  <c r="D61" i="4"/>
  <c r="C61" i="4"/>
  <c r="D60" i="4"/>
  <c r="C60" i="4"/>
  <c r="D59" i="4"/>
  <c r="C59" i="4"/>
  <c r="D58" i="4"/>
  <c r="C58" i="4"/>
  <c r="D57" i="4"/>
  <c r="C57" i="4"/>
  <c r="D56" i="4"/>
  <c r="C56" i="4"/>
  <c r="D54" i="4"/>
  <c r="C54" i="4"/>
  <c r="D52" i="4"/>
  <c r="C52" i="4"/>
  <c r="E52" i="4" s="1"/>
  <c r="D50" i="4"/>
  <c r="C50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E42" i="4" s="1"/>
  <c r="D40" i="4"/>
  <c r="C40" i="4"/>
  <c r="D38" i="4"/>
  <c r="C38" i="4"/>
  <c r="D35" i="4"/>
  <c r="C35" i="4"/>
  <c r="D34" i="4"/>
  <c r="C34" i="4"/>
  <c r="D33" i="4"/>
  <c r="C33" i="4"/>
  <c r="D32" i="4"/>
  <c r="C32" i="4"/>
  <c r="D31" i="4"/>
  <c r="C31" i="4"/>
  <c r="E31" i="4" s="1"/>
  <c r="D29" i="4"/>
  <c r="C29" i="4"/>
  <c r="E29" i="4" s="1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E21" i="4" s="1"/>
  <c r="D20" i="4"/>
  <c r="C20" i="4"/>
  <c r="D19" i="4"/>
  <c r="C19" i="4"/>
  <c r="D17" i="4"/>
  <c r="C17" i="4"/>
  <c r="D16" i="4"/>
  <c r="C16" i="4"/>
  <c r="D15" i="4"/>
  <c r="C15" i="4"/>
  <c r="D13" i="4"/>
  <c r="C13" i="4"/>
  <c r="D12" i="4"/>
  <c r="C12" i="4"/>
  <c r="D11" i="4"/>
  <c r="C11" i="4"/>
  <c r="E11" i="4" s="1"/>
  <c r="D9" i="4"/>
  <c r="C9" i="4"/>
  <c r="D8" i="4"/>
  <c r="C8" i="4"/>
  <c r="D7" i="4"/>
  <c r="C7" i="4"/>
  <c r="D6" i="4"/>
  <c r="C6" i="4"/>
  <c r="D5" i="4"/>
  <c r="C5" i="4"/>
  <c r="D3" i="4"/>
  <c r="C3" i="4"/>
  <c r="D18" i="4"/>
  <c r="C18" i="4"/>
  <c r="E18" i="4" s="1"/>
  <c r="H37" i="4" l="1"/>
  <c r="E4" i="4"/>
  <c r="E9" i="4"/>
  <c r="E20" i="4"/>
  <c r="E28" i="4"/>
  <c r="E40" i="4"/>
  <c r="H26" i="4"/>
  <c r="H17" i="4"/>
  <c r="H36" i="4"/>
  <c r="H10" i="4"/>
  <c r="E30" i="4"/>
  <c r="E55" i="4"/>
  <c r="E39" i="4"/>
  <c r="E51" i="4"/>
  <c r="E53" i="4"/>
  <c r="H4" i="4"/>
  <c r="E41" i="4"/>
  <c r="E65" i="4"/>
  <c r="H64" i="4"/>
  <c r="H49" i="4"/>
  <c r="E10" i="4"/>
  <c r="H39" i="4"/>
  <c r="H65" i="4"/>
  <c r="H55" i="4"/>
  <c r="H53" i="4"/>
  <c r="E13" i="4"/>
  <c r="E32" i="4"/>
  <c r="E36" i="4"/>
  <c r="E37" i="4"/>
  <c r="H63" i="4"/>
  <c r="H14" i="4"/>
  <c r="E46" i="4"/>
  <c r="E7" i="4"/>
  <c r="E17" i="4"/>
  <c r="E26" i="4"/>
  <c r="E35" i="4"/>
  <c r="E47" i="4"/>
  <c r="E59" i="4"/>
  <c r="E14" i="4"/>
  <c r="H30" i="4"/>
  <c r="E49" i="4"/>
  <c r="E50" i="4"/>
  <c r="E61" i="4"/>
  <c r="H3" i="4"/>
  <c r="H60" i="4"/>
  <c r="E5" i="4"/>
  <c r="E15" i="4"/>
  <c r="E24" i="4"/>
  <c r="E33" i="4"/>
  <c r="E45" i="4"/>
  <c r="E57" i="4"/>
  <c r="E34" i="4"/>
  <c r="H29" i="4"/>
  <c r="E8" i="4"/>
  <c r="E19" i="4"/>
  <c r="E27" i="4"/>
  <c r="E38" i="4"/>
  <c r="E48" i="4"/>
  <c r="E60" i="4"/>
  <c r="E54" i="4"/>
  <c r="E56" i="4"/>
  <c r="E58" i="4"/>
  <c r="E22" i="4"/>
  <c r="E43" i="4"/>
  <c r="E63" i="4"/>
  <c r="E44" i="4"/>
  <c r="E64" i="4"/>
  <c r="E3" i="4"/>
  <c r="H31" i="4"/>
  <c r="H35" i="4"/>
  <c r="H59" i="4"/>
  <c r="E6" i="4"/>
  <c r="E16" i="4"/>
  <c r="E25" i="4"/>
  <c r="E12" i="4"/>
  <c r="E23" i="4"/>
  <c r="H32" i="4"/>
  <c r="H56" i="4"/>
  <c r="H23" i="4"/>
  <c r="H13" i="4"/>
  <c r="H48" i="4"/>
  <c r="H34" i="4"/>
  <c r="H54" i="4"/>
  <c r="H61" i="4"/>
  <c r="H62" i="4"/>
  <c r="H38" i="4"/>
  <c r="H46" i="4"/>
  <c r="H7" i="4"/>
  <c r="H43" i="4"/>
  <c r="H50" i="4"/>
  <c r="H52" i="4"/>
  <c r="H22" i="4"/>
  <c r="H12" i="4"/>
  <c r="H28" i="4"/>
  <c r="H33" i="4"/>
  <c r="H18" i="4"/>
  <c r="H24" i="4"/>
  <c r="H15" i="4"/>
  <c r="H57" i="4"/>
  <c r="H19" i="4"/>
  <c r="H44" i="4"/>
  <c r="H25" i="4"/>
  <c r="H16" i="4"/>
  <c r="H9" i="4"/>
  <c r="H45" i="4"/>
  <c r="H11" i="4"/>
  <c r="H42" i="4"/>
  <c r="H58" i="4"/>
  <c r="H40" i="4"/>
  <c r="H8" i="4"/>
  <c r="H5" i="4"/>
  <c r="H27" i="4"/>
  <c r="H20" i="4"/>
  <c r="H21" i="4"/>
</calcChain>
</file>

<file path=xl/sharedStrings.xml><?xml version="1.0" encoding="utf-8"?>
<sst xmlns="http://schemas.openxmlformats.org/spreadsheetml/2006/main" count="711" uniqueCount="298">
  <si>
    <t>CLASS</t>
  </si>
  <si>
    <t>LEVEL</t>
  </si>
  <si>
    <t>NAME</t>
  </si>
  <si>
    <t>KILLS</t>
  </si>
  <si>
    <t>DEATHS</t>
  </si>
  <si>
    <t>K/D</t>
  </si>
  <si>
    <t>WEAPON</t>
  </si>
  <si>
    <t>LS</t>
  </si>
  <si>
    <t>КО</t>
  </si>
  <si>
    <t>[LS] Sash Nyash</t>
  </si>
  <si>
    <t>Able</t>
  </si>
  <si>
    <t>Garand(62)</t>
  </si>
  <si>
    <t>ПТ стрелок</t>
  </si>
  <si>
    <t>[LS] Rama</t>
  </si>
  <si>
    <t>Garand(12)</t>
  </si>
  <si>
    <t>Асаулт</t>
  </si>
  <si>
    <t>[LS] ple4enog</t>
  </si>
  <si>
    <t>Thompson(11)</t>
  </si>
  <si>
    <t>Стрелок</t>
  </si>
  <si>
    <t>86th.</t>
  </si>
  <si>
    <t>Garand(22)</t>
  </si>
  <si>
    <t>Пулеметчик</t>
  </si>
  <si>
    <t>[LS] TĦΞØ</t>
  </si>
  <si>
    <t>Garand(8)</t>
  </si>
  <si>
    <t>[LS] Zack</t>
  </si>
  <si>
    <t>Baker</t>
  </si>
  <si>
    <t>Thompson(34)</t>
  </si>
  <si>
    <t>[LS] Adlanda</t>
  </si>
  <si>
    <t>Thompson(15)</t>
  </si>
  <si>
    <t>[LS] Vaseline</t>
  </si>
  <si>
    <t>Garand(29)</t>
  </si>
  <si>
    <t>[LS]deSapfir</t>
  </si>
  <si>
    <t>Garand(24)</t>
  </si>
  <si>
    <t>Инженер</t>
  </si>
  <si>
    <t>[LS] Mr.Riddle</t>
  </si>
  <si>
    <t>SMG_M3_GreaseGun(17)</t>
  </si>
  <si>
    <t>Ав.стрелок</t>
  </si>
  <si>
    <t>[LS] niemand26</t>
  </si>
  <si>
    <t>M1918A2_BAR(17)</t>
  </si>
  <si>
    <t>[LS] Valday</t>
  </si>
  <si>
    <t>Charlie</t>
  </si>
  <si>
    <t>Tank/Arty(15)</t>
  </si>
  <si>
    <t>Арта</t>
  </si>
  <si>
    <t>Tank/Arty(8)</t>
  </si>
  <si>
    <t>[LS] Gordon</t>
  </si>
  <si>
    <t>Dog</t>
  </si>
  <si>
    <t>Garand(38)</t>
  </si>
  <si>
    <t>[LS] Shieldface</t>
  </si>
  <si>
    <t>Thompson(19)</t>
  </si>
  <si>
    <t>[LS] Lestas</t>
  </si>
  <si>
    <t>[LS] Demur</t>
  </si>
  <si>
    <t>M1919(25)</t>
  </si>
  <si>
    <t>[LS] Pvt.Rodgers</t>
  </si>
  <si>
    <t>M1_Carbine(19)</t>
  </si>
  <si>
    <t>Танкист</t>
  </si>
  <si>
    <t>[LS] Даня Z</t>
  </si>
  <si>
    <t>Easy</t>
  </si>
  <si>
    <t>Tank/Arty(11)</t>
  </si>
  <si>
    <t>КО танкист</t>
  </si>
  <si>
    <t>[LS] Lettlander</t>
  </si>
  <si>
    <t>Thompson(10)</t>
  </si>
  <si>
    <t>[LS]HellRage</t>
  </si>
  <si>
    <t>M1_Carbine(1)</t>
  </si>
  <si>
    <t>Снайпер</t>
  </si>
  <si>
    <t>[LS] 4MN</t>
  </si>
  <si>
    <t>Fox</t>
  </si>
  <si>
    <t>M1903(37)</t>
  </si>
  <si>
    <t>Спотер</t>
  </si>
  <si>
    <t>[LS] Dedmopo3</t>
  </si>
  <si>
    <t>Thompson(18)</t>
  </si>
  <si>
    <t>[LS] TIM</t>
  </si>
  <si>
    <t>George</t>
  </si>
  <si>
    <t>M1918A2_BAR(20)</t>
  </si>
  <si>
    <t>[LS] Mercy</t>
  </si>
  <si>
    <t>[LS] Erso</t>
  </si>
  <si>
    <t>Garand(14)</t>
  </si>
  <si>
    <t>[LS] Kefalin ♠</t>
  </si>
  <si>
    <t>M1919(26)</t>
  </si>
  <si>
    <t>Поддержка</t>
  </si>
  <si>
    <t>[LS] KAK_DED</t>
  </si>
  <si>
    <t>Медик</t>
  </si>
  <si>
    <t>[LS] boboYana</t>
  </si>
  <si>
    <t>M1_Carbine(22)</t>
  </si>
  <si>
    <t>[LS]_MLGNoscoper360_</t>
  </si>
  <si>
    <t>How</t>
  </si>
  <si>
    <t>M1918A2_BAR(23)</t>
  </si>
  <si>
    <t>[LS] Lorgenom</t>
  </si>
  <si>
    <t>M1_Carbine(28)</t>
  </si>
  <si>
    <t>[LS] IIPremiumPepe</t>
  </si>
  <si>
    <t>Garand(25)</t>
  </si>
  <si>
    <t>[LS] jEEHz</t>
  </si>
  <si>
    <t>Item</t>
  </si>
  <si>
    <t>M1918A2_BAR(32)</t>
  </si>
  <si>
    <t>[LS] HENTAIONELOVE</t>
  </si>
  <si>
    <t>Garand(20)</t>
  </si>
  <si>
    <t>[LS] Feas</t>
  </si>
  <si>
    <t>Garand(9)</t>
  </si>
  <si>
    <t>[LS]Вова</t>
  </si>
  <si>
    <t>M1_Carbine(7)</t>
  </si>
  <si>
    <t>[LS]TheSadDemon</t>
  </si>
  <si>
    <t>M1918A2_BAR(4)</t>
  </si>
  <si>
    <t>[LS] Genrih</t>
  </si>
  <si>
    <t>Thompson(4)</t>
  </si>
  <si>
    <t>[LS] Poehavshiy</t>
  </si>
  <si>
    <t>Jig</t>
  </si>
  <si>
    <t>M1903(65)</t>
  </si>
  <si>
    <t>[LS] Thunder</t>
  </si>
  <si>
    <t>King</t>
  </si>
  <si>
    <t>Tank/Arty(6)</t>
  </si>
  <si>
    <t>[LS] DragonLight</t>
  </si>
  <si>
    <t>Thompson(6)</t>
  </si>
  <si>
    <t>tylikson</t>
  </si>
  <si>
    <t>None(0)</t>
  </si>
  <si>
    <t>[LS] G.I. Tommy</t>
  </si>
  <si>
    <t>Mike</t>
  </si>
  <si>
    <t>Tank/Arty(20)</t>
  </si>
  <si>
    <t>[LS] ♡ Helankor ♡</t>
  </si>
  <si>
    <t>MK2_Grenade(2)</t>
  </si>
  <si>
    <t>[LS] BazingaYAY</t>
  </si>
  <si>
    <t>Option</t>
  </si>
  <si>
    <t>Garand(43)</t>
  </si>
  <si>
    <t>[LS]binolo03</t>
  </si>
  <si>
    <t>Thompson(16)</t>
  </si>
  <si>
    <t>[LS]DreAm</t>
  </si>
  <si>
    <t>Thompson(30)</t>
  </si>
  <si>
    <t>[Ls]PinaiPesok16ru</t>
  </si>
  <si>
    <t>M1919(8)</t>
  </si>
  <si>
    <t>КС</t>
  </si>
  <si>
    <t>[LS]JollyRoger</t>
  </si>
  <si>
    <t>RANK</t>
  </si>
  <si>
    <t>8</t>
  </si>
  <si>
    <t>46</t>
  </si>
  <si>
    <t>38</t>
  </si>
  <si>
    <t>64</t>
  </si>
  <si>
    <t>75</t>
  </si>
  <si>
    <t>25</t>
  </si>
  <si>
    <t>33</t>
  </si>
  <si>
    <t>41</t>
  </si>
  <si>
    <t>58</t>
  </si>
  <si>
    <t>61</t>
  </si>
  <si>
    <t>76</t>
  </si>
  <si>
    <t>42</t>
  </si>
  <si>
    <t>88</t>
  </si>
  <si>
    <t>32</t>
  </si>
  <si>
    <t>45</t>
  </si>
  <si>
    <t>70</t>
  </si>
  <si>
    <t>57</t>
  </si>
  <si>
    <t>62</t>
  </si>
  <si>
    <t>52</t>
  </si>
  <si>
    <t>83</t>
  </si>
  <si>
    <t>98</t>
  </si>
  <si>
    <t>29</t>
  </si>
  <si>
    <t>34</t>
  </si>
  <si>
    <t>26</t>
  </si>
  <si>
    <t>28</t>
  </si>
  <si>
    <t>36</t>
  </si>
  <si>
    <t>54</t>
  </si>
  <si>
    <t>31</t>
  </si>
  <si>
    <t>65</t>
  </si>
  <si>
    <t>17</t>
  </si>
  <si>
    <t>13</t>
  </si>
  <si>
    <t>30</t>
  </si>
  <si>
    <t>37</t>
  </si>
  <si>
    <t>63</t>
  </si>
  <si>
    <t>72</t>
  </si>
  <si>
    <t>73</t>
  </si>
  <si>
    <t>86</t>
  </si>
  <si>
    <t>91</t>
  </si>
  <si>
    <t>7</t>
  </si>
  <si>
    <t>66</t>
  </si>
  <si>
    <t>89</t>
  </si>
  <si>
    <t>93</t>
  </si>
  <si>
    <t>100</t>
  </si>
  <si>
    <t>43</t>
  </si>
  <si>
    <t>92</t>
  </si>
  <si>
    <t>19</t>
  </si>
  <si>
    <t>51</t>
  </si>
  <si>
    <t>44</t>
  </si>
  <si>
    <t>79</t>
  </si>
  <si>
    <t>68</t>
  </si>
  <si>
    <t>CLAN</t>
  </si>
  <si>
    <t>90</t>
  </si>
  <si>
    <t>117</t>
  </si>
  <si>
    <t>78</t>
  </si>
  <si>
    <t>77</t>
  </si>
  <si>
    <t>182</t>
  </si>
  <si>
    <t>69</t>
  </si>
  <si>
    <t>49</t>
  </si>
  <si>
    <t>104</t>
  </si>
  <si>
    <t>165</t>
  </si>
  <si>
    <t>116</t>
  </si>
  <si>
    <t>108</t>
  </si>
  <si>
    <t>106</t>
  </si>
  <si>
    <t>102</t>
  </si>
  <si>
    <t>40</t>
  </si>
  <si>
    <t>121</t>
  </si>
  <si>
    <t>94</t>
  </si>
  <si>
    <t>123</t>
  </si>
  <si>
    <t>160</t>
  </si>
  <si>
    <t>148</t>
  </si>
  <si>
    <t>134</t>
  </si>
  <si>
    <t>85</t>
  </si>
  <si>
    <t>139</t>
  </si>
  <si>
    <t>158</t>
  </si>
  <si>
    <t>82</t>
  </si>
  <si>
    <t>47</t>
  </si>
  <si>
    <t>168</t>
  </si>
  <si>
    <t>53</t>
  </si>
  <si>
    <t>24</t>
  </si>
  <si>
    <t>[LS]КУБАНЬ</t>
  </si>
  <si>
    <t>[LS] Nøkk</t>
  </si>
  <si>
    <t>[LS]Maks0017</t>
  </si>
  <si>
    <t>[LS]  h1kky</t>
  </si>
  <si>
    <t>ＴＲＡＳＨ 新 ドラ</t>
  </si>
  <si>
    <t>[LS] andrewsi</t>
  </si>
  <si>
    <t>OLDMAN TRADEIT.GG</t>
  </si>
  <si>
    <t>[LS] Def Grinn</t>
  </si>
  <si>
    <t>[LS] Gesta</t>
  </si>
  <si>
    <t>[LS] SkolzkiyDjhonny</t>
  </si>
  <si>
    <t>[LS] 3JIOu_ATOM</t>
  </si>
  <si>
    <t>[LS] ЧИТР ГОДА 2021</t>
  </si>
  <si>
    <t>[LS] EurekaGamma</t>
  </si>
  <si>
    <t>[LS] I_I_I.T.bI.K</t>
  </si>
  <si>
    <r>
      <t xml:space="preserve">[LS] </t>
    </r>
    <r>
      <rPr>
        <sz val="12"/>
        <rFont val="Arial"/>
        <family val="2"/>
        <charset val="204"/>
      </rPr>
      <t>«</t>
    </r>
    <r>
      <rPr>
        <sz val="12"/>
        <rFont val="Calibri"/>
        <family val="2"/>
        <charset val="204"/>
      </rPr>
      <t>OMEN</t>
    </r>
    <r>
      <rPr>
        <sz val="12"/>
        <rFont val="Arial"/>
        <family val="2"/>
        <charset val="204"/>
      </rPr>
      <t>«</t>
    </r>
  </si>
  <si>
    <t>#</t>
  </si>
  <si>
    <t>name</t>
  </si>
  <si>
    <t>K</t>
  </si>
  <si>
    <t>D</t>
  </si>
  <si>
    <t>82AD</t>
  </si>
  <si>
    <t>WTH</t>
  </si>
  <si>
    <t>W</t>
  </si>
  <si>
    <t>27</t>
  </si>
  <si>
    <t>39</t>
  </si>
  <si>
    <t>48</t>
  </si>
  <si>
    <t>35</t>
  </si>
  <si>
    <t>21</t>
  </si>
  <si>
    <t>217</t>
  </si>
  <si>
    <t>251</t>
  </si>
  <si>
    <t>50</t>
  </si>
  <si>
    <t>225</t>
  </si>
  <si>
    <t>23</t>
  </si>
  <si>
    <t>243</t>
  </si>
  <si>
    <t>135</t>
  </si>
  <si>
    <t>184</t>
  </si>
  <si>
    <t>16</t>
  </si>
  <si>
    <t>20</t>
  </si>
  <si>
    <t>161</t>
  </si>
  <si>
    <t>2,00</t>
  </si>
  <si>
    <t>0,73</t>
  </si>
  <si>
    <t>0,69</t>
  </si>
  <si>
    <t>0,48</t>
  </si>
  <si>
    <t>0,35</t>
  </si>
  <si>
    <t>0,77</t>
  </si>
  <si>
    <t>1,24</t>
  </si>
  <si>
    <t>1,00</t>
  </si>
  <si>
    <t>0,61</t>
  </si>
  <si>
    <t>0,52</t>
  </si>
  <si>
    <t>0,39</t>
  </si>
  <si>
    <t>0,71</t>
  </si>
  <si>
    <t>1,57</t>
  </si>
  <si>
    <t>0,47</t>
  </si>
  <si>
    <t>1,05</t>
  </si>
  <si>
    <t>0,78</t>
  </si>
  <si>
    <t>0,62</t>
  </si>
  <si>
    <t>0,60</t>
  </si>
  <si>
    <t>0,58</t>
  </si>
  <si>
    <t>0,42</t>
  </si>
  <si>
    <t>0,96</t>
  </si>
  <si>
    <t>0,09</t>
  </si>
  <si>
    <t>0,54</t>
  </si>
  <si>
    <t>2,35</t>
  </si>
  <si>
    <t>1,42</t>
  </si>
  <si>
    <t>1,79</t>
  </si>
  <si>
    <t>1,40</t>
  </si>
  <si>
    <t>1,03</t>
  </si>
  <si>
    <t>0,88</t>
  </si>
  <si>
    <t>0,81</t>
  </si>
  <si>
    <t>0,76</t>
  </si>
  <si>
    <t>0,44</t>
  </si>
  <si>
    <t>0,84</t>
  </si>
  <si>
    <t>1,10</t>
  </si>
  <si>
    <t>0,89</t>
  </si>
  <si>
    <t>0,99</t>
  </si>
  <si>
    <t>1,25</t>
  </si>
  <si>
    <t>0,24</t>
  </si>
  <si>
    <t>1,81</t>
  </si>
  <si>
    <t>1,44</t>
  </si>
  <si>
    <t>0,36</t>
  </si>
  <si>
    <t>0,26</t>
  </si>
  <si>
    <t>0,00</t>
  </si>
  <si>
    <t>0,23</t>
  </si>
  <si>
    <t>1,60</t>
  </si>
  <si>
    <t>0,80</t>
  </si>
  <si>
    <t>1,29</t>
  </si>
  <si>
    <t>0,64</t>
  </si>
  <si>
    <t>0,70</t>
  </si>
  <si>
    <t xml:space="preserve">82  | </t>
  </si>
  <si>
    <t>dobles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</si>
</sst>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sz val="12"/>
      <name val="Arial"/>
      <family val="2"/>
      <charset val="204"/>
    </font>
    <font>
      <vertAlign val="superscript"/>
      <sz val="12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9">
    <xf numFmtId="0" fontId="0" fillId="0" borderId="0"/>
    <xf numFmtId="0" fontId="1" fillId="0" borderId="0" applyNumberFormat="0" applyFont="0" applyFill="0" applyBorder="0" applyAlignment="0" applyProtection="0">
      <alignment vertical="top"/>
    </xf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" fillId="0" borderId="0" applyNumberFormat="0" applyFont="0" applyFill="0" applyBorder="0" applyAlignment="0" applyProtection="0">
      <alignment vertical="top"/>
    </xf>
  </cellStyleXfs>
  <cellXfs count="78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/>
    </xf>
    <xf numFmtId="0" fontId="2" fillId="0" borderId="0" xfId="0" applyFont="1"/>
    <xf numFmtId="0" fontId="2" fillId="4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2" fillId="13" borderId="1" xfId="0" applyFont="1" applyFill="1" applyBorder="1"/>
    <xf numFmtId="0" fontId="2" fillId="12" borderId="1" xfId="0" applyFont="1" applyFill="1" applyBorder="1"/>
    <xf numFmtId="0" fontId="2" fillId="8" borderId="1" xfId="0" applyFont="1" applyFill="1" applyBorder="1"/>
    <xf numFmtId="0" fontId="2" fillId="14" borderId="1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4" fontId="2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/>
    <xf numFmtId="0" fontId="2" fillId="3" borderId="1" xfId="0" applyFont="1" applyFill="1" applyBorder="1"/>
    <xf numFmtId="4" fontId="2" fillId="7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/>
    <xf numFmtId="0" fontId="2" fillId="10" borderId="1" xfId="0" applyFont="1" applyFill="1" applyBorder="1"/>
    <xf numFmtId="0" fontId="2" fillId="2" borderId="1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6" fillId="16" borderId="6" xfId="3" applyBorder="1" applyAlignment="1">
      <alignment horizontal="center"/>
    </xf>
    <xf numFmtId="0" fontId="6" fillId="17" borderId="6" xfId="4" applyBorder="1"/>
    <xf numFmtId="0" fontId="6" fillId="18" borderId="6" xfId="5" applyBorder="1"/>
    <xf numFmtId="0" fontId="6" fillId="19" borderId="6" xfId="6" applyBorder="1"/>
    <xf numFmtId="0" fontId="6" fillId="20" borderId="6" xfId="7" applyBorder="1"/>
    <xf numFmtId="0" fontId="0" fillId="0" borderId="6" xfId="0" applyBorder="1" applyAlignment="1">
      <alignment horizontal="center"/>
    </xf>
    <xf numFmtId="0" fontId="6" fillId="16" borderId="6" xfId="3" applyBorder="1" applyAlignment="1">
      <alignment horizontal="center"/>
    </xf>
    <xf numFmtId="0" fontId="6" fillId="17" borderId="6" xfId="4" applyBorder="1" applyAlignment="1">
      <alignment horizontal="center"/>
    </xf>
    <xf numFmtId="0" fontId="6" fillId="18" borderId="6" xfId="5" applyBorder="1" applyAlignment="1">
      <alignment horizontal="center"/>
    </xf>
    <xf numFmtId="0" fontId="6" fillId="19" borderId="6" xfId="6" applyBorder="1" applyAlignment="1">
      <alignment horizontal="center"/>
    </xf>
    <xf numFmtId="0" fontId="6" fillId="20" borderId="6" xfId="7" applyBorder="1" applyAlignment="1">
      <alignment horizontal="center"/>
    </xf>
    <xf numFmtId="0" fontId="2" fillId="21" borderId="6" xfId="0" applyFont="1" applyFill="1" applyBorder="1"/>
    <xf numFmtId="0" fontId="6" fillId="16" borderId="6" xfId="3" applyBorder="1"/>
    <xf numFmtId="0" fontId="2" fillId="0" borderId="6" xfId="0" applyFont="1" applyBorder="1"/>
    <xf numFmtId="0" fontId="3" fillId="0" borderId="1" xfId="8" applyNumberFormat="1" applyFont="1" applyFill="1" applyBorder="1" applyAlignment="1" applyProtection="1">
      <alignment horizontal="left" vertical="center"/>
    </xf>
    <xf numFmtId="0" fontId="3" fillId="0" borderId="1" xfId="8" applyNumberFormat="1" applyFont="1" applyFill="1" applyBorder="1" applyAlignment="1" applyProtection="1">
      <alignment horizontal="center" vertical="center"/>
    </xf>
    <xf numFmtId="0" fontId="4" fillId="0" borderId="1" xfId="8" applyNumberFormat="1" applyFont="1" applyFill="1" applyBorder="1" applyAlignment="1" applyProtection="1">
      <alignment horizontal="left" vertical="top"/>
    </xf>
    <xf numFmtId="0" fontId="3" fillId="0" borderId="1" xfId="8" applyNumberFormat="1" applyFont="1" applyFill="1" applyBorder="1" applyAlignment="1" applyProtection="1">
      <alignment horizontal="left" vertical="center" indent="3"/>
    </xf>
    <xf numFmtId="0" fontId="3" fillId="0" borderId="1" xfId="8" applyNumberFormat="1" applyFont="1" applyFill="1" applyBorder="1" applyAlignment="1" applyProtection="1">
      <alignment horizontal="left" vertical="center" indent="1"/>
    </xf>
    <xf numFmtId="0" fontId="3" fillId="0" borderId="1" xfId="8" applyNumberFormat="1" applyFont="1" applyFill="1" applyBorder="1" applyAlignment="1" applyProtection="1">
      <alignment horizontal="justify" vertical="center"/>
    </xf>
    <xf numFmtId="0" fontId="7" fillId="0" borderId="1" xfId="8" applyNumberFormat="1" applyFont="1" applyFill="1" applyBorder="1" applyAlignment="1" applyProtection="1">
      <alignment horizontal="left" vertical="center" indent="1"/>
    </xf>
    <xf numFmtId="0" fontId="7" fillId="0" borderId="1" xfId="8" applyNumberFormat="1" applyFont="1" applyFill="1" applyBorder="1" applyAlignment="1" applyProtection="1">
      <alignment horizontal="center" vertical="center"/>
    </xf>
    <xf numFmtId="0" fontId="3" fillId="0" borderId="1" xfId="8" applyNumberFormat="1" applyFont="1" applyFill="1" applyBorder="1" applyAlignment="1" applyProtection="1">
      <alignment horizontal="justify" vertical="center" indent="1"/>
    </xf>
    <xf numFmtId="0" fontId="3" fillId="0" borderId="1" xfId="8" applyNumberFormat="1" applyFont="1" applyFill="1" applyBorder="1" applyAlignment="1" applyProtection="1">
      <alignment horizontal="justify"/>
    </xf>
    <xf numFmtId="0" fontId="3" fillId="0" borderId="1" xfId="8" applyNumberFormat="1" applyFont="1" applyFill="1" applyBorder="1" applyAlignment="1" applyProtection="1">
      <alignment horizontal="left" indent="1"/>
    </xf>
    <xf numFmtId="0" fontId="3" fillId="0" borderId="1" xfId="8" applyNumberFormat="1" applyFont="1" applyFill="1" applyBorder="1" applyAlignment="1" applyProtection="1">
      <alignment horizontal="left"/>
    </xf>
    <xf numFmtId="0" fontId="3" fillId="0" borderId="1" xfId="8" applyNumberFormat="1" applyFont="1" applyFill="1" applyBorder="1" applyAlignment="1" applyProtection="1">
      <alignment horizontal="justify" indent="1"/>
    </xf>
    <xf numFmtId="0" fontId="3" fillId="0" borderId="1" xfId="8" applyNumberFormat="1" applyFont="1" applyFill="1" applyBorder="1" applyAlignment="1" applyProtection="1">
      <alignment horizontal="center"/>
    </xf>
    <xf numFmtId="0" fontId="3" fillId="0" borderId="2" xfId="8" applyNumberFormat="1" applyFont="1" applyFill="1" applyBorder="1" applyAlignment="1" applyProtection="1">
      <alignment horizontal="justify" vertical="center"/>
    </xf>
    <xf numFmtId="0" fontId="5" fillId="0" borderId="3" xfId="8" applyNumberFormat="1" applyFont="1" applyFill="1" applyBorder="1" applyAlignment="1" applyProtection="1">
      <alignment horizontal="left" vertical="center" indent="1"/>
    </xf>
    <xf numFmtId="0" fontId="5" fillId="0" borderId="3" xfId="8" applyNumberFormat="1" applyFont="1" applyFill="1" applyBorder="1" applyAlignment="1" applyProtection="1">
      <alignment horizontal="center" vertical="center"/>
    </xf>
    <xf numFmtId="0" fontId="4" fillId="0" borderId="2" xfId="8" applyNumberFormat="1" applyFont="1" applyFill="1" applyBorder="1" applyAlignment="1" applyProtection="1">
      <alignment vertical="top"/>
    </xf>
    <xf numFmtId="0" fontId="4" fillId="0" borderId="3" xfId="8" applyNumberFormat="1" applyFont="1" applyFill="1" applyBorder="1" applyAlignment="1" applyProtection="1">
      <alignment vertical="top"/>
    </xf>
    <xf numFmtId="0" fontId="4" fillId="0" borderId="4" xfId="8" applyNumberFormat="1" applyFont="1" applyFill="1" applyBorder="1" applyAlignment="1" applyProtection="1">
      <alignment vertical="top"/>
    </xf>
    <xf numFmtId="0" fontId="3" fillId="0" borderId="3" xfId="8" applyNumberFormat="1" applyFont="1" applyFill="1" applyBorder="1" applyAlignment="1" applyProtection="1">
      <alignment vertical="top"/>
    </xf>
    <xf numFmtId="0" fontId="3" fillId="0" borderId="4" xfId="8" applyNumberFormat="1" applyFont="1" applyFill="1" applyBorder="1" applyAlignment="1" applyProtection="1">
      <alignment vertical="top"/>
    </xf>
    <xf numFmtId="0" fontId="6" fillId="15" borderId="6" xfId="2" applyNumberFormat="1" applyBorder="1" applyAlignment="1">
      <alignment horizontal="center"/>
    </xf>
    <xf numFmtId="0" fontId="6" fillId="15" borderId="6" xfId="2" applyNumberFormat="1" applyBorder="1" applyAlignment="1">
      <alignment horizontal="center"/>
    </xf>
    <xf numFmtId="0" fontId="3" fillId="0" borderId="6" xfId="8" applyNumberFormat="1" applyFont="1" applyFill="1" applyBorder="1" applyAlignment="1" applyProtection="1">
      <alignment horizontal="left" vertical="center"/>
    </xf>
    <xf numFmtId="0" fontId="3" fillId="0" borderId="6" xfId="8" applyNumberFormat="1" applyFont="1" applyFill="1" applyBorder="1" applyAlignment="1" applyProtection="1">
      <alignment horizontal="left"/>
    </xf>
    <xf numFmtId="0" fontId="3" fillId="0" borderId="6" xfId="8" applyNumberFormat="1" applyFont="1" applyFill="1" applyBorder="1" applyAlignment="1" applyProtection="1">
      <alignment vertical="top"/>
    </xf>
    <xf numFmtId="0" fontId="6" fillId="16" borderId="6" xfId="3" applyNumberFormat="1" applyBorder="1" applyAlignment="1">
      <alignment horizontal="center"/>
    </xf>
    <xf numFmtId="0" fontId="6" fillId="16" borderId="6" xfId="3" applyNumberFormat="1" applyBorder="1"/>
    <xf numFmtId="0" fontId="6" fillId="17" borderId="6" xfId="4" applyNumberFormat="1" applyBorder="1"/>
    <xf numFmtId="0" fontId="6" fillId="18" borderId="6" xfId="5" applyNumberFormat="1" applyBorder="1"/>
    <xf numFmtId="0" fontId="6" fillId="19" borderId="6" xfId="6" applyNumberFormat="1" applyBorder="1"/>
    <xf numFmtId="0" fontId="6" fillId="20" borderId="6" xfId="7" applyNumberFormat="1" applyBorder="1"/>
    <xf numFmtId="2" fontId="3" fillId="0" borderId="1" xfId="8" applyNumberFormat="1" applyFont="1" applyFill="1" applyBorder="1" applyAlignment="1" applyProtection="1">
      <alignment horizontal="left" vertical="center"/>
    </xf>
    <xf numFmtId="2" fontId="2" fillId="0" borderId="0" xfId="0" applyNumberFormat="1" applyFont="1"/>
  </cellXfs>
  <cellStyles count="9">
    <cellStyle name="20% — акцент1" xfId="2" builtinId="30"/>
    <cellStyle name="20% — акцент2" xfId="3" builtinId="34"/>
    <cellStyle name="20% — акцент3" xfId="4" builtinId="38"/>
    <cellStyle name="20% — акцент4" xfId="5" builtinId="42"/>
    <cellStyle name="20% — акцент5" xfId="6" builtinId="46"/>
    <cellStyle name="20% — акцент6" xfId="7" builtinId="50"/>
    <cellStyle name="Обычный" xfId="0" builtinId="0"/>
    <cellStyle name="Обычный_Лист1" xfId="1" xr:uid="{61F6A9E8-99CA-4DE3-894D-5473751727F3}"/>
    <cellStyle name="Обычный_Лист5" xfId="8" xr:uid="{D49CF658-9266-4BA4-8D5C-4B8ED7EE1FE9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2AE6-C5E2-47A1-8F1D-1B9A9B7ADA11}">
  <dimension ref="A1:X65"/>
  <sheetViews>
    <sheetView tabSelected="1" workbookViewId="0">
      <selection activeCell="B14" sqref="B14"/>
    </sheetView>
  </sheetViews>
  <sheetFormatPr defaultRowHeight="15" x14ac:dyDescent="0.25"/>
  <cols>
    <col min="1" max="1" width="9.140625" style="28"/>
    <col min="2" max="2" width="22" style="28" bestFit="1" customWidth="1"/>
    <col min="3" max="5" width="9.140625" style="66"/>
    <col min="6" max="6" width="12.5703125" style="35" customWidth="1"/>
    <col min="7" max="8" width="9.140625" style="35"/>
    <col min="9" max="9" width="24.140625" style="41" customWidth="1"/>
    <col min="10" max="12" width="9.140625" style="30"/>
    <col min="13" max="15" width="9.140625" style="31"/>
    <col min="16" max="18" width="9.140625" style="32"/>
    <col min="19" max="21" width="9.140625" style="33"/>
    <col min="22" max="16384" width="9.140625" style="16"/>
  </cols>
  <sheetData>
    <row r="1" spans="1:21" x14ac:dyDescent="0.25">
      <c r="C1" s="65" t="s">
        <v>228</v>
      </c>
      <c r="D1" s="65"/>
      <c r="E1" s="65"/>
      <c r="F1" s="29" t="s">
        <v>229</v>
      </c>
      <c r="G1" s="29"/>
      <c r="H1" s="29"/>
      <c r="I1" s="35"/>
    </row>
    <row r="2" spans="1:21" s="25" customFormat="1" x14ac:dyDescent="0.25">
      <c r="A2" s="34" t="s">
        <v>224</v>
      </c>
      <c r="B2" s="34" t="s">
        <v>225</v>
      </c>
      <c r="C2" s="66" t="s">
        <v>226</v>
      </c>
      <c r="D2" s="66" t="s">
        <v>227</v>
      </c>
      <c r="E2" s="66" t="s">
        <v>5</v>
      </c>
      <c r="F2" s="35" t="str">
        <f>C2</f>
        <v>K</v>
      </c>
      <c r="G2" s="35" t="str">
        <f>D2</f>
        <v>D</v>
      </c>
      <c r="H2" s="35" t="str">
        <f>E2</f>
        <v>K/D</v>
      </c>
      <c r="I2" s="35" t="s">
        <v>230</v>
      </c>
      <c r="J2" s="36" t="str">
        <f>$C2</f>
        <v>K</v>
      </c>
      <c r="K2" s="36" t="str">
        <f>$D2</f>
        <v>D</v>
      </c>
      <c r="L2" s="36" t="str">
        <f>$E2</f>
        <v>K/D</v>
      </c>
      <c r="M2" s="37" t="str">
        <f>$C2</f>
        <v>K</v>
      </c>
      <c r="N2" s="37" t="str">
        <f>$D2</f>
        <v>D</v>
      </c>
      <c r="O2" s="37" t="str">
        <f>$E2</f>
        <v>K/D</v>
      </c>
      <c r="P2" s="38" t="str">
        <f>$C2</f>
        <v>K</v>
      </c>
      <c r="Q2" s="38" t="str">
        <f>$D2</f>
        <v>D</v>
      </c>
      <c r="R2" s="38" t="str">
        <f>$E2</f>
        <v>K/D</v>
      </c>
      <c r="S2" s="39" t="str">
        <f>$C2</f>
        <v>K</v>
      </c>
      <c r="T2" s="39" t="str">
        <f>$D2</f>
        <v>D</v>
      </c>
      <c r="U2" s="39" t="str">
        <f>$E2</f>
        <v>K/D</v>
      </c>
    </row>
    <row r="3" spans="1:21" ht="15.75" x14ac:dyDescent="0.25">
      <c r="A3" s="28">
        <v>1</v>
      </c>
      <c r="B3" s="40" t="s">
        <v>212</v>
      </c>
      <c r="C3" s="66">
        <f>VLOOKUP($B3, vs82AD!$B$2:$I$51, 7, 0)</f>
        <v>7</v>
      </c>
      <c r="D3" s="66">
        <f>VLOOKUP($B3, vs82AD!$B$2:$I$51, 8, 0)</f>
        <v>27</v>
      </c>
      <c r="E3" s="66">
        <f>ROUND(C3/D3, 2)</f>
        <v>0.26</v>
      </c>
      <c r="F3" s="70">
        <f>VLOOKUP($B3, vsWTH!$E$2:$J$64, 3, 0)</f>
        <v>9</v>
      </c>
      <c r="G3" s="70" t="str">
        <f>VLOOKUP($B3, vsWTH!$E$2:$J$64, 4, 0)</f>
        <v>19</v>
      </c>
      <c r="H3" s="70">
        <f>ROUND(F3/G3, 2)</f>
        <v>0.47</v>
      </c>
      <c r="I3" s="71" t="str">
        <f>VLOOKUP($B3, vsWTH!$E$2:$J$64, 6, 0)</f>
        <v>Tank/Arty(8)</v>
      </c>
      <c r="J3" s="72"/>
      <c r="K3" s="72"/>
      <c r="L3" s="72"/>
      <c r="M3" s="73"/>
      <c r="N3" s="73"/>
      <c r="O3" s="73"/>
      <c r="P3" s="74"/>
      <c r="Q3" s="74"/>
      <c r="R3" s="74"/>
      <c r="S3" s="75"/>
      <c r="T3" s="75"/>
      <c r="U3" s="75"/>
    </row>
    <row r="4" spans="1:21" ht="15.75" x14ac:dyDescent="0.25">
      <c r="A4" s="28">
        <v>2</v>
      </c>
      <c r="B4" s="67" t="s">
        <v>223</v>
      </c>
      <c r="C4" s="66" t="e">
        <f>VLOOKUP($B4, vs82AD!$B$2:$I$51, 7, 0)</f>
        <v>#N/A</v>
      </c>
      <c r="D4" s="66" t="e">
        <f>VLOOKUP($B4, vs82AD!$B$2:$I$51, 8, 0)</f>
        <v>#N/A</v>
      </c>
      <c r="E4" s="66" t="e">
        <f>ROUND(C4/D4, 2)</f>
        <v>#N/A</v>
      </c>
      <c r="F4" s="70">
        <f>VLOOKUP($B4, vsWTH!$E$2:$J$64, 3, 0)</f>
        <v>9</v>
      </c>
      <c r="G4" s="70" t="str">
        <f>VLOOKUP($B4, vsWTH!$E$2:$J$64, 4, 0)</f>
        <v>25</v>
      </c>
      <c r="H4" s="70">
        <f>ROUND(F4/G4, 2)</f>
        <v>0.36</v>
      </c>
      <c r="I4" s="71" t="str">
        <f>VLOOKUP($B4, vsWTH!$E$2:$J$64, 6, 0)</f>
        <v>Tank/Arty(6)</v>
      </c>
      <c r="J4" s="72"/>
      <c r="K4" s="72"/>
      <c r="L4" s="72"/>
      <c r="M4" s="73"/>
      <c r="N4" s="73"/>
      <c r="O4" s="73"/>
      <c r="P4" s="74"/>
      <c r="Q4" s="74"/>
      <c r="R4" s="74"/>
      <c r="S4" s="75"/>
      <c r="T4" s="75"/>
      <c r="U4" s="75"/>
    </row>
    <row r="5" spans="1:21" ht="15.75" x14ac:dyDescent="0.25">
      <c r="A5" s="28">
        <v>3</v>
      </c>
      <c r="B5" s="40" t="s">
        <v>116</v>
      </c>
      <c r="C5" s="66">
        <f>VLOOKUP($B5, vs82AD!$B$2:$I$51, 7, 0)</f>
        <v>3</v>
      </c>
      <c r="D5" s="66">
        <f>VLOOKUP($B5, vs82AD!$B$2:$I$51, 8, 0)</f>
        <v>10</v>
      </c>
      <c r="E5" s="66">
        <f>ROUND(C5/D5, 2)</f>
        <v>0.3</v>
      </c>
      <c r="F5" s="70">
        <f>VLOOKUP($B5, vsWTH!$E$2:$J$64, 3, 0)</f>
        <v>7</v>
      </c>
      <c r="G5" s="70" t="str">
        <f>VLOOKUP($B5, vsWTH!$E$2:$J$64, 4, 0)</f>
        <v>29</v>
      </c>
      <c r="H5" s="70">
        <f>ROUND(F5/G5, 2)</f>
        <v>0.24</v>
      </c>
      <c r="I5" s="71" t="str">
        <f>VLOOKUP($B5, vsWTH!$E$2:$J$64, 6, 0)</f>
        <v>MK2_Grenade(2)</v>
      </c>
      <c r="J5" s="72"/>
      <c r="K5" s="72"/>
      <c r="L5" s="72"/>
      <c r="M5" s="73"/>
      <c r="N5" s="73"/>
      <c r="O5" s="73"/>
      <c r="P5" s="74"/>
      <c r="Q5" s="74"/>
      <c r="R5" s="74"/>
      <c r="S5" s="75"/>
      <c r="T5" s="75"/>
      <c r="U5" s="75"/>
    </row>
    <row r="6" spans="1:21" ht="15.75" x14ac:dyDescent="0.25">
      <c r="A6" s="28">
        <v>4</v>
      </c>
      <c r="B6" s="40" t="s">
        <v>219</v>
      </c>
      <c r="C6" s="66">
        <f>VLOOKUP($B6, vs82AD!$B$2:$I$51, 7, 0)</f>
        <v>46</v>
      </c>
      <c r="D6" s="66">
        <f>VLOOKUP($B6, vs82AD!$B$2:$I$51, 8, 0)</f>
        <v>6</v>
      </c>
      <c r="E6" s="66">
        <f>ROUND(C6/D6, 2)</f>
        <v>7.67</v>
      </c>
      <c r="F6" s="70" t="e">
        <f>VLOOKUP($B6, vsWTH!$E$2:$J$64, 3, 0)</f>
        <v>#N/A</v>
      </c>
      <c r="G6" s="70" t="e">
        <f>VLOOKUP($B6, vsWTH!$E$2:$J$64, 4, 0)</f>
        <v>#N/A</v>
      </c>
      <c r="H6" s="70" t="e">
        <f>ROUND(F6/G6, 2)</f>
        <v>#N/A</v>
      </c>
      <c r="I6" s="71" t="e">
        <f>VLOOKUP($B6, vsWTH!$E$2:$J$64, 6, 0)</f>
        <v>#N/A</v>
      </c>
      <c r="J6" s="72"/>
      <c r="K6" s="72"/>
      <c r="L6" s="72"/>
      <c r="M6" s="73"/>
      <c r="N6" s="73"/>
      <c r="O6" s="73"/>
      <c r="P6" s="74"/>
      <c r="Q6" s="74"/>
      <c r="R6" s="74"/>
      <c r="S6" s="75"/>
      <c r="T6" s="75"/>
      <c r="U6" s="75"/>
    </row>
    <row r="7" spans="1:21" ht="15.75" x14ac:dyDescent="0.25">
      <c r="A7" s="28">
        <v>5</v>
      </c>
      <c r="B7" s="40" t="s">
        <v>64</v>
      </c>
      <c r="C7" s="66">
        <f>VLOOKUP($B7, vs82AD!$B$2:$I$51, 7, 0)</f>
        <v>33</v>
      </c>
      <c r="D7" s="66">
        <f>VLOOKUP($B7, vs82AD!$B$2:$I$51, 8, 0)</f>
        <v>10</v>
      </c>
      <c r="E7" s="66">
        <f>ROUND(C7/D7, 2)</f>
        <v>3.3</v>
      </c>
      <c r="F7" s="70">
        <f>VLOOKUP($B7, vsWTH!$E$2:$J$64, 3, 0)</f>
        <v>40</v>
      </c>
      <c r="G7" s="70" t="str">
        <f>VLOOKUP($B7, vsWTH!$E$2:$J$64, 4, 0)</f>
        <v>17</v>
      </c>
      <c r="H7" s="70">
        <f>ROUND(F7/G7, 2)</f>
        <v>2.35</v>
      </c>
      <c r="I7" s="71" t="str">
        <f>VLOOKUP($B7, vsWTH!$E$2:$J$64, 6, 0)</f>
        <v>M1903(37)</v>
      </c>
      <c r="J7" s="72"/>
      <c r="K7" s="72"/>
      <c r="L7" s="72"/>
      <c r="M7" s="73"/>
      <c r="N7" s="73"/>
      <c r="O7" s="73"/>
      <c r="P7" s="74"/>
      <c r="Q7" s="74"/>
      <c r="R7" s="74"/>
      <c r="S7" s="75"/>
      <c r="T7" s="75"/>
      <c r="U7" s="75"/>
    </row>
    <row r="8" spans="1:21" ht="15.75" x14ac:dyDescent="0.25">
      <c r="A8" s="28">
        <v>6</v>
      </c>
      <c r="B8" s="40" t="s">
        <v>27</v>
      </c>
      <c r="C8" s="66">
        <f>VLOOKUP($B8, vs82AD!$B$2:$I$51, 7, 0)</f>
        <v>35</v>
      </c>
      <c r="D8" s="66">
        <f>VLOOKUP($B8, vs82AD!$B$2:$I$51, 8, 0)</f>
        <v>45</v>
      </c>
      <c r="E8" s="66">
        <f>ROUND(C8/D8, 2)</f>
        <v>0.78</v>
      </c>
      <c r="F8" s="70">
        <f>VLOOKUP($B8, vsWTH!$E$2:$J$64, 3, 0)</f>
        <v>38</v>
      </c>
      <c r="G8" s="70" t="str">
        <f>VLOOKUP($B8, vsWTH!$E$2:$J$64, 4, 0)</f>
        <v>38</v>
      </c>
      <c r="H8" s="70">
        <f>ROUND(F8/G8, 2)</f>
        <v>1</v>
      </c>
      <c r="I8" s="71" t="str">
        <f>VLOOKUP($B8, vsWTH!$E$2:$J$64, 6, 0)</f>
        <v>Thompson(15)</v>
      </c>
      <c r="J8" s="72"/>
      <c r="K8" s="72"/>
      <c r="L8" s="72"/>
      <c r="M8" s="73"/>
      <c r="N8" s="73"/>
      <c r="O8" s="73"/>
      <c r="P8" s="74"/>
      <c r="Q8" s="74"/>
      <c r="R8" s="74"/>
      <c r="S8" s="75"/>
      <c r="T8" s="75"/>
      <c r="U8" s="75"/>
    </row>
    <row r="9" spans="1:21" ht="15.75" x14ac:dyDescent="0.25">
      <c r="A9" s="28">
        <v>7</v>
      </c>
      <c r="B9" s="40" t="s">
        <v>214</v>
      </c>
      <c r="C9" s="66">
        <f>VLOOKUP($B9, vs82AD!$B$2:$I$51, 7, 0)</f>
        <v>28</v>
      </c>
      <c r="D9" s="66">
        <f>VLOOKUP($B9, vs82AD!$B$2:$I$51, 8, 0)</f>
        <v>36</v>
      </c>
      <c r="E9" s="66">
        <f>ROUND(C9/D9, 2)</f>
        <v>0.78</v>
      </c>
      <c r="F9" s="70" t="e">
        <f>VLOOKUP($B9, vsWTH!$E$2:$J$64, 3, 0)</f>
        <v>#N/A</v>
      </c>
      <c r="G9" s="70" t="e">
        <f>VLOOKUP($B9, vsWTH!$E$2:$J$64, 4, 0)</f>
        <v>#N/A</v>
      </c>
      <c r="H9" s="70" t="e">
        <f>ROUND(F9/G9, 2)</f>
        <v>#N/A</v>
      </c>
      <c r="I9" s="71" t="e">
        <f>VLOOKUP($B9, vsWTH!$E$2:$J$64, 6, 0)</f>
        <v>#N/A</v>
      </c>
      <c r="J9" s="72"/>
      <c r="K9" s="72"/>
      <c r="L9" s="72"/>
      <c r="M9" s="73"/>
      <c r="N9" s="73"/>
      <c r="O9" s="73"/>
      <c r="P9" s="74"/>
      <c r="Q9" s="74"/>
      <c r="R9" s="74"/>
      <c r="S9" s="75"/>
      <c r="T9" s="75"/>
      <c r="U9" s="75"/>
    </row>
    <row r="10" spans="1:21" ht="15.75" x14ac:dyDescent="0.25">
      <c r="A10" s="28">
        <v>8</v>
      </c>
      <c r="B10" s="68" t="s">
        <v>118</v>
      </c>
      <c r="C10" s="66" t="e">
        <f>VLOOKUP($B10, vs82AD!$B$2:$I$51, 7, 0)</f>
        <v>#N/A</v>
      </c>
      <c r="D10" s="66" t="e">
        <f>VLOOKUP($B10, vs82AD!$B$2:$I$51, 8, 0)</f>
        <v>#N/A</v>
      </c>
      <c r="E10" s="66" t="e">
        <f>ROUND(C10/D10, 2)</f>
        <v>#N/A</v>
      </c>
      <c r="F10" s="70">
        <f>VLOOKUP($B10, vsWTH!$E$2:$J$64, 3, 0)</f>
        <v>45</v>
      </c>
      <c r="G10" s="70" t="str">
        <f>VLOOKUP($B10, vsWTH!$E$2:$J$64, 4, 0)</f>
        <v>35</v>
      </c>
      <c r="H10" s="70">
        <f>ROUND(F10/G10, 2)</f>
        <v>1.29</v>
      </c>
      <c r="I10" s="71" t="str">
        <f>VLOOKUP($B10, vsWTH!$E$2:$J$64, 6, 0)</f>
        <v>Garand(43)</v>
      </c>
      <c r="J10" s="72"/>
      <c r="K10" s="72"/>
      <c r="L10" s="72"/>
      <c r="M10" s="73"/>
      <c r="N10" s="73"/>
      <c r="O10" s="73"/>
      <c r="P10" s="74"/>
      <c r="Q10" s="74"/>
      <c r="R10" s="74"/>
      <c r="S10" s="75"/>
      <c r="T10" s="75"/>
      <c r="U10" s="75"/>
    </row>
    <row r="11" spans="1:21" ht="15.75" x14ac:dyDescent="0.25">
      <c r="A11" s="28">
        <v>9</v>
      </c>
      <c r="B11" s="40" t="s">
        <v>81</v>
      </c>
      <c r="C11" s="66">
        <f>VLOOKUP($B11, vs82AD!$B$2:$I$51, 7, 0)</f>
        <v>14</v>
      </c>
      <c r="D11" s="66">
        <f>VLOOKUP($B11, vs82AD!$B$2:$I$51, 8, 0)</f>
        <v>39</v>
      </c>
      <c r="E11" s="66">
        <f>ROUND(C11/D11, 2)</f>
        <v>0.36</v>
      </c>
      <c r="F11" s="70">
        <f>VLOOKUP($B11, vsWTH!$E$2:$J$64, 3, 0)</f>
        <v>22</v>
      </c>
      <c r="G11" s="70" t="str">
        <f>VLOOKUP($B11, vsWTH!$E$2:$J$64, 4, 0)</f>
        <v>50</v>
      </c>
      <c r="H11" s="70">
        <f>ROUND(F11/G11, 2)</f>
        <v>0.44</v>
      </c>
      <c r="I11" s="71" t="str">
        <f>VLOOKUP($B11, vsWTH!$E$2:$J$64, 6, 0)</f>
        <v>M1_Carbine(22)</v>
      </c>
      <c r="J11" s="72"/>
      <c r="K11" s="72"/>
      <c r="L11" s="72"/>
      <c r="M11" s="73"/>
      <c r="N11" s="73"/>
      <c r="O11" s="73"/>
      <c r="P11" s="74"/>
      <c r="Q11" s="74"/>
      <c r="R11" s="74"/>
      <c r="S11" s="75"/>
      <c r="T11" s="75"/>
      <c r="U11" s="75"/>
    </row>
    <row r="12" spans="1:21" ht="15.75" x14ac:dyDescent="0.25">
      <c r="A12" s="28">
        <v>10</v>
      </c>
      <c r="B12" s="40" t="s">
        <v>68</v>
      </c>
      <c r="C12" s="66">
        <f>VLOOKUP($B12, vs82AD!$B$2:$I$51, 7, 0)</f>
        <v>30</v>
      </c>
      <c r="D12" s="66">
        <f>VLOOKUP($B12, vs82AD!$B$2:$I$51, 8, 0)</f>
        <v>21</v>
      </c>
      <c r="E12" s="66">
        <f>ROUND(C12/D12, 2)</f>
        <v>1.43</v>
      </c>
      <c r="F12" s="70">
        <f>VLOOKUP($B12, vsWTH!$E$2:$J$64, 3, 0)</f>
        <v>37</v>
      </c>
      <c r="G12" s="70" t="str">
        <f>VLOOKUP($B12, vsWTH!$E$2:$J$64, 4, 0)</f>
        <v>26</v>
      </c>
      <c r="H12" s="70">
        <f>ROUND(F12/G12, 2)</f>
        <v>1.42</v>
      </c>
      <c r="I12" s="71" t="str">
        <f>VLOOKUP($B12, vsWTH!$E$2:$J$64, 6, 0)</f>
        <v>Thompson(18)</v>
      </c>
      <c r="J12" s="72"/>
      <c r="K12" s="72"/>
      <c r="L12" s="72"/>
      <c r="M12" s="73"/>
      <c r="N12" s="73"/>
      <c r="O12" s="73"/>
      <c r="P12" s="74"/>
      <c r="Q12" s="74"/>
      <c r="R12" s="74"/>
      <c r="S12" s="75"/>
      <c r="T12" s="75"/>
      <c r="U12" s="75"/>
    </row>
    <row r="13" spans="1:21" ht="15.75" x14ac:dyDescent="0.25">
      <c r="A13" s="28">
        <v>11</v>
      </c>
      <c r="B13" s="40" t="s">
        <v>216</v>
      </c>
      <c r="C13" s="66">
        <f>VLOOKUP($B13, vs82AD!$B$2:$I$51, 7, 0)</f>
        <v>8</v>
      </c>
      <c r="D13" s="66">
        <f>VLOOKUP($B13, vs82AD!$B$2:$I$51, 8, 0)</f>
        <v>14</v>
      </c>
      <c r="E13" s="66">
        <f>ROUND(C13/D13, 2)</f>
        <v>0.56999999999999995</v>
      </c>
      <c r="F13" s="70" t="e">
        <f>VLOOKUP($B13, vsWTH!$E$2:$J$64, 3, 0)</f>
        <v>#N/A</v>
      </c>
      <c r="G13" s="70" t="e">
        <f>VLOOKUP($B13, vsWTH!$E$2:$J$64, 4, 0)</f>
        <v>#N/A</v>
      </c>
      <c r="H13" s="70" t="e">
        <f>ROUND(F13/G13, 2)</f>
        <v>#N/A</v>
      </c>
      <c r="I13" s="71" t="e">
        <f>VLOOKUP($B13, vsWTH!$E$2:$J$64, 6, 0)</f>
        <v>#N/A</v>
      </c>
      <c r="J13" s="72"/>
      <c r="K13" s="72"/>
      <c r="L13" s="72"/>
      <c r="M13" s="73"/>
      <c r="N13" s="73"/>
      <c r="O13" s="73"/>
      <c r="P13" s="74"/>
      <c r="Q13" s="74"/>
      <c r="R13" s="74"/>
      <c r="S13" s="75"/>
      <c r="T13" s="75"/>
      <c r="U13" s="75"/>
    </row>
    <row r="14" spans="1:21" ht="15.75" x14ac:dyDescent="0.25">
      <c r="A14" s="28">
        <v>12</v>
      </c>
      <c r="B14" s="68" t="s">
        <v>50</v>
      </c>
      <c r="C14" s="66" t="e">
        <f>VLOOKUP($B14, vs82AD!$B$2:$I$51, 7, 0)</f>
        <v>#N/A</v>
      </c>
      <c r="D14" s="66" t="e">
        <f>VLOOKUP($B14, vs82AD!$B$2:$I$51, 8, 0)</f>
        <v>#N/A</v>
      </c>
      <c r="E14" s="66" t="e">
        <f>ROUND(C14/D14, 2)</f>
        <v>#N/A</v>
      </c>
      <c r="F14" s="70">
        <f>VLOOKUP($B14, vsWTH!$E$2:$J$64, 3, 0)</f>
        <v>25</v>
      </c>
      <c r="G14" s="70" t="str">
        <f>VLOOKUP($B14, vsWTH!$E$2:$J$64, 4, 0)</f>
        <v>43</v>
      </c>
      <c r="H14" s="70">
        <f>ROUND(F14/G14, 2)</f>
        <v>0.57999999999999996</v>
      </c>
      <c r="I14" s="71" t="str">
        <f>VLOOKUP($B14, vsWTH!$E$2:$J$64, 6, 0)</f>
        <v>M1919(25)</v>
      </c>
      <c r="J14" s="72"/>
      <c r="K14" s="72"/>
      <c r="L14" s="72"/>
      <c r="M14" s="73"/>
      <c r="N14" s="73"/>
      <c r="O14" s="73"/>
      <c r="P14" s="74"/>
      <c r="Q14" s="74"/>
      <c r="R14" s="74"/>
      <c r="S14" s="75"/>
      <c r="T14" s="75"/>
      <c r="U14" s="75"/>
    </row>
    <row r="15" spans="1:21" ht="15.75" x14ac:dyDescent="0.25">
      <c r="A15" s="28">
        <v>13</v>
      </c>
      <c r="B15" s="40" t="s">
        <v>109</v>
      </c>
      <c r="C15" s="66">
        <f>VLOOKUP($B15, vs82AD!$B$2:$I$51, 7, 0)</f>
        <v>0</v>
      </c>
      <c r="D15" s="66">
        <f>VLOOKUP($B15, vs82AD!$B$2:$I$51, 8, 0)</f>
        <v>7</v>
      </c>
      <c r="E15" s="66">
        <f>ROUND(C15/D15, 2)</f>
        <v>0</v>
      </c>
      <c r="F15" s="70">
        <f>VLOOKUP($B15, vsWTH!$E$2:$J$64, 3, 0)</f>
        <v>6</v>
      </c>
      <c r="G15" s="70" t="str">
        <f>VLOOKUP($B15, vsWTH!$E$2:$J$64, 4, 0)</f>
        <v>23</v>
      </c>
      <c r="H15" s="70">
        <f>ROUND(F15/G15, 2)</f>
        <v>0.26</v>
      </c>
      <c r="I15" s="71" t="str">
        <f>VLOOKUP($B15, vsWTH!$E$2:$J$64, 6, 0)</f>
        <v>Thompson(6)</v>
      </c>
      <c r="J15" s="72"/>
      <c r="K15" s="72"/>
      <c r="L15" s="72"/>
      <c r="M15" s="73"/>
      <c r="N15" s="73"/>
      <c r="O15" s="73"/>
      <c r="P15" s="74"/>
      <c r="Q15" s="74"/>
      <c r="R15" s="74"/>
      <c r="S15" s="75"/>
      <c r="T15" s="75"/>
      <c r="U15" s="75"/>
    </row>
    <row r="16" spans="1:21" ht="15.75" x14ac:dyDescent="0.25">
      <c r="A16" s="28">
        <v>14</v>
      </c>
      <c r="B16" s="40" t="s">
        <v>74</v>
      </c>
      <c r="C16" s="66">
        <f>VLOOKUP($B16, vs82AD!$B$2:$I$51, 7, 0)</f>
        <v>50</v>
      </c>
      <c r="D16" s="66">
        <f>VLOOKUP($B16, vs82AD!$B$2:$I$51, 8, 0)</f>
        <v>32</v>
      </c>
      <c r="E16" s="66">
        <f>ROUND(C16/D16, 2)</f>
        <v>1.56</v>
      </c>
      <c r="F16" s="70">
        <f>VLOOKUP($B16, vsWTH!$E$2:$J$64, 3, 0)</f>
        <v>36</v>
      </c>
      <c r="G16" s="70" t="str">
        <f>VLOOKUP($B16, vsWTH!$E$2:$J$64, 4, 0)</f>
        <v>41</v>
      </c>
      <c r="H16" s="70">
        <f>ROUND(F16/G16, 2)</f>
        <v>0.88</v>
      </c>
      <c r="I16" s="71" t="str">
        <f>VLOOKUP($B16, vsWTH!$E$2:$J$64, 6, 0)</f>
        <v>Garand(14)</v>
      </c>
      <c r="J16" s="72"/>
      <c r="K16" s="72"/>
      <c r="L16" s="72"/>
      <c r="M16" s="73"/>
      <c r="N16" s="73"/>
      <c r="O16" s="73"/>
      <c r="P16" s="74"/>
      <c r="Q16" s="74"/>
      <c r="R16" s="74"/>
      <c r="S16" s="75"/>
      <c r="T16" s="75"/>
      <c r="U16" s="75"/>
    </row>
    <row r="17" spans="1:24" ht="15.75" x14ac:dyDescent="0.25">
      <c r="A17" s="28">
        <v>15</v>
      </c>
      <c r="B17" s="40" t="s">
        <v>221</v>
      </c>
      <c r="C17" s="66">
        <f>VLOOKUP($B17, vs82AD!$B$2:$I$51, 7, 0)</f>
        <v>3</v>
      </c>
      <c r="D17" s="66">
        <f>VLOOKUP($B17, vs82AD!$B$2:$I$51, 8, 0)</f>
        <v>7</v>
      </c>
      <c r="E17" s="66">
        <f>ROUND(C17/D17, 2)</f>
        <v>0.43</v>
      </c>
      <c r="F17" s="70" t="e">
        <f>VLOOKUP($B17, vsWTH!$E$2:$J$64, 3, 0)</f>
        <v>#N/A</v>
      </c>
      <c r="G17" s="70" t="e">
        <f>VLOOKUP($B17, vsWTH!$E$2:$J$64, 4, 0)</f>
        <v>#N/A</v>
      </c>
      <c r="H17" s="70" t="e">
        <f>ROUND(F17/G17, 2)</f>
        <v>#N/A</v>
      </c>
      <c r="I17" s="71" t="e">
        <f>VLOOKUP($B17, vsWTH!$E$2:$J$64, 6, 0)</f>
        <v>#N/A</v>
      </c>
      <c r="J17" s="72"/>
      <c r="K17" s="72"/>
      <c r="L17" s="72"/>
      <c r="M17" s="73"/>
      <c r="N17" s="73"/>
      <c r="O17" s="73"/>
      <c r="P17" s="74"/>
      <c r="Q17" s="74"/>
      <c r="R17" s="74"/>
      <c r="S17" s="75"/>
      <c r="T17" s="75"/>
      <c r="U17" s="75"/>
      <c r="W17" s="26"/>
    </row>
    <row r="18" spans="1:24" ht="15.75" x14ac:dyDescent="0.25">
      <c r="A18" s="28">
        <v>16</v>
      </c>
      <c r="B18" s="40" t="s">
        <v>95</v>
      </c>
      <c r="C18" s="66">
        <f>VLOOKUP($B18, vs82AD!$B$2:$I$51, 7, 0)</f>
        <v>47</v>
      </c>
      <c r="D18" s="66">
        <f>VLOOKUP($B18, vs82AD!$B$2:$I$51, 8, 0)</f>
        <v>23</v>
      </c>
      <c r="E18" s="66">
        <f>ROUND(C18/D18, 2)</f>
        <v>2.04</v>
      </c>
      <c r="F18" s="70">
        <f>VLOOKUP($B18, vsWTH!$E$2:$J$64, 3, 0)</f>
        <v>18</v>
      </c>
      <c r="G18" s="70" t="str">
        <f>VLOOKUP($B18, vsWTH!$E$2:$J$64, 4, 0)</f>
        <v>30</v>
      </c>
      <c r="H18" s="70">
        <f>ROUND(F18/G18, 2)</f>
        <v>0.6</v>
      </c>
      <c r="I18" s="71" t="str">
        <f>VLOOKUP($B18, vsWTH!$E$2:$J$64, 6, 0)</f>
        <v>Garand(9)</v>
      </c>
      <c r="J18" s="72"/>
      <c r="K18" s="72"/>
      <c r="L18" s="72"/>
      <c r="M18" s="73"/>
      <c r="N18" s="73"/>
      <c r="O18" s="73"/>
      <c r="P18" s="74"/>
      <c r="Q18" s="74"/>
      <c r="R18" s="74"/>
      <c r="S18" s="75"/>
      <c r="T18" s="75"/>
      <c r="U18" s="75"/>
    </row>
    <row r="19" spans="1:24" ht="15.75" x14ac:dyDescent="0.25">
      <c r="A19" s="28">
        <v>17</v>
      </c>
      <c r="B19" s="40" t="s">
        <v>113</v>
      </c>
      <c r="C19" s="66">
        <f>VLOOKUP($B19, vs82AD!$B$2:$I$51, 7, 0)</f>
        <v>25</v>
      </c>
      <c r="D19" s="66">
        <f>VLOOKUP($B19, vs82AD!$B$2:$I$51, 8, 0)</f>
        <v>8</v>
      </c>
      <c r="E19" s="66">
        <f>ROUND(C19/D19, 2)</f>
        <v>3.13</v>
      </c>
      <c r="F19" s="70">
        <f>VLOOKUP($B19, vsWTH!$E$2:$J$64, 3, 0)</f>
        <v>32</v>
      </c>
      <c r="G19" s="70" t="str">
        <f>VLOOKUP($B19, vsWTH!$E$2:$J$64, 4, 0)</f>
        <v>20</v>
      </c>
      <c r="H19" s="70">
        <f>ROUND(F19/G19, 2)</f>
        <v>1.6</v>
      </c>
      <c r="I19" s="71" t="str">
        <f>VLOOKUP($B19, vsWTH!$E$2:$J$64, 6, 0)</f>
        <v>Tank/Arty(20)</v>
      </c>
      <c r="J19" s="72"/>
      <c r="K19" s="72"/>
      <c r="L19" s="72"/>
      <c r="M19" s="73"/>
      <c r="N19" s="73"/>
      <c r="O19" s="73"/>
      <c r="P19" s="74"/>
      <c r="Q19" s="74"/>
      <c r="R19" s="74"/>
      <c r="S19" s="75"/>
      <c r="T19" s="75"/>
      <c r="U19" s="75"/>
    </row>
    <row r="20" spans="1:24" ht="15.75" x14ac:dyDescent="0.25">
      <c r="A20" s="28">
        <v>18</v>
      </c>
      <c r="B20" s="40" t="s">
        <v>101</v>
      </c>
      <c r="C20" s="66">
        <f>VLOOKUP($B20, vs82AD!$B$2:$I$51, 7, 0)</f>
        <v>19</v>
      </c>
      <c r="D20" s="66">
        <f>VLOOKUP($B20, vs82AD!$B$2:$I$51, 8, 0)</f>
        <v>19</v>
      </c>
      <c r="E20" s="66">
        <f>ROUND(C20/D20, 2)</f>
        <v>1</v>
      </c>
      <c r="F20" s="70">
        <f>VLOOKUP($B20, vsWTH!$E$2:$J$64, 3, 0)</f>
        <v>8</v>
      </c>
      <c r="G20" s="70" t="str">
        <f>VLOOKUP($B20, vsWTH!$E$2:$J$64, 4, 0)</f>
        <v>34</v>
      </c>
      <c r="H20" s="70">
        <f>ROUND(F20/G20, 2)</f>
        <v>0.24</v>
      </c>
      <c r="I20" s="71" t="str">
        <f>VLOOKUP($B20, vsWTH!$E$2:$J$64, 6, 0)</f>
        <v>Thompson(4)</v>
      </c>
      <c r="J20" s="72"/>
      <c r="K20" s="72"/>
      <c r="L20" s="72"/>
      <c r="M20" s="73"/>
      <c r="N20" s="73"/>
      <c r="O20" s="73"/>
      <c r="P20" s="74"/>
      <c r="Q20" s="74"/>
      <c r="R20" s="74"/>
      <c r="S20" s="75"/>
      <c r="T20" s="75"/>
      <c r="U20" s="75"/>
      <c r="X20" s="27"/>
    </row>
    <row r="21" spans="1:24" ht="15.75" x14ac:dyDescent="0.25">
      <c r="A21" s="28">
        <v>19</v>
      </c>
      <c r="B21" s="40" t="s">
        <v>217</v>
      </c>
      <c r="C21" s="66">
        <f>VLOOKUP($B21, vs82AD!$B$2:$I$51, 7, 0)</f>
        <v>1</v>
      </c>
      <c r="D21" s="66">
        <f>VLOOKUP($B21, vs82AD!$B$2:$I$51, 8, 0)</f>
        <v>12</v>
      </c>
      <c r="E21" s="66">
        <f>ROUND(C21/D21, 2)</f>
        <v>0.08</v>
      </c>
      <c r="F21" s="70" t="e">
        <f>VLOOKUP($B21, vsWTH!$E$2:$J$64, 3, 0)</f>
        <v>#N/A</v>
      </c>
      <c r="G21" s="70" t="e">
        <f>VLOOKUP($B21, vsWTH!$E$2:$J$64, 4, 0)</f>
        <v>#N/A</v>
      </c>
      <c r="H21" s="70" t="e">
        <f>ROUND(F21/G21, 2)</f>
        <v>#N/A</v>
      </c>
      <c r="I21" s="71" t="e">
        <f>VLOOKUP($B21, vsWTH!$E$2:$J$64, 6, 0)</f>
        <v>#N/A</v>
      </c>
      <c r="J21" s="72"/>
      <c r="K21" s="72"/>
      <c r="L21" s="72"/>
      <c r="M21" s="73"/>
      <c r="N21" s="73"/>
      <c r="O21" s="73"/>
      <c r="P21" s="74"/>
      <c r="Q21" s="74"/>
      <c r="R21" s="74"/>
      <c r="S21" s="75"/>
      <c r="T21" s="75"/>
      <c r="U21" s="75"/>
    </row>
    <row r="22" spans="1:24" ht="15.75" x14ac:dyDescent="0.25">
      <c r="A22" s="28">
        <v>20</v>
      </c>
      <c r="B22" s="40" t="s">
        <v>44</v>
      </c>
      <c r="C22" s="66">
        <f>VLOOKUP($B22, vs82AD!$B$2:$I$51, 7, 0)</f>
        <v>34</v>
      </c>
      <c r="D22" s="66">
        <f>VLOOKUP($B22, vs82AD!$B$2:$I$51, 8, 0)</f>
        <v>45</v>
      </c>
      <c r="E22" s="66">
        <f>ROUND(C22/D22, 2)</f>
        <v>0.76</v>
      </c>
      <c r="F22" s="70">
        <f>VLOOKUP($B22, vsWTH!$E$2:$J$64, 3, 0)</f>
        <v>38</v>
      </c>
      <c r="G22" s="70" t="str">
        <f>VLOOKUP($B22, vsWTH!$E$2:$J$64, 4, 0)</f>
        <v>49</v>
      </c>
      <c r="H22" s="70">
        <f>ROUND(F22/G22, 2)</f>
        <v>0.78</v>
      </c>
      <c r="I22" s="71" t="str">
        <f>VLOOKUP($B22, vsWTH!$E$2:$J$64, 6, 0)</f>
        <v>Garand(38)</v>
      </c>
      <c r="J22" s="72"/>
      <c r="K22" s="72"/>
      <c r="L22" s="72"/>
      <c r="M22" s="73"/>
      <c r="N22" s="73"/>
      <c r="O22" s="73"/>
      <c r="P22" s="74"/>
      <c r="Q22" s="74"/>
      <c r="R22" s="74"/>
      <c r="S22" s="75"/>
      <c r="T22" s="75"/>
      <c r="U22" s="75"/>
    </row>
    <row r="23" spans="1:24" ht="15.75" x14ac:dyDescent="0.25">
      <c r="A23" s="28">
        <v>21</v>
      </c>
      <c r="B23" s="40" t="s">
        <v>93</v>
      </c>
      <c r="C23" s="66">
        <f>VLOOKUP($B23, vs82AD!$B$2:$I$51, 7, 0)</f>
        <v>20</v>
      </c>
      <c r="D23" s="66">
        <f>VLOOKUP($B23, vs82AD!$B$2:$I$51, 8, 0)</f>
        <v>17</v>
      </c>
      <c r="E23" s="66">
        <f>ROUND(C23/D23, 2)</f>
        <v>1.18</v>
      </c>
      <c r="F23" s="70">
        <f>VLOOKUP($B23, vsWTH!$E$2:$J$64, 3, 0)</f>
        <v>22</v>
      </c>
      <c r="G23" s="70" t="str">
        <f>VLOOKUP($B23, vsWTH!$E$2:$J$64, 4, 0)</f>
        <v>23</v>
      </c>
      <c r="H23" s="70">
        <f>ROUND(F23/G23, 2)</f>
        <v>0.96</v>
      </c>
      <c r="I23" s="71" t="str">
        <f>VLOOKUP($B23, vsWTH!$E$2:$J$64, 6, 0)</f>
        <v>Garand(20)</v>
      </c>
      <c r="J23" s="72"/>
      <c r="K23" s="72"/>
      <c r="L23" s="72"/>
      <c r="M23" s="73"/>
      <c r="N23" s="73"/>
      <c r="O23" s="73"/>
      <c r="P23" s="74"/>
      <c r="Q23" s="74"/>
      <c r="R23" s="74"/>
      <c r="S23" s="75"/>
      <c r="T23" s="75"/>
      <c r="U23" s="75"/>
    </row>
    <row r="24" spans="1:24" ht="15.75" x14ac:dyDescent="0.25">
      <c r="A24" s="28">
        <v>22</v>
      </c>
      <c r="B24" s="40" t="s">
        <v>222</v>
      </c>
      <c r="C24" s="66">
        <f>VLOOKUP($B24, vs82AD!$B$2:$I$51, 7, 0)</f>
        <v>1</v>
      </c>
      <c r="D24" s="66">
        <f>VLOOKUP($B24, vs82AD!$B$2:$I$51, 8, 0)</f>
        <v>7</v>
      </c>
      <c r="E24" s="66">
        <f>ROUND(C24/D24, 2)</f>
        <v>0.14000000000000001</v>
      </c>
      <c r="F24" s="70" t="e">
        <f>VLOOKUP($B24, vsWTH!$E$2:$J$64, 3, 0)</f>
        <v>#N/A</v>
      </c>
      <c r="G24" s="70" t="e">
        <f>VLOOKUP($B24, vsWTH!$E$2:$J$64, 4, 0)</f>
        <v>#N/A</v>
      </c>
      <c r="H24" s="70" t="e">
        <f>ROUND(F24/G24, 2)</f>
        <v>#N/A</v>
      </c>
      <c r="I24" s="71" t="e">
        <f>VLOOKUP($B24, vsWTH!$E$2:$J$64, 6, 0)</f>
        <v>#N/A</v>
      </c>
      <c r="J24" s="72"/>
      <c r="K24" s="72"/>
      <c r="L24" s="72"/>
      <c r="M24" s="73"/>
      <c r="N24" s="73"/>
      <c r="O24" s="73"/>
      <c r="P24" s="74"/>
      <c r="Q24" s="74"/>
      <c r="R24" s="74"/>
      <c r="S24" s="75"/>
      <c r="T24" s="75"/>
      <c r="U24" s="75"/>
    </row>
    <row r="25" spans="1:24" ht="15.75" x14ac:dyDescent="0.25">
      <c r="A25" s="28">
        <v>23</v>
      </c>
      <c r="B25" s="40" t="s">
        <v>88</v>
      </c>
      <c r="C25" s="66">
        <f>VLOOKUP($B25, vs82AD!$B$2:$I$51, 7, 0)</f>
        <v>55</v>
      </c>
      <c r="D25" s="66">
        <f>VLOOKUP($B25, vs82AD!$B$2:$I$51, 8, 0)</f>
        <v>32</v>
      </c>
      <c r="E25" s="66">
        <f>ROUND(C25/D25, 2)</f>
        <v>1.72</v>
      </c>
      <c r="F25" s="70">
        <f>VLOOKUP($B25, vsWTH!$E$2:$J$64, 3, 0)</f>
        <v>40</v>
      </c>
      <c r="G25" s="70" t="str">
        <f>VLOOKUP($B25, vsWTH!$E$2:$J$64, 4, 0)</f>
        <v>45</v>
      </c>
      <c r="H25" s="70">
        <f>ROUND(F25/G25, 2)</f>
        <v>0.89</v>
      </c>
      <c r="I25" s="71" t="str">
        <f>VLOOKUP($B25, vsWTH!$E$2:$J$64, 6, 0)</f>
        <v>Garand(25)</v>
      </c>
      <c r="J25" s="72"/>
      <c r="K25" s="72"/>
      <c r="L25" s="72"/>
      <c r="M25" s="73"/>
      <c r="N25" s="73"/>
      <c r="O25" s="73"/>
      <c r="P25" s="74"/>
      <c r="Q25" s="74"/>
      <c r="R25" s="74"/>
      <c r="S25" s="75"/>
      <c r="T25" s="75"/>
      <c r="U25" s="75"/>
    </row>
    <row r="26" spans="1:24" ht="15.75" x14ac:dyDescent="0.25">
      <c r="A26" s="28">
        <v>24</v>
      </c>
      <c r="B26" s="40" t="s">
        <v>90</v>
      </c>
      <c r="C26" s="66">
        <f>VLOOKUP($B26, vs82AD!$B$2:$I$51, 7, 0)</f>
        <v>30</v>
      </c>
      <c r="D26" s="66">
        <f>VLOOKUP($B26, vs82AD!$B$2:$I$51, 8, 0)</f>
        <v>18</v>
      </c>
      <c r="E26" s="66">
        <f>ROUND(C26/D26, 2)</f>
        <v>1.67</v>
      </c>
      <c r="F26" s="70">
        <f>VLOOKUP($B26, vsWTH!$E$2:$J$64, 3, 0)</f>
        <v>35</v>
      </c>
      <c r="G26" s="70" t="str">
        <f>VLOOKUP($B26, vsWTH!$E$2:$J$64, 4, 0)</f>
        <v>28</v>
      </c>
      <c r="H26" s="70">
        <f>ROUND(F26/G26, 2)</f>
        <v>1.25</v>
      </c>
      <c r="I26" s="71" t="str">
        <f>VLOOKUP($B26, vsWTH!$E$2:$J$64, 6, 0)</f>
        <v>M1918A2_BAR(32)</v>
      </c>
      <c r="J26" s="72"/>
      <c r="K26" s="72"/>
      <c r="L26" s="72"/>
      <c r="M26" s="73"/>
      <c r="N26" s="73"/>
      <c r="O26" s="73"/>
      <c r="P26" s="74"/>
      <c r="Q26" s="74"/>
      <c r="R26" s="74"/>
      <c r="S26" s="75"/>
      <c r="T26" s="75"/>
      <c r="U26" s="75"/>
    </row>
    <row r="27" spans="1:24" ht="15.75" x14ac:dyDescent="0.25">
      <c r="A27" s="28">
        <v>25</v>
      </c>
      <c r="B27" s="40" t="s">
        <v>79</v>
      </c>
      <c r="C27" s="66">
        <f>VLOOKUP($B27, vs82AD!$B$2:$I$51, 7, 0)</f>
        <v>48</v>
      </c>
      <c r="D27" s="66">
        <f>VLOOKUP($B27, vs82AD!$B$2:$I$51, 8, 0)</f>
        <v>40</v>
      </c>
      <c r="E27" s="66">
        <f>ROUND(C27/D27, 2)</f>
        <v>1.2</v>
      </c>
      <c r="F27" s="70">
        <f>VLOOKUP($B27, vsWTH!$E$2:$J$64, 3, 0)</f>
        <v>39</v>
      </c>
      <c r="G27" s="70" t="str">
        <f>VLOOKUP($B27, vsWTH!$E$2:$J$64, 4, 0)</f>
        <v>51</v>
      </c>
      <c r="H27" s="70">
        <f>ROUND(F27/G27, 2)</f>
        <v>0.76</v>
      </c>
      <c r="I27" s="71" t="str">
        <f>VLOOKUP($B27, vsWTH!$E$2:$J$64, 6, 0)</f>
        <v>SMG_M3_GreaseGun(17)</v>
      </c>
      <c r="J27" s="72"/>
      <c r="K27" s="72"/>
      <c r="L27" s="72"/>
      <c r="M27" s="73"/>
      <c r="N27" s="73"/>
      <c r="O27" s="73"/>
      <c r="P27" s="74"/>
      <c r="Q27" s="74"/>
      <c r="R27" s="74"/>
      <c r="S27" s="75"/>
      <c r="T27" s="75"/>
      <c r="U27" s="75"/>
    </row>
    <row r="28" spans="1:24" ht="15.75" x14ac:dyDescent="0.25">
      <c r="A28" s="28">
        <v>26</v>
      </c>
      <c r="B28" s="40" t="s">
        <v>76</v>
      </c>
      <c r="C28" s="66">
        <f>VLOOKUP($B28, vs82AD!$B$2:$I$51, 7, 0)</f>
        <v>21</v>
      </c>
      <c r="D28" s="66">
        <f>VLOOKUP($B28, vs82AD!$B$2:$I$51, 8, 0)</f>
        <v>28</v>
      </c>
      <c r="E28" s="66">
        <f>ROUND(C28/D28, 2)</f>
        <v>0.75</v>
      </c>
      <c r="F28" s="70">
        <f>VLOOKUP($B28, vsWTH!$E$2:$J$64, 3, 0)</f>
        <v>26</v>
      </c>
      <c r="G28" s="70" t="str">
        <f>VLOOKUP($B28, vsWTH!$E$2:$J$64, 4, 0)</f>
        <v>32</v>
      </c>
      <c r="H28" s="70">
        <f>ROUND(F28/G28, 2)</f>
        <v>0.81</v>
      </c>
      <c r="I28" s="71" t="str">
        <f>VLOOKUP($B28, vsWTH!$E$2:$J$64, 6, 0)</f>
        <v>M1919(26)</v>
      </c>
      <c r="J28" s="72"/>
      <c r="K28" s="72"/>
      <c r="L28" s="72"/>
      <c r="M28" s="73"/>
      <c r="N28" s="73"/>
      <c r="O28" s="73"/>
      <c r="P28" s="74"/>
      <c r="Q28" s="74"/>
      <c r="R28" s="74"/>
      <c r="S28" s="75"/>
      <c r="T28" s="75"/>
      <c r="U28" s="75"/>
    </row>
    <row r="29" spans="1:24" ht="15.75" x14ac:dyDescent="0.25">
      <c r="A29" s="28">
        <v>27</v>
      </c>
      <c r="B29" s="40" t="s">
        <v>49</v>
      </c>
      <c r="C29" s="66">
        <f>VLOOKUP($B29, vs82AD!$B$2:$I$51, 7, 0)</f>
        <v>39</v>
      </c>
      <c r="D29" s="66">
        <f>VLOOKUP($B29, vs82AD!$B$2:$I$51, 8, 0)</f>
        <v>36</v>
      </c>
      <c r="E29" s="66">
        <f>ROUND(C29/D29, 2)</f>
        <v>1.08</v>
      </c>
      <c r="F29" s="70">
        <f>VLOOKUP($B29, vsWTH!$E$2:$J$64, 3, 0)</f>
        <v>18</v>
      </c>
      <c r="G29" s="70" t="str">
        <f>VLOOKUP($B29, vsWTH!$E$2:$J$64, 4, 0)</f>
        <v>30</v>
      </c>
      <c r="H29" s="70">
        <f>ROUND(F29/G29, 2)</f>
        <v>0.6</v>
      </c>
      <c r="I29" s="71" t="str">
        <f>VLOOKUP($B29, vsWTH!$E$2:$J$64, 6, 0)</f>
        <v>Thompson(15)</v>
      </c>
      <c r="J29" s="72"/>
      <c r="K29" s="72"/>
      <c r="L29" s="72"/>
      <c r="M29" s="73"/>
      <c r="N29" s="73"/>
      <c r="O29" s="73"/>
      <c r="P29" s="74"/>
      <c r="Q29" s="74"/>
      <c r="R29" s="74"/>
      <c r="S29" s="75"/>
      <c r="T29" s="75"/>
      <c r="U29" s="75"/>
    </row>
    <row r="30" spans="1:24" ht="15.75" x14ac:dyDescent="0.25">
      <c r="A30" s="28">
        <v>28</v>
      </c>
      <c r="B30" s="67" t="s">
        <v>59</v>
      </c>
      <c r="C30" s="66" t="e">
        <f>VLOOKUP($B30, vs82AD!$B$2:$I$51, 7, 0)</f>
        <v>#N/A</v>
      </c>
      <c r="D30" s="66" t="e">
        <f>VLOOKUP($B30, vs82AD!$B$2:$I$51, 8, 0)</f>
        <v>#N/A</v>
      </c>
      <c r="E30" s="66" t="e">
        <f>ROUND(C30/D30, 2)</f>
        <v>#N/A</v>
      </c>
      <c r="F30" s="70">
        <f>VLOOKUP($B30, vsWTH!$E$2:$J$64, 3, 0)</f>
        <v>13</v>
      </c>
      <c r="G30" s="70" t="str">
        <f>VLOOKUP($B30, vsWTH!$E$2:$J$64, 4, 0)</f>
        <v>27</v>
      </c>
      <c r="H30" s="70">
        <f>ROUND(F30/G30, 2)</f>
        <v>0.48</v>
      </c>
      <c r="I30" s="71" t="str">
        <f>VLOOKUP($B30, vsWTH!$E$2:$J$64, 6, 0)</f>
        <v>Thompson(10)</v>
      </c>
      <c r="J30" s="72"/>
      <c r="K30" s="72"/>
      <c r="L30" s="72"/>
      <c r="M30" s="73"/>
      <c r="N30" s="73"/>
      <c r="O30" s="73"/>
      <c r="P30" s="74"/>
      <c r="Q30" s="74"/>
      <c r="R30" s="74"/>
      <c r="S30" s="75"/>
      <c r="T30" s="75"/>
      <c r="U30" s="75"/>
    </row>
    <row r="31" spans="1:24" ht="15.75" x14ac:dyDescent="0.25">
      <c r="A31" s="28">
        <v>29</v>
      </c>
      <c r="B31" s="40" t="s">
        <v>86</v>
      </c>
      <c r="C31" s="66">
        <f>VLOOKUP($B31, vs82AD!$B$2:$I$51, 7, 0)</f>
        <v>60</v>
      </c>
      <c r="D31" s="66">
        <f>VLOOKUP($B31, vs82AD!$B$2:$I$51, 8, 0)</f>
        <v>26</v>
      </c>
      <c r="E31" s="66">
        <f>ROUND(C31/D31, 2)</f>
        <v>2.31</v>
      </c>
      <c r="F31" s="70">
        <f>VLOOKUP($B31, vsWTH!$E$2:$J$64, 3, 0)</f>
        <v>48</v>
      </c>
      <c r="G31" s="70" t="str">
        <f>VLOOKUP($B31, vsWTH!$E$2:$J$64, 4, 0)</f>
        <v>48</v>
      </c>
      <c r="H31" s="70">
        <f>ROUND(F31/G31, 2)</f>
        <v>1</v>
      </c>
      <c r="I31" s="71" t="str">
        <f>VLOOKUP($B31, vsWTH!$E$2:$J$64, 6, 0)</f>
        <v>M1_Carbine(28)</v>
      </c>
      <c r="J31" s="72"/>
      <c r="K31" s="72"/>
      <c r="L31" s="72"/>
      <c r="M31" s="73"/>
      <c r="N31" s="73"/>
      <c r="O31" s="73"/>
      <c r="P31" s="74"/>
      <c r="Q31" s="74"/>
      <c r="R31" s="74"/>
      <c r="S31" s="75"/>
      <c r="T31" s="75"/>
      <c r="U31" s="75"/>
    </row>
    <row r="32" spans="1:24" ht="15.75" x14ac:dyDescent="0.25">
      <c r="A32" s="28">
        <v>30</v>
      </c>
      <c r="B32" s="40" t="s">
        <v>73</v>
      </c>
      <c r="C32" s="66">
        <f>VLOOKUP($B32, vs82AD!$B$2:$I$51, 7, 0)</f>
        <v>34</v>
      </c>
      <c r="D32" s="66">
        <f>VLOOKUP($B32, vs82AD!$B$2:$I$51, 8, 0)</f>
        <v>34</v>
      </c>
      <c r="E32" s="66">
        <f>ROUND(C32/D32, 2)</f>
        <v>1</v>
      </c>
      <c r="F32" s="70">
        <f>VLOOKUP($B32, vsWTH!$E$2:$J$64, 3, 0)</f>
        <v>40</v>
      </c>
      <c r="G32" s="70" t="str">
        <f>VLOOKUP($B32, vsWTH!$E$2:$J$64, 4, 0)</f>
        <v>39</v>
      </c>
      <c r="H32" s="70">
        <f>ROUND(F32/G32, 2)</f>
        <v>1.03</v>
      </c>
      <c r="I32" s="71" t="str">
        <f>VLOOKUP($B32, vsWTH!$E$2:$J$64, 6, 0)</f>
        <v>Garand(38)</v>
      </c>
      <c r="J32" s="72"/>
      <c r="K32" s="72"/>
      <c r="L32" s="72"/>
      <c r="M32" s="73"/>
      <c r="N32" s="73"/>
      <c r="O32" s="73"/>
      <c r="P32" s="74"/>
      <c r="Q32" s="74"/>
      <c r="R32" s="74"/>
      <c r="S32" s="75"/>
      <c r="T32" s="75"/>
      <c r="U32" s="75"/>
    </row>
    <row r="33" spans="1:21" ht="15.75" x14ac:dyDescent="0.25">
      <c r="A33" s="28">
        <v>31</v>
      </c>
      <c r="B33" s="40" t="s">
        <v>34</v>
      </c>
      <c r="C33" s="66">
        <f>VLOOKUP($B33, vs82AD!$B$2:$I$51, 7, 0)</f>
        <v>36</v>
      </c>
      <c r="D33" s="66">
        <f>VLOOKUP($B33, vs82AD!$B$2:$I$51, 8, 0)</f>
        <v>28</v>
      </c>
      <c r="E33" s="66">
        <f>ROUND(C33/D33, 2)</f>
        <v>1.29</v>
      </c>
      <c r="F33" s="70">
        <f>VLOOKUP($B33, vsWTH!$E$2:$J$64, 3, 0)</f>
        <v>24</v>
      </c>
      <c r="G33" s="70" t="str">
        <f>VLOOKUP($B33, vsWTH!$E$2:$J$64, 4, 0)</f>
        <v>46</v>
      </c>
      <c r="H33" s="70">
        <f>ROUND(F33/G33, 2)</f>
        <v>0.52</v>
      </c>
      <c r="I33" s="71" t="str">
        <f>VLOOKUP($B33, vsWTH!$E$2:$J$64, 6, 0)</f>
        <v>SMG_M3_GreaseGun(17)</v>
      </c>
      <c r="J33" s="72"/>
      <c r="K33" s="72"/>
      <c r="L33" s="72"/>
      <c r="M33" s="73"/>
      <c r="N33" s="73"/>
      <c r="O33" s="73"/>
      <c r="P33" s="74"/>
      <c r="Q33" s="74"/>
      <c r="R33" s="74"/>
      <c r="S33" s="75"/>
      <c r="T33" s="75"/>
      <c r="U33" s="75"/>
    </row>
    <row r="34" spans="1:21" ht="15.75" x14ac:dyDescent="0.25">
      <c r="A34" s="28">
        <v>32</v>
      </c>
      <c r="B34" s="40" t="s">
        <v>37</v>
      </c>
      <c r="C34" s="66">
        <f>VLOOKUP($B34, vs82AD!$B$2:$I$51, 7, 0)</f>
        <v>29</v>
      </c>
      <c r="D34" s="66">
        <f>VLOOKUP($B34, vs82AD!$B$2:$I$51, 8, 0)</f>
        <v>40</v>
      </c>
      <c r="E34" s="66">
        <f>ROUND(C34/D34, 2)</f>
        <v>0.73</v>
      </c>
      <c r="F34" s="70">
        <f>VLOOKUP($B34, vsWTH!$E$2:$J$64, 3, 0)</f>
        <v>17</v>
      </c>
      <c r="G34" s="70" t="str">
        <f>VLOOKUP($B34, vsWTH!$E$2:$J$64, 4, 0)</f>
        <v>44</v>
      </c>
      <c r="H34" s="70">
        <f>ROUND(F34/G34, 2)</f>
        <v>0.39</v>
      </c>
      <c r="I34" s="71" t="str">
        <f>VLOOKUP($B34, vsWTH!$E$2:$J$64, 6, 0)</f>
        <v>M1918A2_BAR(17)</v>
      </c>
      <c r="J34" s="72"/>
      <c r="K34" s="72"/>
      <c r="L34" s="72"/>
      <c r="M34" s="73"/>
      <c r="N34" s="73"/>
      <c r="O34" s="73"/>
      <c r="P34" s="74"/>
      <c r="Q34" s="74"/>
      <c r="R34" s="74"/>
      <c r="S34" s="75"/>
      <c r="T34" s="75"/>
      <c r="U34" s="75"/>
    </row>
    <row r="35" spans="1:21" ht="15.75" x14ac:dyDescent="0.25">
      <c r="A35" s="28">
        <v>33</v>
      </c>
      <c r="B35" s="40" t="s">
        <v>210</v>
      </c>
      <c r="C35" s="66">
        <f>VLOOKUP($B35, vs82AD!$B$2:$I$51, 7, 0)</f>
        <v>57</v>
      </c>
      <c r="D35" s="66">
        <f>VLOOKUP($B35, vs82AD!$B$2:$I$51, 8, 0)</f>
        <v>29</v>
      </c>
      <c r="E35" s="66">
        <f>ROUND(C35/D35, 2)</f>
        <v>1.97</v>
      </c>
      <c r="F35" s="70" t="e">
        <f>VLOOKUP($B35, vsWTH!$E$2:$J$64, 3, 0)</f>
        <v>#N/A</v>
      </c>
      <c r="G35" s="70" t="e">
        <f>VLOOKUP($B35, vsWTH!$E$2:$J$64, 4, 0)</f>
        <v>#N/A</v>
      </c>
      <c r="H35" s="70" t="e">
        <f>ROUND(F35/G35, 2)</f>
        <v>#N/A</v>
      </c>
      <c r="I35" s="71" t="e">
        <f>VLOOKUP($B35, vsWTH!$E$2:$J$64, 6, 0)</f>
        <v>#N/A</v>
      </c>
      <c r="J35" s="72"/>
      <c r="K35" s="72"/>
      <c r="L35" s="72"/>
      <c r="M35" s="73"/>
      <c r="N35" s="73"/>
      <c r="O35" s="73"/>
      <c r="P35" s="74"/>
      <c r="Q35" s="74"/>
      <c r="R35" s="74"/>
      <c r="S35" s="75"/>
      <c r="T35" s="75"/>
      <c r="U35" s="75"/>
    </row>
    <row r="36" spans="1:21" ht="15.75" x14ac:dyDescent="0.25">
      <c r="A36" s="28">
        <v>34</v>
      </c>
      <c r="B36" s="67" t="s">
        <v>16</v>
      </c>
      <c r="C36" s="66" t="e">
        <f>VLOOKUP($B36, vs82AD!$B$2:$I$51, 7, 0)</f>
        <v>#N/A</v>
      </c>
      <c r="D36" s="66" t="e">
        <f>VLOOKUP($B36, vs82AD!$B$2:$I$51, 8, 0)</f>
        <v>#N/A</v>
      </c>
      <c r="E36" s="66" t="e">
        <f>ROUND(C36/D36, 2)</f>
        <v>#N/A</v>
      </c>
      <c r="F36" s="70">
        <f>VLOOKUP($B36, vsWTH!$E$2:$J$64, 3, 0)</f>
        <v>34</v>
      </c>
      <c r="G36" s="70" t="str">
        <f>VLOOKUP($B36, vsWTH!$E$2:$J$64, 4, 0)</f>
        <v>49</v>
      </c>
      <c r="H36" s="70">
        <f>ROUND(F36/G36, 2)</f>
        <v>0.69</v>
      </c>
      <c r="I36" s="71" t="str">
        <f>VLOOKUP($B36, vsWTH!$E$2:$J$64, 6, 0)</f>
        <v>Thompson(11)</v>
      </c>
      <c r="J36" s="72"/>
      <c r="K36" s="72"/>
      <c r="L36" s="72"/>
      <c r="M36" s="73"/>
      <c r="N36" s="73"/>
      <c r="O36" s="73"/>
      <c r="P36" s="74"/>
      <c r="Q36" s="74"/>
      <c r="R36" s="74"/>
      <c r="S36" s="75"/>
      <c r="T36" s="75"/>
      <c r="U36" s="75"/>
    </row>
    <row r="37" spans="1:21" ht="15.75" x14ac:dyDescent="0.25">
      <c r="A37" s="28">
        <v>35</v>
      </c>
      <c r="B37" s="68" t="s">
        <v>103</v>
      </c>
      <c r="C37" s="66" t="e">
        <f>VLOOKUP($B37, vs82AD!$B$2:$I$51, 7, 0)</f>
        <v>#N/A</v>
      </c>
      <c r="D37" s="66" t="e">
        <f>VLOOKUP($B37, vs82AD!$B$2:$I$51, 8, 0)</f>
        <v>#N/A</v>
      </c>
      <c r="E37" s="66" t="e">
        <f>ROUND(C37/D37, 2)</f>
        <v>#N/A</v>
      </c>
      <c r="F37" s="70">
        <f>VLOOKUP($B37, vsWTH!$E$2:$J$64, 3, 0)</f>
        <v>67</v>
      </c>
      <c r="G37" s="70" t="str">
        <f>VLOOKUP($B37, vsWTH!$E$2:$J$64, 4, 0)</f>
        <v>37</v>
      </c>
      <c r="H37" s="70">
        <f>ROUND(F37/G37, 2)</f>
        <v>1.81</v>
      </c>
      <c r="I37" s="71" t="str">
        <f>VLOOKUP($B37, vsWTH!$E$2:$J$64, 6, 0)</f>
        <v>M1903(65)</v>
      </c>
      <c r="J37" s="72"/>
      <c r="K37" s="72"/>
      <c r="L37" s="72"/>
      <c r="M37" s="73"/>
      <c r="N37" s="73"/>
      <c r="O37" s="73"/>
      <c r="P37" s="74"/>
      <c r="Q37" s="74"/>
      <c r="R37" s="74"/>
      <c r="S37" s="75"/>
      <c r="T37" s="75"/>
      <c r="U37" s="75"/>
    </row>
    <row r="38" spans="1:21" ht="15.75" x14ac:dyDescent="0.25">
      <c r="A38" s="28">
        <v>36</v>
      </c>
      <c r="B38" s="40" t="s">
        <v>52</v>
      </c>
      <c r="C38" s="66">
        <f>VLOOKUP($B38, vs82AD!$B$2:$I$51, 7, 0)</f>
        <v>15</v>
      </c>
      <c r="D38" s="66">
        <f>VLOOKUP($B38, vs82AD!$B$2:$I$51, 8, 0)</f>
        <v>28</v>
      </c>
      <c r="E38" s="66">
        <f>ROUND(C38/D38, 2)</f>
        <v>0.54</v>
      </c>
      <c r="F38" s="70">
        <f>VLOOKUP($B38, vsWTH!$E$2:$J$64, 3, 0)</f>
        <v>22</v>
      </c>
      <c r="G38" s="70" t="str">
        <f>VLOOKUP($B38, vsWTH!$E$2:$J$64, 4, 0)</f>
        <v>53</v>
      </c>
      <c r="H38" s="70">
        <f>ROUND(F38/G38, 2)</f>
        <v>0.42</v>
      </c>
      <c r="I38" s="71" t="str">
        <f>VLOOKUP($B38, vsWTH!$E$2:$J$64, 6, 0)</f>
        <v>M1_Carbine(19)</v>
      </c>
      <c r="J38" s="72"/>
      <c r="K38" s="72"/>
      <c r="L38" s="72"/>
      <c r="M38" s="73"/>
      <c r="N38" s="73"/>
      <c r="O38" s="73"/>
      <c r="P38" s="74"/>
      <c r="Q38" s="74"/>
      <c r="R38" s="74"/>
      <c r="S38" s="75"/>
      <c r="T38" s="75"/>
      <c r="U38" s="75"/>
    </row>
    <row r="39" spans="1:21" ht="15.75" x14ac:dyDescent="0.25">
      <c r="A39" s="28">
        <v>37</v>
      </c>
      <c r="B39" s="67" t="s">
        <v>13</v>
      </c>
      <c r="C39" s="66" t="e">
        <f>VLOOKUP($B39, vs82AD!$B$2:$I$51, 7, 0)</f>
        <v>#N/A</v>
      </c>
      <c r="D39" s="66" t="e">
        <f>VLOOKUP($B39, vs82AD!$B$2:$I$51, 8, 0)</f>
        <v>#N/A</v>
      </c>
      <c r="E39" s="66" t="e">
        <f>ROUND(C39/D39, 2)</f>
        <v>#N/A</v>
      </c>
      <c r="F39" s="70">
        <f>VLOOKUP($B39, vsWTH!$E$2:$J$64, 3, 0)</f>
        <v>30</v>
      </c>
      <c r="G39" s="70" t="str">
        <f>VLOOKUP($B39, vsWTH!$E$2:$J$64, 4, 0)</f>
        <v>41</v>
      </c>
      <c r="H39" s="70">
        <f>ROUND(F39/G39, 2)</f>
        <v>0.73</v>
      </c>
      <c r="I39" s="71" t="str">
        <f>VLOOKUP($B39, vsWTH!$E$2:$J$64, 6, 0)</f>
        <v>Garand(12)</v>
      </c>
      <c r="J39" s="72"/>
      <c r="K39" s="72"/>
      <c r="L39" s="72"/>
      <c r="M39" s="73"/>
      <c r="N39" s="73"/>
      <c r="O39" s="73"/>
      <c r="P39" s="74"/>
      <c r="Q39" s="74"/>
      <c r="R39" s="74"/>
      <c r="S39" s="75"/>
      <c r="T39" s="75"/>
      <c r="U39" s="75"/>
    </row>
    <row r="40" spans="1:21" ht="15.75" x14ac:dyDescent="0.25">
      <c r="A40" s="28">
        <v>38</v>
      </c>
      <c r="B40" s="40" t="s">
        <v>9</v>
      </c>
      <c r="C40" s="66">
        <f>VLOOKUP($B40, vs82AD!$B$2:$I$51, 7, 0)</f>
        <v>39</v>
      </c>
      <c r="D40" s="66">
        <f>VLOOKUP($B40, vs82AD!$B$2:$I$51, 8, 0)</f>
        <v>21</v>
      </c>
      <c r="E40" s="66">
        <f>ROUND(C40/D40, 2)</f>
        <v>1.86</v>
      </c>
      <c r="F40" s="70">
        <f>VLOOKUP($B40, vsWTH!$E$2:$J$64, 3, 0)</f>
        <v>64</v>
      </c>
      <c r="G40" s="70" t="str">
        <f>VLOOKUP($B40, vsWTH!$E$2:$J$64, 4, 0)</f>
        <v>32</v>
      </c>
      <c r="H40" s="70">
        <f>ROUND(F40/G40, 2)</f>
        <v>2</v>
      </c>
      <c r="I40" s="71" t="str">
        <f>VLOOKUP($B40, vsWTH!$E$2:$J$64, 6, 0)</f>
        <v>Garand(62)</v>
      </c>
      <c r="J40" s="72"/>
      <c r="K40" s="72"/>
      <c r="L40" s="72"/>
      <c r="M40" s="73"/>
      <c r="N40" s="73"/>
      <c r="O40" s="73"/>
      <c r="P40" s="74"/>
      <c r="Q40" s="74"/>
      <c r="R40" s="74"/>
      <c r="S40" s="75"/>
      <c r="T40" s="75"/>
      <c r="U40" s="75"/>
    </row>
    <row r="41" spans="1:21" ht="15.75" x14ac:dyDescent="0.25">
      <c r="A41" s="28">
        <v>39</v>
      </c>
      <c r="B41" s="68" t="s">
        <v>47</v>
      </c>
      <c r="C41" s="66" t="e">
        <f>VLOOKUP($B41, vs82AD!$B$2:$I$51, 7, 0)</f>
        <v>#N/A</v>
      </c>
      <c r="D41" s="66" t="e">
        <f>VLOOKUP($B41, vs82AD!$B$2:$I$51, 8, 0)</f>
        <v>#N/A</v>
      </c>
      <c r="E41" s="66" t="e">
        <f>ROUND(C41/D41, 2)</f>
        <v>#N/A</v>
      </c>
      <c r="F41" s="70">
        <f>VLOOKUP($B41, vsWTH!$E$2:$J$64, 3, 0)</f>
        <v>31</v>
      </c>
      <c r="G41" s="70" t="str">
        <f>VLOOKUP($B41, vsWTH!$E$2:$J$64, 4, 0)</f>
        <v>50</v>
      </c>
      <c r="H41" s="70">
        <f>ROUND(F41/G41, 2)</f>
        <v>0.62</v>
      </c>
      <c r="I41" s="71" t="str">
        <f>VLOOKUP($B41, vsWTH!$E$2:$J$64, 6, 0)</f>
        <v>Thompson(19)</v>
      </c>
      <c r="J41" s="72"/>
      <c r="K41" s="72"/>
      <c r="L41" s="72"/>
      <c r="M41" s="73"/>
      <c r="N41" s="73"/>
      <c r="O41" s="73"/>
      <c r="P41" s="74"/>
      <c r="Q41" s="74"/>
      <c r="R41" s="74"/>
      <c r="S41" s="75"/>
      <c r="T41" s="75"/>
      <c r="U41" s="75"/>
    </row>
    <row r="42" spans="1:21" ht="15.75" x14ac:dyDescent="0.25">
      <c r="A42" s="28">
        <v>40</v>
      </c>
      <c r="B42" s="40" t="s">
        <v>218</v>
      </c>
      <c r="C42" s="66">
        <f>VLOOKUP($B42, vs82AD!$B$2:$I$51, 7, 0)</f>
        <v>23</v>
      </c>
      <c r="D42" s="66">
        <f>VLOOKUP($B42, vs82AD!$B$2:$I$51, 8, 0)</f>
        <v>23</v>
      </c>
      <c r="E42" s="66">
        <f>ROUND(C42/D42, 2)</f>
        <v>1</v>
      </c>
      <c r="F42" s="70" t="e">
        <f>VLOOKUP($B42, vsWTH!$E$2:$J$64, 3, 0)</f>
        <v>#N/A</v>
      </c>
      <c r="G42" s="70" t="e">
        <f>VLOOKUP($B42, vsWTH!$E$2:$J$64, 4, 0)</f>
        <v>#N/A</v>
      </c>
      <c r="H42" s="70" t="e">
        <f>ROUND(F42/G42, 2)</f>
        <v>#N/A</v>
      </c>
      <c r="I42" s="71" t="e">
        <f>VLOOKUP($B42, vsWTH!$E$2:$J$64, 6, 0)</f>
        <v>#N/A</v>
      </c>
      <c r="J42" s="72"/>
      <c r="K42" s="72"/>
      <c r="L42" s="72"/>
      <c r="M42" s="73"/>
      <c r="N42" s="73"/>
      <c r="O42" s="73"/>
      <c r="P42" s="74"/>
      <c r="Q42" s="74"/>
      <c r="R42" s="74"/>
      <c r="S42" s="75"/>
      <c r="T42" s="75"/>
      <c r="U42" s="75"/>
    </row>
    <row r="43" spans="1:21" ht="15.75" x14ac:dyDescent="0.25">
      <c r="A43" s="28">
        <v>41</v>
      </c>
      <c r="B43" s="40" t="s">
        <v>106</v>
      </c>
      <c r="C43" s="66">
        <f>VLOOKUP($B43, vs82AD!$B$2:$I$51, 7, 0)</f>
        <v>14</v>
      </c>
      <c r="D43" s="66">
        <f>VLOOKUP($B43, vs82AD!$B$2:$I$51, 8, 0)</f>
        <v>21</v>
      </c>
      <c r="E43" s="66">
        <f>ROUND(C43/D43, 2)</f>
        <v>0.67</v>
      </c>
      <c r="F43" s="70">
        <f>VLOOKUP($B43, vsWTH!$E$2:$J$64, 3, 0)</f>
        <v>21</v>
      </c>
      <c r="G43" s="70" t="str">
        <f>VLOOKUP($B43, vsWTH!$E$2:$J$64, 4, 0)</f>
        <v>24</v>
      </c>
      <c r="H43" s="70">
        <f>ROUND(F43/G43, 2)</f>
        <v>0.88</v>
      </c>
      <c r="I43" s="71" t="str">
        <f>VLOOKUP($B43, vsWTH!$E$2:$J$64, 6, 0)</f>
        <v>Thompson(19)</v>
      </c>
      <c r="J43" s="72"/>
      <c r="K43" s="72"/>
      <c r="L43" s="72"/>
      <c r="M43" s="73"/>
      <c r="N43" s="73"/>
      <c r="O43" s="73"/>
      <c r="P43" s="74"/>
      <c r="Q43" s="74"/>
      <c r="R43" s="74"/>
      <c r="S43" s="75"/>
      <c r="T43" s="75"/>
      <c r="U43" s="75"/>
    </row>
    <row r="44" spans="1:21" ht="15.75" x14ac:dyDescent="0.25">
      <c r="A44" s="28">
        <v>42</v>
      </c>
      <c r="B44" s="40" t="s">
        <v>22</v>
      </c>
      <c r="C44" s="66">
        <f>VLOOKUP($B44, vs82AD!$B$2:$I$51, 7, 0)</f>
        <v>24</v>
      </c>
      <c r="D44" s="66">
        <f>VLOOKUP($B44, vs82AD!$B$2:$I$51, 8, 0)</f>
        <v>28</v>
      </c>
      <c r="E44" s="66">
        <f>ROUND(C44/D44, 2)</f>
        <v>0.86</v>
      </c>
      <c r="F44" s="70">
        <f>VLOOKUP($B44, vsWTH!$E$2:$J$64, 3, 0)</f>
        <v>17</v>
      </c>
      <c r="G44" s="70" t="str">
        <f>VLOOKUP($B44, vsWTH!$E$2:$J$64, 4, 0)</f>
        <v>49</v>
      </c>
      <c r="H44" s="70">
        <f>ROUND(F44/G44, 2)</f>
        <v>0.35</v>
      </c>
      <c r="I44" s="71" t="str">
        <f>VLOOKUP($B44, vsWTH!$E$2:$J$64, 6, 0)</f>
        <v>Garand(8)</v>
      </c>
      <c r="J44" s="72"/>
      <c r="K44" s="72"/>
      <c r="L44" s="72"/>
      <c r="M44" s="73"/>
      <c r="N44" s="73"/>
      <c r="O44" s="73"/>
      <c r="P44" s="74"/>
      <c r="Q44" s="74"/>
      <c r="R44" s="74"/>
      <c r="S44" s="75"/>
      <c r="T44" s="75"/>
      <c r="U44" s="75"/>
    </row>
    <row r="45" spans="1:21" ht="15.75" x14ac:dyDescent="0.25">
      <c r="A45" s="28">
        <v>43</v>
      </c>
      <c r="B45" s="40" t="s">
        <v>70</v>
      </c>
      <c r="C45" s="66">
        <f>VLOOKUP($B45, vs82AD!$B$2:$I$51, 7, 0)</f>
        <v>36</v>
      </c>
      <c r="D45" s="66">
        <f>VLOOKUP($B45, vs82AD!$B$2:$I$51, 8, 0)</f>
        <v>23</v>
      </c>
      <c r="E45" s="66">
        <f>ROUND(C45/D45, 2)</f>
        <v>1.57</v>
      </c>
      <c r="F45" s="70">
        <f>VLOOKUP($B45, vsWTH!$E$2:$J$64, 3, 0)</f>
        <v>42</v>
      </c>
      <c r="G45" s="70" t="str">
        <f>VLOOKUP($B45, vsWTH!$E$2:$J$64, 4, 0)</f>
        <v>30</v>
      </c>
      <c r="H45" s="70">
        <f>ROUND(F45/G45, 2)</f>
        <v>1.4</v>
      </c>
      <c r="I45" s="71" t="str">
        <f>VLOOKUP($B45, vsWTH!$E$2:$J$64, 6, 0)</f>
        <v>M1918A2_BAR(20)</v>
      </c>
      <c r="J45" s="72"/>
      <c r="K45" s="72"/>
      <c r="L45" s="72"/>
      <c r="M45" s="73"/>
      <c r="N45" s="73"/>
      <c r="O45" s="73"/>
      <c r="P45" s="74"/>
      <c r="Q45" s="74"/>
      <c r="R45" s="74"/>
      <c r="S45" s="75"/>
      <c r="T45" s="75"/>
      <c r="U45" s="75"/>
    </row>
    <row r="46" spans="1:21" ht="15.75" x14ac:dyDescent="0.25">
      <c r="A46" s="28">
        <v>44</v>
      </c>
      <c r="B46" s="40" t="s">
        <v>39</v>
      </c>
      <c r="C46" s="66">
        <f>VLOOKUP($B46, vs82AD!$B$2:$I$51, 7, 0)</f>
        <v>58</v>
      </c>
      <c r="D46" s="66">
        <f>VLOOKUP($B46, vs82AD!$B$2:$I$51, 8, 0)</f>
        <v>5</v>
      </c>
      <c r="E46" s="66">
        <f>ROUND(C46/D46, 2)</f>
        <v>11.6</v>
      </c>
      <c r="F46" s="70">
        <f>VLOOKUP($B46, vsWTH!$E$2:$J$64, 3, 0)</f>
        <v>33</v>
      </c>
      <c r="G46" s="70" t="str">
        <f>VLOOKUP($B46, vsWTH!$E$2:$J$64, 4, 0)</f>
        <v>21</v>
      </c>
      <c r="H46" s="70">
        <f>ROUND(F46/G46, 2)</f>
        <v>1.57</v>
      </c>
      <c r="I46" s="71" t="str">
        <f>VLOOKUP($B46, vsWTH!$E$2:$J$64, 6, 0)</f>
        <v>Tank/Arty(15)</v>
      </c>
      <c r="J46" s="72"/>
      <c r="K46" s="72"/>
      <c r="L46" s="72"/>
      <c r="M46" s="73"/>
      <c r="N46" s="73"/>
      <c r="O46" s="73"/>
      <c r="P46" s="74"/>
      <c r="Q46" s="74"/>
      <c r="R46" s="74"/>
      <c r="S46" s="75"/>
      <c r="T46" s="75"/>
      <c r="U46" s="75"/>
    </row>
    <row r="47" spans="1:21" ht="15.75" x14ac:dyDescent="0.25">
      <c r="A47" s="28">
        <v>45</v>
      </c>
      <c r="B47" s="40" t="s">
        <v>29</v>
      </c>
      <c r="C47" s="66">
        <f>VLOOKUP($B47, vs82AD!$B$2:$I$51, 7, 0)</f>
        <v>61</v>
      </c>
      <c r="D47" s="66">
        <f>VLOOKUP($B47, vs82AD!$B$2:$I$51, 8, 0)</f>
        <v>40</v>
      </c>
      <c r="E47" s="66">
        <f>ROUND(C47/D47, 2)</f>
        <v>1.53</v>
      </c>
      <c r="F47" s="70">
        <f>VLOOKUP($B47, vsWTH!$E$2:$J$64, 3, 0)</f>
        <v>33</v>
      </c>
      <c r="G47" s="70" t="str">
        <f>VLOOKUP($B47, vsWTH!$E$2:$J$64, 4, 0)</f>
        <v>48</v>
      </c>
      <c r="H47" s="70">
        <f>ROUND(F47/G47, 2)</f>
        <v>0.69</v>
      </c>
      <c r="I47" s="71" t="str">
        <f>VLOOKUP($B47, vsWTH!$E$2:$J$64, 6, 0)</f>
        <v>Garand(29)</v>
      </c>
      <c r="J47" s="72"/>
      <c r="K47" s="72"/>
      <c r="L47" s="72"/>
      <c r="M47" s="73"/>
      <c r="N47" s="73"/>
      <c r="O47" s="73"/>
      <c r="P47" s="74"/>
      <c r="Q47" s="74"/>
      <c r="R47" s="74"/>
      <c r="S47" s="75"/>
      <c r="T47" s="75"/>
      <c r="U47" s="75"/>
    </row>
    <row r="48" spans="1:21" ht="15.75" x14ac:dyDescent="0.25">
      <c r="A48" s="28">
        <v>46</v>
      </c>
      <c r="B48" s="40" t="s">
        <v>24</v>
      </c>
      <c r="C48" s="66">
        <f>VLOOKUP($B48, vs82AD!$B$2:$I$51, 7, 0)</f>
        <v>48</v>
      </c>
      <c r="D48" s="66">
        <f>VLOOKUP($B48, vs82AD!$B$2:$I$51, 8, 0)</f>
        <v>37</v>
      </c>
      <c r="E48" s="66">
        <f>ROUND(C48/D48, 2)</f>
        <v>1.3</v>
      </c>
      <c r="F48" s="70">
        <f>VLOOKUP($B48, vsWTH!$E$2:$J$64, 3, 0)</f>
        <v>42</v>
      </c>
      <c r="G48" s="70" t="str">
        <f>VLOOKUP($B48, vsWTH!$E$2:$J$64, 4, 0)</f>
        <v>34</v>
      </c>
      <c r="H48" s="70">
        <f>ROUND(F48/G48, 2)</f>
        <v>1.24</v>
      </c>
      <c r="I48" s="71" t="str">
        <f>VLOOKUP($B48, vsWTH!$E$2:$J$64, 6, 0)</f>
        <v>Thompson(34)</v>
      </c>
      <c r="J48" s="72"/>
      <c r="K48" s="72"/>
      <c r="L48" s="72"/>
      <c r="M48" s="73"/>
      <c r="N48" s="73"/>
      <c r="O48" s="73"/>
      <c r="P48" s="74"/>
      <c r="Q48" s="74"/>
      <c r="R48" s="74"/>
      <c r="S48" s="75"/>
      <c r="T48" s="75"/>
      <c r="U48" s="75"/>
    </row>
    <row r="49" spans="1:21" ht="15.75" x14ac:dyDescent="0.25">
      <c r="A49" s="28">
        <v>47</v>
      </c>
      <c r="B49" s="67" t="s">
        <v>55</v>
      </c>
      <c r="C49" s="66" t="e">
        <f>VLOOKUP($B49, vs82AD!$B$2:$I$51, 7, 0)</f>
        <v>#N/A</v>
      </c>
      <c r="D49" s="66" t="e">
        <f>VLOOKUP($B49, vs82AD!$B$2:$I$51, 8, 0)</f>
        <v>#N/A</v>
      </c>
      <c r="E49" s="66" t="e">
        <f>ROUND(C49/D49, 2)</f>
        <v>#N/A</v>
      </c>
      <c r="F49" s="70">
        <f>VLOOKUP($B49, vsWTH!$E$2:$J$64, 3, 0)</f>
        <v>27</v>
      </c>
      <c r="G49" s="70" t="str">
        <f>VLOOKUP($B49, vsWTH!$E$2:$J$64, 4, 0)</f>
        <v>28</v>
      </c>
      <c r="H49" s="70">
        <f>ROUND(F49/G49, 2)</f>
        <v>0.96</v>
      </c>
      <c r="I49" s="71" t="str">
        <f>VLOOKUP($B49, vsWTH!$E$2:$J$64, 6, 0)</f>
        <v>Tank/Arty(11)</v>
      </c>
      <c r="J49" s="72"/>
      <c r="K49" s="72"/>
      <c r="L49" s="72"/>
      <c r="M49" s="73"/>
      <c r="N49" s="73"/>
      <c r="O49" s="73"/>
      <c r="P49" s="74"/>
      <c r="Q49" s="74"/>
      <c r="R49" s="74"/>
      <c r="S49" s="75"/>
      <c r="T49" s="75"/>
      <c r="U49" s="75"/>
    </row>
    <row r="50" spans="1:21" ht="15.75" x14ac:dyDescent="0.25">
      <c r="A50" s="28">
        <v>48</v>
      </c>
      <c r="B50" s="40" t="s">
        <v>220</v>
      </c>
      <c r="C50" s="66">
        <f>VLOOKUP($B50, vs82AD!$B$2:$I$51, 7, 0)</f>
        <v>26</v>
      </c>
      <c r="D50" s="66">
        <f>VLOOKUP($B50, vs82AD!$B$2:$I$51, 8, 0)</f>
        <v>8</v>
      </c>
      <c r="E50" s="66">
        <f>ROUND(C50/D50, 2)</f>
        <v>3.25</v>
      </c>
      <c r="F50" s="70" t="e">
        <f>VLOOKUP($B50, vsWTH!$E$2:$J$64, 3, 0)</f>
        <v>#N/A</v>
      </c>
      <c r="G50" s="70" t="e">
        <f>VLOOKUP($B50, vsWTH!$E$2:$J$64, 4, 0)</f>
        <v>#N/A</v>
      </c>
      <c r="H50" s="70" t="e">
        <f>ROUND(F50/G50, 2)</f>
        <v>#N/A</v>
      </c>
      <c r="I50" s="71" t="e">
        <f>VLOOKUP($B50, vsWTH!$E$2:$J$64, 6, 0)</f>
        <v>#N/A</v>
      </c>
      <c r="J50" s="72"/>
      <c r="K50" s="72"/>
      <c r="L50" s="72"/>
      <c r="M50" s="73"/>
      <c r="N50" s="73"/>
      <c r="O50" s="73"/>
      <c r="P50" s="74"/>
      <c r="Q50" s="74"/>
      <c r="R50" s="74"/>
      <c r="S50" s="75"/>
      <c r="T50" s="75"/>
      <c r="U50" s="75"/>
    </row>
    <row r="51" spans="1:21" ht="15.75" x14ac:dyDescent="0.25">
      <c r="A51" s="28">
        <v>49</v>
      </c>
      <c r="B51" s="67" t="s">
        <v>83</v>
      </c>
      <c r="C51" s="66" t="e">
        <f>VLOOKUP($B51, vs82AD!$B$2:$I$51, 7, 0)</f>
        <v>#N/A</v>
      </c>
      <c r="D51" s="66" t="e">
        <f>VLOOKUP($B51, vs82AD!$B$2:$I$51, 8, 0)</f>
        <v>#N/A</v>
      </c>
      <c r="E51" s="66" t="e">
        <f>ROUND(C51/D51, 2)</f>
        <v>#N/A</v>
      </c>
      <c r="F51" s="70">
        <f>VLOOKUP($B51, vsWTH!$E$2:$J$64, 3, 0)</f>
        <v>46</v>
      </c>
      <c r="G51" s="70" t="str">
        <f>VLOOKUP($B51, vsWTH!$E$2:$J$64, 4, 0)</f>
        <v>42</v>
      </c>
      <c r="H51" s="70">
        <f>ROUND(F51/G51, 2)</f>
        <v>1.1000000000000001</v>
      </c>
      <c r="I51" s="71" t="str">
        <f>VLOOKUP($B51, vsWTH!$E$2:$J$64, 6, 0)</f>
        <v>M1918A2_BAR(23)</v>
      </c>
      <c r="J51" s="72"/>
      <c r="K51" s="72"/>
      <c r="L51" s="72"/>
      <c r="M51" s="73"/>
      <c r="N51" s="73"/>
      <c r="O51" s="73"/>
      <c r="P51" s="74"/>
      <c r="Q51" s="74"/>
      <c r="R51" s="74"/>
      <c r="S51" s="75"/>
      <c r="T51" s="75"/>
      <c r="U51" s="75"/>
    </row>
    <row r="52" spans="1:21" ht="15.75" x14ac:dyDescent="0.25">
      <c r="A52" s="28">
        <v>50</v>
      </c>
      <c r="B52" s="40" t="s">
        <v>121</v>
      </c>
      <c r="C52" s="66">
        <f>VLOOKUP($B52, vs82AD!$B$2:$I$51, 7, 0)</f>
        <v>25</v>
      </c>
      <c r="D52" s="66">
        <f>VLOOKUP($B52, vs82AD!$B$2:$I$51, 8, 0)</f>
        <v>25</v>
      </c>
      <c r="E52" s="66">
        <f>ROUND(C52/D52, 2)</f>
        <v>1</v>
      </c>
      <c r="F52" s="70">
        <f>VLOOKUP($B52, vsWTH!$E$2:$J$64, 3, 0)</f>
        <v>27</v>
      </c>
      <c r="G52" s="70" t="str">
        <f>VLOOKUP($B52, vsWTH!$E$2:$J$64, 4, 0)</f>
        <v>42</v>
      </c>
      <c r="H52" s="70">
        <f>ROUND(F52/G52, 2)</f>
        <v>0.64</v>
      </c>
      <c r="I52" s="71" t="str">
        <f>VLOOKUP($B52, vsWTH!$E$2:$J$64, 6, 0)</f>
        <v>Thompson(16)</v>
      </c>
      <c r="J52" s="72"/>
      <c r="K52" s="72"/>
      <c r="L52" s="72"/>
      <c r="M52" s="73"/>
      <c r="N52" s="73"/>
      <c r="O52" s="73"/>
      <c r="P52" s="74"/>
      <c r="Q52" s="74"/>
      <c r="R52" s="74"/>
      <c r="S52" s="75"/>
      <c r="T52" s="75"/>
      <c r="U52" s="75"/>
    </row>
    <row r="53" spans="1:21" ht="15.75" x14ac:dyDescent="0.25">
      <c r="A53" s="28">
        <v>51</v>
      </c>
      <c r="B53" s="67" t="s">
        <v>31</v>
      </c>
      <c r="C53" s="66" t="e">
        <f>VLOOKUP($B53, vs82AD!$B$2:$I$51, 7, 0)</f>
        <v>#N/A</v>
      </c>
      <c r="D53" s="66" t="e">
        <f>VLOOKUP($B53, vs82AD!$B$2:$I$51, 8, 0)</f>
        <v>#N/A</v>
      </c>
      <c r="E53" s="66" t="e">
        <f>ROUND(C53/D53, 2)</f>
        <v>#N/A</v>
      </c>
      <c r="F53" s="70">
        <f>VLOOKUP($B53, vsWTH!$E$2:$J$64, 3, 0)</f>
        <v>25</v>
      </c>
      <c r="G53" s="70" t="str">
        <f>VLOOKUP($B53, vsWTH!$E$2:$J$64, 4, 0)</f>
        <v>41</v>
      </c>
      <c r="H53" s="70">
        <f>ROUND(F53/G53, 2)</f>
        <v>0.61</v>
      </c>
      <c r="I53" s="71" t="str">
        <f>VLOOKUP($B53, vsWTH!$E$2:$J$64, 6, 0)</f>
        <v>Garand(24)</v>
      </c>
      <c r="J53" s="72"/>
      <c r="K53" s="72"/>
      <c r="L53" s="72"/>
      <c r="M53" s="73"/>
      <c r="N53" s="73"/>
      <c r="O53" s="73"/>
      <c r="P53" s="74"/>
      <c r="Q53" s="74"/>
      <c r="R53" s="74"/>
      <c r="S53" s="75"/>
      <c r="T53" s="75"/>
      <c r="U53" s="75"/>
    </row>
    <row r="54" spans="1:21" ht="15.75" x14ac:dyDescent="0.25">
      <c r="A54" s="28">
        <v>52</v>
      </c>
      <c r="B54" s="40" t="s">
        <v>123</v>
      </c>
      <c r="C54" s="66">
        <f>VLOOKUP($B54, vs82AD!$B$2:$I$51, 7, 0)</f>
        <v>30</v>
      </c>
      <c r="D54" s="66">
        <f>VLOOKUP($B54, vs82AD!$B$2:$I$51, 8, 0)</f>
        <v>31</v>
      </c>
      <c r="E54" s="66">
        <f>ROUND(C54/D54, 2)</f>
        <v>0.97</v>
      </c>
      <c r="F54" s="70">
        <f>VLOOKUP($B54, vsWTH!$E$2:$J$64, 3, 0)</f>
        <v>31</v>
      </c>
      <c r="G54" s="70" t="str">
        <f>VLOOKUP($B54, vsWTH!$E$2:$J$64, 4, 0)</f>
        <v>50</v>
      </c>
      <c r="H54" s="70">
        <f>ROUND(F54/G54, 2)</f>
        <v>0.62</v>
      </c>
      <c r="I54" s="71" t="str">
        <f>VLOOKUP($B54, vsWTH!$E$2:$J$64, 6, 0)</f>
        <v>Thompson(30)</v>
      </c>
      <c r="J54" s="72"/>
      <c r="K54" s="72"/>
      <c r="L54" s="72"/>
      <c r="M54" s="73"/>
      <c r="N54" s="73"/>
      <c r="O54" s="73"/>
      <c r="P54" s="74"/>
      <c r="Q54" s="74"/>
      <c r="R54" s="74"/>
      <c r="S54" s="75"/>
      <c r="T54" s="75"/>
      <c r="U54" s="75"/>
    </row>
    <row r="55" spans="1:21" ht="15.75" x14ac:dyDescent="0.25">
      <c r="A55" s="28">
        <v>53</v>
      </c>
      <c r="B55" s="67" t="s">
        <v>61</v>
      </c>
      <c r="C55" s="66" t="e">
        <f>VLOOKUP($B55, vs82AD!$B$2:$I$51, 7, 0)</f>
        <v>#N/A</v>
      </c>
      <c r="D55" s="66" t="e">
        <f>VLOOKUP($B55, vs82AD!$B$2:$I$51, 8, 0)</f>
        <v>#N/A</v>
      </c>
      <c r="E55" s="66" t="e">
        <f>ROUND(C55/D55, 2)</f>
        <v>#N/A</v>
      </c>
      <c r="F55" s="70">
        <f>VLOOKUP($B55, vsWTH!$E$2:$J$64, 3, 0)</f>
        <v>2</v>
      </c>
      <c r="G55" s="70" t="str">
        <f>VLOOKUP($B55, vsWTH!$E$2:$J$64, 4, 0)</f>
        <v>23</v>
      </c>
      <c r="H55" s="70">
        <f>ROUND(F55/G55, 2)</f>
        <v>0.09</v>
      </c>
      <c r="I55" s="71" t="str">
        <f>VLOOKUP($B55, vsWTH!$E$2:$J$64, 6, 0)</f>
        <v>M1_Carbine(1)</v>
      </c>
      <c r="J55" s="72"/>
      <c r="K55" s="72"/>
      <c r="L55" s="72"/>
      <c r="M55" s="73"/>
      <c r="N55" s="73"/>
      <c r="O55" s="73"/>
      <c r="P55" s="74"/>
      <c r="Q55" s="74"/>
      <c r="R55" s="74"/>
      <c r="S55" s="75"/>
      <c r="T55" s="75"/>
      <c r="U55" s="75"/>
    </row>
    <row r="56" spans="1:21" ht="15.75" x14ac:dyDescent="0.25">
      <c r="A56" s="28">
        <v>54</v>
      </c>
      <c r="B56" s="40" t="s">
        <v>128</v>
      </c>
      <c r="C56" s="66">
        <f>VLOOKUP($B56, vs82AD!$B$2:$I$51, 7, 0)</f>
        <v>18</v>
      </c>
      <c r="D56" s="66">
        <f>VLOOKUP($B56, vs82AD!$B$2:$I$51, 8, 0)</f>
        <v>21</v>
      </c>
      <c r="E56" s="66">
        <f>ROUND(C56/D56, 2)</f>
        <v>0.86</v>
      </c>
      <c r="F56" s="70">
        <f>VLOOKUP($B56, vsWTH!$E$2:$J$64, 3, 0)</f>
        <v>19</v>
      </c>
      <c r="G56" s="70" t="str">
        <f>VLOOKUP($B56, vsWTH!$E$2:$J$64, 4, 0)</f>
        <v>27</v>
      </c>
      <c r="H56" s="70">
        <f>ROUND(F56/G56, 2)</f>
        <v>0.7</v>
      </c>
      <c r="I56" s="71" t="str">
        <f>VLOOKUP($B56, vsWTH!$E$2:$J$64, 6, 0)</f>
        <v>Thompson(16)</v>
      </c>
      <c r="J56" s="72"/>
      <c r="K56" s="72"/>
      <c r="L56" s="72"/>
      <c r="M56" s="73"/>
      <c r="N56" s="73"/>
      <c r="O56" s="73"/>
      <c r="P56" s="74"/>
      <c r="Q56" s="74"/>
      <c r="R56" s="74"/>
      <c r="S56" s="75"/>
      <c r="T56" s="75"/>
      <c r="U56" s="75"/>
    </row>
    <row r="57" spans="1:21" ht="15.75" x14ac:dyDescent="0.25">
      <c r="A57" s="28">
        <v>55</v>
      </c>
      <c r="B57" s="40" t="s">
        <v>211</v>
      </c>
      <c r="C57" s="66">
        <f>VLOOKUP($B57, vs82AD!$B$2:$I$51, 7, 0)</f>
        <v>46</v>
      </c>
      <c r="D57" s="66">
        <f>VLOOKUP($B57, vs82AD!$B$2:$I$51, 8, 0)</f>
        <v>41</v>
      </c>
      <c r="E57" s="66">
        <f>ROUND(C57/D57, 2)</f>
        <v>1.1200000000000001</v>
      </c>
      <c r="F57" s="70" t="e">
        <f>VLOOKUP($B57, vsWTH!$E$2:$J$64, 3, 0)</f>
        <v>#N/A</v>
      </c>
      <c r="G57" s="70" t="e">
        <f>VLOOKUP($B57, vsWTH!$E$2:$J$64, 4, 0)</f>
        <v>#N/A</v>
      </c>
      <c r="H57" s="70" t="e">
        <f>ROUND(F57/G57, 2)</f>
        <v>#N/A</v>
      </c>
      <c r="I57" s="71" t="e">
        <f>VLOOKUP($B57, vsWTH!$E$2:$J$64, 6, 0)</f>
        <v>#N/A</v>
      </c>
      <c r="J57" s="72"/>
      <c r="K57" s="72"/>
      <c r="L57" s="72"/>
      <c r="M57" s="73"/>
      <c r="N57" s="73"/>
      <c r="O57" s="73"/>
      <c r="P57" s="74"/>
      <c r="Q57" s="74"/>
      <c r="R57" s="74"/>
      <c r="S57" s="75"/>
      <c r="T57" s="75"/>
      <c r="U57" s="75"/>
    </row>
    <row r="58" spans="1:21" ht="15.75" x14ac:dyDescent="0.25">
      <c r="A58" s="28">
        <v>56</v>
      </c>
      <c r="B58" s="40" t="s">
        <v>125</v>
      </c>
      <c r="C58" s="66">
        <f>VLOOKUP($B58, vs82AD!$B$2:$I$51, 7, 0)</f>
        <v>22</v>
      </c>
      <c r="D58" s="66">
        <f>VLOOKUP($B58, vs82AD!$B$2:$I$51, 8, 0)</f>
        <v>36</v>
      </c>
      <c r="E58" s="66">
        <f>ROUND(C58/D58, 2)</f>
        <v>0.61</v>
      </c>
      <c r="F58" s="70">
        <f>VLOOKUP($B58, vsWTH!$E$2:$J$64, 3, 0)</f>
        <v>15</v>
      </c>
      <c r="G58" s="70" t="str">
        <f>VLOOKUP($B58, vsWTH!$E$2:$J$64, 4, 0)</f>
        <v>34</v>
      </c>
      <c r="H58" s="70">
        <f>ROUND(F58/G58, 2)</f>
        <v>0.44</v>
      </c>
      <c r="I58" s="71" t="str">
        <f>VLOOKUP($B58, vsWTH!$E$2:$J$64, 6, 0)</f>
        <v>M1919(8)</v>
      </c>
      <c r="J58" s="72"/>
      <c r="K58" s="72"/>
      <c r="L58" s="72"/>
      <c r="M58" s="73"/>
      <c r="N58" s="73"/>
      <c r="O58" s="73"/>
      <c r="P58" s="74"/>
      <c r="Q58" s="74"/>
      <c r="R58" s="74"/>
      <c r="S58" s="75"/>
      <c r="T58" s="75"/>
      <c r="U58" s="75"/>
    </row>
    <row r="59" spans="1:21" ht="15.75" x14ac:dyDescent="0.25">
      <c r="A59" s="28">
        <v>57</v>
      </c>
      <c r="B59" s="40" t="s">
        <v>99</v>
      </c>
      <c r="C59" s="66">
        <f>VLOOKUP($B59, vs82AD!$B$2:$I$51, 7, 0)</f>
        <v>30</v>
      </c>
      <c r="D59" s="66">
        <f>VLOOKUP($B59, vs82AD!$B$2:$I$51, 8, 0)</f>
        <v>20</v>
      </c>
      <c r="E59" s="66">
        <f>ROUND(C59/D59, 2)</f>
        <v>1.5</v>
      </c>
      <c r="F59" s="70">
        <f>VLOOKUP($B59, vsWTH!$E$2:$J$64, 3, 0)</f>
        <v>11</v>
      </c>
      <c r="G59" s="70" t="str">
        <f>VLOOKUP($B59, vsWTH!$E$2:$J$64, 4, 0)</f>
        <v>31</v>
      </c>
      <c r="H59" s="70">
        <f>ROUND(F59/G59, 2)</f>
        <v>0.35</v>
      </c>
      <c r="I59" s="71" t="str">
        <f>VLOOKUP($B59, vsWTH!$E$2:$J$64, 6, 0)</f>
        <v>M1918A2_BAR(4)</v>
      </c>
      <c r="J59" s="72"/>
      <c r="K59" s="72"/>
      <c r="L59" s="72"/>
      <c r="M59" s="73"/>
      <c r="N59" s="73"/>
      <c r="O59" s="73"/>
      <c r="P59" s="74"/>
      <c r="Q59" s="74"/>
      <c r="R59" s="74"/>
      <c r="S59" s="75"/>
      <c r="T59" s="75"/>
      <c r="U59" s="75"/>
    </row>
    <row r="60" spans="1:21" ht="15.75" x14ac:dyDescent="0.25">
      <c r="A60" s="28">
        <v>58</v>
      </c>
      <c r="B60" s="40" t="s">
        <v>97</v>
      </c>
      <c r="C60" s="66">
        <f>VLOOKUP($B60, vs82AD!$B$2:$I$51, 7, 0)</f>
        <v>31</v>
      </c>
      <c r="D60" s="66">
        <f>VLOOKUP($B60, vs82AD!$B$2:$I$51, 8, 0)</f>
        <v>31</v>
      </c>
      <c r="E60" s="66">
        <f>ROUND(C60/D60, 2)</f>
        <v>1</v>
      </c>
      <c r="F60" s="70">
        <f>VLOOKUP($B60, vsWTH!$E$2:$J$64, 3, 0)</f>
        <v>18</v>
      </c>
      <c r="G60" s="70" t="str">
        <f>VLOOKUP($B60, vsWTH!$E$2:$J$64, 4, 0)</f>
        <v>38</v>
      </c>
      <c r="H60" s="70">
        <f>ROUND(F60/G60, 2)</f>
        <v>0.47</v>
      </c>
      <c r="I60" s="71" t="str">
        <f>VLOOKUP($B60, vsWTH!$E$2:$J$64, 6, 0)</f>
        <v>M1_Carbine(7)</v>
      </c>
      <c r="J60" s="72"/>
      <c r="K60" s="72"/>
      <c r="L60" s="72"/>
      <c r="M60" s="73"/>
      <c r="N60" s="73"/>
      <c r="O60" s="73"/>
      <c r="P60" s="74"/>
      <c r="Q60" s="74"/>
      <c r="R60" s="74"/>
      <c r="S60" s="75"/>
      <c r="T60" s="75"/>
      <c r="U60" s="75"/>
    </row>
    <row r="61" spans="1:21" ht="15.75" x14ac:dyDescent="0.25">
      <c r="A61" s="28">
        <v>59</v>
      </c>
      <c r="B61" s="40" t="s">
        <v>209</v>
      </c>
      <c r="C61" s="66">
        <f>VLOOKUP($B61, vs82AD!$B$2:$I$51, 7, 0)</f>
        <v>24</v>
      </c>
      <c r="D61" s="66">
        <f>VLOOKUP($B61, vs82AD!$B$2:$I$51, 8, 0)</f>
        <v>37</v>
      </c>
      <c r="E61" s="66">
        <f>ROUND(C61/D61, 2)</f>
        <v>0.65</v>
      </c>
      <c r="F61" s="70" t="e">
        <f>VLOOKUP($B61, vsWTH!$E$2:$J$64, 3, 0)</f>
        <v>#N/A</v>
      </c>
      <c r="G61" s="70" t="e">
        <f>VLOOKUP($B61, vsWTH!$E$2:$J$64, 4, 0)</f>
        <v>#N/A</v>
      </c>
      <c r="H61" s="70" t="e">
        <f>ROUND(F61/G61, 2)</f>
        <v>#N/A</v>
      </c>
      <c r="I61" s="71" t="e">
        <f>VLOOKUP($B61, vsWTH!$E$2:$J$64, 6, 0)</f>
        <v>#N/A</v>
      </c>
      <c r="J61" s="72"/>
      <c r="K61" s="72"/>
      <c r="L61" s="72"/>
      <c r="M61" s="73"/>
      <c r="N61" s="73"/>
      <c r="O61" s="73"/>
      <c r="P61" s="74"/>
      <c r="Q61" s="74"/>
      <c r="R61" s="74"/>
      <c r="S61" s="75"/>
      <c r="T61" s="75"/>
      <c r="U61" s="75"/>
    </row>
    <row r="62" spans="1:21" ht="15.75" x14ac:dyDescent="0.25">
      <c r="A62" s="28">
        <v>60</v>
      </c>
      <c r="B62" s="40" t="s">
        <v>19</v>
      </c>
      <c r="C62" s="66">
        <f>VLOOKUP($B62, vs82AD!$B$2:$I$51, 7, 0)</f>
        <v>14</v>
      </c>
      <c r="D62" s="66">
        <f>VLOOKUP($B62, vs82AD!$B$2:$I$51, 8, 0)</f>
        <v>33</v>
      </c>
      <c r="E62" s="66">
        <f>ROUND(C62/D62, 2)</f>
        <v>0.42</v>
      </c>
      <c r="F62" s="70">
        <f>VLOOKUP($B62, vsWTH!$E$2:$J$64, 3, 0)</f>
        <v>22</v>
      </c>
      <c r="G62" s="70" t="str">
        <f>VLOOKUP($B62, vsWTH!$E$2:$J$64, 4, 0)</f>
        <v>46</v>
      </c>
      <c r="H62" s="70">
        <f>ROUND(F62/G62, 2)</f>
        <v>0.48</v>
      </c>
      <c r="I62" s="71" t="str">
        <f>VLOOKUP($B62, vsWTH!$E$2:$J$64, 6, 0)</f>
        <v>Garand(22)</v>
      </c>
      <c r="J62" s="72"/>
      <c r="K62" s="72"/>
      <c r="L62" s="72"/>
      <c r="M62" s="73"/>
      <c r="N62" s="73"/>
      <c r="O62" s="73"/>
      <c r="P62" s="74"/>
      <c r="Q62" s="74"/>
      <c r="R62" s="74"/>
      <c r="S62" s="75"/>
      <c r="T62" s="75"/>
      <c r="U62" s="75"/>
    </row>
    <row r="63" spans="1:21" ht="15.75" x14ac:dyDescent="0.25">
      <c r="A63" s="28">
        <v>61</v>
      </c>
      <c r="B63" s="40" t="s">
        <v>215</v>
      </c>
      <c r="C63" s="66">
        <f>VLOOKUP($B63, vs82AD!$B$2:$I$51, 7, 0)</f>
        <v>14</v>
      </c>
      <c r="D63" s="66">
        <f>VLOOKUP($B63, vs82AD!$B$2:$I$51, 8, 0)</f>
        <v>36</v>
      </c>
      <c r="E63" s="66">
        <f>ROUND(C63/D63, 2)</f>
        <v>0.39</v>
      </c>
      <c r="F63" s="70" t="e">
        <f>VLOOKUP($B63, vsWTH!$E$2:$J$64, 3, 0)</f>
        <v>#N/A</v>
      </c>
      <c r="G63" s="70" t="e">
        <f>VLOOKUP($B63, vsWTH!$E$2:$J$64, 4, 0)</f>
        <v>#N/A</v>
      </c>
      <c r="H63" s="70" t="e">
        <f>ROUND(F63/G63, 2)</f>
        <v>#N/A</v>
      </c>
      <c r="I63" s="71" t="e">
        <f>VLOOKUP($B63, vsWTH!$E$2:$J$64, 6, 0)</f>
        <v>#N/A</v>
      </c>
      <c r="J63" s="72"/>
      <c r="K63" s="72"/>
      <c r="L63" s="72"/>
      <c r="M63" s="73"/>
      <c r="N63" s="73"/>
      <c r="O63" s="73"/>
      <c r="P63" s="74"/>
      <c r="Q63" s="74"/>
      <c r="R63" s="74"/>
      <c r="S63" s="75"/>
      <c r="T63" s="75"/>
      <c r="U63" s="75"/>
    </row>
    <row r="64" spans="1:21" ht="15.75" x14ac:dyDescent="0.25">
      <c r="A64" s="28">
        <v>62</v>
      </c>
      <c r="B64" s="40" t="s">
        <v>213</v>
      </c>
      <c r="C64" s="66">
        <f>VLOOKUP($B64, vs82AD!$B$2:$I$51, 7, 0)</f>
        <v>33</v>
      </c>
      <c r="D64" s="66">
        <f>VLOOKUP($B64, vs82AD!$B$2:$I$51, 8, 0)</f>
        <v>35</v>
      </c>
      <c r="E64" s="66">
        <f>ROUND(C64/D64, 2)</f>
        <v>0.94</v>
      </c>
      <c r="F64" s="70" t="e">
        <f>VLOOKUP($B64, vsWTH!$E$2:$J$64, 3, 0)</f>
        <v>#N/A</v>
      </c>
      <c r="G64" s="70" t="e">
        <f>VLOOKUP($B64, vsWTH!$E$2:$J$64, 4, 0)</f>
        <v>#N/A</v>
      </c>
      <c r="H64" s="70" t="e">
        <f>ROUND(F64/G64, 2)</f>
        <v>#N/A</v>
      </c>
      <c r="I64" s="71" t="e">
        <f>VLOOKUP($B64, vsWTH!$E$2:$J$64, 6, 0)</f>
        <v>#N/A</v>
      </c>
      <c r="J64" s="72"/>
      <c r="K64" s="72"/>
      <c r="L64" s="72"/>
      <c r="M64" s="73"/>
      <c r="N64" s="73"/>
      <c r="O64" s="73"/>
      <c r="P64" s="74"/>
      <c r="Q64" s="74"/>
      <c r="R64" s="74"/>
      <c r="S64" s="75"/>
      <c r="T64" s="75"/>
      <c r="U64" s="75"/>
    </row>
    <row r="65" spans="1:21" ht="15.75" x14ac:dyDescent="0.25">
      <c r="A65" s="28">
        <v>63</v>
      </c>
      <c r="B65" s="67" t="s">
        <v>111</v>
      </c>
      <c r="C65" s="66" t="e">
        <f>VLOOKUP($B65, vs82AD!$B$2:$I$51, 7, 0)</f>
        <v>#N/A</v>
      </c>
      <c r="D65" s="66" t="e">
        <f>VLOOKUP($B65, vs82AD!$B$2:$I$51, 8, 0)</f>
        <v>#N/A</v>
      </c>
      <c r="E65" s="66" t="e">
        <f>ROUND(C65/D65, 2)</f>
        <v>#N/A</v>
      </c>
      <c r="F65" s="70">
        <f>VLOOKUP($B65, vsWTH!$E$2:$J$64, 3, 0)</f>
        <v>0</v>
      </c>
      <c r="G65" s="70" t="str">
        <f>VLOOKUP($B65, vsWTH!$E$2:$J$64, 4, 0)</f>
        <v>16</v>
      </c>
      <c r="H65" s="70">
        <f>ROUND(F65/G65, 2)</f>
        <v>0</v>
      </c>
      <c r="I65" s="71" t="str">
        <f>VLOOKUP($B65, vsWTH!$E$2:$J$64, 6, 0)</f>
        <v>None(0)</v>
      </c>
      <c r="J65" s="72"/>
      <c r="K65" s="72"/>
      <c r="L65" s="72"/>
      <c r="M65" s="73"/>
      <c r="N65" s="73"/>
      <c r="O65" s="73"/>
      <c r="P65" s="74"/>
      <c r="Q65" s="74"/>
      <c r="R65" s="74"/>
      <c r="S65" s="75"/>
      <c r="T65" s="75"/>
      <c r="U65" s="75"/>
    </row>
  </sheetData>
  <autoFilter ref="A2:X2" xr:uid="{70B53C85-368B-4AC2-AF5D-E5B58E2539BA}">
    <sortState xmlns:xlrd2="http://schemas.microsoft.com/office/spreadsheetml/2017/richdata2" ref="A3:X65">
      <sortCondition ref="B2"/>
    </sortState>
  </autoFilter>
  <mergeCells count="2">
    <mergeCell ref="C1:E1"/>
    <mergeCell ref="F1:H1"/>
  </mergeCells>
  <conditionalFormatting sqref="C3:C65">
    <cfRule type="cellIs" dxfId="5" priority="7" operator="lessThan">
      <formula>20</formula>
    </cfRule>
  </conditionalFormatting>
  <conditionalFormatting sqref="H3:H65">
    <cfRule type="cellIs" dxfId="7" priority="3" operator="lessThan">
      <formula>0.6</formula>
    </cfRule>
  </conditionalFormatting>
  <conditionalFormatting sqref="E3:E65">
    <cfRule type="cellIs" dxfId="6" priority="2" operator="lessThan">
      <formula>0.6</formula>
    </cfRule>
  </conditionalFormatting>
  <conditionalFormatting sqref="F3:F65">
    <cfRule type="cellIs" dxfId="4" priority="1" operator="less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4DDF-AB4E-411A-A0BA-4C79F5F0A3E4}">
  <dimension ref="A1:I51"/>
  <sheetViews>
    <sheetView topLeftCell="A28" workbookViewId="0">
      <selection activeCell="K13" sqref="K13"/>
    </sheetView>
  </sheetViews>
  <sheetFormatPr defaultRowHeight="15.75" x14ac:dyDescent="0.25"/>
  <cols>
    <col min="1" max="1" width="9.140625" style="1"/>
    <col min="2" max="2" width="20.85546875" style="6" customWidth="1"/>
    <col min="3" max="5" width="9.140625" style="6" customWidth="1"/>
    <col min="6" max="6" width="5.5703125" style="6" customWidth="1"/>
    <col min="7" max="9" width="9.140625" style="6"/>
  </cols>
  <sheetData>
    <row r="1" spans="1:9" s="1" customFormat="1" x14ac:dyDescent="0.25">
      <c r="A1" s="17" t="s">
        <v>224</v>
      </c>
      <c r="B1" s="4" t="s">
        <v>2</v>
      </c>
      <c r="C1" s="15"/>
      <c r="D1" s="15"/>
      <c r="E1" s="15"/>
      <c r="F1" s="15"/>
      <c r="G1" s="5" t="s">
        <v>5</v>
      </c>
      <c r="H1" s="5" t="s">
        <v>3</v>
      </c>
      <c r="I1" s="5" t="s">
        <v>4</v>
      </c>
    </row>
    <row r="2" spans="1:9" x14ac:dyDescent="0.25">
      <c r="A2" s="17">
        <v>1</v>
      </c>
      <c r="B2" s="8" t="s">
        <v>212</v>
      </c>
      <c r="C2" s="3"/>
      <c r="D2" s="3"/>
      <c r="E2" s="3"/>
      <c r="F2" s="3"/>
      <c r="G2" s="18">
        <v>0.25925925925925924</v>
      </c>
      <c r="H2" s="2">
        <v>7</v>
      </c>
      <c r="I2" s="2">
        <v>27</v>
      </c>
    </row>
    <row r="3" spans="1:9" x14ac:dyDescent="0.25">
      <c r="A3" s="17">
        <v>2</v>
      </c>
      <c r="B3" s="19" t="s">
        <v>116</v>
      </c>
      <c r="C3" s="3">
        <v>2041</v>
      </c>
      <c r="D3" s="3">
        <v>60</v>
      </c>
      <c r="E3" s="3">
        <v>4690</v>
      </c>
      <c r="F3" s="3">
        <v>40</v>
      </c>
      <c r="G3" s="18">
        <v>0.3</v>
      </c>
      <c r="H3" s="2">
        <v>3</v>
      </c>
      <c r="I3" s="2">
        <v>10</v>
      </c>
    </row>
    <row r="4" spans="1:9" x14ac:dyDescent="0.25">
      <c r="A4" s="17">
        <v>3</v>
      </c>
      <c r="B4" s="20" t="s">
        <v>219</v>
      </c>
      <c r="C4" s="3"/>
      <c r="D4" s="3"/>
      <c r="E4" s="3"/>
      <c r="F4" s="3"/>
      <c r="G4" s="21">
        <v>7.666666666666667</v>
      </c>
      <c r="H4" s="2">
        <v>46</v>
      </c>
      <c r="I4" s="2">
        <v>6</v>
      </c>
    </row>
    <row r="5" spans="1:9" x14ac:dyDescent="0.25">
      <c r="A5" s="17">
        <v>4</v>
      </c>
      <c r="B5" s="22" t="s">
        <v>64</v>
      </c>
      <c r="C5" s="3"/>
      <c r="D5" s="3"/>
      <c r="E5" s="3"/>
      <c r="F5" s="3"/>
      <c r="G5" s="21">
        <v>3.3</v>
      </c>
      <c r="H5" s="2">
        <v>33</v>
      </c>
      <c r="I5" s="2">
        <v>10</v>
      </c>
    </row>
    <row r="6" spans="1:9" x14ac:dyDescent="0.25">
      <c r="A6" s="17">
        <v>5</v>
      </c>
      <c r="B6" s="7" t="s">
        <v>27</v>
      </c>
      <c r="C6" s="3">
        <v>2297</v>
      </c>
      <c r="D6" s="3">
        <v>2840</v>
      </c>
      <c r="E6" s="3">
        <v>4940</v>
      </c>
      <c r="F6" s="3">
        <v>1824</v>
      </c>
      <c r="G6" s="18">
        <v>0.77777777777777779</v>
      </c>
      <c r="H6" s="2">
        <v>35</v>
      </c>
      <c r="I6" s="2">
        <v>45</v>
      </c>
    </row>
    <row r="7" spans="1:9" x14ac:dyDescent="0.25">
      <c r="A7" s="17">
        <v>6</v>
      </c>
      <c r="B7" s="11" t="s">
        <v>214</v>
      </c>
      <c r="C7" s="3"/>
      <c r="D7" s="3"/>
      <c r="E7" s="3"/>
      <c r="F7" s="3"/>
      <c r="G7" s="18">
        <v>0.77777777777777779</v>
      </c>
      <c r="H7" s="2">
        <v>28</v>
      </c>
      <c r="I7" s="2">
        <v>36</v>
      </c>
    </row>
    <row r="8" spans="1:9" x14ac:dyDescent="0.25">
      <c r="A8" s="17">
        <v>7</v>
      </c>
      <c r="B8" s="9" t="s">
        <v>81</v>
      </c>
      <c r="C8" s="3"/>
      <c r="D8" s="3"/>
      <c r="E8" s="3"/>
      <c r="F8" s="3"/>
      <c r="G8" s="18">
        <v>0.35897435897435898</v>
      </c>
      <c r="H8" s="2">
        <v>14</v>
      </c>
      <c r="I8" s="2">
        <v>39</v>
      </c>
    </row>
    <row r="9" spans="1:9" x14ac:dyDescent="0.25">
      <c r="A9" s="17">
        <v>8</v>
      </c>
      <c r="B9" s="22" t="s">
        <v>68</v>
      </c>
      <c r="C9" s="3">
        <v>677</v>
      </c>
      <c r="D9" s="3">
        <v>2640</v>
      </c>
      <c r="E9" s="3">
        <v>560</v>
      </c>
      <c r="F9" s="3">
        <v>295</v>
      </c>
      <c r="G9" s="21">
        <v>1.4285714285714286</v>
      </c>
      <c r="H9" s="2">
        <v>30</v>
      </c>
      <c r="I9" s="2">
        <v>21</v>
      </c>
    </row>
    <row r="10" spans="1:9" x14ac:dyDescent="0.25">
      <c r="A10" s="17">
        <v>9</v>
      </c>
      <c r="B10" s="12" t="s">
        <v>216</v>
      </c>
      <c r="C10" s="3"/>
      <c r="D10" s="3"/>
      <c r="E10" s="3"/>
      <c r="F10" s="3"/>
      <c r="G10" s="18">
        <v>0.5714285714285714</v>
      </c>
      <c r="H10" s="2">
        <v>8</v>
      </c>
      <c r="I10" s="2">
        <v>14</v>
      </c>
    </row>
    <row r="11" spans="1:9" x14ac:dyDescent="0.25">
      <c r="A11" s="17">
        <v>10</v>
      </c>
      <c r="B11" s="19" t="s">
        <v>109</v>
      </c>
      <c r="C11" s="3"/>
      <c r="D11" s="3"/>
      <c r="E11" s="3"/>
      <c r="F11" s="3"/>
      <c r="G11" s="18">
        <v>0</v>
      </c>
      <c r="H11" s="2">
        <v>0</v>
      </c>
      <c r="I11" s="2">
        <v>7</v>
      </c>
    </row>
    <row r="12" spans="1:9" x14ac:dyDescent="0.25">
      <c r="A12" s="17">
        <v>11</v>
      </c>
      <c r="B12" s="9" t="s">
        <v>74</v>
      </c>
      <c r="C12" s="3"/>
      <c r="D12" s="3"/>
      <c r="E12" s="3"/>
      <c r="F12" s="3"/>
      <c r="G12" s="21">
        <v>1.5625</v>
      </c>
      <c r="H12" s="2">
        <v>50</v>
      </c>
      <c r="I12" s="2">
        <v>32</v>
      </c>
    </row>
    <row r="13" spans="1:9" x14ac:dyDescent="0.25">
      <c r="A13" s="17">
        <v>12</v>
      </c>
      <c r="B13" s="23" t="s">
        <v>221</v>
      </c>
      <c r="C13" s="3">
        <v>2090</v>
      </c>
      <c r="D13" s="3">
        <v>260</v>
      </c>
      <c r="E13" s="3">
        <v>4860</v>
      </c>
      <c r="F13" s="3">
        <v>110</v>
      </c>
      <c r="G13" s="18">
        <v>0.42857142857142855</v>
      </c>
      <c r="H13" s="2">
        <v>3</v>
      </c>
      <c r="I13" s="2">
        <v>7</v>
      </c>
    </row>
    <row r="14" spans="1:9" x14ac:dyDescent="0.25">
      <c r="A14" s="17">
        <v>13</v>
      </c>
      <c r="B14" s="10" t="s">
        <v>95</v>
      </c>
      <c r="C14" s="3"/>
      <c r="D14" s="3"/>
      <c r="E14" s="3"/>
      <c r="F14" s="3"/>
      <c r="G14" s="21">
        <v>2.0434782608695654</v>
      </c>
      <c r="H14" s="2">
        <v>47</v>
      </c>
      <c r="I14" s="2">
        <v>23</v>
      </c>
    </row>
    <row r="15" spans="1:9" x14ac:dyDescent="0.25">
      <c r="A15" s="17">
        <v>14</v>
      </c>
      <c r="B15" s="19" t="s">
        <v>113</v>
      </c>
      <c r="C15" s="3"/>
      <c r="D15" s="3"/>
      <c r="E15" s="3"/>
      <c r="F15" s="3"/>
      <c r="G15" s="21">
        <v>3.125</v>
      </c>
      <c r="H15" s="2">
        <v>25</v>
      </c>
      <c r="I15" s="2">
        <v>8</v>
      </c>
    </row>
    <row r="16" spans="1:9" x14ac:dyDescent="0.25">
      <c r="A16" s="17">
        <v>15</v>
      </c>
      <c r="B16" s="10" t="s">
        <v>101</v>
      </c>
      <c r="C16" s="3"/>
      <c r="D16" s="3"/>
      <c r="E16" s="3"/>
      <c r="F16" s="3"/>
      <c r="G16" s="21">
        <v>1</v>
      </c>
      <c r="H16" s="2">
        <v>19</v>
      </c>
      <c r="I16" s="2">
        <v>19</v>
      </c>
    </row>
    <row r="17" spans="1:9" x14ac:dyDescent="0.25">
      <c r="A17" s="17">
        <v>16</v>
      </c>
      <c r="B17" s="12" t="s">
        <v>217</v>
      </c>
      <c r="C17" s="3">
        <v>660</v>
      </c>
      <c r="D17" s="3">
        <v>0</v>
      </c>
      <c r="E17" s="3">
        <v>4420</v>
      </c>
      <c r="F17" s="3">
        <v>4346</v>
      </c>
      <c r="G17" s="18">
        <v>8.3333333333333329E-2</v>
      </c>
      <c r="H17" s="2">
        <v>1</v>
      </c>
      <c r="I17" s="2">
        <v>12</v>
      </c>
    </row>
    <row r="18" spans="1:9" x14ac:dyDescent="0.25">
      <c r="A18" s="17">
        <v>17</v>
      </c>
      <c r="B18" s="24" t="s">
        <v>44</v>
      </c>
      <c r="C18" s="3">
        <v>1314</v>
      </c>
      <c r="D18" s="3">
        <v>1900</v>
      </c>
      <c r="E18" s="3">
        <v>4600</v>
      </c>
      <c r="F18" s="3">
        <v>1641</v>
      </c>
      <c r="G18" s="18">
        <v>0.75555555555555554</v>
      </c>
      <c r="H18" s="2">
        <v>34</v>
      </c>
      <c r="I18" s="2">
        <v>45</v>
      </c>
    </row>
    <row r="19" spans="1:9" x14ac:dyDescent="0.25">
      <c r="A19" s="17">
        <v>18</v>
      </c>
      <c r="B19" s="10" t="s">
        <v>93</v>
      </c>
      <c r="C19" s="3">
        <v>1815</v>
      </c>
      <c r="D19" s="3">
        <v>200</v>
      </c>
      <c r="E19" s="3">
        <v>8800</v>
      </c>
      <c r="F19" s="3">
        <v>1642</v>
      </c>
      <c r="G19" s="21">
        <v>1.1764705882352942</v>
      </c>
      <c r="H19" s="2">
        <v>20</v>
      </c>
      <c r="I19" s="2">
        <v>17</v>
      </c>
    </row>
    <row r="20" spans="1:9" x14ac:dyDescent="0.25">
      <c r="A20" s="17">
        <v>19</v>
      </c>
      <c r="B20" s="23" t="s">
        <v>222</v>
      </c>
      <c r="C20" s="3"/>
      <c r="D20" s="3"/>
      <c r="E20" s="3"/>
      <c r="F20" s="3"/>
      <c r="G20" s="18">
        <v>0.14285714285714285</v>
      </c>
      <c r="H20" s="2">
        <v>1</v>
      </c>
      <c r="I20" s="2">
        <v>7</v>
      </c>
    </row>
    <row r="21" spans="1:9" x14ac:dyDescent="0.25">
      <c r="A21" s="17">
        <v>20</v>
      </c>
      <c r="B21" s="11" t="s">
        <v>88</v>
      </c>
      <c r="C21" s="3"/>
      <c r="D21" s="3"/>
      <c r="E21" s="3"/>
      <c r="F21" s="3"/>
      <c r="G21" s="21">
        <v>1.71875</v>
      </c>
      <c r="H21" s="2">
        <v>55</v>
      </c>
      <c r="I21" s="2">
        <v>32</v>
      </c>
    </row>
    <row r="22" spans="1:9" x14ac:dyDescent="0.25">
      <c r="A22" s="17">
        <v>21</v>
      </c>
      <c r="B22" s="10" t="s">
        <v>90</v>
      </c>
      <c r="C22" s="3"/>
      <c r="D22" s="3"/>
      <c r="E22" s="3"/>
      <c r="F22" s="3"/>
      <c r="G22" s="21">
        <v>1.6666666666666667</v>
      </c>
      <c r="H22" s="2">
        <v>30</v>
      </c>
      <c r="I22" s="2">
        <v>18</v>
      </c>
    </row>
    <row r="23" spans="1:9" x14ac:dyDescent="0.25">
      <c r="A23" s="17">
        <v>22</v>
      </c>
      <c r="B23" s="9" t="s">
        <v>79</v>
      </c>
      <c r="C23" s="3"/>
      <c r="D23" s="3"/>
      <c r="E23" s="3"/>
      <c r="F23" s="3"/>
      <c r="G23" s="21">
        <v>1.2</v>
      </c>
      <c r="H23" s="2">
        <v>48</v>
      </c>
      <c r="I23" s="2">
        <v>40</v>
      </c>
    </row>
    <row r="24" spans="1:9" x14ac:dyDescent="0.25">
      <c r="A24" s="17">
        <v>23</v>
      </c>
      <c r="B24" s="9" t="s">
        <v>76</v>
      </c>
      <c r="C24" s="3"/>
      <c r="D24" s="3"/>
      <c r="E24" s="3"/>
      <c r="F24" s="3"/>
      <c r="G24" s="18">
        <v>0.75</v>
      </c>
      <c r="H24" s="2">
        <v>21</v>
      </c>
      <c r="I24" s="2">
        <v>28</v>
      </c>
    </row>
    <row r="25" spans="1:9" x14ac:dyDescent="0.25">
      <c r="A25" s="17">
        <v>24</v>
      </c>
      <c r="B25" s="24" t="s">
        <v>49</v>
      </c>
      <c r="C25" s="3"/>
      <c r="D25" s="3"/>
      <c r="E25" s="3"/>
      <c r="F25" s="3"/>
      <c r="G25" s="21">
        <v>1.0833333333333333</v>
      </c>
      <c r="H25" s="2">
        <v>39</v>
      </c>
      <c r="I25" s="2">
        <v>36</v>
      </c>
    </row>
    <row r="26" spans="1:9" x14ac:dyDescent="0.25">
      <c r="A26" s="17">
        <v>25</v>
      </c>
      <c r="B26" s="11" t="s">
        <v>86</v>
      </c>
      <c r="C26" s="3"/>
      <c r="D26" s="3"/>
      <c r="E26" s="3"/>
      <c r="F26" s="3"/>
      <c r="G26" s="21">
        <v>2.3076923076923075</v>
      </c>
      <c r="H26" s="2">
        <v>60</v>
      </c>
      <c r="I26" s="2">
        <v>26</v>
      </c>
    </row>
    <row r="27" spans="1:9" x14ac:dyDescent="0.25">
      <c r="A27" s="17">
        <v>26</v>
      </c>
      <c r="B27" s="9" t="s">
        <v>73</v>
      </c>
      <c r="C27" s="3">
        <v>2120</v>
      </c>
      <c r="D27" s="3">
        <v>1660</v>
      </c>
      <c r="E27" s="3">
        <v>6800</v>
      </c>
      <c r="F27" s="3">
        <v>4137</v>
      </c>
      <c r="G27" s="21">
        <v>1</v>
      </c>
      <c r="H27" s="2">
        <v>34</v>
      </c>
      <c r="I27" s="2">
        <v>34</v>
      </c>
    </row>
    <row r="28" spans="1:9" x14ac:dyDescent="0.25">
      <c r="A28" s="17">
        <v>27</v>
      </c>
      <c r="B28" s="7" t="s">
        <v>34</v>
      </c>
      <c r="C28" s="3"/>
      <c r="D28" s="3"/>
      <c r="E28" s="3"/>
      <c r="F28" s="3"/>
      <c r="G28" s="21">
        <v>1.2857142857142858</v>
      </c>
      <c r="H28" s="2">
        <v>36</v>
      </c>
      <c r="I28" s="2">
        <v>28</v>
      </c>
    </row>
    <row r="29" spans="1:9" x14ac:dyDescent="0.25">
      <c r="A29" s="17">
        <v>28</v>
      </c>
      <c r="B29" s="7" t="s">
        <v>37</v>
      </c>
      <c r="C29" s="3"/>
      <c r="D29" s="3"/>
      <c r="E29" s="3"/>
      <c r="F29" s="3"/>
      <c r="G29" s="18">
        <v>0.72499999999999998</v>
      </c>
      <c r="H29" s="2">
        <v>29</v>
      </c>
      <c r="I29" s="2">
        <v>40</v>
      </c>
    </row>
    <row r="30" spans="1:9" x14ac:dyDescent="0.25">
      <c r="A30" s="17">
        <v>29</v>
      </c>
      <c r="B30" s="8" t="s">
        <v>210</v>
      </c>
      <c r="C30" s="3"/>
      <c r="D30" s="3"/>
      <c r="E30" s="3"/>
      <c r="F30" s="3"/>
      <c r="G30" s="21">
        <v>1.9655172413793103</v>
      </c>
      <c r="H30" s="2">
        <v>57</v>
      </c>
      <c r="I30" s="2">
        <v>29</v>
      </c>
    </row>
    <row r="31" spans="1:9" x14ac:dyDescent="0.25">
      <c r="A31" s="17">
        <v>30</v>
      </c>
      <c r="B31" s="8" t="s">
        <v>52</v>
      </c>
      <c r="C31" s="3"/>
      <c r="D31" s="3"/>
      <c r="E31" s="3"/>
      <c r="F31" s="3"/>
      <c r="G31" s="18">
        <v>0.5357142857142857</v>
      </c>
      <c r="H31" s="2">
        <v>15</v>
      </c>
      <c r="I31" s="2">
        <v>28</v>
      </c>
    </row>
    <row r="32" spans="1:9" x14ac:dyDescent="0.25">
      <c r="A32" s="17">
        <v>31</v>
      </c>
      <c r="B32" s="8" t="s">
        <v>9</v>
      </c>
      <c r="C32" s="3">
        <v>1725</v>
      </c>
      <c r="D32" s="3">
        <v>3280</v>
      </c>
      <c r="E32" s="3">
        <v>4940</v>
      </c>
      <c r="F32" s="3">
        <v>3227</v>
      </c>
      <c r="G32" s="21">
        <v>1.8571428571428572</v>
      </c>
      <c r="H32" s="2">
        <v>39</v>
      </c>
      <c r="I32" s="2">
        <v>21</v>
      </c>
    </row>
    <row r="33" spans="1:9" x14ac:dyDescent="0.25">
      <c r="A33" s="17">
        <v>32</v>
      </c>
      <c r="B33" s="13" t="s">
        <v>218</v>
      </c>
      <c r="C33" s="3"/>
      <c r="D33" s="3"/>
      <c r="E33" s="3"/>
      <c r="F33" s="3"/>
      <c r="G33" s="21">
        <v>1</v>
      </c>
      <c r="H33" s="2">
        <v>23</v>
      </c>
      <c r="I33" s="2">
        <v>23</v>
      </c>
    </row>
    <row r="34" spans="1:9" x14ac:dyDescent="0.25">
      <c r="A34" s="17">
        <v>33</v>
      </c>
      <c r="B34" s="13" t="s">
        <v>106</v>
      </c>
      <c r="C34" s="3">
        <v>354</v>
      </c>
      <c r="D34" s="3">
        <v>1300</v>
      </c>
      <c r="E34" s="3">
        <v>1620</v>
      </c>
      <c r="F34" s="3">
        <v>383</v>
      </c>
      <c r="G34" s="18">
        <v>0.66666666666666663</v>
      </c>
      <c r="H34" s="2">
        <v>14</v>
      </c>
      <c r="I34" s="2">
        <v>21</v>
      </c>
    </row>
    <row r="35" spans="1:9" x14ac:dyDescent="0.25">
      <c r="A35" s="17">
        <v>34</v>
      </c>
      <c r="B35" s="8" t="s">
        <v>22</v>
      </c>
      <c r="C35" s="3"/>
      <c r="D35" s="3"/>
      <c r="E35" s="3"/>
      <c r="F35" s="3"/>
      <c r="G35" s="18">
        <v>0.8571428571428571</v>
      </c>
      <c r="H35" s="2">
        <v>24</v>
      </c>
      <c r="I35" s="2">
        <v>28</v>
      </c>
    </row>
    <row r="36" spans="1:9" x14ac:dyDescent="0.25">
      <c r="A36" s="17">
        <v>35</v>
      </c>
      <c r="B36" s="9" t="s">
        <v>70</v>
      </c>
      <c r="C36" s="3"/>
      <c r="D36" s="3"/>
      <c r="E36" s="3"/>
      <c r="F36" s="3"/>
      <c r="G36" s="21">
        <v>1.5652173913043479</v>
      </c>
      <c r="H36" s="2">
        <v>36</v>
      </c>
      <c r="I36" s="2">
        <v>23</v>
      </c>
    </row>
    <row r="37" spans="1:9" x14ac:dyDescent="0.25">
      <c r="A37" s="17">
        <v>36</v>
      </c>
      <c r="B37" s="20" t="s">
        <v>39</v>
      </c>
      <c r="C37" s="3">
        <v>1168</v>
      </c>
      <c r="D37" s="3">
        <v>40</v>
      </c>
      <c r="E37" s="3">
        <v>3340</v>
      </c>
      <c r="F37" s="3">
        <v>275</v>
      </c>
      <c r="G37" s="21">
        <v>11.6</v>
      </c>
      <c r="H37" s="2">
        <v>58</v>
      </c>
      <c r="I37" s="2">
        <v>5</v>
      </c>
    </row>
    <row r="38" spans="1:9" x14ac:dyDescent="0.25">
      <c r="A38" s="17">
        <v>37</v>
      </c>
      <c r="B38" s="7" t="s">
        <v>29</v>
      </c>
      <c r="C38" s="3"/>
      <c r="D38" s="3"/>
      <c r="E38" s="3"/>
      <c r="F38" s="3"/>
      <c r="G38" s="21">
        <v>1.5249999999999999</v>
      </c>
      <c r="H38" s="2">
        <v>61</v>
      </c>
      <c r="I38" s="2">
        <v>40</v>
      </c>
    </row>
    <row r="39" spans="1:9" x14ac:dyDescent="0.25">
      <c r="A39" s="17">
        <v>38</v>
      </c>
      <c r="B39" s="7" t="s">
        <v>24</v>
      </c>
      <c r="C39" s="3"/>
      <c r="D39" s="3"/>
      <c r="E39" s="3"/>
      <c r="F39" s="3"/>
      <c r="G39" s="21">
        <v>1.2972972972972974</v>
      </c>
      <c r="H39" s="2">
        <v>48</v>
      </c>
      <c r="I39" s="2">
        <v>37</v>
      </c>
    </row>
    <row r="40" spans="1:9" x14ac:dyDescent="0.25">
      <c r="A40" s="17">
        <v>39</v>
      </c>
      <c r="B40" s="23" t="s">
        <v>220</v>
      </c>
      <c r="C40" s="3"/>
      <c r="D40" s="3"/>
      <c r="E40" s="3"/>
      <c r="F40" s="3"/>
      <c r="G40" s="21">
        <v>3.25</v>
      </c>
      <c r="H40" s="2">
        <v>26</v>
      </c>
      <c r="I40" s="2">
        <v>8</v>
      </c>
    </row>
    <row r="41" spans="1:9" x14ac:dyDescent="0.25">
      <c r="A41" s="17">
        <v>40</v>
      </c>
      <c r="B41" s="12" t="s">
        <v>121</v>
      </c>
      <c r="C41" s="3"/>
      <c r="D41" s="3"/>
      <c r="E41" s="3"/>
      <c r="F41" s="3"/>
      <c r="G41" s="21">
        <v>1</v>
      </c>
      <c r="H41" s="2">
        <v>25</v>
      </c>
      <c r="I41" s="2">
        <v>25</v>
      </c>
    </row>
    <row r="42" spans="1:9" x14ac:dyDescent="0.25">
      <c r="A42" s="17">
        <v>41</v>
      </c>
      <c r="B42" s="11" t="s">
        <v>123</v>
      </c>
      <c r="C42" s="3">
        <v>1357</v>
      </c>
      <c r="D42" s="3">
        <v>280</v>
      </c>
      <c r="E42" s="3">
        <v>6380</v>
      </c>
      <c r="F42" s="3">
        <v>1069</v>
      </c>
      <c r="G42" s="18">
        <v>0.967741935483871</v>
      </c>
      <c r="H42" s="2">
        <v>30</v>
      </c>
      <c r="I42" s="2">
        <v>31</v>
      </c>
    </row>
    <row r="43" spans="1:9" x14ac:dyDescent="0.25">
      <c r="A43" s="17">
        <v>42</v>
      </c>
      <c r="B43" s="15" t="s">
        <v>128</v>
      </c>
      <c r="C43" s="3"/>
      <c r="D43" s="3"/>
      <c r="E43" s="3"/>
      <c r="F43" s="3"/>
      <c r="G43" s="18">
        <v>0.8571428571428571</v>
      </c>
      <c r="H43" s="2">
        <v>18</v>
      </c>
      <c r="I43" s="2">
        <v>21</v>
      </c>
    </row>
    <row r="44" spans="1:9" x14ac:dyDescent="0.25">
      <c r="A44" s="17">
        <v>43</v>
      </c>
      <c r="B44" s="8" t="s">
        <v>211</v>
      </c>
      <c r="C44" s="3"/>
      <c r="D44" s="3"/>
      <c r="E44" s="3"/>
      <c r="F44" s="3"/>
      <c r="G44" s="21">
        <v>1.1219512195121952</v>
      </c>
      <c r="H44" s="2">
        <v>46</v>
      </c>
      <c r="I44" s="2">
        <v>41</v>
      </c>
    </row>
    <row r="45" spans="1:9" x14ac:dyDescent="0.25">
      <c r="A45" s="17">
        <v>44</v>
      </c>
      <c r="B45" s="24" t="s">
        <v>125</v>
      </c>
      <c r="C45" s="3"/>
      <c r="D45" s="3"/>
      <c r="E45" s="3"/>
      <c r="F45" s="3"/>
      <c r="G45" s="18">
        <v>0.61111111111111116</v>
      </c>
      <c r="H45" s="2">
        <v>22</v>
      </c>
      <c r="I45" s="2">
        <v>36</v>
      </c>
    </row>
    <row r="46" spans="1:9" x14ac:dyDescent="0.25">
      <c r="A46" s="17">
        <v>45</v>
      </c>
      <c r="B46" s="10" t="s">
        <v>99</v>
      </c>
      <c r="C46" s="3"/>
      <c r="D46" s="3"/>
      <c r="E46" s="3"/>
      <c r="F46" s="3"/>
      <c r="G46" s="21">
        <v>1.5</v>
      </c>
      <c r="H46" s="2">
        <v>30</v>
      </c>
      <c r="I46" s="2">
        <v>20</v>
      </c>
    </row>
    <row r="47" spans="1:9" x14ac:dyDescent="0.25">
      <c r="A47" s="17">
        <v>46</v>
      </c>
      <c r="B47" s="10" t="s">
        <v>97</v>
      </c>
      <c r="C47" s="3"/>
      <c r="D47" s="3"/>
      <c r="E47" s="3"/>
      <c r="F47" s="3"/>
      <c r="G47" s="21">
        <v>1</v>
      </c>
      <c r="H47" s="2">
        <v>31</v>
      </c>
      <c r="I47" s="2">
        <v>31</v>
      </c>
    </row>
    <row r="48" spans="1:9" x14ac:dyDescent="0.25">
      <c r="A48" s="17">
        <v>47</v>
      </c>
      <c r="B48" s="7" t="s">
        <v>209</v>
      </c>
      <c r="C48" s="3"/>
      <c r="D48" s="3"/>
      <c r="E48" s="3"/>
      <c r="F48" s="3"/>
      <c r="G48" s="18">
        <v>0.64864864864864868</v>
      </c>
      <c r="H48" s="2">
        <v>24</v>
      </c>
      <c r="I48" s="2">
        <v>37</v>
      </c>
    </row>
    <row r="49" spans="1:9" x14ac:dyDescent="0.25">
      <c r="A49" s="17">
        <v>48</v>
      </c>
      <c r="B49" s="24" t="s">
        <v>19</v>
      </c>
      <c r="C49" s="3"/>
      <c r="D49" s="3"/>
      <c r="E49" s="3"/>
      <c r="F49" s="3"/>
      <c r="G49" s="18">
        <v>0.42424242424242425</v>
      </c>
      <c r="H49" s="2">
        <v>14</v>
      </c>
      <c r="I49" s="2">
        <v>33</v>
      </c>
    </row>
    <row r="50" spans="1:9" x14ac:dyDescent="0.25">
      <c r="A50" s="17">
        <v>49</v>
      </c>
      <c r="B50" s="11" t="s">
        <v>215</v>
      </c>
      <c r="C50" s="3"/>
      <c r="D50" s="3"/>
      <c r="E50" s="3"/>
      <c r="F50" s="3"/>
      <c r="G50" s="18">
        <v>0.3888888888888889</v>
      </c>
      <c r="H50" s="2">
        <v>14</v>
      </c>
      <c r="I50" s="2">
        <v>36</v>
      </c>
    </row>
    <row r="51" spans="1:9" x14ac:dyDescent="0.25">
      <c r="A51" s="17">
        <v>50</v>
      </c>
      <c r="B51" s="24" t="s">
        <v>213</v>
      </c>
      <c r="C51" s="3"/>
      <c r="D51" s="3"/>
      <c r="E51" s="3"/>
      <c r="F51" s="3"/>
      <c r="G51" s="18">
        <v>0.94285714285714284</v>
      </c>
      <c r="H51" s="2">
        <v>33</v>
      </c>
      <c r="I51" s="2">
        <v>35</v>
      </c>
    </row>
  </sheetData>
  <autoFilter ref="B1:I51" xr:uid="{CC22DA80-9892-404F-A142-D3B4BD081F69}">
    <sortState xmlns:xlrd2="http://schemas.microsoft.com/office/spreadsheetml/2017/richdata2" ref="B2:I51">
      <sortCondition ref="B1:B51"/>
    </sortState>
  </autoFilter>
  <conditionalFormatting sqref="H1">
    <cfRule type="aboveAverage" dxfId="19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ellIs" dxfId="18" priority="2" operator="lessThan">
      <formula>20</formula>
    </cfRule>
  </conditionalFormatting>
  <conditionalFormatting sqref="G1">
    <cfRule type="cellIs" dxfId="17" priority="1" operator="less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87D4-EEA8-41C1-BC58-B8E598A60B9C}">
  <dimension ref="A1:J64"/>
  <sheetViews>
    <sheetView workbookViewId="0">
      <selection activeCell="M58" sqref="M58"/>
    </sheetView>
  </sheetViews>
  <sheetFormatPr defaultRowHeight="15.75" x14ac:dyDescent="0.25"/>
  <cols>
    <col min="1" max="1" width="6.140625" style="6" bestFit="1" customWidth="1"/>
    <col min="2" max="2" width="6" style="6" bestFit="1" customWidth="1"/>
    <col min="3" max="3" width="12.7109375" style="14" bestFit="1" customWidth="1"/>
    <col min="4" max="4" width="6.5703125" style="6" bestFit="1" customWidth="1"/>
    <col min="5" max="5" width="23.5703125" style="6" bestFit="1" customWidth="1"/>
    <col min="6" max="6" width="7.7109375" style="6" bestFit="1" customWidth="1"/>
    <col min="7" max="7" width="5.7109375" style="77" bestFit="1" customWidth="1"/>
    <col min="8" max="8" width="8.42578125" style="6" bestFit="1" customWidth="1"/>
    <col min="9" max="9" width="5" style="6" bestFit="1" customWidth="1"/>
    <col min="10" max="10" width="25" style="6" bestFit="1" customWidth="1"/>
  </cols>
  <sheetData>
    <row r="1" spans="1:10" x14ac:dyDescent="0.25">
      <c r="A1" s="43" t="s">
        <v>129</v>
      </c>
      <c r="B1" s="43" t="s">
        <v>180</v>
      </c>
      <c r="C1" s="44" t="s">
        <v>0</v>
      </c>
      <c r="D1" s="43" t="s">
        <v>1</v>
      </c>
      <c r="E1" s="44" t="s">
        <v>2</v>
      </c>
      <c r="F1" s="45"/>
      <c r="G1" s="76" t="s">
        <v>3</v>
      </c>
      <c r="H1" s="44" t="s">
        <v>4</v>
      </c>
      <c r="I1" s="44" t="s">
        <v>5</v>
      </c>
      <c r="J1" s="46" t="s">
        <v>6</v>
      </c>
    </row>
    <row r="2" spans="1:10" x14ac:dyDescent="0.25">
      <c r="A2" s="47" t="s">
        <v>130</v>
      </c>
      <c r="B2" s="47" t="s">
        <v>7</v>
      </c>
      <c r="C2" s="44" t="s">
        <v>8</v>
      </c>
      <c r="D2" s="43" t="s">
        <v>181</v>
      </c>
      <c r="E2" s="43" t="s">
        <v>9</v>
      </c>
      <c r="F2" s="44" t="s">
        <v>10</v>
      </c>
      <c r="G2" s="47">
        <v>64</v>
      </c>
      <c r="H2" s="47" t="s">
        <v>143</v>
      </c>
      <c r="I2" s="44" t="s">
        <v>247</v>
      </c>
      <c r="J2" s="43" t="s">
        <v>11</v>
      </c>
    </row>
    <row r="3" spans="1:10" x14ac:dyDescent="0.25">
      <c r="A3" s="48" t="s">
        <v>131</v>
      </c>
      <c r="B3" s="47" t="s">
        <v>7</v>
      </c>
      <c r="C3" s="44" t="s">
        <v>12</v>
      </c>
      <c r="D3" s="43" t="s">
        <v>182</v>
      </c>
      <c r="E3" s="43" t="s">
        <v>13</v>
      </c>
      <c r="F3" s="44" t="s">
        <v>10</v>
      </c>
      <c r="G3" s="47">
        <v>30</v>
      </c>
      <c r="H3" s="47" t="s">
        <v>137</v>
      </c>
      <c r="I3" s="44" t="s">
        <v>248</v>
      </c>
      <c r="J3" s="43" t="s">
        <v>14</v>
      </c>
    </row>
    <row r="4" spans="1:10" x14ac:dyDescent="0.25">
      <c r="A4" s="48" t="s">
        <v>132</v>
      </c>
      <c r="B4" s="47" t="s">
        <v>7</v>
      </c>
      <c r="C4" s="44" t="s">
        <v>15</v>
      </c>
      <c r="D4" s="43" t="s">
        <v>183</v>
      </c>
      <c r="E4" s="43" t="s">
        <v>16</v>
      </c>
      <c r="F4" s="44" t="s">
        <v>10</v>
      </c>
      <c r="G4" s="47">
        <v>34</v>
      </c>
      <c r="H4" s="47" t="s">
        <v>187</v>
      </c>
      <c r="I4" s="44" t="s">
        <v>249</v>
      </c>
      <c r="J4" s="43" t="s">
        <v>17</v>
      </c>
    </row>
    <row r="5" spans="1:10" x14ac:dyDescent="0.25">
      <c r="A5" s="48" t="s">
        <v>133</v>
      </c>
      <c r="B5" s="47" t="s">
        <v>7</v>
      </c>
      <c r="C5" s="44" t="s">
        <v>18</v>
      </c>
      <c r="D5" s="43" t="s">
        <v>134</v>
      </c>
      <c r="E5" s="43" t="s">
        <v>19</v>
      </c>
      <c r="F5" s="44" t="s">
        <v>10</v>
      </c>
      <c r="G5" s="47">
        <v>22</v>
      </c>
      <c r="H5" s="47" t="s">
        <v>131</v>
      </c>
      <c r="I5" s="44" t="s">
        <v>250</v>
      </c>
      <c r="J5" s="43" t="s">
        <v>20</v>
      </c>
    </row>
    <row r="6" spans="1:10" x14ac:dyDescent="0.25">
      <c r="A6" s="48" t="s">
        <v>134</v>
      </c>
      <c r="B6" s="47" t="s">
        <v>7</v>
      </c>
      <c r="C6" s="44" t="s">
        <v>21</v>
      </c>
      <c r="D6" s="43" t="s">
        <v>136</v>
      </c>
      <c r="E6" s="43" t="s">
        <v>22</v>
      </c>
      <c r="F6" s="44" t="s">
        <v>10</v>
      </c>
      <c r="G6" s="47">
        <v>17</v>
      </c>
      <c r="H6" s="47" t="s">
        <v>187</v>
      </c>
      <c r="I6" s="44" t="s">
        <v>251</v>
      </c>
      <c r="J6" s="43" t="s">
        <v>23</v>
      </c>
    </row>
    <row r="7" spans="1:10" x14ac:dyDescent="0.25">
      <c r="A7" s="60"/>
      <c r="B7" s="61"/>
      <c r="C7" s="61"/>
      <c r="D7" s="61"/>
      <c r="E7" s="62"/>
      <c r="F7" s="45"/>
      <c r="G7" s="49">
        <v>167</v>
      </c>
      <c r="H7" s="49" t="s">
        <v>236</v>
      </c>
      <c r="I7" s="50" t="s">
        <v>252</v>
      </c>
      <c r="J7" s="45"/>
    </row>
    <row r="8" spans="1:10" x14ac:dyDescent="0.25">
      <c r="A8" s="48" t="s">
        <v>135</v>
      </c>
      <c r="B8" s="47" t="s">
        <v>7</v>
      </c>
      <c r="C8" s="44" t="s">
        <v>15</v>
      </c>
      <c r="D8" s="43" t="s">
        <v>145</v>
      </c>
      <c r="E8" s="43" t="s">
        <v>24</v>
      </c>
      <c r="F8" s="44" t="s">
        <v>25</v>
      </c>
      <c r="G8" s="47">
        <v>42</v>
      </c>
      <c r="H8" s="47" t="s">
        <v>152</v>
      </c>
      <c r="I8" s="44" t="s">
        <v>253</v>
      </c>
      <c r="J8" s="43" t="s">
        <v>26</v>
      </c>
    </row>
    <row r="9" spans="1:10" x14ac:dyDescent="0.25">
      <c r="A9" s="48" t="s">
        <v>136</v>
      </c>
      <c r="B9" s="47" t="s">
        <v>7</v>
      </c>
      <c r="C9" s="44" t="s">
        <v>8</v>
      </c>
      <c r="D9" s="43" t="s">
        <v>184</v>
      </c>
      <c r="E9" s="43" t="s">
        <v>27</v>
      </c>
      <c r="F9" s="44" t="s">
        <v>25</v>
      </c>
      <c r="G9" s="47">
        <v>38</v>
      </c>
      <c r="H9" s="47" t="s">
        <v>132</v>
      </c>
      <c r="I9" s="44" t="s">
        <v>254</v>
      </c>
      <c r="J9" s="43" t="s">
        <v>28</v>
      </c>
    </row>
    <row r="10" spans="1:10" x14ac:dyDescent="0.25">
      <c r="A10" s="48" t="s">
        <v>137</v>
      </c>
      <c r="B10" s="47" t="s">
        <v>7</v>
      </c>
      <c r="C10" s="44" t="s">
        <v>18</v>
      </c>
      <c r="D10" s="43" t="s">
        <v>185</v>
      </c>
      <c r="E10" s="43" t="s">
        <v>29</v>
      </c>
      <c r="F10" s="44" t="s">
        <v>25</v>
      </c>
      <c r="G10" s="47">
        <v>33</v>
      </c>
      <c r="H10" s="47" t="s">
        <v>233</v>
      </c>
      <c r="I10" s="44" t="s">
        <v>249</v>
      </c>
      <c r="J10" s="43" t="s">
        <v>30</v>
      </c>
    </row>
    <row r="11" spans="1:10" x14ac:dyDescent="0.25">
      <c r="A11" s="48" t="s">
        <v>138</v>
      </c>
      <c r="B11" s="47" t="s">
        <v>7</v>
      </c>
      <c r="C11" s="44" t="s">
        <v>12</v>
      </c>
      <c r="D11" s="43" t="s">
        <v>135</v>
      </c>
      <c r="E11" s="43" t="s">
        <v>31</v>
      </c>
      <c r="F11" s="44" t="s">
        <v>25</v>
      </c>
      <c r="G11" s="47">
        <v>25</v>
      </c>
      <c r="H11" s="47" t="s">
        <v>137</v>
      </c>
      <c r="I11" s="44" t="s">
        <v>255</v>
      </c>
      <c r="J11" s="43" t="s">
        <v>32</v>
      </c>
    </row>
    <row r="12" spans="1:10" x14ac:dyDescent="0.25">
      <c r="A12" s="48" t="s">
        <v>139</v>
      </c>
      <c r="B12" s="47" t="s">
        <v>7</v>
      </c>
      <c r="C12" s="44" t="s">
        <v>33</v>
      </c>
      <c r="D12" s="43" t="s">
        <v>186</v>
      </c>
      <c r="E12" s="43" t="s">
        <v>34</v>
      </c>
      <c r="F12" s="44" t="s">
        <v>25</v>
      </c>
      <c r="G12" s="47">
        <v>24</v>
      </c>
      <c r="H12" s="47" t="s">
        <v>131</v>
      </c>
      <c r="I12" s="44" t="s">
        <v>256</v>
      </c>
      <c r="J12" s="43" t="s">
        <v>35</v>
      </c>
    </row>
    <row r="13" spans="1:10" x14ac:dyDescent="0.25">
      <c r="A13" s="48" t="s">
        <v>140</v>
      </c>
      <c r="B13" s="47" t="s">
        <v>7</v>
      </c>
      <c r="C13" s="44" t="s">
        <v>36</v>
      </c>
      <c r="D13" s="43" t="s">
        <v>187</v>
      </c>
      <c r="E13" s="43" t="s">
        <v>37</v>
      </c>
      <c r="F13" s="44" t="s">
        <v>25</v>
      </c>
      <c r="G13" s="47">
        <v>17</v>
      </c>
      <c r="H13" s="47" t="s">
        <v>177</v>
      </c>
      <c r="I13" s="44" t="s">
        <v>257</v>
      </c>
      <c r="J13" s="43" t="s">
        <v>38</v>
      </c>
    </row>
    <row r="14" spans="1:10" x14ac:dyDescent="0.25">
      <c r="A14" s="60"/>
      <c r="B14" s="61"/>
      <c r="C14" s="61"/>
      <c r="D14" s="61"/>
      <c r="E14" s="62"/>
      <c r="F14" s="45"/>
      <c r="G14" s="49">
        <v>179</v>
      </c>
      <c r="H14" s="49" t="s">
        <v>237</v>
      </c>
      <c r="I14" s="50" t="s">
        <v>258</v>
      </c>
      <c r="J14" s="45"/>
    </row>
    <row r="15" spans="1:10" x14ac:dyDescent="0.25">
      <c r="A15" s="48" t="s">
        <v>141</v>
      </c>
      <c r="B15" s="47" t="s">
        <v>7</v>
      </c>
      <c r="C15" s="44" t="s">
        <v>8</v>
      </c>
      <c r="D15" s="43" t="s">
        <v>188</v>
      </c>
      <c r="E15" s="43" t="s">
        <v>39</v>
      </c>
      <c r="F15" s="44" t="s">
        <v>40</v>
      </c>
      <c r="G15" s="47">
        <v>33</v>
      </c>
      <c r="H15" s="47" t="s">
        <v>235</v>
      </c>
      <c r="I15" s="44" t="s">
        <v>259</v>
      </c>
      <c r="J15" s="43" t="s">
        <v>41</v>
      </c>
    </row>
    <row r="16" spans="1:10" x14ac:dyDescent="0.25">
      <c r="A16" s="48" t="s">
        <v>142</v>
      </c>
      <c r="B16" s="47" t="s">
        <v>7</v>
      </c>
      <c r="C16" s="44" t="s">
        <v>42</v>
      </c>
      <c r="D16" s="43" t="s">
        <v>189</v>
      </c>
      <c r="E16" s="43" t="s">
        <v>212</v>
      </c>
      <c r="F16" s="44" t="s">
        <v>40</v>
      </c>
      <c r="G16" s="47">
        <v>9</v>
      </c>
      <c r="H16" s="47" t="s">
        <v>175</v>
      </c>
      <c r="I16" s="44" t="s">
        <v>260</v>
      </c>
      <c r="J16" s="43" t="s">
        <v>43</v>
      </c>
    </row>
    <row r="17" spans="1:10" x14ac:dyDescent="0.25">
      <c r="A17" s="60"/>
      <c r="B17" s="61"/>
      <c r="C17" s="61"/>
      <c r="D17" s="61"/>
      <c r="E17" s="62"/>
      <c r="F17" s="45"/>
      <c r="G17" s="49">
        <v>42</v>
      </c>
      <c r="H17" s="49" t="s">
        <v>194</v>
      </c>
      <c r="I17" s="50" t="s">
        <v>261</v>
      </c>
      <c r="J17" s="45"/>
    </row>
    <row r="18" spans="1:10" x14ac:dyDescent="0.25">
      <c r="A18" s="48" t="s">
        <v>143</v>
      </c>
      <c r="B18" s="47" t="s">
        <v>7</v>
      </c>
      <c r="C18" s="44" t="s">
        <v>8</v>
      </c>
      <c r="D18" s="43" t="s">
        <v>190</v>
      </c>
      <c r="E18" s="43" t="s">
        <v>44</v>
      </c>
      <c r="F18" s="51" t="s">
        <v>45</v>
      </c>
      <c r="G18" s="47">
        <v>38</v>
      </c>
      <c r="H18" s="47" t="s">
        <v>187</v>
      </c>
      <c r="I18" s="44" t="s">
        <v>262</v>
      </c>
      <c r="J18" s="43" t="s">
        <v>46</v>
      </c>
    </row>
    <row r="19" spans="1:10" x14ac:dyDescent="0.25">
      <c r="A19" s="52" t="s">
        <v>144</v>
      </c>
      <c r="B19" s="53" t="s">
        <v>7</v>
      </c>
      <c r="C19" s="56" t="s">
        <v>12</v>
      </c>
      <c r="D19" s="54" t="s">
        <v>191</v>
      </c>
      <c r="E19" s="54" t="s">
        <v>47</v>
      </c>
      <c r="F19" s="55" t="s">
        <v>45</v>
      </c>
      <c r="G19" s="53">
        <v>31</v>
      </c>
      <c r="H19" s="53" t="s">
        <v>238</v>
      </c>
      <c r="I19" s="56" t="s">
        <v>263</v>
      </c>
      <c r="J19" s="54" t="s">
        <v>48</v>
      </c>
    </row>
    <row r="20" spans="1:10" x14ac:dyDescent="0.25">
      <c r="A20" s="52" t="s">
        <v>145</v>
      </c>
      <c r="B20" s="53" t="s">
        <v>7</v>
      </c>
      <c r="C20" s="56" t="s">
        <v>36</v>
      </c>
      <c r="D20" s="54" t="s">
        <v>173</v>
      </c>
      <c r="E20" s="54" t="s">
        <v>49</v>
      </c>
      <c r="F20" s="55" t="s">
        <v>45</v>
      </c>
      <c r="G20" s="53">
        <v>18</v>
      </c>
      <c r="H20" s="53" t="s">
        <v>161</v>
      </c>
      <c r="I20" s="56" t="s">
        <v>264</v>
      </c>
      <c r="J20" s="54" t="s">
        <v>28</v>
      </c>
    </row>
    <row r="21" spans="1:10" x14ac:dyDescent="0.25">
      <c r="A21" s="52" t="s">
        <v>146</v>
      </c>
      <c r="B21" s="53" t="s">
        <v>7</v>
      </c>
      <c r="C21" s="56" t="s">
        <v>21</v>
      </c>
      <c r="D21" s="54" t="s">
        <v>167</v>
      </c>
      <c r="E21" s="54" t="s">
        <v>50</v>
      </c>
      <c r="F21" s="55" t="s">
        <v>45</v>
      </c>
      <c r="G21" s="53">
        <v>25</v>
      </c>
      <c r="H21" s="53" t="s">
        <v>173</v>
      </c>
      <c r="I21" s="56" t="s">
        <v>265</v>
      </c>
      <c r="J21" s="54" t="s">
        <v>51</v>
      </c>
    </row>
    <row r="22" spans="1:10" x14ac:dyDescent="0.25">
      <c r="A22" s="52" t="s">
        <v>147</v>
      </c>
      <c r="B22" s="53" t="s">
        <v>7</v>
      </c>
      <c r="C22" s="56" t="s">
        <v>33</v>
      </c>
      <c r="D22" s="54" t="s">
        <v>140</v>
      </c>
      <c r="E22" s="54" t="s">
        <v>52</v>
      </c>
      <c r="F22" s="55" t="s">
        <v>45</v>
      </c>
      <c r="G22" s="53">
        <v>22</v>
      </c>
      <c r="H22" s="53" t="s">
        <v>207</v>
      </c>
      <c r="I22" s="56" t="s">
        <v>266</v>
      </c>
      <c r="J22" s="54" t="s">
        <v>53</v>
      </c>
    </row>
    <row r="23" spans="1:10" x14ac:dyDescent="0.25">
      <c r="A23" s="60"/>
      <c r="B23" s="61"/>
      <c r="C23" s="61"/>
      <c r="D23" s="61"/>
      <c r="E23" s="62"/>
      <c r="F23" s="45"/>
      <c r="G23" s="49">
        <v>134</v>
      </c>
      <c r="H23" s="49" t="s">
        <v>239</v>
      </c>
      <c r="I23" s="50" t="s">
        <v>264</v>
      </c>
      <c r="J23" s="45"/>
    </row>
    <row r="24" spans="1:10" x14ac:dyDescent="0.25">
      <c r="A24" s="48" t="s">
        <v>148</v>
      </c>
      <c r="B24" s="47" t="s">
        <v>7</v>
      </c>
      <c r="C24" s="44" t="s">
        <v>54</v>
      </c>
      <c r="D24" s="43" t="s">
        <v>192</v>
      </c>
      <c r="E24" s="43" t="s">
        <v>55</v>
      </c>
      <c r="F24" s="44" t="s">
        <v>56</v>
      </c>
      <c r="G24" s="47">
        <v>27</v>
      </c>
      <c r="H24" s="47" t="s">
        <v>154</v>
      </c>
      <c r="I24" s="44" t="s">
        <v>267</v>
      </c>
      <c r="J24" s="43" t="s">
        <v>57</v>
      </c>
    </row>
    <row r="25" spans="1:10" x14ac:dyDescent="0.25">
      <c r="A25" s="48" t="s">
        <v>149</v>
      </c>
      <c r="B25" s="47" t="s">
        <v>7</v>
      </c>
      <c r="C25" s="44" t="s">
        <v>58</v>
      </c>
      <c r="D25" s="43" t="s">
        <v>193</v>
      </c>
      <c r="E25" s="43" t="s">
        <v>59</v>
      </c>
      <c r="F25" s="44" t="s">
        <v>56</v>
      </c>
      <c r="G25" s="47">
        <v>13</v>
      </c>
      <c r="H25" s="47" t="s">
        <v>231</v>
      </c>
      <c r="I25" s="44" t="s">
        <v>250</v>
      </c>
      <c r="J25" s="43" t="s">
        <v>60</v>
      </c>
    </row>
    <row r="26" spans="1:10" x14ac:dyDescent="0.25">
      <c r="A26" s="48" t="s">
        <v>150</v>
      </c>
      <c r="B26" s="47" t="s">
        <v>7</v>
      </c>
      <c r="C26" s="44" t="s">
        <v>54</v>
      </c>
      <c r="D26" s="43" t="s">
        <v>194</v>
      </c>
      <c r="E26" s="43" t="s">
        <v>61</v>
      </c>
      <c r="F26" s="44" t="s">
        <v>56</v>
      </c>
      <c r="G26" s="47">
        <v>2</v>
      </c>
      <c r="H26" s="47" t="s">
        <v>240</v>
      </c>
      <c r="I26" s="44" t="s">
        <v>268</v>
      </c>
      <c r="J26" s="43" t="s">
        <v>62</v>
      </c>
    </row>
    <row r="27" spans="1:10" x14ac:dyDescent="0.25">
      <c r="A27" s="60"/>
      <c r="B27" s="61"/>
      <c r="C27" s="61"/>
      <c r="D27" s="61"/>
      <c r="E27" s="62"/>
      <c r="F27" s="45"/>
      <c r="G27" s="49">
        <v>42</v>
      </c>
      <c r="H27" s="49" t="s">
        <v>183</v>
      </c>
      <c r="I27" s="50" t="s">
        <v>269</v>
      </c>
      <c r="J27" s="45"/>
    </row>
    <row r="28" spans="1:10" x14ac:dyDescent="0.25">
      <c r="A28" s="48" t="s">
        <v>151</v>
      </c>
      <c r="B28" s="47" t="s">
        <v>7</v>
      </c>
      <c r="C28" s="44" t="s">
        <v>63</v>
      </c>
      <c r="D28" s="43" t="s">
        <v>195</v>
      </c>
      <c r="E28" s="43" t="s">
        <v>64</v>
      </c>
      <c r="F28" s="44" t="s">
        <v>65</v>
      </c>
      <c r="G28" s="47">
        <v>40</v>
      </c>
      <c r="H28" s="47" t="s">
        <v>159</v>
      </c>
      <c r="I28" s="44" t="s">
        <v>270</v>
      </c>
      <c r="J28" s="43" t="s">
        <v>66</v>
      </c>
    </row>
    <row r="29" spans="1:10" x14ac:dyDescent="0.25">
      <c r="A29" s="48" t="s">
        <v>152</v>
      </c>
      <c r="B29" s="47" t="s">
        <v>7</v>
      </c>
      <c r="C29" s="44" t="s">
        <v>67</v>
      </c>
      <c r="D29" s="43" t="s">
        <v>196</v>
      </c>
      <c r="E29" s="43" t="s">
        <v>68</v>
      </c>
      <c r="F29" s="44" t="s">
        <v>65</v>
      </c>
      <c r="G29" s="47">
        <v>37</v>
      </c>
      <c r="H29" s="47" t="s">
        <v>153</v>
      </c>
      <c r="I29" s="44" t="s">
        <v>271</v>
      </c>
      <c r="J29" s="43" t="s">
        <v>69</v>
      </c>
    </row>
    <row r="30" spans="1:10" x14ac:dyDescent="0.25">
      <c r="A30" s="60"/>
      <c r="B30" s="61"/>
      <c r="C30" s="61"/>
      <c r="D30" s="61"/>
      <c r="E30" s="62"/>
      <c r="F30" s="45"/>
      <c r="G30" s="49">
        <v>77</v>
      </c>
      <c r="H30" s="49" t="s">
        <v>173</v>
      </c>
      <c r="I30" s="50" t="s">
        <v>272</v>
      </c>
      <c r="J30" s="45"/>
    </row>
    <row r="31" spans="1:10" x14ac:dyDescent="0.25">
      <c r="A31" s="52" t="s">
        <v>153</v>
      </c>
      <c r="B31" s="53" t="s">
        <v>7</v>
      </c>
      <c r="C31" s="56" t="s">
        <v>36</v>
      </c>
      <c r="D31" s="54" t="s">
        <v>197</v>
      </c>
      <c r="E31" s="54" t="s">
        <v>70</v>
      </c>
      <c r="F31" s="54" t="s">
        <v>71</v>
      </c>
      <c r="G31" s="53">
        <v>42</v>
      </c>
      <c r="H31" s="53" t="s">
        <v>161</v>
      </c>
      <c r="I31" s="56" t="s">
        <v>273</v>
      </c>
      <c r="J31" s="54" t="s">
        <v>72</v>
      </c>
    </row>
    <row r="32" spans="1:10" x14ac:dyDescent="0.25">
      <c r="A32" s="48" t="s">
        <v>154</v>
      </c>
      <c r="B32" s="47" t="s">
        <v>7</v>
      </c>
      <c r="C32" s="44" t="s">
        <v>8</v>
      </c>
      <c r="D32" s="43" t="s">
        <v>198</v>
      </c>
      <c r="E32" s="43" t="s">
        <v>73</v>
      </c>
      <c r="F32" s="43" t="s">
        <v>71</v>
      </c>
      <c r="G32" s="47">
        <v>40</v>
      </c>
      <c r="H32" s="47" t="s">
        <v>232</v>
      </c>
      <c r="I32" s="44" t="s">
        <v>274</v>
      </c>
      <c r="J32" s="43" t="s">
        <v>46</v>
      </c>
    </row>
    <row r="33" spans="1:10" x14ac:dyDescent="0.25">
      <c r="A33" s="52" t="s">
        <v>155</v>
      </c>
      <c r="B33" s="53" t="s">
        <v>7</v>
      </c>
      <c r="C33" s="56" t="s">
        <v>12</v>
      </c>
      <c r="D33" s="54" t="s">
        <v>199</v>
      </c>
      <c r="E33" s="54" t="s">
        <v>74</v>
      </c>
      <c r="F33" s="54" t="s">
        <v>71</v>
      </c>
      <c r="G33" s="53">
        <v>36</v>
      </c>
      <c r="H33" s="53" t="s">
        <v>137</v>
      </c>
      <c r="I33" s="56" t="s">
        <v>275</v>
      </c>
      <c r="J33" s="54" t="s">
        <v>75</v>
      </c>
    </row>
    <row r="34" spans="1:10" x14ac:dyDescent="0.25">
      <c r="A34" s="52" t="s">
        <v>156</v>
      </c>
      <c r="B34" s="53" t="s">
        <v>7</v>
      </c>
      <c r="C34" s="56" t="s">
        <v>21</v>
      </c>
      <c r="D34" s="54" t="s">
        <v>200</v>
      </c>
      <c r="E34" s="54" t="s">
        <v>76</v>
      </c>
      <c r="F34" s="54" t="s">
        <v>71</v>
      </c>
      <c r="G34" s="53">
        <v>26</v>
      </c>
      <c r="H34" s="53" t="s">
        <v>143</v>
      </c>
      <c r="I34" s="56" t="s">
        <v>276</v>
      </c>
      <c r="J34" s="54" t="s">
        <v>77</v>
      </c>
    </row>
    <row r="35" spans="1:10" x14ac:dyDescent="0.25">
      <c r="A35" s="52" t="s">
        <v>157</v>
      </c>
      <c r="B35" s="53" t="s">
        <v>7</v>
      </c>
      <c r="C35" s="56" t="s">
        <v>78</v>
      </c>
      <c r="D35" s="54" t="s">
        <v>197</v>
      </c>
      <c r="E35" s="54" t="s">
        <v>79</v>
      </c>
      <c r="F35" s="54" t="s">
        <v>71</v>
      </c>
      <c r="G35" s="53">
        <v>39</v>
      </c>
      <c r="H35" s="53" t="s">
        <v>176</v>
      </c>
      <c r="I35" s="56" t="s">
        <v>277</v>
      </c>
      <c r="J35" s="54" t="s">
        <v>35</v>
      </c>
    </row>
    <row r="36" spans="1:10" x14ac:dyDescent="0.25">
      <c r="A36" s="52" t="s">
        <v>158</v>
      </c>
      <c r="B36" s="53" t="s">
        <v>7</v>
      </c>
      <c r="C36" s="56" t="s">
        <v>80</v>
      </c>
      <c r="D36" s="54" t="s">
        <v>140</v>
      </c>
      <c r="E36" s="54" t="s">
        <v>81</v>
      </c>
      <c r="F36" s="54" t="s">
        <v>71</v>
      </c>
      <c r="G36" s="53">
        <v>22</v>
      </c>
      <c r="H36" s="53" t="s">
        <v>238</v>
      </c>
      <c r="I36" s="56" t="s">
        <v>278</v>
      </c>
      <c r="J36" s="54" t="s">
        <v>82</v>
      </c>
    </row>
    <row r="37" spans="1:10" x14ac:dyDescent="0.25">
      <c r="A37" s="60"/>
      <c r="B37" s="61"/>
      <c r="C37" s="61"/>
      <c r="D37" s="61"/>
      <c r="E37" s="62"/>
      <c r="F37" s="45"/>
      <c r="G37" s="49">
        <v>205</v>
      </c>
      <c r="H37" s="49" t="s">
        <v>241</v>
      </c>
      <c r="I37" s="50" t="s">
        <v>279</v>
      </c>
      <c r="J37" s="45"/>
    </row>
    <row r="38" spans="1:10" x14ac:dyDescent="0.25">
      <c r="A38" s="48" t="s">
        <v>159</v>
      </c>
      <c r="B38" s="47" t="s">
        <v>7</v>
      </c>
      <c r="C38" s="44" t="s">
        <v>12</v>
      </c>
      <c r="D38" s="43" t="s">
        <v>201</v>
      </c>
      <c r="E38" s="43" t="s">
        <v>83</v>
      </c>
      <c r="F38" s="44" t="s">
        <v>84</v>
      </c>
      <c r="G38" s="47">
        <v>46</v>
      </c>
      <c r="H38" s="47" t="s">
        <v>141</v>
      </c>
      <c r="I38" s="44" t="s">
        <v>280</v>
      </c>
      <c r="J38" s="43" t="s">
        <v>85</v>
      </c>
    </row>
    <row r="39" spans="1:10" x14ac:dyDescent="0.25">
      <c r="A39" s="48" t="s">
        <v>160</v>
      </c>
      <c r="B39" s="47" t="s">
        <v>7</v>
      </c>
      <c r="C39" s="44" t="s">
        <v>8</v>
      </c>
      <c r="D39" s="43" t="s">
        <v>150</v>
      </c>
      <c r="E39" s="43" t="s">
        <v>86</v>
      </c>
      <c r="F39" s="44" t="s">
        <v>84</v>
      </c>
      <c r="G39" s="47">
        <v>48</v>
      </c>
      <c r="H39" s="47" t="s">
        <v>233</v>
      </c>
      <c r="I39" s="44" t="s">
        <v>254</v>
      </c>
      <c r="J39" s="43" t="s">
        <v>87</v>
      </c>
    </row>
    <row r="40" spans="1:10" x14ac:dyDescent="0.25">
      <c r="A40" s="48" t="s">
        <v>161</v>
      </c>
      <c r="B40" s="47" t="s">
        <v>7</v>
      </c>
      <c r="C40" s="44" t="s">
        <v>18</v>
      </c>
      <c r="D40" s="43" t="s">
        <v>165</v>
      </c>
      <c r="E40" s="43" t="s">
        <v>88</v>
      </c>
      <c r="F40" s="44" t="s">
        <v>84</v>
      </c>
      <c r="G40" s="47">
        <v>40</v>
      </c>
      <c r="H40" s="47" t="s">
        <v>144</v>
      </c>
      <c r="I40" s="44" t="s">
        <v>281</v>
      </c>
      <c r="J40" s="43" t="s">
        <v>89</v>
      </c>
    </row>
    <row r="41" spans="1:10" x14ac:dyDescent="0.25">
      <c r="A41" s="60"/>
      <c r="B41" s="61"/>
      <c r="C41" s="61"/>
      <c r="D41" s="61"/>
      <c r="E41" s="62"/>
      <c r="F41" s="45"/>
      <c r="G41" s="49">
        <v>134</v>
      </c>
      <c r="H41" s="49" t="s">
        <v>242</v>
      </c>
      <c r="I41" s="50" t="s">
        <v>282</v>
      </c>
      <c r="J41" s="45"/>
    </row>
    <row r="42" spans="1:10" x14ac:dyDescent="0.25">
      <c r="A42" s="48" t="s">
        <v>162</v>
      </c>
      <c r="B42" s="47" t="s">
        <v>7</v>
      </c>
      <c r="C42" s="44" t="s">
        <v>15</v>
      </c>
      <c r="D42" s="43" t="s">
        <v>202</v>
      </c>
      <c r="E42" s="43" t="s">
        <v>90</v>
      </c>
      <c r="F42" s="44" t="s">
        <v>91</v>
      </c>
      <c r="G42" s="47">
        <v>35</v>
      </c>
      <c r="H42" s="47" t="s">
        <v>154</v>
      </c>
      <c r="I42" s="44" t="s">
        <v>283</v>
      </c>
      <c r="J42" s="43" t="s">
        <v>92</v>
      </c>
    </row>
    <row r="43" spans="1:10" x14ac:dyDescent="0.25">
      <c r="A43" s="48" t="s">
        <v>163</v>
      </c>
      <c r="B43" s="47" t="s">
        <v>7</v>
      </c>
      <c r="C43" s="44" t="s">
        <v>8</v>
      </c>
      <c r="D43" s="43" t="s">
        <v>185</v>
      </c>
      <c r="E43" s="43" t="s">
        <v>93</v>
      </c>
      <c r="F43" s="44" t="s">
        <v>91</v>
      </c>
      <c r="G43" s="47">
        <v>22</v>
      </c>
      <c r="H43" s="47" t="s">
        <v>240</v>
      </c>
      <c r="I43" s="44" t="s">
        <v>267</v>
      </c>
      <c r="J43" s="43" t="s">
        <v>94</v>
      </c>
    </row>
    <row r="44" spans="1:10" x14ac:dyDescent="0.25">
      <c r="A44" s="48" t="s">
        <v>164</v>
      </c>
      <c r="B44" s="47" t="s">
        <v>7</v>
      </c>
      <c r="C44" s="44" t="s">
        <v>21</v>
      </c>
      <c r="D44" s="43" t="s">
        <v>203</v>
      </c>
      <c r="E44" s="43" t="s">
        <v>95</v>
      </c>
      <c r="F44" s="44" t="s">
        <v>91</v>
      </c>
      <c r="G44" s="47">
        <v>18</v>
      </c>
      <c r="H44" s="47" t="s">
        <v>161</v>
      </c>
      <c r="I44" s="44" t="s">
        <v>264</v>
      </c>
      <c r="J44" s="43" t="s">
        <v>96</v>
      </c>
    </row>
    <row r="45" spans="1:10" x14ac:dyDescent="0.25">
      <c r="A45" s="48" t="s">
        <v>165</v>
      </c>
      <c r="B45" s="47" t="s">
        <v>7</v>
      </c>
      <c r="C45" s="44" t="s">
        <v>33</v>
      </c>
      <c r="D45" s="43" t="s">
        <v>141</v>
      </c>
      <c r="E45" s="43" t="s">
        <v>97</v>
      </c>
      <c r="F45" s="44" t="s">
        <v>91</v>
      </c>
      <c r="G45" s="47">
        <v>18</v>
      </c>
      <c r="H45" s="47" t="s">
        <v>132</v>
      </c>
      <c r="I45" s="44" t="s">
        <v>260</v>
      </c>
      <c r="J45" s="43" t="s">
        <v>98</v>
      </c>
    </row>
    <row r="46" spans="1:10" x14ac:dyDescent="0.25">
      <c r="A46" s="48" t="s">
        <v>166</v>
      </c>
      <c r="B46" s="47" t="s">
        <v>7</v>
      </c>
      <c r="C46" s="44" t="s">
        <v>36</v>
      </c>
      <c r="D46" s="43" t="s">
        <v>167</v>
      </c>
      <c r="E46" s="43" t="s">
        <v>99</v>
      </c>
      <c r="F46" s="44" t="s">
        <v>91</v>
      </c>
      <c r="G46" s="47">
        <v>11</v>
      </c>
      <c r="H46" s="47" t="s">
        <v>157</v>
      </c>
      <c r="I46" s="44" t="s">
        <v>251</v>
      </c>
      <c r="J46" s="43" t="s">
        <v>100</v>
      </c>
    </row>
    <row r="47" spans="1:10" x14ac:dyDescent="0.25">
      <c r="A47" s="48" t="s">
        <v>167</v>
      </c>
      <c r="B47" s="47" t="s">
        <v>7</v>
      </c>
      <c r="C47" s="44" t="s">
        <v>12</v>
      </c>
      <c r="D47" s="43" t="s">
        <v>204</v>
      </c>
      <c r="E47" s="43" t="s">
        <v>101</v>
      </c>
      <c r="F47" s="44" t="s">
        <v>91</v>
      </c>
      <c r="G47" s="47">
        <v>8</v>
      </c>
      <c r="H47" s="47" t="s">
        <v>152</v>
      </c>
      <c r="I47" s="44" t="s">
        <v>284</v>
      </c>
      <c r="J47" s="43" t="s">
        <v>102</v>
      </c>
    </row>
    <row r="48" spans="1:10" x14ac:dyDescent="0.25">
      <c r="A48" s="60"/>
      <c r="B48" s="61"/>
      <c r="C48" s="61"/>
      <c r="D48" s="61"/>
      <c r="E48" s="62"/>
      <c r="F48" s="45"/>
      <c r="G48" s="49">
        <v>112</v>
      </c>
      <c r="H48" s="49" t="s">
        <v>243</v>
      </c>
      <c r="I48" s="50" t="s">
        <v>255</v>
      </c>
      <c r="J48" s="45"/>
    </row>
    <row r="49" spans="1:10" x14ac:dyDescent="0.25">
      <c r="A49" s="53" t="s">
        <v>168</v>
      </c>
      <c r="B49" s="53" t="s">
        <v>7</v>
      </c>
      <c r="C49" s="56" t="s">
        <v>63</v>
      </c>
      <c r="D49" s="54" t="s">
        <v>179</v>
      </c>
      <c r="E49" s="54" t="s">
        <v>103</v>
      </c>
      <c r="F49" s="56" t="s">
        <v>104</v>
      </c>
      <c r="G49" s="53">
        <v>67</v>
      </c>
      <c r="H49" s="53" t="s">
        <v>162</v>
      </c>
      <c r="I49" s="56" t="s">
        <v>285</v>
      </c>
      <c r="J49" s="54" t="s">
        <v>105</v>
      </c>
    </row>
    <row r="50" spans="1:10" x14ac:dyDescent="0.25">
      <c r="A50" s="52" t="s">
        <v>169</v>
      </c>
      <c r="B50" s="53" t="s">
        <v>7</v>
      </c>
      <c r="C50" s="56" t="s">
        <v>67</v>
      </c>
      <c r="D50" s="54" t="s">
        <v>137</v>
      </c>
      <c r="E50" s="54" t="s">
        <v>106</v>
      </c>
      <c r="F50" s="56" t="s">
        <v>104</v>
      </c>
      <c r="G50" s="53">
        <v>21</v>
      </c>
      <c r="H50" s="53" t="s">
        <v>208</v>
      </c>
      <c r="I50" s="56" t="s">
        <v>275</v>
      </c>
      <c r="J50" s="54" t="s">
        <v>48</v>
      </c>
    </row>
    <row r="51" spans="1:10" x14ac:dyDescent="0.25">
      <c r="A51" s="60"/>
      <c r="B51" s="61"/>
      <c r="C51" s="61"/>
      <c r="D51" s="61"/>
      <c r="E51" s="62"/>
      <c r="F51" s="45"/>
      <c r="G51" s="49">
        <v>88</v>
      </c>
      <c r="H51" s="49" t="s">
        <v>139</v>
      </c>
      <c r="I51" s="50" t="s">
        <v>286</v>
      </c>
      <c r="J51" s="45"/>
    </row>
    <row r="52" spans="1:10" x14ac:dyDescent="0.25">
      <c r="A52" s="48" t="s">
        <v>170</v>
      </c>
      <c r="B52" s="47" t="s">
        <v>7</v>
      </c>
      <c r="C52" s="44" t="s">
        <v>54</v>
      </c>
      <c r="D52" s="43" t="s">
        <v>205</v>
      </c>
      <c r="E52" s="43" t="s">
        <v>223</v>
      </c>
      <c r="F52" s="47" t="s">
        <v>107</v>
      </c>
      <c r="G52" s="47">
        <v>9</v>
      </c>
      <c r="H52" s="47" t="s">
        <v>135</v>
      </c>
      <c r="I52" s="44" t="s">
        <v>287</v>
      </c>
      <c r="J52" s="43" t="s">
        <v>108</v>
      </c>
    </row>
    <row r="53" spans="1:10" x14ac:dyDescent="0.25">
      <c r="A53" s="48" t="s">
        <v>171</v>
      </c>
      <c r="B53" s="47" t="s">
        <v>7</v>
      </c>
      <c r="C53" s="44" t="s">
        <v>54</v>
      </c>
      <c r="D53" s="43" t="s">
        <v>141</v>
      </c>
      <c r="E53" s="43" t="s">
        <v>109</v>
      </c>
      <c r="F53" s="47" t="s">
        <v>107</v>
      </c>
      <c r="G53" s="47">
        <v>6</v>
      </c>
      <c r="H53" s="47" t="s">
        <v>240</v>
      </c>
      <c r="I53" s="44" t="s">
        <v>288</v>
      </c>
      <c r="J53" s="43" t="s">
        <v>110</v>
      </c>
    </row>
    <row r="54" spans="1:10" x14ac:dyDescent="0.25">
      <c r="A54" s="48" t="s">
        <v>172</v>
      </c>
      <c r="B54" s="47" t="s">
        <v>7</v>
      </c>
      <c r="C54" s="44" t="s">
        <v>54</v>
      </c>
      <c r="D54" s="43" t="s">
        <v>154</v>
      </c>
      <c r="E54" s="43" t="s">
        <v>111</v>
      </c>
      <c r="F54" s="47" t="s">
        <v>107</v>
      </c>
      <c r="G54" s="47">
        <v>0</v>
      </c>
      <c r="H54" s="47" t="s">
        <v>244</v>
      </c>
      <c r="I54" s="44" t="s">
        <v>289</v>
      </c>
      <c r="J54" s="43" t="s">
        <v>112</v>
      </c>
    </row>
    <row r="55" spans="1:10" x14ac:dyDescent="0.25">
      <c r="A55" s="60"/>
      <c r="B55" s="61"/>
      <c r="C55" s="61"/>
      <c r="D55" s="61"/>
      <c r="E55" s="62"/>
      <c r="F55" s="45"/>
      <c r="G55" s="49">
        <v>15</v>
      </c>
      <c r="H55" s="49" t="s">
        <v>133</v>
      </c>
      <c r="I55" s="50" t="s">
        <v>290</v>
      </c>
      <c r="J55" s="45"/>
    </row>
    <row r="56" spans="1:10" x14ac:dyDescent="0.25">
      <c r="A56" s="48" t="s">
        <v>173</v>
      </c>
      <c r="B56" s="47" t="s">
        <v>7</v>
      </c>
      <c r="C56" s="44" t="s">
        <v>54</v>
      </c>
      <c r="D56" s="43" t="s">
        <v>206</v>
      </c>
      <c r="E56" s="43" t="s">
        <v>113</v>
      </c>
      <c r="F56" s="47" t="s">
        <v>114</v>
      </c>
      <c r="G56" s="47">
        <v>32</v>
      </c>
      <c r="H56" s="47" t="s">
        <v>245</v>
      </c>
      <c r="I56" s="44" t="s">
        <v>291</v>
      </c>
      <c r="J56" s="43" t="s">
        <v>115</v>
      </c>
    </row>
    <row r="57" spans="1:10" x14ac:dyDescent="0.25">
      <c r="A57" s="48" t="s">
        <v>174</v>
      </c>
      <c r="B57" s="47" t="s">
        <v>7</v>
      </c>
      <c r="C57" s="44" t="s">
        <v>58</v>
      </c>
      <c r="D57" s="43" t="s">
        <v>207</v>
      </c>
      <c r="E57" s="43" t="s">
        <v>116</v>
      </c>
      <c r="F57" s="47" t="s">
        <v>114</v>
      </c>
      <c r="G57" s="47">
        <v>7</v>
      </c>
      <c r="H57" s="47" t="s">
        <v>151</v>
      </c>
      <c r="I57" s="44" t="s">
        <v>284</v>
      </c>
      <c r="J57" s="43" t="s">
        <v>117</v>
      </c>
    </row>
    <row r="58" spans="1:10" x14ac:dyDescent="0.25">
      <c r="A58" s="60"/>
      <c r="B58" s="61"/>
      <c r="C58" s="61"/>
      <c r="D58" s="61"/>
      <c r="E58" s="62"/>
      <c r="F58" s="45"/>
      <c r="G58" s="49">
        <v>39</v>
      </c>
      <c r="H58" s="49" t="s">
        <v>187</v>
      </c>
      <c r="I58" s="50" t="s">
        <v>292</v>
      </c>
      <c r="J58" s="45"/>
    </row>
    <row r="59" spans="1:10" x14ac:dyDescent="0.25">
      <c r="A59" s="52" t="s">
        <v>175</v>
      </c>
      <c r="B59" s="53" t="s">
        <v>7</v>
      </c>
      <c r="C59" s="56" t="s">
        <v>18</v>
      </c>
      <c r="D59" s="54" t="s">
        <v>208</v>
      </c>
      <c r="E59" s="54" t="s">
        <v>118</v>
      </c>
      <c r="F59" s="56" t="s">
        <v>119</v>
      </c>
      <c r="G59" s="53">
        <v>45</v>
      </c>
      <c r="H59" s="53" t="s">
        <v>234</v>
      </c>
      <c r="I59" s="56" t="s">
        <v>293</v>
      </c>
      <c r="J59" s="54" t="s">
        <v>120</v>
      </c>
    </row>
    <row r="60" spans="1:10" x14ac:dyDescent="0.25">
      <c r="A60" s="52" t="s">
        <v>176</v>
      </c>
      <c r="B60" s="53" t="s">
        <v>7</v>
      </c>
      <c r="C60" s="56" t="s">
        <v>12</v>
      </c>
      <c r="D60" s="54" t="s">
        <v>169</v>
      </c>
      <c r="E60" s="54" t="s">
        <v>121</v>
      </c>
      <c r="F60" s="56" t="s">
        <v>119</v>
      </c>
      <c r="G60" s="53">
        <v>27</v>
      </c>
      <c r="H60" s="53" t="s">
        <v>141</v>
      </c>
      <c r="I60" s="56" t="s">
        <v>294</v>
      </c>
      <c r="J60" s="54" t="s">
        <v>122</v>
      </c>
    </row>
    <row r="61" spans="1:10" x14ac:dyDescent="0.25">
      <c r="A61" s="48" t="s">
        <v>177</v>
      </c>
      <c r="B61" s="47" t="s">
        <v>7</v>
      </c>
      <c r="C61" s="44" t="s">
        <v>8</v>
      </c>
      <c r="D61" s="43" t="s">
        <v>158</v>
      </c>
      <c r="E61" s="43" t="s">
        <v>123</v>
      </c>
      <c r="F61" s="44" t="s">
        <v>119</v>
      </c>
      <c r="G61" s="47">
        <v>31</v>
      </c>
      <c r="H61" s="47" t="s">
        <v>238</v>
      </c>
      <c r="I61" s="44" t="s">
        <v>263</v>
      </c>
      <c r="J61" s="43" t="s">
        <v>124</v>
      </c>
    </row>
    <row r="62" spans="1:10" x14ac:dyDescent="0.25">
      <c r="A62" s="52" t="s">
        <v>178</v>
      </c>
      <c r="B62" s="53" t="s">
        <v>7</v>
      </c>
      <c r="C62" s="56" t="s">
        <v>78</v>
      </c>
      <c r="D62" s="54" t="s">
        <v>173</v>
      </c>
      <c r="E62" s="54" t="s">
        <v>125</v>
      </c>
      <c r="F62" s="56" t="s">
        <v>119</v>
      </c>
      <c r="G62" s="53">
        <v>15</v>
      </c>
      <c r="H62" s="53" t="s">
        <v>152</v>
      </c>
      <c r="I62" s="56" t="s">
        <v>278</v>
      </c>
      <c r="J62" s="54" t="s">
        <v>126</v>
      </c>
    </row>
    <row r="63" spans="1:10" x14ac:dyDescent="0.25">
      <c r="A63" s="60"/>
      <c r="B63" s="61"/>
      <c r="C63" s="61"/>
      <c r="D63" s="61"/>
      <c r="E63" s="62"/>
      <c r="F63" s="45"/>
      <c r="G63" s="49">
        <v>118</v>
      </c>
      <c r="H63" s="49" t="s">
        <v>246</v>
      </c>
      <c r="I63" s="50" t="s">
        <v>248</v>
      </c>
      <c r="J63" s="45"/>
    </row>
    <row r="64" spans="1:10" ht="18" x14ac:dyDescent="0.25">
      <c r="A64" s="57" t="s">
        <v>179</v>
      </c>
      <c r="B64" s="58" t="s">
        <v>7</v>
      </c>
      <c r="C64" s="59" t="s">
        <v>127</v>
      </c>
      <c r="D64" s="63" t="s">
        <v>296</v>
      </c>
      <c r="E64" s="64" t="s">
        <v>128</v>
      </c>
      <c r="F64" s="45"/>
      <c r="G64" s="47">
        <v>19</v>
      </c>
      <c r="H64" s="47" t="s">
        <v>231</v>
      </c>
      <c r="I64" s="44" t="s">
        <v>295</v>
      </c>
      <c r="J64" s="43" t="s">
        <v>122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2DCB-A2CE-4393-9CFF-2FC01CABA2E3}">
  <sheetPr filterMode="1"/>
  <dimension ref="A1:X101"/>
  <sheetViews>
    <sheetView zoomScale="130" zoomScaleNormal="130" workbookViewId="0">
      <pane ySplit="1" topLeftCell="A2" activePane="bottomLeft" state="frozen"/>
      <selection pane="bottomLeft" activeCell="B97" sqref="B53:B97"/>
    </sheetView>
  </sheetViews>
  <sheetFormatPr defaultRowHeight="15.75" x14ac:dyDescent="0.25"/>
  <cols>
    <col min="1" max="1" width="9.140625" style="6"/>
    <col min="2" max="2" width="9.140625" style="42"/>
    <col min="3" max="16384" width="9.140625" style="6"/>
  </cols>
  <sheetData>
    <row r="1" spans="2:2" x14ac:dyDescent="0.25">
      <c r="B1" s="42" t="s">
        <v>297</v>
      </c>
    </row>
    <row r="2" spans="2:2" hidden="1" x14ac:dyDescent="0.25">
      <c r="B2" s="40" t="s">
        <v>212</v>
      </c>
    </row>
    <row r="3" spans="2:2" hidden="1" x14ac:dyDescent="0.25">
      <c r="B3" s="40" t="s">
        <v>116</v>
      </c>
    </row>
    <row r="4" spans="2:2" hidden="1" x14ac:dyDescent="0.25">
      <c r="B4" s="40" t="s">
        <v>219</v>
      </c>
    </row>
    <row r="5" spans="2:2" hidden="1" x14ac:dyDescent="0.25">
      <c r="B5" s="40" t="s">
        <v>64</v>
      </c>
    </row>
    <row r="6" spans="2:2" hidden="1" x14ac:dyDescent="0.25">
      <c r="B6" s="40" t="s">
        <v>27</v>
      </c>
    </row>
    <row r="7" spans="2:2" hidden="1" x14ac:dyDescent="0.25">
      <c r="B7" s="40" t="s">
        <v>214</v>
      </c>
    </row>
    <row r="8" spans="2:2" hidden="1" x14ac:dyDescent="0.25">
      <c r="B8" s="40" t="s">
        <v>81</v>
      </c>
    </row>
    <row r="9" spans="2:2" hidden="1" x14ac:dyDescent="0.25">
      <c r="B9" s="40" t="s">
        <v>68</v>
      </c>
    </row>
    <row r="10" spans="2:2" hidden="1" x14ac:dyDescent="0.25">
      <c r="B10" s="40" t="s">
        <v>216</v>
      </c>
    </row>
    <row r="11" spans="2:2" hidden="1" x14ac:dyDescent="0.25">
      <c r="B11" s="40" t="s">
        <v>109</v>
      </c>
    </row>
    <row r="12" spans="2:2" hidden="1" x14ac:dyDescent="0.25">
      <c r="B12" s="40" t="s">
        <v>74</v>
      </c>
    </row>
    <row r="13" spans="2:2" hidden="1" x14ac:dyDescent="0.25">
      <c r="B13" s="40" t="s">
        <v>221</v>
      </c>
    </row>
    <row r="14" spans="2:2" hidden="1" x14ac:dyDescent="0.25">
      <c r="B14" s="40" t="s">
        <v>95</v>
      </c>
    </row>
    <row r="15" spans="2:2" hidden="1" x14ac:dyDescent="0.25">
      <c r="B15" s="40" t="s">
        <v>113</v>
      </c>
    </row>
    <row r="16" spans="2:2" hidden="1" x14ac:dyDescent="0.25">
      <c r="B16" s="40" t="s">
        <v>101</v>
      </c>
    </row>
    <row r="17" spans="2:2" hidden="1" x14ac:dyDescent="0.25">
      <c r="B17" s="40" t="s">
        <v>217</v>
      </c>
    </row>
    <row r="18" spans="2:2" hidden="1" x14ac:dyDescent="0.25">
      <c r="B18" s="40" t="s">
        <v>44</v>
      </c>
    </row>
    <row r="19" spans="2:2" hidden="1" x14ac:dyDescent="0.25">
      <c r="B19" s="40" t="s">
        <v>93</v>
      </c>
    </row>
    <row r="20" spans="2:2" hidden="1" x14ac:dyDescent="0.25">
      <c r="B20" s="40" t="s">
        <v>222</v>
      </c>
    </row>
    <row r="21" spans="2:2" hidden="1" x14ac:dyDescent="0.25">
      <c r="B21" s="40" t="s">
        <v>88</v>
      </c>
    </row>
    <row r="22" spans="2:2" hidden="1" x14ac:dyDescent="0.25">
      <c r="B22" s="40" t="s">
        <v>90</v>
      </c>
    </row>
    <row r="23" spans="2:2" hidden="1" x14ac:dyDescent="0.25">
      <c r="B23" s="40" t="s">
        <v>79</v>
      </c>
    </row>
    <row r="24" spans="2:2" hidden="1" x14ac:dyDescent="0.25">
      <c r="B24" s="40" t="s">
        <v>76</v>
      </c>
    </row>
    <row r="25" spans="2:2" hidden="1" x14ac:dyDescent="0.25">
      <c r="B25" s="40" t="s">
        <v>49</v>
      </c>
    </row>
    <row r="26" spans="2:2" hidden="1" x14ac:dyDescent="0.25">
      <c r="B26" s="40" t="s">
        <v>86</v>
      </c>
    </row>
    <row r="27" spans="2:2" hidden="1" x14ac:dyDescent="0.25">
      <c r="B27" s="40" t="s">
        <v>73</v>
      </c>
    </row>
    <row r="28" spans="2:2" hidden="1" x14ac:dyDescent="0.25">
      <c r="B28" s="40" t="s">
        <v>34</v>
      </c>
    </row>
    <row r="29" spans="2:2" hidden="1" x14ac:dyDescent="0.25">
      <c r="B29" s="40" t="s">
        <v>37</v>
      </c>
    </row>
    <row r="30" spans="2:2" hidden="1" x14ac:dyDescent="0.25">
      <c r="B30" s="40" t="s">
        <v>210</v>
      </c>
    </row>
    <row r="31" spans="2:2" hidden="1" x14ac:dyDescent="0.25">
      <c r="B31" s="40" t="s">
        <v>52</v>
      </c>
    </row>
    <row r="32" spans="2:2" hidden="1" x14ac:dyDescent="0.25">
      <c r="B32" s="40" t="s">
        <v>9</v>
      </c>
    </row>
    <row r="33" spans="2:2" hidden="1" x14ac:dyDescent="0.25">
      <c r="B33" s="40" t="s">
        <v>218</v>
      </c>
    </row>
    <row r="34" spans="2:2" hidden="1" x14ac:dyDescent="0.25">
      <c r="B34" s="40" t="s">
        <v>106</v>
      </c>
    </row>
    <row r="35" spans="2:2" hidden="1" x14ac:dyDescent="0.25">
      <c r="B35" s="40" t="s">
        <v>22</v>
      </c>
    </row>
    <row r="36" spans="2:2" hidden="1" x14ac:dyDescent="0.25">
      <c r="B36" s="40" t="s">
        <v>70</v>
      </c>
    </row>
    <row r="37" spans="2:2" hidden="1" x14ac:dyDescent="0.25">
      <c r="B37" s="40" t="s">
        <v>39</v>
      </c>
    </row>
    <row r="38" spans="2:2" hidden="1" x14ac:dyDescent="0.25">
      <c r="B38" s="40" t="s">
        <v>29</v>
      </c>
    </row>
    <row r="39" spans="2:2" hidden="1" x14ac:dyDescent="0.25">
      <c r="B39" s="40" t="s">
        <v>24</v>
      </c>
    </row>
    <row r="40" spans="2:2" hidden="1" x14ac:dyDescent="0.25">
      <c r="B40" s="40" t="s">
        <v>220</v>
      </c>
    </row>
    <row r="41" spans="2:2" hidden="1" x14ac:dyDescent="0.25">
      <c r="B41" s="40" t="s">
        <v>121</v>
      </c>
    </row>
    <row r="42" spans="2:2" hidden="1" x14ac:dyDescent="0.25">
      <c r="B42" s="40" t="s">
        <v>123</v>
      </c>
    </row>
    <row r="43" spans="2:2" hidden="1" x14ac:dyDescent="0.25">
      <c r="B43" s="40" t="s">
        <v>128</v>
      </c>
    </row>
    <row r="44" spans="2:2" hidden="1" x14ac:dyDescent="0.25">
      <c r="B44" s="40" t="s">
        <v>211</v>
      </c>
    </row>
    <row r="45" spans="2:2" hidden="1" x14ac:dyDescent="0.25">
      <c r="B45" s="40" t="s">
        <v>125</v>
      </c>
    </row>
    <row r="46" spans="2:2" hidden="1" x14ac:dyDescent="0.25">
      <c r="B46" s="40" t="s">
        <v>99</v>
      </c>
    </row>
    <row r="47" spans="2:2" hidden="1" x14ac:dyDescent="0.25">
      <c r="B47" s="40" t="s">
        <v>97</v>
      </c>
    </row>
    <row r="48" spans="2:2" hidden="1" x14ac:dyDescent="0.25">
      <c r="B48" s="40" t="s">
        <v>209</v>
      </c>
    </row>
    <row r="49" spans="2:2" hidden="1" x14ac:dyDescent="0.25">
      <c r="B49" s="40" t="s">
        <v>19</v>
      </c>
    </row>
    <row r="50" spans="2:2" hidden="1" x14ac:dyDescent="0.25">
      <c r="B50" s="40" t="s">
        <v>215</v>
      </c>
    </row>
    <row r="51" spans="2:2" hidden="1" x14ac:dyDescent="0.25">
      <c r="B51" s="40" t="s">
        <v>213</v>
      </c>
    </row>
    <row r="52" spans="2:2" hidden="1" x14ac:dyDescent="0.25">
      <c r="B52" s="67" t="s">
        <v>9</v>
      </c>
    </row>
    <row r="53" spans="2:2" x14ac:dyDescent="0.25">
      <c r="B53" s="67" t="s">
        <v>13</v>
      </c>
    </row>
    <row r="54" spans="2:2" x14ac:dyDescent="0.25">
      <c r="B54" s="67" t="s">
        <v>16</v>
      </c>
    </row>
    <row r="55" spans="2:2" hidden="1" x14ac:dyDescent="0.25">
      <c r="B55" s="67" t="s">
        <v>19</v>
      </c>
    </row>
    <row r="56" spans="2:2" hidden="1" x14ac:dyDescent="0.25">
      <c r="B56" s="67" t="s">
        <v>22</v>
      </c>
    </row>
    <row r="57" spans="2:2" hidden="1" x14ac:dyDescent="0.25">
      <c r="B57" s="67" t="s">
        <v>24</v>
      </c>
    </row>
    <row r="58" spans="2:2" hidden="1" x14ac:dyDescent="0.25">
      <c r="B58" s="67" t="s">
        <v>27</v>
      </c>
    </row>
    <row r="59" spans="2:2" hidden="1" x14ac:dyDescent="0.25">
      <c r="B59" s="67" t="s">
        <v>29</v>
      </c>
    </row>
    <row r="60" spans="2:2" x14ac:dyDescent="0.25">
      <c r="B60" s="67" t="s">
        <v>31</v>
      </c>
    </row>
    <row r="61" spans="2:2" hidden="1" x14ac:dyDescent="0.25">
      <c r="B61" s="67" t="s">
        <v>34</v>
      </c>
    </row>
    <row r="62" spans="2:2" hidden="1" x14ac:dyDescent="0.25">
      <c r="B62" s="67" t="s">
        <v>37</v>
      </c>
    </row>
    <row r="63" spans="2:2" hidden="1" x14ac:dyDescent="0.25">
      <c r="B63" s="67" t="s">
        <v>39</v>
      </c>
    </row>
    <row r="64" spans="2:2" hidden="1" x14ac:dyDescent="0.25">
      <c r="B64" s="67" t="s">
        <v>212</v>
      </c>
    </row>
    <row r="65" spans="2:2" hidden="1" x14ac:dyDescent="0.25">
      <c r="B65" s="67" t="s">
        <v>44</v>
      </c>
    </row>
    <row r="66" spans="2:2" x14ac:dyDescent="0.25">
      <c r="B66" s="68" t="s">
        <v>47</v>
      </c>
    </row>
    <row r="67" spans="2:2" hidden="1" x14ac:dyDescent="0.25">
      <c r="B67" s="68" t="s">
        <v>49</v>
      </c>
    </row>
    <row r="68" spans="2:2" x14ac:dyDescent="0.25">
      <c r="B68" s="68" t="s">
        <v>50</v>
      </c>
    </row>
    <row r="69" spans="2:2" hidden="1" x14ac:dyDescent="0.25">
      <c r="B69" s="68" t="s">
        <v>52</v>
      </c>
    </row>
    <row r="70" spans="2:2" x14ac:dyDescent="0.25">
      <c r="B70" s="67" t="s">
        <v>55</v>
      </c>
    </row>
    <row r="71" spans="2:2" x14ac:dyDescent="0.25">
      <c r="B71" s="67" t="s">
        <v>59</v>
      </c>
    </row>
    <row r="72" spans="2:2" x14ac:dyDescent="0.25">
      <c r="B72" s="67" t="s">
        <v>61</v>
      </c>
    </row>
    <row r="73" spans="2:2" hidden="1" x14ac:dyDescent="0.25">
      <c r="B73" s="67" t="s">
        <v>64</v>
      </c>
    </row>
    <row r="74" spans="2:2" hidden="1" x14ac:dyDescent="0.25">
      <c r="B74" s="67" t="s">
        <v>68</v>
      </c>
    </row>
    <row r="75" spans="2:2" hidden="1" x14ac:dyDescent="0.25">
      <c r="B75" s="68" t="s">
        <v>70</v>
      </c>
    </row>
    <row r="76" spans="2:2" hidden="1" x14ac:dyDescent="0.25">
      <c r="B76" s="67" t="s">
        <v>73</v>
      </c>
    </row>
    <row r="77" spans="2:2" hidden="1" x14ac:dyDescent="0.25">
      <c r="B77" s="68" t="s">
        <v>74</v>
      </c>
    </row>
    <row r="78" spans="2:2" hidden="1" x14ac:dyDescent="0.25">
      <c r="B78" s="68" t="s">
        <v>76</v>
      </c>
    </row>
    <row r="79" spans="2:2" hidden="1" x14ac:dyDescent="0.25">
      <c r="B79" s="68" t="s">
        <v>79</v>
      </c>
    </row>
    <row r="80" spans="2:2" hidden="1" x14ac:dyDescent="0.25">
      <c r="B80" s="68" t="s">
        <v>81</v>
      </c>
    </row>
    <row r="81" spans="2:2" x14ac:dyDescent="0.25">
      <c r="B81" s="67" t="s">
        <v>83</v>
      </c>
    </row>
    <row r="82" spans="2:2" hidden="1" x14ac:dyDescent="0.25">
      <c r="B82" s="67" t="s">
        <v>86</v>
      </c>
    </row>
    <row r="83" spans="2:2" hidden="1" x14ac:dyDescent="0.25">
      <c r="B83" s="67" t="s">
        <v>88</v>
      </c>
    </row>
    <row r="84" spans="2:2" hidden="1" x14ac:dyDescent="0.25">
      <c r="B84" s="67" t="s">
        <v>90</v>
      </c>
    </row>
    <row r="85" spans="2:2" hidden="1" x14ac:dyDescent="0.25">
      <c r="B85" s="67" t="s">
        <v>93</v>
      </c>
    </row>
    <row r="86" spans="2:2" hidden="1" x14ac:dyDescent="0.25">
      <c r="B86" s="67" t="s">
        <v>95</v>
      </c>
    </row>
    <row r="87" spans="2:2" hidden="1" x14ac:dyDescent="0.25">
      <c r="B87" s="67" t="s">
        <v>97</v>
      </c>
    </row>
    <row r="88" spans="2:2" hidden="1" x14ac:dyDescent="0.25">
      <c r="B88" s="67" t="s">
        <v>99</v>
      </c>
    </row>
    <row r="89" spans="2:2" hidden="1" x14ac:dyDescent="0.25">
      <c r="B89" s="67" t="s">
        <v>101</v>
      </c>
    </row>
    <row r="90" spans="2:2" x14ac:dyDescent="0.25">
      <c r="B90" s="68" t="s">
        <v>103</v>
      </c>
    </row>
    <row r="91" spans="2:2" hidden="1" x14ac:dyDescent="0.25">
      <c r="B91" s="68" t="s">
        <v>106</v>
      </c>
    </row>
    <row r="92" spans="2:2" x14ac:dyDescent="0.25">
      <c r="B92" s="67" t="s">
        <v>223</v>
      </c>
    </row>
    <row r="93" spans="2:2" hidden="1" x14ac:dyDescent="0.25">
      <c r="B93" s="67" t="s">
        <v>109</v>
      </c>
    </row>
    <row r="94" spans="2:2" x14ac:dyDescent="0.25">
      <c r="B94" s="67" t="s">
        <v>111</v>
      </c>
    </row>
    <row r="95" spans="2:2" hidden="1" x14ac:dyDescent="0.25">
      <c r="B95" s="67" t="s">
        <v>113</v>
      </c>
    </row>
    <row r="96" spans="2:2" hidden="1" x14ac:dyDescent="0.25">
      <c r="B96" s="67" t="s">
        <v>116</v>
      </c>
    </row>
    <row r="97" spans="2:2" x14ac:dyDescent="0.25">
      <c r="B97" s="68" t="s">
        <v>118</v>
      </c>
    </row>
    <row r="98" spans="2:2" hidden="1" x14ac:dyDescent="0.25">
      <c r="B98" s="68" t="s">
        <v>121</v>
      </c>
    </row>
    <row r="99" spans="2:2" hidden="1" x14ac:dyDescent="0.25">
      <c r="B99" s="67" t="s">
        <v>123</v>
      </c>
    </row>
    <row r="100" spans="2:2" hidden="1" x14ac:dyDescent="0.25">
      <c r="B100" s="68" t="s">
        <v>125</v>
      </c>
    </row>
    <row r="101" spans="2:2" hidden="1" x14ac:dyDescent="0.25">
      <c r="B101" s="69" t="s">
        <v>128</v>
      </c>
    </row>
  </sheetData>
  <autoFilter ref="B1:B114" xr:uid="{EE8DB3D9-E57C-4FC8-9AA9-FF4CCFBA2248}">
    <filterColumn colId="0">
      <colorFilter dxfId="53"/>
    </filterColumn>
  </autoFilter>
  <conditionalFormatting sqref="B1:B1048576">
    <cfRule type="duplicateValues" dxfId="1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result</vt:lpstr>
      <vt:lpstr>vs82AD</vt:lpstr>
      <vt:lpstr>vsWTH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Feas-main</dc:creator>
  <cp:lastModifiedBy>Feas-main</cp:lastModifiedBy>
  <dcterms:created xsi:type="dcterms:W3CDTF">2021-01-13T11:47:33Z</dcterms:created>
  <dcterms:modified xsi:type="dcterms:W3CDTF">2021-01-13T14:37:01Z</dcterms:modified>
</cp:coreProperties>
</file>