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395051E-1094-40F4-90F3-495F797F857C}" xr6:coauthVersionLast="47" xr6:coauthVersionMax="47" xr10:uidLastSave="{00000000-0000-0000-0000-000000000000}"/>
  <bookViews>
    <workbookView xWindow="-108" yWindow="-108" windowWidth="23256" windowHeight="12456" firstSheet="1" activeTab="7" xr2:uid="{C4BCDA12-DEFF-45AD-B5BE-684F7E7FE4FC}"/>
  </bookViews>
  <sheets>
    <sheet name="RELATIONAL DB" sheetId="1" r:id="rId1"/>
    <sheet name="USERS" sheetId="9" r:id="rId2"/>
    <sheet name="INCOME" sheetId="14" r:id="rId3"/>
    <sheet name="TAX" sheetId="10" r:id="rId4"/>
    <sheet name="SAVING" sheetId="5" r:id="rId5"/>
    <sheet name="INVESTMENT" sheetId="6" r:id="rId6"/>
    <sheet name="EXPENSE" sheetId="15" r:id="rId7"/>
    <sheet name="DEBT" sheetId="1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3" i="6"/>
  <c r="L4" i="6"/>
  <c r="L5" i="6"/>
  <c r="L6" i="6"/>
  <c r="L7" i="6"/>
  <c r="L8" i="6"/>
  <c r="L9" i="6"/>
  <c r="L10" i="6"/>
  <c r="L11" i="6"/>
  <c r="L12" i="6"/>
  <c r="L13" i="6"/>
  <c r="L14" i="6"/>
  <c r="L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6"/>
  <c r="I101" i="15"/>
  <c r="K101" i="15"/>
  <c r="I87" i="15"/>
  <c r="I88" i="15"/>
  <c r="I89" i="15"/>
  <c r="I95" i="15"/>
  <c r="K96" i="15"/>
  <c r="K97" i="15"/>
  <c r="K98" i="15"/>
  <c r="K99" i="15"/>
  <c r="K100" i="15"/>
  <c r="K95" i="15"/>
  <c r="K94" i="15"/>
  <c r="K93" i="15"/>
  <c r="K92" i="15"/>
  <c r="K73" i="15"/>
  <c r="K74" i="15"/>
  <c r="K75" i="15"/>
  <c r="K76" i="15"/>
  <c r="K77" i="15"/>
  <c r="K78" i="15"/>
  <c r="K79" i="15"/>
  <c r="K80" i="15"/>
  <c r="K81" i="15"/>
  <c r="K82" i="15"/>
  <c r="I47" i="15"/>
  <c r="I46" i="15"/>
  <c r="I45" i="15"/>
  <c r="I44" i="15"/>
  <c r="I43" i="15"/>
  <c r="I42" i="15"/>
  <c r="I41" i="15"/>
  <c r="I40" i="15"/>
  <c r="I51" i="15"/>
  <c r="I50" i="15"/>
  <c r="I49" i="15"/>
  <c r="I48" i="15"/>
  <c r="I39" i="15"/>
  <c r="I38" i="15"/>
  <c r="I37" i="15"/>
  <c r="I36" i="15"/>
  <c r="I35" i="15"/>
  <c r="I34" i="15"/>
  <c r="K41" i="15"/>
  <c r="K42" i="15"/>
  <c r="K40" i="15"/>
  <c r="K31" i="15"/>
  <c r="K32" i="15"/>
  <c r="K22" i="15"/>
  <c r="K23" i="15"/>
  <c r="K12" i="15"/>
  <c r="K13" i="15"/>
  <c r="K14" i="15"/>
  <c r="K15" i="15"/>
  <c r="K16" i="15"/>
  <c r="K17" i="15"/>
  <c r="K18" i="15"/>
  <c r="K19" i="15"/>
  <c r="K20" i="15"/>
  <c r="K21" i="15"/>
  <c r="K11" i="15"/>
  <c r="K87" i="15"/>
  <c r="K88" i="15"/>
  <c r="K89" i="15"/>
  <c r="K90" i="15"/>
  <c r="K91" i="15"/>
  <c r="I32" i="15"/>
  <c r="I33" i="15"/>
  <c r="K83" i="15"/>
  <c r="K84" i="15"/>
  <c r="K85" i="15"/>
  <c r="K86" i="15"/>
  <c r="I30" i="15"/>
  <c r="I31" i="15"/>
  <c r="K3" i="15"/>
  <c r="K4" i="15"/>
  <c r="K5" i="15"/>
  <c r="K6" i="15"/>
  <c r="K7" i="15"/>
  <c r="K8" i="15"/>
  <c r="K9" i="15"/>
  <c r="K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K24" i="15"/>
  <c r="K25" i="15"/>
  <c r="K26" i="15"/>
  <c r="K27" i="15"/>
  <c r="K28" i="15"/>
  <c r="K29" i="15"/>
  <c r="K30" i="15"/>
  <c r="K33" i="15"/>
  <c r="K34" i="15"/>
  <c r="K35" i="15"/>
  <c r="K36" i="15"/>
  <c r="K37" i="15"/>
  <c r="K38" i="15"/>
  <c r="K39" i="15"/>
  <c r="K72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Q83" i="15" s="1"/>
  <c r="I84" i="15"/>
  <c r="Q84" i="15" s="1"/>
  <c r="I85" i="15"/>
  <c r="Q85" i="15" s="1"/>
  <c r="I86" i="15"/>
  <c r="Q86" i="15" s="1"/>
  <c r="I90" i="15"/>
  <c r="Q90" i="15" s="1"/>
  <c r="I91" i="15"/>
  <c r="Q91" i="15" s="1"/>
  <c r="I92" i="15"/>
  <c r="Q92" i="15" s="1"/>
  <c r="I93" i="15"/>
  <c r="I94" i="15"/>
  <c r="Q94" i="15" s="1"/>
  <c r="I96" i="15"/>
  <c r="I97" i="15"/>
  <c r="I98" i="15"/>
  <c r="I99" i="15"/>
  <c r="I100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I25" i="15"/>
  <c r="Q25" i="15" s="1"/>
  <c r="I26" i="15"/>
  <c r="Q26" i="15" s="1"/>
  <c r="I27" i="15"/>
  <c r="Q27" i="15" s="1"/>
  <c r="I3" i="15"/>
  <c r="Q3" i="15" s="1"/>
  <c r="I4" i="15"/>
  <c r="Q4" i="15" s="1"/>
  <c r="I5" i="15"/>
  <c r="Q5" i="15" s="1"/>
  <c r="I6" i="15"/>
  <c r="Q6" i="15" s="1"/>
  <c r="I7" i="15"/>
  <c r="Q7" i="15" s="1"/>
  <c r="I8" i="15"/>
  <c r="Q8" i="15" s="1"/>
  <c r="I9" i="15"/>
  <c r="Q9" i="15" s="1"/>
  <c r="I10" i="15"/>
  <c r="Q10" i="15" s="1"/>
  <c r="K43" i="15"/>
  <c r="K44" i="15"/>
  <c r="K45" i="15"/>
  <c r="K46" i="15"/>
  <c r="K47" i="15"/>
  <c r="K48" i="15"/>
  <c r="K49" i="15"/>
  <c r="K50" i="15"/>
  <c r="K51" i="15"/>
  <c r="K52" i="15"/>
  <c r="K53" i="15"/>
  <c r="I23" i="15"/>
  <c r="Q23" i="15" s="1"/>
  <c r="I24" i="15"/>
  <c r="Q24" i="15" s="1"/>
  <c r="K54" i="15"/>
  <c r="I28" i="15"/>
  <c r="I29" i="15"/>
  <c r="I2" i="15"/>
  <c r="Q2" i="15" s="1"/>
  <c r="K9" i="5"/>
  <c r="F9" i="6" s="1"/>
  <c r="K17" i="5"/>
  <c r="F17" i="6" s="1"/>
  <c r="K25" i="5"/>
  <c r="F25" i="6" s="1"/>
  <c r="K33" i="5"/>
  <c r="F33" i="6" s="1"/>
  <c r="K41" i="5"/>
  <c r="F41" i="6" s="1"/>
  <c r="K49" i="5"/>
  <c r="F49" i="6" s="1"/>
  <c r="K57" i="5"/>
  <c r="F57" i="6" s="1"/>
  <c r="K65" i="5"/>
  <c r="F65" i="6" s="1"/>
  <c r="K73" i="5"/>
  <c r="F73" i="6" s="1"/>
  <c r="K77" i="5"/>
  <c r="F77" i="6" s="1"/>
  <c r="K81" i="5"/>
  <c r="F81" i="6" s="1"/>
  <c r="G81" i="6" s="1"/>
  <c r="K89" i="5"/>
  <c r="F89" i="6" s="1"/>
  <c r="K93" i="5"/>
  <c r="F93" i="6" s="1"/>
  <c r="K97" i="5"/>
  <c r="F97" i="6" s="1"/>
  <c r="I66" i="5"/>
  <c r="H101" i="5"/>
  <c r="I101" i="5" s="1"/>
  <c r="H3" i="5"/>
  <c r="I3" i="5" s="1"/>
  <c r="H4" i="5"/>
  <c r="I4" i="5" s="1"/>
  <c r="H5" i="5"/>
  <c r="I5" i="5" s="1"/>
  <c r="K5" i="5" s="1"/>
  <c r="H6" i="5"/>
  <c r="I6" i="5" s="1"/>
  <c r="H7" i="5"/>
  <c r="I7" i="5" s="1"/>
  <c r="H8" i="5"/>
  <c r="I8" i="5" s="1"/>
  <c r="H9" i="5"/>
  <c r="I9" i="5" s="1"/>
  <c r="M9" i="5" s="1"/>
  <c r="O9" i="15" s="1"/>
  <c r="H10" i="5"/>
  <c r="I10" i="5" s="1"/>
  <c r="K10" i="5" s="1"/>
  <c r="F10" i="6" s="1"/>
  <c r="H11" i="5"/>
  <c r="I11" i="5" s="1"/>
  <c r="H12" i="5"/>
  <c r="I12" i="5" s="1"/>
  <c r="H13" i="5"/>
  <c r="I13" i="5" s="1"/>
  <c r="K13" i="5" s="1"/>
  <c r="H14" i="5"/>
  <c r="I14" i="5" s="1"/>
  <c r="H15" i="5"/>
  <c r="I15" i="5" s="1"/>
  <c r="H16" i="5"/>
  <c r="I16" i="5" s="1"/>
  <c r="H17" i="5"/>
  <c r="I17" i="5" s="1"/>
  <c r="M17" i="5" s="1"/>
  <c r="O17" i="15" s="1"/>
  <c r="H18" i="5"/>
  <c r="I18" i="5" s="1"/>
  <c r="H19" i="5"/>
  <c r="I19" i="5" s="1"/>
  <c r="H20" i="5"/>
  <c r="I20" i="5" s="1"/>
  <c r="H21" i="5"/>
  <c r="I21" i="5" s="1"/>
  <c r="K21" i="5" s="1"/>
  <c r="H22" i="5"/>
  <c r="I22" i="5" s="1"/>
  <c r="H23" i="5"/>
  <c r="I23" i="5" s="1"/>
  <c r="H24" i="5"/>
  <c r="I24" i="5" s="1"/>
  <c r="H25" i="5"/>
  <c r="I25" i="5" s="1"/>
  <c r="M25" i="5" s="1"/>
  <c r="O25" i="15" s="1"/>
  <c r="H26" i="5"/>
  <c r="I26" i="5" s="1"/>
  <c r="K26" i="5" s="1"/>
  <c r="F26" i="6" s="1"/>
  <c r="H27" i="5"/>
  <c r="I27" i="5" s="1"/>
  <c r="H28" i="5"/>
  <c r="I28" i="5" s="1"/>
  <c r="H29" i="5"/>
  <c r="I29" i="5" s="1"/>
  <c r="K29" i="5" s="1"/>
  <c r="H30" i="5"/>
  <c r="I30" i="5" s="1"/>
  <c r="H31" i="5"/>
  <c r="I31" i="5" s="1"/>
  <c r="H32" i="5"/>
  <c r="I32" i="5" s="1"/>
  <c r="H33" i="5"/>
  <c r="I33" i="5" s="1"/>
  <c r="M33" i="5" s="1"/>
  <c r="O33" i="15" s="1"/>
  <c r="H34" i="5"/>
  <c r="I34" i="5" s="1"/>
  <c r="H35" i="5"/>
  <c r="I35" i="5" s="1"/>
  <c r="H36" i="5"/>
  <c r="I36" i="5" s="1"/>
  <c r="H37" i="5"/>
  <c r="I37" i="5" s="1"/>
  <c r="K37" i="5" s="1"/>
  <c r="H38" i="5"/>
  <c r="I38" i="5" s="1"/>
  <c r="H39" i="5"/>
  <c r="I39" i="5" s="1"/>
  <c r="H40" i="5"/>
  <c r="I40" i="5" s="1"/>
  <c r="H41" i="5"/>
  <c r="I41" i="5" s="1"/>
  <c r="M41" i="5" s="1"/>
  <c r="O41" i="15" s="1"/>
  <c r="H42" i="5"/>
  <c r="I42" i="5" s="1"/>
  <c r="H43" i="5"/>
  <c r="I43" i="5" s="1"/>
  <c r="H44" i="5"/>
  <c r="I44" i="5" s="1"/>
  <c r="H45" i="5"/>
  <c r="I45" i="5" s="1"/>
  <c r="K45" i="5" s="1"/>
  <c r="H46" i="5"/>
  <c r="I46" i="5" s="1"/>
  <c r="H47" i="5"/>
  <c r="I47" i="5" s="1"/>
  <c r="H48" i="5"/>
  <c r="I48" i="5" s="1"/>
  <c r="H49" i="5"/>
  <c r="I49" i="5" s="1"/>
  <c r="M49" i="5" s="1"/>
  <c r="O49" i="15" s="1"/>
  <c r="H50" i="5"/>
  <c r="I50" i="5" s="1"/>
  <c r="H51" i="5"/>
  <c r="I51" i="5" s="1"/>
  <c r="H52" i="5"/>
  <c r="I52" i="5" s="1"/>
  <c r="H53" i="5"/>
  <c r="I53" i="5" s="1"/>
  <c r="K53" i="5" s="1"/>
  <c r="H54" i="5"/>
  <c r="I54" i="5" s="1"/>
  <c r="H55" i="5"/>
  <c r="I55" i="5" s="1"/>
  <c r="H56" i="5"/>
  <c r="I56" i="5" s="1"/>
  <c r="H57" i="5"/>
  <c r="I57" i="5" s="1"/>
  <c r="M57" i="5" s="1"/>
  <c r="O57" i="15" s="1"/>
  <c r="H58" i="5"/>
  <c r="I58" i="5" s="1"/>
  <c r="H59" i="5"/>
  <c r="I59" i="5" s="1"/>
  <c r="H60" i="5"/>
  <c r="I60" i="5" s="1"/>
  <c r="H61" i="5"/>
  <c r="I61" i="5" s="1"/>
  <c r="K61" i="5" s="1"/>
  <c r="H62" i="5"/>
  <c r="I62" i="5" s="1"/>
  <c r="H63" i="5"/>
  <c r="I63" i="5" s="1"/>
  <c r="H64" i="5"/>
  <c r="I64" i="5" s="1"/>
  <c r="H65" i="5"/>
  <c r="I65" i="5" s="1"/>
  <c r="M65" i="5" s="1"/>
  <c r="O65" i="15" s="1"/>
  <c r="H66" i="5"/>
  <c r="H67" i="5"/>
  <c r="I67" i="5" s="1"/>
  <c r="H68" i="5"/>
  <c r="I68" i="5" s="1"/>
  <c r="H69" i="5"/>
  <c r="I69" i="5" s="1"/>
  <c r="K69" i="5" s="1"/>
  <c r="H70" i="5"/>
  <c r="I70" i="5" s="1"/>
  <c r="H71" i="5"/>
  <c r="I71" i="5" s="1"/>
  <c r="H72" i="5"/>
  <c r="I72" i="5" s="1"/>
  <c r="H73" i="5"/>
  <c r="I73" i="5" s="1"/>
  <c r="M73" i="5" s="1"/>
  <c r="O73" i="1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M81" i="5" s="1"/>
  <c r="O81" i="15" s="1"/>
  <c r="H82" i="5"/>
  <c r="I82" i="5" s="1"/>
  <c r="H83" i="5"/>
  <c r="I83" i="5" s="1"/>
  <c r="H84" i="5"/>
  <c r="I84" i="5" s="1"/>
  <c r="H85" i="5"/>
  <c r="I85" i="5" s="1"/>
  <c r="K85" i="5" s="1"/>
  <c r="H86" i="5"/>
  <c r="I86" i="5" s="1"/>
  <c r="H87" i="5"/>
  <c r="I87" i="5" s="1"/>
  <c r="H88" i="5"/>
  <c r="I88" i="5" s="1"/>
  <c r="H89" i="5"/>
  <c r="I89" i="5" s="1"/>
  <c r="M89" i="5" s="1"/>
  <c r="O89" i="1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M97" i="5" s="1"/>
  <c r="O97" i="15" s="1"/>
  <c r="H98" i="5"/>
  <c r="I98" i="5" s="1"/>
  <c r="H99" i="5"/>
  <c r="I99" i="5" s="1"/>
  <c r="H100" i="5"/>
  <c r="I100" i="5" s="1"/>
  <c r="H2" i="5"/>
  <c r="I2" i="5" s="1"/>
  <c r="K2" i="5" s="1"/>
  <c r="F2" i="6" s="1"/>
  <c r="G12" i="10"/>
  <c r="J12" i="10" s="1"/>
  <c r="J20" i="10"/>
  <c r="J22" i="10"/>
  <c r="J28" i="10"/>
  <c r="J30" i="10"/>
  <c r="J36" i="10"/>
  <c r="J38" i="10"/>
  <c r="J44" i="10"/>
  <c r="J46" i="10"/>
  <c r="J52" i="10"/>
  <c r="J54" i="10"/>
  <c r="J60" i="10"/>
  <c r="J62" i="10"/>
  <c r="J68" i="10"/>
  <c r="J70" i="10"/>
  <c r="J76" i="10"/>
  <c r="J78" i="10"/>
  <c r="J84" i="10"/>
  <c r="J86" i="10"/>
  <c r="J92" i="10"/>
  <c r="J94" i="10"/>
  <c r="J100" i="10"/>
  <c r="J3" i="10"/>
  <c r="J9" i="10"/>
  <c r="J11" i="10"/>
  <c r="G14" i="10"/>
  <c r="J14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G21" i="10"/>
  <c r="J21" i="10" s="1"/>
  <c r="G22" i="10"/>
  <c r="G23" i="10"/>
  <c r="J23" i="10" s="1"/>
  <c r="G24" i="10"/>
  <c r="J24" i="10" s="1"/>
  <c r="G25" i="10"/>
  <c r="J25" i="10" s="1"/>
  <c r="G26" i="10"/>
  <c r="J26" i="10" s="1"/>
  <c r="G27" i="10"/>
  <c r="J27" i="10" s="1"/>
  <c r="G28" i="10"/>
  <c r="G29" i="10"/>
  <c r="J29" i="10" s="1"/>
  <c r="G30" i="10"/>
  <c r="G31" i="10"/>
  <c r="J31" i="10" s="1"/>
  <c r="G32" i="10"/>
  <c r="J32" i="10" s="1"/>
  <c r="G33" i="10"/>
  <c r="J33" i="10" s="1"/>
  <c r="G34" i="10"/>
  <c r="J34" i="10" s="1"/>
  <c r="G35" i="10"/>
  <c r="J35" i="10" s="1"/>
  <c r="G36" i="10"/>
  <c r="G37" i="10"/>
  <c r="J37" i="10" s="1"/>
  <c r="G38" i="10"/>
  <c r="G39" i="10"/>
  <c r="J39" i="10" s="1"/>
  <c r="G40" i="10"/>
  <c r="J40" i="10" s="1"/>
  <c r="G41" i="10"/>
  <c r="J41" i="10" s="1"/>
  <c r="G42" i="10"/>
  <c r="J42" i="10" s="1"/>
  <c r="G43" i="10"/>
  <c r="J43" i="10" s="1"/>
  <c r="G44" i="10"/>
  <c r="G45" i="10"/>
  <c r="J45" i="10" s="1"/>
  <c r="G46" i="10"/>
  <c r="G47" i="10"/>
  <c r="J47" i="10" s="1"/>
  <c r="G48" i="10"/>
  <c r="J48" i="10" s="1"/>
  <c r="G49" i="10"/>
  <c r="J49" i="10" s="1"/>
  <c r="G50" i="10"/>
  <c r="J50" i="10" s="1"/>
  <c r="G51" i="10"/>
  <c r="J51" i="10" s="1"/>
  <c r="G52" i="10"/>
  <c r="G53" i="10"/>
  <c r="J53" i="10" s="1"/>
  <c r="G54" i="10"/>
  <c r="G55" i="10"/>
  <c r="J55" i="10" s="1"/>
  <c r="G56" i="10"/>
  <c r="J56" i="10" s="1"/>
  <c r="G57" i="10"/>
  <c r="J57" i="10" s="1"/>
  <c r="G58" i="10"/>
  <c r="J58" i="10" s="1"/>
  <c r="G59" i="10"/>
  <c r="J59" i="10" s="1"/>
  <c r="G60" i="10"/>
  <c r="G61" i="10"/>
  <c r="J61" i="10" s="1"/>
  <c r="G62" i="10"/>
  <c r="G63" i="10"/>
  <c r="J63" i="10" s="1"/>
  <c r="G64" i="10"/>
  <c r="J64" i="10" s="1"/>
  <c r="G65" i="10"/>
  <c r="J65" i="10" s="1"/>
  <c r="G66" i="10"/>
  <c r="J66" i="10" s="1"/>
  <c r="G67" i="10"/>
  <c r="J67" i="10" s="1"/>
  <c r="G68" i="10"/>
  <c r="G69" i="10"/>
  <c r="J69" i="10" s="1"/>
  <c r="G70" i="10"/>
  <c r="G71" i="10"/>
  <c r="J71" i="10" s="1"/>
  <c r="G72" i="10"/>
  <c r="J72" i="10" s="1"/>
  <c r="G73" i="10"/>
  <c r="J73" i="10" s="1"/>
  <c r="G74" i="10"/>
  <c r="J74" i="10" s="1"/>
  <c r="G75" i="10"/>
  <c r="J75" i="10" s="1"/>
  <c r="G76" i="10"/>
  <c r="G77" i="10"/>
  <c r="J77" i="10" s="1"/>
  <c r="G78" i="10"/>
  <c r="G79" i="10"/>
  <c r="J79" i="10" s="1"/>
  <c r="G80" i="10"/>
  <c r="J80" i="10" s="1"/>
  <c r="G81" i="10"/>
  <c r="J81" i="10" s="1"/>
  <c r="G82" i="10"/>
  <c r="J82" i="10" s="1"/>
  <c r="G83" i="10"/>
  <c r="J83" i="10" s="1"/>
  <c r="G84" i="10"/>
  <c r="G85" i="10"/>
  <c r="J85" i="10" s="1"/>
  <c r="G86" i="10"/>
  <c r="G87" i="10"/>
  <c r="J87" i="10" s="1"/>
  <c r="G88" i="10"/>
  <c r="J88" i="10" s="1"/>
  <c r="G89" i="10"/>
  <c r="J89" i="10" s="1"/>
  <c r="G90" i="10"/>
  <c r="J90" i="10" s="1"/>
  <c r="G91" i="10"/>
  <c r="J91" i="10" s="1"/>
  <c r="G92" i="10"/>
  <c r="G93" i="10"/>
  <c r="J93" i="10" s="1"/>
  <c r="G94" i="10"/>
  <c r="G95" i="10"/>
  <c r="J95" i="10" s="1"/>
  <c r="G96" i="10"/>
  <c r="J96" i="10" s="1"/>
  <c r="G97" i="10"/>
  <c r="J97" i="10" s="1"/>
  <c r="G98" i="10"/>
  <c r="J98" i="10" s="1"/>
  <c r="G99" i="10"/>
  <c r="J99" i="10" s="1"/>
  <c r="G100" i="10"/>
  <c r="G101" i="10"/>
  <c r="J101" i="10" s="1"/>
  <c r="G3" i="10"/>
  <c r="G4" i="10"/>
  <c r="J4" i="10" s="1"/>
  <c r="G5" i="10"/>
  <c r="J5" i="10" s="1"/>
  <c r="G6" i="10"/>
  <c r="J6" i="10" s="1"/>
  <c r="G7" i="10"/>
  <c r="J7" i="10" s="1"/>
  <c r="G8" i="10"/>
  <c r="J8" i="10" s="1"/>
  <c r="G9" i="10"/>
  <c r="G10" i="10"/>
  <c r="J10" i="10" s="1"/>
  <c r="G11" i="10"/>
  <c r="G13" i="10"/>
  <c r="J13" i="10" s="1"/>
  <c r="G2" i="10"/>
  <c r="J2" i="10" s="1"/>
  <c r="Q101" i="15" l="1"/>
  <c r="Q99" i="15"/>
  <c r="Q79" i="15"/>
  <c r="Q75" i="15"/>
  <c r="Q46" i="15"/>
  <c r="R25" i="15"/>
  <c r="Q40" i="15"/>
  <c r="Q38" i="15"/>
  <c r="Q50" i="15"/>
  <c r="Q100" i="15"/>
  <c r="Q96" i="15"/>
  <c r="Q80" i="15"/>
  <c r="Q76" i="15"/>
  <c r="Q31" i="15"/>
  <c r="Q51" i="15"/>
  <c r="Q43" i="15"/>
  <c r="Q47" i="15"/>
  <c r="Q28" i="15"/>
  <c r="Q71" i="15"/>
  <c r="Q67" i="15"/>
  <c r="Q63" i="15"/>
  <c r="Q59" i="15"/>
  <c r="Q55" i="15"/>
  <c r="Q34" i="15"/>
  <c r="Q20" i="15"/>
  <c r="Q16" i="15"/>
  <c r="Q12" i="15"/>
  <c r="F37" i="6"/>
  <c r="M37" i="5"/>
  <c r="O37" i="15" s="1"/>
  <c r="F29" i="6"/>
  <c r="M29" i="5"/>
  <c r="O29" i="15" s="1"/>
  <c r="F13" i="6"/>
  <c r="M13" i="5"/>
  <c r="O13" i="15" s="1"/>
  <c r="F5" i="6"/>
  <c r="M5" i="5"/>
  <c r="O5" i="15" s="1"/>
  <c r="K100" i="5"/>
  <c r="F100" i="6" s="1"/>
  <c r="K92" i="5"/>
  <c r="F92" i="6" s="1"/>
  <c r="K88" i="5"/>
  <c r="F88" i="6" s="1"/>
  <c r="K80" i="5"/>
  <c r="F80" i="6" s="1"/>
  <c r="K68" i="5"/>
  <c r="F68" i="6" s="1"/>
  <c r="K60" i="5"/>
  <c r="F60" i="6" s="1"/>
  <c r="K52" i="5"/>
  <c r="F52" i="6" s="1"/>
  <c r="K44" i="5"/>
  <c r="F44" i="6" s="1"/>
  <c r="K36" i="5"/>
  <c r="F36" i="6" s="1"/>
  <c r="K28" i="5"/>
  <c r="F28" i="6" s="1"/>
  <c r="K8" i="5"/>
  <c r="F8" i="6" s="1"/>
  <c r="F85" i="6"/>
  <c r="M85" i="5"/>
  <c r="O85" i="15" s="1"/>
  <c r="R85" i="15" s="1"/>
  <c r="F85" i="16" s="1"/>
  <c r="F69" i="6"/>
  <c r="M69" i="5"/>
  <c r="O69" i="15" s="1"/>
  <c r="F61" i="6"/>
  <c r="M61" i="5"/>
  <c r="O61" i="15" s="1"/>
  <c r="F53" i="6"/>
  <c r="M53" i="5"/>
  <c r="O53" i="15" s="1"/>
  <c r="F45" i="6"/>
  <c r="M45" i="5"/>
  <c r="O45" i="15" s="1"/>
  <c r="F21" i="6"/>
  <c r="G21" i="6" s="1"/>
  <c r="I21" i="6" s="1"/>
  <c r="M21" i="5"/>
  <c r="O21" i="15" s="1"/>
  <c r="R9" i="15"/>
  <c r="K66" i="5"/>
  <c r="F66" i="6" s="1"/>
  <c r="M66" i="5"/>
  <c r="O66" i="15" s="1"/>
  <c r="K96" i="5"/>
  <c r="F96" i="6" s="1"/>
  <c r="K84" i="5"/>
  <c r="F84" i="6" s="1"/>
  <c r="K76" i="5"/>
  <c r="F76" i="6" s="1"/>
  <c r="K72" i="5"/>
  <c r="F72" i="6" s="1"/>
  <c r="K64" i="5"/>
  <c r="F64" i="6" s="1"/>
  <c r="K56" i="5"/>
  <c r="F56" i="6" s="1"/>
  <c r="K48" i="5"/>
  <c r="F48" i="6" s="1"/>
  <c r="K40" i="5"/>
  <c r="F40" i="6" s="1"/>
  <c r="K32" i="5"/>
  <c r="F32" i="6" s="1"/>
  <c r="K24" i="5"/>
  <c r="F24" i="6" s="1"/>
  <c r="K20" i="5"/>
  <c r="F20" i="6" s="1"/>
  <c r="K16" i="5"/>
  <c r="F16" i="6" s="1"/>
  <c r="K12" i="5"/>
  <c r="F12" i="6" s="1"/>
  <c r="K4" i="5"/>
  <c r="F4" i="6" s="1"/>
  <c r="K98" i="5"/>
  <c r="F98" i="6" s="1"/>
  <c r="M98" i="5"/>
  <c r="O98" i="15" s="1"/>
  <c r="K94" i="5"/>
  <c r="F94" i="6" s="1"/>
  <c r="M94" i="5"/>
  <c r="O94" i="15" s="1"/>
  <c r="K90" i="5"/>
  <c r="F90" i="6" s="1"/>
  <c r="M90" i="5"/>
  <c r="O90" i="15" s="1"/>
  <c r="K86" i="5"/>
  <c r="F86" i="6" s="1"/>
  <c r="K82" i="5"/>
  <c r="F82" i="6" s="1"/>
  <c r="M82" i="5"/>
  <c r="O82" i="15" s="1"/>
  <c r="K78" i="5"/>
  <c r="F78" i="6" s="1"/>
  <c r="M78" i="5"/>
  <c r="O78" i="15" s="1"/>
  <c r="K74" i="5"/>
  <c r="F74" i="6" s="1"/>
  <c r="G74" i="6" s="1"/>
  <c r="I74" i="6" s="1"/>
  <c r="M74" i="5"/>
  <c r="O74" i="15" s="1"/>
  <c r="K70" i="5"/>
  <c r="F70" i="6" s="1"/>
  <c r="K62" i="5"/>
  <c r="F62" i="6" s="1"/>
  <c r="K58" i="5"/>
  <c r="F58" i="6" s="1"/>
  <c r="M58" i="5"/>
  <c r="O58" i="15" s="1"/>
  <c r="K54" i="5"/>
  <c r="F54" i="6" s="1"/>
  <c r="K50" i="5"/>
  <c r="F50" i="6" s="1"/>
  <c r="M50" i="5"/>
  <c r="O50" i="15" s="1"/>
  <c r="K46" i="5"/>
  <c r="F46" i="6" s="1"/>
  <c r="K42" i="5"/>
  <c r="F42" i="6" s="1"/>
  <c r="M42" i="5"/>
  <c r="O42" i="15" s="1"/>
  <c r="K38" i="5"/>
  <c r="F38" i="6" s="1"/>
  <c r="K34" i="5"/>
  <c r="F34" i="6" s="1"/>
  <c r="M34" i="5"/>
  <c r="O34" i="15" s="1"/>
  <c r="K30" i="5"/>
  <c r="F30" i="6" s="1"/>
  <c r="G26" i="6"/>
  <c r="I26" i="6" s="1"/>
  <c r="K18" i="5"/>
  <c r="F18" i="6" s="1"/>
  <c r="M18" i="5"/>
  <c r="O18" i="15" s="1"/>
  <c r="M14" i="5"/>
  <c r="O14" i="15" s="1"/>
  <c r="G10" i="6"/>
  <c r="I10" i="6"/>
  <c r="M101" i="5"/>
  <c r="O101" i="15" s="1"/>
  <c r="R101" i="15" s="1"/>
  <c r="G97" i="6"/>
  <c r="I97" i="6"/>
  <c r="K14" i="5"/>
  <c r="F14" i="6" s="1"/>
  <c r="M26" i="5"/>
  <c r="O26" i="15" s="1"/>
  <c r="M10" i="5"/>
  <c r="O10" i="15" s="1"/>
  <c r="K22" i="5"/>
  <c r="F22" i="6" s="1"/>
  <c r="G22" i="6" s="1"/>
  <c r="I22" i="6" s="1"/>
  <c r="K6" i="5"/>
  <c r="F6" i="6" s="1"/>
  <c r="Q30" i="15"/>
  <c r="Q36" i="15"/>
  <c r="G2" i="6"/>
  <c r="I2" i="6" s="1"/>
  <c r="K101" i="5"/>
  <c r="F101" i="6" s="1"/>
  <c r="I81" i="6"/>
  <c r="G89" i="6"/>
  <c r="I89" i="6" s="1"/>
  <c r="G73" i="6"/>
  <c r="I73" i="6" s="1"/>
  <c r="M99" i="5"/>
  <c r="O99" i="15" s="1"/>
  <c r="K99" i="5"/>
  <c r="F99" i="6" s="1"/>
  <c r="K95" i="5"/>
  <c r="F95" i="6" s="1"/>
  <c r="M91" i="5"/>
  <c r="O91" i="15" s="1"/>
  <c r="K91" i="5"/>
  <c r="F91" i="6" s="1"/>
  <c r="K87" i="5"/>
  <c r="F87" i="6" s="1"/>
  <c r="M83" i="5"/>
  <c r="O83" i="15" s="1"/>
  <c r="K83" i="5"/>
  <c r="F83" i="6" s="1"/>
  <c r="K79" i="5"/>
  <c r="F79" i="6" s="1"/>
  <c r="M75" i="5"/>
  <c r="O75" i="15" s="1"/>
  <c r="K75" i="5"/>
  <c r="F75" i="6" s="1"/>
  <c r="K71" i="5"/>
  <c r="F71" i="6" s="1"/>
  <c r="M67" i="5"/>
  <c r="O67" i="15" s="1"/>
  <c r="K67" i="5"/>
  <c r="F67" i="6" s="1"/>
  <c r="K63" i="5"/>
  <c r="F63" i="6" s="1"/>
  <c r="M59" i="5"/>
  <c r="O59" i="15" s="1"/>
  <c r="K59" i="5"/>
  <c r="F59" i="6" s="1"/>
  <c r="K55" i="5"/>
  <c r="F55" i="6" s="1"/>
  <c r="M51" i="5"/>
  <c r="O51" i="15" s="1"/>
  <c r="K51" i="5"/>
  <c r="F51" i="6" s="1"/>
  <c r="K47" i="5"/>
  <c r="F47" i="6" s="1"/>
  <c r="M43" i="5"/>
  <c r="O43" i="15" s="1"/>
  <c r="K43" i="5"/>
  <c r="F43" i="6" s="1"/>
  <c r="K39" i="5"/>
  <c r="F39" i="6" s="1"/>
  <c r="M35" i="5"/>
  <c r="O35" i="15" s="1"/>
  <c r="K35" i="5"/>
  <c r="F35" i="6" s="1"/>
  <c r="K31" i="5"/>
  <c r="F31" i="6" s="1"/>
  <c r="M27" i="5"/>
  <c r="O27" i="15" s="1"/>
  <c r="K27" i="5"/>
  <c r="F27" i="6" s="1"/>
  <c r="K23" i="5"/>
  <c r="F23" i="6" s="1"/>
  <c r="M19" i="5"/>
  <c r="O19" i="15" s="1"/>
  <c r="K19" i="5"/>
  <c r="F19" i="6" s="1"/>
  <c r="G19" i="6" s="1"/>
  <c r="I19" i="6" s="1"/>
  <c r="K15" i="5"/>
  <c r="F15" i="6" s="1"/>
  <c r="M11" i="5"/>
  <c r="O11" i="15" s="1"/>
  <c r="K11" i="5"/>
  <c r="F11" i="6" s="1"/>
  <c r="K7" i="5"/>
  <c r="F7" i="6" s="1"/>
  <c r="M3" i="5"/>
  <c r="O3" i="15" s="1"/>
  <c r="R3" i="15" s="1"/>
  <c r="K3" i="5"/>
  <c r="F3" i="6" s="1"/>
  <c r="G93" i="6"/>
  <c r="I93" i="6" s="1"/>
  <c r="G77" i="6"/>
  <c r="I77" i="6" s="1"/>
  <c r="G65" i="6"/>
  <c r="I65" i="6" s="1"/>
  <c r="G57" i="6"/>
  <c r="I57" i="6" s="1"/>
  <c r="G49" i="6"/>
  <c r="I49" i="6" s="1"/>
  <c r="G41" i="6"/>
  <c r="I41" i="6" s="1"/>
  <c r="G33" i="6"/>
  <c r="I33" i="6" s="1"/>
  <c r="G17" i="6"/>
  <c r="I17" i="6" s="1"/>
  <c r="G9" i="6"/>
  <c r="I9" i="6"/>
  <c r="M93" i="5"/>
  <c r="O93" i="15" s="1"/>
  <c r="M77" i="5"/>
  <c r="O77" i="15" s="1"/>
  <c r="Q22" i="15"/>
  <c r="M2" i="5"/>
  <c r="O2" i="15" s="1"/>
  <c r="R2" i="15" s="1"/>
  <c r="F2" i="16" s="1"/>
  <c r="G25" i="6"/>
  <c r="I25" i="6" s="1"/>
  <c r="Q72" i="15"/>
  <c r="Q18" i="15"/>
  <c r="Q14" i="15"/>
  <c r="Q98" i="15"/>
  <c r="Q93" i="15"/>
  <c r="Q82" i="15"/>
  <c r="Q78" i="15"/>
  <c r="Q74" i="15"/>
  <c r="Q70" i="15"/>
  <c r="Q66" i="15"/>
  <c r="Q62" i="15"/>
  <c r="Q58" i="15"/>
  <c r="Q54" i="15"/>
  <c r="Q33" i="15"/>
  <c r="R33" i="15" s="1"/>
  <c r="F33" i="16" s="1"/>
  <c r="Q13" i="15"/>
  <c r="Q37" i="15"/>
  <c r="Q49" i="15"/>
  <c r="R49" i="15" s="1"/>
  <c r="F49" i="16" s="1"/>
  <c r="Q45" i="15"/>
  <c r="Q88" i="15"/>
  <c r="Q69" i="15"/>
  <c r="Q65" i="15"/>
  <c r="R65" i="15" s="1"/>
  <c r="F65" i="16" s="1"/>
  <c r="Q61" i="15"/>
  <c r="Q57" i="15"/>
  <c r="R57" i="15" s="1"/>
  <c r="F57" i="16" s="1"/>
  <c r="Q53" i="15"/>
  <c r="Q19" i="15"/>
  <c r="Q15" i="15"/>
  <c r="Q11" i="15"/>
  <c r="Q42" i="15"/>
  <c r="Q87" i="15"/>
  <c r="Q41" i="15"/>
  <c r="Q64" i="15"/>
  <c r="Q56" i="15"/>
  <c r="Q35" i="15"/>
  <c r="Q39" i="15"/>
  <c r="Q95" i="15"/>
  <c r="Q97" i="15"/>
  <c r="R97" i="15" s="1"/>
  <c r="F97" i="16" s="1"/>
  <c r="Q81" i="15"/>
  <c r="R81" i="15" s="1"/>
  <c r="F81" i="16" s="1"/>
  <c r="Q77" i="15"/>
  <c r="Q73" i="15"/>
  <c r="R73" i="15" s="1"/>
  <c r="F73" i="16" s="1"/>
  <c r="Q32" i="15"/>
  <c r="Q29" i="15"/>
  <c r="Q68" i="15"/>
  <c r="Q60" i="15"/>
  <c r="Q52" i="15"/>
  <c r="Q21" i="15"/>
  <c r="Q17" i="15"/>
  <c r="R17" i="15" s="1"/>
  <c r="F17" i="16" s="1"/>
  <c r="Q48" i="15"/>
  <c r="Q44" i="15"/>
  <c r="Q89" i="15"/>
  <c r="R34" i="15" l="1"/>
  <c r="R50" i="15"/>
  <c r="F50" i="16" s="1"/>
  <c r="R78" i="15"/>
  <c r="R53" i="15"/>
  <c r="F53" i="16" s="1"/>
  <c r="R21" i="15"/>
  <c r="R18" i="15"/>
  <c r="F18" i="16" s="1"/>
  <c r="R66" i="15"/>
  <c r="F66" i="16" s="1"/>
  <c r="R35" i="15"/>
  <c r="F35" i="16" s="1"/>
  <c r="R61" i="15"/>
  <c r="F61" i="16" s="1"/>
  <c r="R13" i="15"/>
  <c r="F13" i="16" s="1"/>
  <c r="R19" i="15"/>
  <c r="F19" i="16" s="1"/>
  <c r="R11" i="15"/>
  <c r="F11" i="16" s="1"/>
  <c r="R51" i="15"/>
  <c r="R67" i="15"/>
  <c r="F67" i="16" s="1"/>
  <c r="R83" i="15"/>
  <c r="F83" i="16" s="1"/>
  <c r="R99" i="15"/>
  <c r="F99" i="16" s="1"/>
  <c r="G6" i="6"/>
  <c r="I6" i="6" s="1"/>
  <c r="F25" i="16"/>
  <c r="R26" i="15"/>
  <c r="F26" i="16" s="1"/>
  <c r="R14" i="15"/>
  <c r="R42" i="15"/>
  <c r="F42" i="16" s="1"/>
  <c r="R58" i="15"/>
  <c r="F58" i="16" s="1"/>
  <c r="G70" i="6"/>
  <c r="I70" i="6" s="1"/>
  <c r="G86" i="6"/>
  <c r="I86" i="6" s="1"/>
  <c r="G4" i="6"/>
  <c r="I4" i="6" s="1"/>
  <c r="G24" i="6"/>
  <c r="I24" i="6"/>
  <c r="G56" i="6"/>
  <c r="I56" i="6" s="1"/>
  <c r="G84" i="6"/>
  <c r="I84" i="6" s="1"/>
  <c r="G36" i="6"/>
  <c r="I36" i="6" s="1"/>
  <c r="G68" i="6"/>
  <c r="I68" i="6" s="1"/>
  <c r="G23" i="6"/>
  <c r="I23" i="6"/>
  <c r="G39" i="6"/>
  <c r="I39" i="6" s="1"/>
  <c r="G55" i="6"/>
  <c r="I55" i="6" s="1"/>
  <c r="G71" i="6"/>
  <c r="I71" i="6" s="1"/>
  <c r="G87" i="6"/>
  <c r="I87" i="6" s="1"/>
  <c r="G14" i="6"/>
  <c r="I14" i="6" s="1"/>
  <c r="G42" i="6"/>
  <c r="I42" i="6" s="1"/>
  <c r="G58" i="6"/>
  <c r="I58" i="6" s="1"/>
  <c r="G78" i="6"/>
  <c r="I78" i="6" s="1"/>
  <c r="M86" i="5"/>
  <c r="O86" i="15" s="1"/>
  <c r="R86" i="15" s="1"/>
  <c r="M4" i="5"/>
  <c r="O4" i="15" s="1"/>
  <c r="R4" i="15" s="1"/>
  <c r="F4" i="16" s="1"/>
  <c r="M24" i="5"/>
  <c r="O24" i="15" s="1"/>
  <c r="R24" i="15" s="1"/>
  <c r="F24" i="16" s="1"/>
  <c r="M56" i="5"/>
  <c r="O56" i="15" s="1"/>
  <c r="R56" i="15" s="1"/>
  <c r="F56" i="16" s="1"/>
  <c r="M84" i="5"/>
  <c r="O84" i="15" s="1"/>
  <c r="R84" i="15" s="1"/>
  <c r="F84" i="16" s="1"/>
  <c r="M52" i="5"/>
  <c r="O52" i="15" s="1"/>
  <c r="R52" i="15" s="1"/>
  <c r="F52" i="16" s="1"/>
  <c r="M68" i="5"/>
  <c r="O68" i="15" s="1"/>
  <c r="R68" i="15" s="1"/>
  <c r="F68" i="16" s="1"/>
  <c r="M100" i="5"/>
  <c r="O100" i="15" s="1"/>
  <c r="R100" i="15" s="1"/>
  <c r="F100" i="16" s="1"/>
  <c r="G13" i="6"/>
  <c r="I13" i="6" s="1"/>
  <c r="F34" i="16"/>
  <c r="R77" i="15"/>
  <c r="F77" i="16" s="1"/>
  <c r="M7" i="5"/>
  <c r="O7" i="15" s="1"/>
  <c r="M15" i="5"/>
  <c r="O15" i="15" s="1"/>
  <c r="M23" i="5"/>
  <c r="O23" i="15" s="1"/>
  <c r="M31" i="5"/>
  <c r="O31" i="15" s="1"/>
  <c r="M39" i="5"/>
  <c r="O39" i="15" s="1"/>
  <c r="R39" i="15" s="1"/>
  <c r="F39" i="16" s="1"/>
  <c r="M47" i="5"/>
  <c r="O47" i="15" s="1"/>
  <c r="M55" i="5"/>
  <c r="O55" i="15" s="1"/>
  <c r="M63" i="5"/>
  <c r="O63" i="15" s="1"/>
  <c r="M71" i="5"/>
  <c r="O71" i="15" s="1"/>
  <c r="M79" i="5"/>
  <c r="O79" i="15" s="1"/>
  <c r="M87" i="5"/>
  <c r="O87" i="15" s="1"/>
  <c r="M95" i="5"/>
  <c r="O95" i="15" s="1"/>
  <c r="R95" i="15" s="1"/>
  <c r="F95" i="16" s="1"/>
  <c r="G101" i="6"/>
  <c r="I101" i="6" s="1"/>
  <c r="G18" i="6"/>
  <c r="I18" i="6" s="1"/>
  <c r="G30" i="6"/>
  <c r="I30" i="6" s="1"/>
  <c r="G38" i="6"/>
  <c r="I38" i="6" s="1"/>
  <c r="G46" i="6"/>
  <c r="I46" i="6" s="1"/>
  <c r="G54" i="6"/>
  <c r="I54" i="6" s="1"/>
  <c r="G62" i="6"/>
  <c r="I62" i="6" s="1"/>
  <c r="R74" i="15"/>
  <c r="F74" i="16" s="1"/>
  <c r="R82" i="15"/>
  <c r="F82" i="16" s="1"/>
  <c r="R90" i="15"/>
  <c r="F90" i="16" s="1"/>
  <c r="R98" i="15"/>
  <c r="F98" i="16" s="1"/>
  <c r="I12" i="6"/>
  <c r="G12" i="6"/>
  <c r="G20" i="6"/>
  <c r="I20" i="6" s="1"/>
  <c r="G32" i="6"/>
  <c r="I32" i="6" s="1"/>
  <c r="G48" i="6"/>
  <c r="I48" i="6" s="1"/>
  <c r="G64" i="6"/>
  <c r="I64" i="6" s="1"/>
  <c r="G76" i="6"/>
  <c r="I76" i="6"/>
  <c r="G96" i="6"/>
  <c r="I96" i="6" s="1"/>
  <c r="G53" i="6"/>
  <c r="I53" i="6" s="1"/>
  <c r="R69" i="15"/>
  <c r="F69" i="16" s="1"/>
  <c r="G85" i="6"/>
  <c r="I85" i="6" s="1"/>
  <c r="G28" i="6"/>
  <c r="I28" i="6" s="1"/>
  <c r="G44" i="6"/>
  <c r="I44" i="6" s="1"/>
  <c r="I60" i="6"/>
  <c r="G60" i="6"/>
  <c r="G80" i="6"/>
  <c r="I80" i="6" s="1"/>
  <c r="G92" i="6"/>
  <c r="I92" i="6" s="1"/>
  <c r="R5" i="15"/>
  <c r="G37" i="6"/>
  <c r="I37" i="6" s="1"/>
  <c r="F51" i="16"/>
  <c r="R27" i="15"/>
  <c r="F27" i="16" s="1"/>
  <c r="R43" i="15"/>
  <c r="R59" i="15"/>
  <c r="F59" i="16" s="1"/>
  <c r="R75" i="15"/>
  <c r="F75" i="16" s="1"/>
  <c r="R91" i="15"/>
  <c r="F91" i="16" s="1"/>
  <c r="R94" i="15"/>
  <c r="F94" i="16" s="1"/>
  <c r="G16" i="6"/>
  <c r="I16" i="6" s="1"/>
  <c r="G40" i="6"/>
  <c r="I40" i="6" s="1"/>
  <c r="G72" i="6"/>
  <c r="I72" i="6" s="1"/>
  <c r="G45" i="6"/>
  <c r="I45" i="6" s="1"/>
  <c r="G8" i="6"/>
  <c r="I8" i="6" s="1"/>
  <c r="G52" i="6"/>
  <c r="I52" i="6" s="1"/>
  <c r="G88" i="6"/>
  <c r="I88" i="6" s="1"/>
  <c r="I100" i="6"/>
  <c r="G100" i="6"/>
  <c r="G29" i="6"/>
  <c r="I29" i="6" s="1"/>
  <c r="G7" i="6"/>
  <c r="I7" i="6" s="1"/>
  <c r="I15" i="6"/>
  <c r="G15" i="6"/>
  <c r="G31" i="6"/>
  <c r="I31" i="6"/>
  <c r="G47" i="6"/>
  <c r="I47" i="6" s="1"/>
  <c r="G63" i="6"/>
  <c r="I63" i="6"/>
  <c r="G79" i="6"/>
  <c r="I79" i="6" s="1"/>
  <c r="G95" i="6"/>
  <c r="I95" i="6" s="1"/>
  <c r="M6" i="5"/>
  <c r="O6" i="15" s="1"/>
  <c r="G34" i="6"/>
  <c r="I34" i="6" s="1"/>
  <c r="G50" i="6"/>
  <c r="I50" i="6" s="1"/>
  <c r="M70" i="5"/>
  <c r="O70" i="15" s="1"/>
  <c r="R70" i="15" s="1"/>
  <c r="G94" i="6"/>
  <c r="I94" i="6"/>
  <c r="M16" i="5"/>
  <c r="O16" i="15" s="1"/>
  <c r="R16" i="15" s="1"/>
  <c r="F16" i="16" s="1"/>
  <c r="M40" i="5"/>
  <c r="O40" i="15" s="1"/>
  <c r="R40" i="15" s="1"/>
  <c r="F40" i="16" s="1"/>
  <c r="M72" i="5"/>
  <c r="O72" i="15" s="1"/>
  <c r="R72" i="15" s="1"/>
  <c r="F72" i="16" s="1"/>
  <c r="G66" i="6"/>
  <c r="I66" i="6" s="1"/>
  <c r="G61" i="6"/>
  <c r="I61" i="6" s="1"/>
  <c r="M8" i="5"/>
  <c r="O8" i="15" s="1"/>
  <c r="R8" i="15" s="1"/>
  <c r="F8" i="16" s="1"/>
  <c r="M36" i="5"/>
  <c r="O36" i="15" s="1"/>
  <c r="R36" i="15" s="1"/>
  <c r="F36" i="16" s="1"/>
  <c r="M88" i="5"/>
  <c r="O88" i="15" s="1"/>
  <c r="R88" i="15" s="1"/>
  <c r="F88" i="16" s="1"/>
  <c r="R37" i="15"/>
  <c r="F43" i="16"/>
  <c r="R93" i="15"/>
  <c r="F93" i="16" s="1"/>
  <c r="G3" i="6"/>
  <c r="I3" i="6" s="1"/>
  <c r="G11" i="6"/>
  <c r="I11" i="6" s="1"/>
  <c r="G27" i="6"/>
  <c r="I27" i="6" s="1"/>
  <c r="G35" i="6"/>
  <c r="I35" i="6" s="1"/>
  <c r="G43" i="6"/>
  <c r="I43" i="6" s="1"/>
  <c r="I51" i="6"/>
  <c r="G51" i="6"/>
  <c r="G59" i="6"/>
  <c r="I59" i="6" s="1"/>
  <c r="G67" i="6"/>
  <c r="I67" i="6" s="1"/>
  <c r="G75" i="6"/>
  <c r="I75" i="6"/>
  <c r="G83" i="6"/>
  <c r="I83" i="6" s="1"/>
  <c r="G91" i="6"/>
  <c r="I91" i="6" s="1"/>
  <c r="G99" i="6"/>
  <c r="I99" i="6" s="1"/>
  <c r="F9" i="16"/>
  <c r="R10" i="15"/>
  <c r="F10" i="16" s="1"/>
  <c r="M22" i="5"/>
  <c r="O22" i="15" s="1"/>
  <c r="M30" i="5"/>
  <c r="O30" i="15" s="1"/>
  <c r="M38" i="5"/>
  <c r="O38" i="15" s="1"/>
  <c r="M46" i="5"/>
  <c r="O46" i="15" s="1"/>
  <c r="M54" i="5"/>
  <c r="O54" i="15" s="1"/>
  <c r="R54" i="15" s="1"/>
  <c r="M62" i="5"/>
  <c r="O62" i="15" s="1"/>
  <c r="R62" i="15" s="1"/>
  <c r="G82" i="6"/>
  <c r="I82" i="6" s="1"/>
  <c r="G90" i="6"/>
  <c r="I90" i="6" s="1"/>
  <c r="G98" i="6"/>
  <c r="I98" i="6"/>
  <c r="M12" i="5"/>
  <c r="O12" i="15" s="1"/>
  <c r="R12" i="15" s="1"/>
  <c r="F12" i="16" s="1"/>
  <c r="M20" i="5"/>
  <c r="O20" i="15" s="1"/>
  <c r="R20" i="15" s="1"/>
  <c r="F20" i="16" s="1"/>
  <c r="M32" i="5"/>
  <c r="O32" i="15" s="1"/>
  <c r="R32" i="15" s="1"/>
  <c r="F32" i="16" s="1"/>
  <c r="M48" i="5"/>
  <c r="O48" i="15" s="1"/>
  <c r="R48" i="15" s="1"/>
  <c r="F48" i="16" s="1"/>
  <c r="M64" i="5"/>
  <c r="O64" i="15" s="1"/>
  <c r="R64" i="15" s="1"/>
  <c r="F64" i="16" s="1"/>
  <c r="M76" i="5"/>
  <c r="O76" i="15" s="1"/>
  <c r="R76" i="15" s="1"/>
  <c r="F76" i="16" s="1"/>
  <c r="M96" i="5"/>
  <c r="O96" i="15" s="1"/>
  <c r="R96" i="15" s="1"/>
  <c r="F96" i="16" s="1"/>
  <c r="R45" i="15"/>
  <c r="G69" i="6"/>
  <c r="I69" i="6" s="1"/>
  <c r="M28" i="5"/>
  <c r="O28" i="15" s="1"/>
  <c r="R28" i="15" s="1"/>
  <c r="F28" i="16" s="1"/>
  <c r="M44" i="5"/>
  <c r="O44" i="15" s="1"/>
  <c r="R44" i="15" s="1"/>
  <c r="F44" i="16" s="1"/>
  <c r="M60" i="5"/>
  <c r="O60" i="15" s="1"/>
  <c r="R60" i="15" s="1"/>
  <c r="F60" i="16" s="1"/>
  <c r="M80" i="5"/>
  <c r="O80" i="15" s="1"/>
  <c r="R80" i="15" s="1"/>
  <c r="F80" i="16" s="1"/>
  <c r="M92" i="5"/>
  <c r="O92" i="15" s="1"/>
  <c r="R92" i="15" s="1"/>
  <c r="F92" i="16" s="1"/>
  <c r="G5" i="6"/>
  <c r="I5" i="6" s="1"/>
  <c r="R29" i="15"/>
  <c r="R41" i="15"/>
  <c r="F41" i="16" s="1"/>
  <c r="R89" i="15"/>
  <c r="F89" i="16" s="1"/>
  <c r="F62" i="16" l="1"/>
  <c r="R63" i="15"/>
  <c r="F63" i="16" s="1"/>
  <c r="F45" i="16"/>
  <c r="R46" i="15"/>
  <c r="F46" i="16" s="1"/>
  <c r="F86" i="16"/>
  <c r="R87" i="15"/>
  <c r="F87" i="16" s="1"/>
  <c r="F54" i="16"/>
  <c r="R55" i="15"/>
  <c r="F55" i="16" s="1"/>
  <c r="R23" i="15"/>
  <c r="F23" i="16" s="1"/>
  <c r="F21" i="16"/>
  <c r="R22" i="15"/>
  <c r="F22" i="16" s="1"/>
  <c r="F5" i="16"/>
  <c r="R6" i="15"/>
  <c r="F6" i="16" s="1"/>
  <c r="R31" i="15"/>
  <c r="F31" i="16" s="1"/>
  <c r="F37" i="16"/>
  <c r="R38" i="15"/>
  <c r="F38" i="16" s="1"/>
  <c r="F78" i="16"/>
  <c r="R79" i="15"/>
  <c r="F79" i="16" s="1"/>
  <c r="R47" i="15"/>
  <c r="F47" i="16" s="1"/>
  <c r="F14" i="16"/>
  <c r="R15" i="15"/>
  <c r="F15" i="16" s="1"/>
  <c r="F29" i="16"/>
  <c r="R30" i="15"/>
  <c r="F30" i="16" s="1"/>
  <c r="F70" i="16"/>
  <c r="R71" i="15"/>
  <c r="F71" i="16" s="1"/>
  <c r="R7" i="15"/>
  <c r="F7" i="16" s="1"/>
</calcChain>
</file>

<file path=xl/sharedStrings.xml><?xml version="1.0" encoding="utf-8"?>
<sst xmlns="http://schemas.openxmlformats.org/spreadsheetml/2006/main" count="1246" uniqueCount="361">
  <si>
    <t>User table</t>
  </si>
  <si>
    <t>User _name</t>
  </si>
  <si>
    <t>Email</t>
  </si>
  <si>
    <t>created_at</t>
  </si>
  <si>
    <t>income_table</t>
  </si>
  <si>
    <t>Income_id</t>
  </si>
  <si>
    <t>User_id</t>
  </si>
  <si>
    <t>Income_source</t>
  </si>
  <si>
    <t>income_amount</t>
  </si>
  <si>
    <t xml:space="preserve">income_date </t>
  </si>
  <si>
    <t>income_freq</t>
  </si>
  <si>
    <t>user_id</t>
  </si>
  <si>
    <t>income_id</t>
  </si>
  <si>
    <t>expensesing table</t>
  </si>
  <si>
    <t>expenses_id</t>
  </si>
  <si>
    <t>expense_category</t>
  </si>
  <si>
    <t xml:space="preserve">expense_desciption </t>
  </si>
  <si>
    <t>expense_amount</t>
  </si>
  <si>
    <t>expense_date</t>
  </si>
  <si>
    <t>fixed_or_variable</t>
  </si>
  <si>
    <t>impulse_purchase</t>
  </si>
  <si>
    <t>need_or_want</t>
  </si>
  <si>
    <t>savingtable</t>
  </si>
  <si>
    <t>saving_id</t>
  </si>
  <si>
    <t>Investment table</t>
  </si>
  <si>
    <t>Investment_type</t>
  </si>
  <si>
    <t>Investment_amt</t>
  </si>
  <si>
    <t>investment_date</t>
  </si>
  <si>
    <t>investment_return</t>
  </si>
  <si>
    <t xml:space="preserve">payment_methd </t>
  </si>
  <si>
    <t>amount_saved</t>
  </si>
  <si>
    <t>goals name</t>
  </si>
  <si>
    <t>target amount</t>
  </si>
  <si>
    <t xml:space="preserve">curent amount </t>
  </si>
  <si>
    <t>start date</t>
  </si>
  <si>
    <t>transaction date</t>
  </si>
  <si>
    <t>amount</t>
  </si>
  <si>
    <t>transaction_id</t>
  </si>
  <si>
    <t>investment_type</t>
  </si>
  <si>
    <t>risk_level</t>
  </si>
  <si>
    <t>debt_id (Primary Key)</t>
  </si>
  <si>
    <t>debt_type</t>
  </si>
  <si>
    <t>amount_owed</t>
  </si>
  <si>
    <t>interest_rate</t>
  </si>
  <si>
    <t>due_date</t>
  </si>
  <si>
    <t xml:space="preserve">Debt Table </t>
  </si>
  <si>
    <t>tax_id (Primary Key)</t>
  </si>
  <si>
    <t>date_paid</t>
  </si>
  <si>
    <t>asset_type</t>
  </si>
  <si>
    <t>value</t>
  </si>
  <si>
    <t>purchase_date</t>
  </si>
  <si>
    <t>Transaction</t>
  </si>
  <si>
    <t>category_id</t>
  </si>
  <si>
    <t>Budget</t>
  </si>
  <si>
    <t>start_date</t>
  </si>
  <si>
    <t>end_date</t>
  </si>
  <si>
    <r>
      <t>income_id</t>
    </r>
    <r>
      <rPr>
        <sz val="11"/>
        <color theme="1"/>
        <rFont val="Calibri"/>
        <family val="2"/>
        <scheme val="minor"/>
      </rPr>
      <t xml:space="preserve"> </t>
    </r>
  </si>
  <si>
    <t>budgeted_amt</t>
  </si>
  <si>
    <t>actual_amt</t>
  </si>
  <si>
    <t xml:space="preserve">Assets Table </t>
  </si>
  <si>
    <t xml:space="preserve">asset_id </t>
  </si>
  <si>
    <t xml:space="preserve">investment_id </t>
  </si>
  <si>
    <t xml:space="preserve">payment_id </t>
  </si>
  <si>
    <t xml:space="preserve">RELATIONAL DATABASE VIEW </t>
  </si>
  <si>
    <t>Tax</t>
  </si>
  <si>
    <t>tax_rate</t>
  </si>
  <si>
    <t>tax_amount</t>
  </si>
  <si>
    <r>
      <t>transaction_id</t>
    </r>
    <r>
      <rPr>
        <sz val="11"/>
        <color theme="1"/>
        <rFont val="Calibri"/>
        <family val="2"/>
        <scheme val="minor"/>
      </rPr>
      <t xml:space="preserve"> </t>
    </r>
  </si>
  <si>
    <r>
      <t>transaction_type</t>
    </r>
    <r>
      <rPr>
        <sz val="11"/>
        <color theme="1"/>
        <rFont val="Calibri"/>
        <family val="2"/>
        <scheme val="minor"/>
      </rPr>
      <t xml:space="preserve"> ( income, expense, savings)</t>
    </r>
  </si>
  <si>
    <t>payment_time</t>
  </si>
  <si>
    <t>email</t>
  </si>
  <si>
    <t xml:space="preserve"> </t>
  </si>
  <si>
    <t>income_source</t>
  </si>
  <si>
    <t>income_date</t>
  </si>
  <si>
    <t>Weekly</t>
  </si>
  <si>
    <t>Monthly</t>
  </si>
  <si>
    <t>tax_id</t>
  </si>
  <si>
    <t>username</t>
  </si>
  <si>
    <t>johnsonjoshua</t>
  </si>
  <si>
    <t>evelynestrada@example.com</t>
  </si>
  <si>
    <t>donaldgarcia</t>
  </si>
  <si>
    <t>vdickson@example.org</t>
  </si>
  <si>
    <t>garzaanthony</t>
  </si>
  <si>
    <t>michellecherry@example.org</t>
  </si>
  <si>
    <t>robinsonwilliam</t>
  </si>
  <si>
    <t>vjohnson@example.com</t>
  </si>
  <si>
    <t>hoffmanjennifer</t>
  </si>
  <si>
    <t>vpham@example.org</t>
  </si>
  <si>
    <t>lrobinson</t>
  </si>
  <si>
    <t>erik16@example.org</t>
  </si>
  <si>
    <t>lisa02</t>
  </si>
  <si>
    <t>dwalker@example.com</t>
  </si>
  <si>
    <t>jpeterson</t>
  </si>
  <si>
    <t>lori33@example.org</t>
  </si>
  <si>
    <t>susanrogers</t>
  </si>
  <si>
    <t>raymondramirez@example.org</t>
  </si>
  <si>
    <t>jamesmichael</t>
  </si>
  <si>
    <t>michael86@example.net</t>
  </si>
  <si>
    <t>cassandra07</t>
  </si>
  <si>
    <t>sheila14@example.org</t>
  </si>
  <si>
    <t>dudleynicholas</t>
  </si>
  <si>
    <t>benjamin96@example.com</t>
  </si>
  <si>
    <t>maria95</t>
  </si>
  <si>
    <t>samuel81@example.com</t>
  </si>
  <si>
    <t>janetwilliams</t>
  </si>
  <si>
    <t>jonathanfletcher@example.org</t>
  </si>
  <si>
    <t>kendragalloway</t>
  </si>
  <si>
    <t>michaeljones@example.net</t>
  </si>
  <si>
    <t>michellejames</t>
  </si>
  <si>
    <t>cindy14@example.net</t>
  </si>
  <si>
    <t>xreid</t>
  </si>
  <si>
    <t>elizabeth56@example.net</t>
  </si>
  <si>
    <t>mitchellclark</t>
  </si>
  <si>
    <t>angela36@example.net</t>
  </si>
  <si>
    <t>jacqueline19</t>
  </si>
  <si>
    <t>lbyrd@example.net</t>
  </si>
  <si>
    <t>amandasanchez</t>
  </si>
  <si>
    <t>richard04@example.com</t>
  </si>
  <si>
    <t>ogray</t>
  </si>
  <si>
    <t>russellcarpenter@example.net</t>
  </si>
  <si>
    <t>gabriellecameron</t>
  </si>
  <si>
    <t>steven73@example.net</t>
  </si>
  <si>
    <t>perezantonio</t>
  </si>
  <si>
    <t>yleon@example.net</t>
  </si>
  <si>
    <t>richard13</t>
  </si>
  <si>
    <t>donnacampbell@example.net</t>
  </si>
  <si>
    <t>jason76</t>
  </si>
  <si>
    <t>clarence34@example.org</t>
  </si>
  <si>
    <t>ithomas</t>
  </si>
  <si>
    <t>dylanwilliams@example.com</t>
  </si>
  <si>
    <t>julieryan</t>
  </si>
  <si>
    <t>gibsonolivia@example.net</t>
  </si>
  <si>
    <t>zhurst</t>
  </si>
  <si>
    <t>jennifercruz@example.com</t>
  </si>
  <si>
    <t>jeffrey28</t>
  </si>
  <si>
    <t>dylanwatts@example.org</t>
  </si>
  <si>
    <t>ddavis</t>
  </si>
  <si>
    <t>zrobinson@example.net</t>
  </si>
  <si>
    <t>hernandezernest</t>
  </si>
  <si>
    <t>pwilliams@example.org</t>
  </si>
  <si>
    <t>ycarlson</t>
  </si>
  <si>
    <t>danderson@example.net</t>
  </si>
  <si>
    <t>dcarlson</t>
  </si>
  <si>
    <t>stephanie79@example.net</t>
  </si>
  <si>
    <t>tasha01</t>
  </si>
  <si>
    <t>jrivas@example.com</t>
  </si>
  <si>
    <t>kayla51</t>
  </si>
  <si>
    <t>juliawells@example.com</t>
  </si>
  <si>
    <t>ryan70</t>
  </si>
  <si>
    <t>maryramirez@example.net</t>
  </si>
  <si>
    <t>teresa28</t>
  </si>
  <si>
    <t>rsims@example.com</t>
  </si>
  <si>
    <t>harrellkenneth</t>
  </si>
  <si>
    <t>reevesjimmy@example.com</t>
  </si>
  <si>
    <t>ericfarmer</t>
  </si>
  <si>
    <t>patricia12@example.org</t>
  </si>
  <si>
    <t>georgetracy</t>
  </si>
  <si>
    <t>patrickhernandez@example.org</t>
  </si>
  <si>
    <t>hickmannatasha</t>
  </si>
  <si>
    <t>perrymark@example.com</t>
  </si>
  <si>
    <t>john39</t>
  </si>
  <si>
    <t>abrown@example.com</t>
  </si>
  <si>
    <t>millertodd</t>
  </si>
  <si>
    <t>gateskathy@example.com</t>
  </si>
  <si>
    <t>spenceamanda</t>
  </si>
  <si>
    <t>wsmith@example.com</t>
  </si>
  <si>
    <t>davidalvarez</t>
  </si>
  <si>
    <t>acastaneda@example.net</t>
  </si>
  <si>
    <t>josephbrennan</t>
  </si>
  <si>
    <t>tracynelson@example.com</t>
  </si>
  <si>
    <t>ibrandt</t>
  </si>
  <si>
    <t>priceelizabeth@example.com</t>
  </si>
  <si>
    <t>jenniferross</t>
  </si>
  <si>
    <t>marycalhoun@example.net</t>
  </si>
  <si>
    <t>samuel87</t>
  </si>
  <si>
    <t>meadowsbrittany@example.net</t>
  </si>
  <si>
    <t>wrightcaleb</t>
  </si>
  <si>
    <t>millerroy@example.com</t>
  </si>
  <si>
    <t>chapmanjerry</t>
  </si>
  <si>
    <t>brentgray@example.org</t>
  </si>
  <si>
    <t>adrianzimmerman</t>
  </si>
  <si>
    <t>wmurphy@example.com</t>
  </si>
  <si>
    <t>perezrebecca</t>
  </si>
  <si>
    <t>karen64@example.org</t>
  </si>
  <si>
    <t>chad34</t>
  </si>
  <si>
    <t>ismith@example.org</t>
  </si>
  <si>
    <t>ilewis</t>
  </si>
  <si>
    <t>jeffrey10@example.org</t>
  </si>
  <si>
    <t>esanchez</t>
  </si>
  <si>
    <t>jamessmith@example.org</t>
  </si>
  <si>
    <t>glee</t>
  </si>
  <si>
    <t>davidcaldwell@example.net</t>
  </si>
  <si>
    <t>agomez</t>
  </si>
  <si>
    <t>stevenscott@example.com</t>
  </si>
  <si>
    <t>dshields</t>
  </si>
  <si>
    <t>catherinestuart@example.net</t>
  </si>
  <si>
    <t>brownjessica</t>
  </si>
  <si>
    <t>stricklandfrank@example.com</t>
  </si>
  <si>
    <t>wrightjames</t>
  </si>
  <si>
    <t>lanesarah@example.net</t>
  </si>
  <si>
    <t>ltaylor</t>
  </si>
  <si>
    <t>tsanders@example.org</t>
  </si>
  <si>
    <t>steven17</t>
  </si>
  <si>
    <t>vargasmaria@example.org</t>
  </si>
  <si>
    <t>williamsyvette</t>
  </si>
  <si>
    <t>terrykevin@example.net</t>
  </si>
  <si>
    <t>novaksara</t>
  </si>
  <si>
    <t>hoganashlee@example.org</t>
  </si>
  <si>
    <t>gabrieltucker</t>
  </si>
  <si>
    <t>amanda51@example.net</t>
  </si>
  <si>
    <t>michellebarrera</t>
  </si>
  <si>
    <t>alexander67@example.org</t>
  </si>
  <si>
    <t>nicholasgalloway</t>
  </si>
  <si>
    <t>oyu@example.com</t>
  </si>
  <si>
    <t>sara74</t>
  </si>
  <si>
    <t>ryangross@example.net</t>
  </si>
  <si>
    <t>uhorton</t>
  </si>
  <si>
    <t>christina87@example.com</t>
  </si>
  <si>
    <t>smoore</t>
  </si>
  <si>
    <t>lpetersen@example.com</t>
  </si>
  <si>
    <t>tanyariley</t>
  </si>
  <si>
    <t>melissa14@example.com</t>
  </si>
  <si>
    <t>adkinsbrian</t>
  </si>
  <si>
    <t>karenhudson@example.net</t>
  </si>
  <si>
    <t>hshaw</t>
  </si>
  <si>
    <t>frogers@example.com</t>
  </si>
  <si>
    <t>brianromero</t>
  </si>
  <si>
    <t>tonykelly@example.com</t>
  </si>
  <si>
    <t>caseyjones</t>
  </si>
  <si>
    <t>joshua94@example.net</t>
  </si>
  <si>
    <t>richarddavid</t>
  </si>
  <si>
    <t>blackjames@example.org</t>
  </si>
  <si>
    <t>bethwilliams</t>
  </si>
  <si>
    <t>wfreeman@example.org</t>
  </si>
  <si>
    <t>barnesbrandy</t>
  </si>
  <si>
    <t>fbrewer@example.com</t>
  </si>
  <si>
    <t>sarah35</t>
  </si>
  <si>
    <t>davisjeffrey@example.net</t>
  </si>
  <si>
    <t>josephanderson</t>
  </si>
  <si>
    <t>kevinperkins@example.com</t>
  </si>
  <si>
    <t>stephen10</t>
  </si>
  <si>
    <t>ronald85@example.com</t>
  </si>
  <si>
    <t>khowell</t>
  </si>
  <si>
    <t>qnelson@example.org</t>
  </si>
  <si>
    <t>jonesjason</t>
  </si>
  <si>
    <t>griffithleslie@example.net</t>
  </si>
  <si>
    <t>david51</t>
  </si>
  <si>
    <t>jamesrodgers@example.com</t>
  </si>
  <si>
    <t>mikemoore</t>
  </si>
  <si>
    <t>tina34@example.org</t>
  </si>
  <si>
    <t>cheryl80</t>
  </si>
  <si>
    <t>harry08@example.org</t>
  </si>
  <si>
    <t>sarah12</t>
  </si>
  <si>
    <t>brandon08@example.com</t>
  </si>
  <si>
    <t>darrell18</t>
  </si>
  <si>
    <t>danamullins@example.org</t>
  </si>
  <si>
    <t>josephjacobs</t>
  </si>
  <si>
    <t>andrewstaylor@example.com</t>
  </si>
  <si>
    <t>james48</t>
  </si>
  <si>
    <t>jack04@example.com</t>
  </si>
  <si>
    <t>dking</t>
  </si>
  <si>
    <t>shortrichard@example.org</t>
  </si>
  <si>
    <t>waltersmaria</t>
  </si>
  <si>
    <t>hernandezlisa@example.com</t>
  </si>
  <si>
    <t>smithkellie</t>
  </si>
  <si>
    <t>mcknightdavid@example.com</t>
  </si>
  <si>
    <t>evan78</t>
  </si>
  <si>
    <t>kimberlyjames@example.com</t>
  </si>
  <si>
    <t>hhoffman</t>
  </si>
  <si>
    <t>michelle64@example.net</t>
  </si>
  <si>
    <t>landryhannah</t>
  </si>
  <si>
    <t>lynchjody@example.org</t>
  </si>
  <si>
    <t>amydavenport</t>
  </si>
  <si>
    <t>josephmiller@example.org</t>
  </si>
  <si>
    <t>russellwilliams</t>
  </si>
  <si>
    <t>andreamoore@example.com</t>
  </si>
  <si>
    <t>rachel05</t>
  </si>
  <si>
    <t>enorris@example.com</t>
  </si>
  <si>
    <t>income_frequency</t>
  </si>
  <si>
    <t>Annually</t>
  </si>
  <si>
    <t>investment_id</t>
  </si>
  <si>
    <t>investment_amount</t>
  </si>
  <si>
    <t>Internet subscription</t>
  </si>
  <si>
    <t>debt_id</t>
  </si>
  <si>
    <t xml:space="preserve">    Freelance</t>
  </si>
  <si>
    <t xml:space="preserve">    sideBusiness</t>
  </si>
  <si>
    <t xml:space="preserve">  family support</t>
  </si>
  <si>
    <t xml:space="preserve">       Bonuses</t>
  </si>
  <si>
    <t xml:space="preserve">           Salary</t>
  </si>
  <si>
    <t xml:space="preserve">     sideBusiness</t>
  </si>
  <si>
    <t xml:space="preserve">   family support</t>
  </si>
  <si>
    <t xml:space="preserve">           Bonuses</t>
  </si>
  <si>
    <t xml:space="preserve">       Salary</t>
  </si>
  <si>
    <t xml:space="preserve">      Freelance</t>
  </si>
  <si>
    <t xml:space="preserve">      sideBusiness</t>
  </si>
  <si>
    <t xml:space="preserve">         Bonuses</t>
  </si>
  <si>
    <t xml:space="preserve">          Salary</t>
  </si>
  <si>
    <t xml:space="preserve">    family support</t>
  </si>
  <si>
    <t xml:space="preserve">        Salary</t>
  </si>
  <si>
    <t xml:space="preserve">       Freelance</t>
  </si>
  <si>
    <t xml:space="preserve"> family support</t>
  </si>
  <si>
    <t xml:space="preserve">         Freelance</t>
  </si>
  <si>
    <t xml:space="preserve">            Salary</t>
  </si>
  <si>
    <t xml:space="preserve">        Freelance</t>
  </si>
  <si>
    <t>Bonuses</t>
  </si>
  <si>
    <t xml:space="preserve">          Bonuses</t>
  </si>
  <si>
    <t xml:space="preserve">     Freelance</t>
  </si>
  <si>
    <t xml:space="preserve"> Cryptocurrency</t>
  </si>
  <si>
    <t xml:space="preserve"> Bonds</t>
  </si>
  <si>
    <t>Stocks</t>
  </si>
  <si>
    <t>Real Estate</t>
  </si>
  <si>
    <t xml:space="preserve"> Real Estate</t>
  </si>
  <si>
    <t>Mutual Funds</t>
  </si>
  <si>
    <t xml:space="preserve"> Stocks</t>
  </si>
  <si>
    <t xml:space="preserve">  Mutual Funds</t>
  </si>
  <si>
    <t>Collectibles</t>
  </si>
  <si>
    <t>Business Start-up Costs</t>
  </si>
  <si>
    <t>Personal Loans</t>
  </si>
  <si>
    <t>Gambling</t>
  </si>
  <si>
    <t>Education Costs</t>
  </si>
  <si>
    <t>Speculative Investments</t>
  </si>
  <si>
    <t>Depreciating Assets</t>
  </si>
  <si>
    <t>Life Investments</t>
  </si>
  <si>
    <t xml:space="preserve">investment_return </t>
  </si>
  <si>
    <t xml:space="preserve">  sideBusiness</t>
  </si>
  <si>
    <t xml:space="preserve">      Salary</t>
  </si>
  <si>
    <t xml:space="preserve"> sideBusiness</t>
  </si>
  <si>
    <t xml:space="preserve">         Salary</t>
  </si>
  <si>
    <t xml:space="preserve">   Freelance</t>
  </si>
  <si>
    <t xml:space="preserve">  Bonuses</t>
  </si>
  <si>
    <t>amt_left</t>
  </si>
  <si>
    <t>savings_percntge</t>
  </si>
  <si>
    <t>saving_amount</t>
  </si>
  <si>
    <t>money_lefts_spnd</t>
  </si>
  <si>
    <t>Transportation</t>
  </si>
  <si>
    <t xml:space="preserve">Housing </t>
  </si>
  <si>
    <t>Food and Grocery</t>
  </si>
  <si>
    <t>Healthcare</t>
  </si>
  <si>
    <t>Insurance Premiums</t>
  </si>
  <si>
    <t>Entertainment and Leisure</t>
  </si>
  <si>
    <t>Clothing and Personal Care</t>
  </si>
  <si>
    <t>Miscellaneous Expenses</t>
  </si>
  <si>
    <t>expense_description1</t>
  </si>
  <si>
    <t>expense_description2</t>
  </si>
  <si>
    <t>expense_description4</t>
  </si>
  <si>
    <t>expense_description3</t>
  </si>
  <si>
    <t>expense_date1</t>
  </si>
  <si>
    <t>expense_date2</t>
  </si>
  <si>
    <t>expense_date3</t>
  </si>
  <si>
    <t>exp_amt1</t>
  </si>
  <si>
    <t>exp_amt2</t>
  </si>
  <si>
    <t>exp_amt3</t>
  </si>
  <si>
    <t>expense_date4</t>
  </si>
  <si>
    <t>expenses_total</t>
  </si>
  <si>
    <t>exp_amt4</t>
  </si>
  <si>
    <t>debt</t>
  </si>
  <si>
    <t>saved</t>
  </si>
  <si>
    <t>percentage_of_ investment</t>
  </si>
  <si>
    <t>Bonds</t>
  </si>
  <si>
    <t>Cryptocurrency</t>
  </si>
  <si>
    <t xml:space="preserve">Debt/left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</si>
</sst>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0"/>
      <color theme="1"/>
      <name val="Arial Unicode MS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75CCB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26CA4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3" xfId="0" applyBorder="1"/>
    <xf numFmtId="0" fontId="0" fillId="0" borderId="4" xfId="0" applyBorder="1"/>
    <xf numFmtId="0" fontId="0" fillId="5" borderId="2" xfId="0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7" borderId="0" xfId="0" applyFill="1"/>
    <xf numFmtId="0" fontId="0" fillId="6" borderId="1" xfId="0" applyFill="1" applyBorder="1"/>
    <xf numFmtId="0" fontId="0" fillId="0" borderId="1" xfId="0" applyBorder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4"/>
    </xf>
    <xf numFmtId="0" fontId="1" fillId="0" borderId="0" xfId="0" applyFont="1"/>
    <xf numFmtId="0" fontId="0" fillId="9" borderId="1" xfId="0" applyFill="1" applyBorder="1"/>
    <xf numFmtId="0" fontId="0" fillId="4" borderId="1" xfId="0" applyFill="1" applyBorder="1"/>
    <xf numFmtId="0" fontId="2" fillId="7" borderId="0" xfId="0" applyFont="1" applyFill="1"/>
    <xf numFmtId="0" fontId="3" fillId="8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3" fillId="9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10" borderId="3" xfId="0" applyFill="1" applyBorder="1"/>
    <xf numFmtId="0" fontId="0" fillId="10" borderId="1" xfId="0" applyFill="1" applyBorder="1" applyAlignment="1">
      <alignment horizontal="left" vertical="center" indent="1"/>
    </xf>
    <xf numFmtId="0" fontId="2" fillId="3" borderId="1" xfId="0" applyFont="1" applyFill="1" applyBorder="1"/>
    <xf numFmtId="0" fontId="0" fillId="11" borderId="3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left" vertical="center" indent="1"/>
    </xf>
    <xf numFmtId="0" fontId="0" fillId="1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13" borderId="1" xfId="0" applyFill="1" applyBorder="1"/>
    <xf numFmtId="0" fontId="0" fillId="10" borderId="1" xfId="0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21" fontId="0" fillId="0" borderId="5" xfId="0" applyNumberFormat="1" applyBorder="1" applyAlignment="1">
      <alignment vertical="center" wrapText="1"/>
    </xf>
    <xf numFmtId="22" fontId="0" fillId="0" borderId="5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1" fillId="0" borderId="5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2" fontId="0" fillId="0" borderId="5" xfId="0" applyNumberFormat="1" applyBorder="1" applyAlignment="1">
      <alignment vertical="center" wrapText="1"/>
    </xf>
    <xf numFmtId="0" fontId="0" fillId="7" borderId="0" xfId="0" applyFill="1" applyAlignment="1">
      <alignment horizontal="left" vertical="center" indent="1"/>
    </xf>
    <xf numFmtId="0" fontId="3" fillId="7" borderId="0" xfId="0" applyFont="1" applyFill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6" xfId="0" applyNumberForma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1" fillId="0" borderId="5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6CA4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19</xdr:row>
      <xdr:rowOff>102393</xdr:rowOff>
    </xdr:from>
    <xdr:to>
      <xdr:col>2</xdr:col>
      <xdr:colOff>576263</xdr:colOff>
      <xdr:row>20</xdr:row>
      <xdr:rowOff>83344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04D2F90-58B9-AF8C-6020-2752EA61E47C}"/>
            </a:ext>
          </a:extLst>
        </xdr:cNvPr>
        <xdr:cNvCxnSpPr/>
      </xdr:nvCxnSpPr>
      <xdr:spPr>
        <a:xfrm>
          <a:off x="838201" y="5079206"/>
          <a:ext cx="1404937" cy="159544"/>
        </a:xfrm>
        <a:prstGeom prst="line">
          <a:avLst/>
        </a:prstGeom>
        <a:ln>
          <a:solidFill>
            <a:schemeClr val="bg2">
              <a:lumMod val="1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36991</xdr:colOff>
      <xdr:row>21</xdr:row>
      <xdr:rowOff>66583</xdr:rowOff>
    </xdr:from>
    <xdr:to>
      <xdr:col>5</xdr:col>
      <xdr:colOff>2802610</xdr:colOff>
      <xdr:row>34</xdr:row>
      <xdr:rowOff>154983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AD6DEC96-A159-83F6-CF67-04A6A8CD3C78}"/>
            </a:ext>
          </a:extLst>
        </xdr:cNvPr>
        <xdr:cNvCxnSpPr/>
      </xdr:nvCxnSpPr>
      <xdr:spPr>
        <a:xfrm>
          <a:off x="3782415" y="3786176"/>
          <a:ext cx="4457517" cy="264562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1407763</xdr:colOff>
      <xdr:row>5</xdr:row>
      <xdr:rowOff>139811</xdr:rowOff>
    </xdr:from>
    <xdr:to>
      <xdr:col>5</xdr:col>
      <xdr:colOff>2854271</xdr:colOff>
      <xdr:row>19</xdr:row>
      <xdr:rowOff>152726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CB693AAC-9F68-D579-45AD-B64888BD9783}"/>
            </a:ext>
          </a:extLst>
        </xdr:cNvPr>
        <xdr:cNvCxnSpPr/>
      </xdr:nvCxnSpPr>
      <xdr:spPr>
        <a:xfrm flipV="1">
          <a:off x="3693763" y="2639171"/>
          <a:ext cx="4601188" cy="25732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645590</xdr:colOff>
      <xdr:row>32</xdr:row>
      <xdr:rowOff>186612</xdr:rowOff>
    </xdr:from>
    <xdr:to>
      <xdr:col>7</xdr:col>
      <xdr:colOff>2954694</xdr:colOff>
      <xdr:row>34</xdr:row>
      <xdr:rowOff>150369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242DDAE0-342F-A11B-9227-D78735D80D6E}"/>
            </a:ext>
          </a:extLst>
        </xdr:cNvPr>
        <xdr:cNvCxnSpPr/>
      </xdr:nvCxnSpPr>
      <xdr:spPr>
        <a:xfrm flipV="1">
          <a:off x="6088447" y="7822163"/>
          <a:ext cx="7783063" cy="74130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2454627</xdr:colOff>
      <xdr:row>34</xdr:row>
      <xdr:rowOff>160217</xdr:rowOff>
    </xdr:from>
    <xdr:to>
      <xdr:col>8</xdr:col>
      <xdr:colOff>108858</xdr:colOff>
      <xdr:row>48</xdr:row>
      <xdr:rowOff>62204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B8C4B812-0217-464D-8253-EBB52FC465E3}"/>
            </a:ext>
          </a:extLst>
        </xdr:cNvPr>
        <xdr:cNvCxnSpPr/>
      </xdr:nvCxnSpPr>
      <xdr:spPr>
        <a:xfrm>
          <a:off x="7897484" y="8573319"/>
          <a:ext cx="6253945" cy="260786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96591</xdr:rowOff>
    </xdr:from>
    <xdr:to>
      <xdr:col>9</xdr:col>
      <xdr:colOff>1964028</xdr:colOff>
      <xdr:row>46</xdr:row>
      <xdr:rowOff>42931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ACD6689B-2D5C-4F13-A2AC-B1B758D3F844}"/>
            </a:ext>
          </a:extLst>
        </xdr:cNvPr>
        <xdr:cNvCxnSpPr/>
      </xdr:nvCxnSpPr>
      <xdr:spPr>
        <a:xfrm flipV="1">
          <a:off x="15293662" y="7652197"/>
          <a:ext cx="1964028" cy="944452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</xdr:colOff>
      <xdr:row>47</xdr:row>
      <xdr:rowOff>107324</xdr:rowOff>
    </xdr:from>
    <xdr:to>
      <xdr:col>9</xdr:col>
      <xdr:colOff>1964028</xdr:colOff>
      <xdr:row>55</xdr:row>
      <xdr:rowOff>96591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EACACE5A-6A63-4764-A42F-5E619949553D}"/>
            </a:ext>
          </a:extLst>
        </xdr:cNvPr>
        <xdr:cNvCxnSpPr/>
      </xdr:nvCxnSpPr>
      <xdr:spPr>
        <a:xfrm>
          <a:off x="15304397" y="8843493"/>
          <a:ext cx="1953293" cy="1448873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61</xdr:row>
      <xdr:rowOff>0</xdr:rowOff>
    </xdr:from>
    <xdr:to>
      <xdr:col>12</xdr:col>
      <xdr:colOff>95250</xdr:colOff>
      <xdr:row>66</xdr:row>
      <xdr:rowOff>127000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F5B7881C-CB5C-4DF6-820C-26A83035BB13}"/>
            </a:ext>
          </a:extLst>
        </xdr:cNvPr>
        <xdr:cNvCxnSpPr/>
      </xdr:nvCxnSpPr>
      <xdr:spPr>
        <a:xfrm>
          <a:off x="19251083" y="11165417"/>
          <a:ext cx="1322917" cy="10795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28222</xdr:colOff>
      <xdr:row>33</xdr:row>
      <xdr:rowOff>451556</xdr:rowOff>
    </xdr:from>
    <xdr:to>
      <xdr:col>12</xdr:col>
      <xdr:colOff>42334</xdr:colOff>
      <xdr:row>40</xdr:row>
      <xdr:rowOff>39336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3BEDECBD-5ED6-4F59-A6E6-092BDD058D5B}"/>
            </a:ext>
          </a:extLst>
        </xdr:cNvPr>
        <xdr:cNvCxnSpPr/>
      </xdr:nvCxnSpPr>
      <xdr:spPr>
        <a:xfrm flipV="1">
          <a:off x="19275778" y="8212667"/>
          <a:ext cx="1241778" cy="12387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87443</xdr:colOff>
      <xdr:row>29</xdr:row>
      <xdr:rowOff>37476</xdr:rowOff>
    </xdr:from>
    <xdr:to>
      <xdr:col>13</xdr:col>
      <xdr:colOff>2023673</xdr:colOff>
      <xdr:row>34</xdr:row>
      <xdr:rowOff>62459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68C51BE1-1375-4A07-B203-1A8A6C1CD00D}"/>
            </a:ext>
          </a:extLst>
        </xdr:cNvPr>
        <xdr:cNvCxnSpPr/>
      </xdr:nvCxnSpPr>
      <xdr:spPr>
        <a:xfrm flipV="1">
          <a:off x="23109836" y="5358984"/>
          <a:ext cx="1936230" cy="107429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6399-C7D8-4630-ABD4-219852DAC013}">
  <dimension ref="A1:P70"/>
  <sheetViews>
    <sheetView showGridLines="0" topLeftCell="C6" zoomScale="49" workbookViewId="0">
      <selection activeCell="F54" sqref="F54"/>
    </sheetView>
  </sheetViews>
  <sheetFormatPr defaultRowHeight="14.4"/>
  <cols>
    <col min="1" max="2" width="12.21875" customWidth="1"/>
    <col min="4" max="4" width="21.33203125" customWidth="1"/>
    <col min="5" max="5" width="24.6640625" customWidth="1"/>
    <col min="6" max="6" width="42.109375" bestFit="1" customWidth="1"/>
    <col min="7" max="7" width="37.5546875" bestFit="1" customWidth="1"/>
    <col min="8" max="8" width="45.6640625" customWidth="1"/>
    <col min="9" max="9" width="18.33203125" customWidth="1"/>
    <col min="10" max="11" width="28.88671875" customWidth="1"/>
    <col min="12" max="12" width="17.88671875" customWidth="1"/>
    <col min="13" max="13" width="36.88671875" bestFit="1" customWidth="1"/>
    <col min="14" max="14" width="30" customWidth="1"/>
    <col min="15" max="15" width="67.6640625" customWidth="1"/>
  </cols>
  <sheetData>
    <row r="1" spans="1:15" ht="135" customHeight="1">
      <c r="A1" s="64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4" spans="1:15" ht="18">
      <c r="G4" s="17" t="s">
        <v>64</v>
      </c>
    </row>
    <row r="5" spans="1:15">
      <c r="G5" s="18" t="s">
        <v>46</v>
      </c>
    </row>
    <row r="6" spans="1:15">
      <c r="G6" s="23" t="s">
        <v>12</v>
      </c>
    </row>
    <row r="7" spans="1:15">
      <c r="G7" s="29" t="s">
        <v>65</v>
      </c>
    </row>
    <row r="8" spans="1:15">
      <c r="G8" s="29" t="s">
        <v>66</v>
      </c>
    </row>
    <row r="9" spans="1:15">
      <c r="G9" s="29" t="s">
        <v>47</v>
      </c>
    </row>
    <row r="10" spans="1:15">
      <c r="E10" t="s">
        <v>71</v>
      </c>
      <c r="G10" s="29" t="s">
        <v>69</v>
      </c>
    </row>
    <row r="11" spans="1:15">
      <c r="G11" s="5"/>
    </row>
    <row r="12" spans="1:15">
      <c r="G12" s="5"/>
    </row>
    <row r="13" spans="1:15">
      <c r="G13" s="5"/>
    </row>
    <row r="18" spans="1:15">
      <c r="I18" s="6"/>
    </row>
    <row r="19" spans="1:15">
      <c r="A19" s="24" t="s">
        <v>0</v>
      </c>
      <c r="B19" s="16"/>
      <c r="D19" s="3" t="s">
        <v>4</v>
      </c>
      <c r="E19" s="6"/>
    </row>
    <row r="20" spans="1:15">
      <c r="A20" s="26" t="s">
        <v>6</v>
      </c>
      <c r="D20" s="22" t="s">
        <v>5</v>
      </c>
    </row>
    <row r="21" spans="1:15">
      <c r="A21" s="8" t="s">
        <v>1</v>
      </c>
      <c r="D21" s="25" t="s">
        <v>6</v>
      </c>
      <c r="E21" s="22"/>
    </row>
    <row r="22" spans="1:15">
      <c r="A22" s="8" t="s">
        <v>2</v>
      </c>
      <c r="D22" s="1" t="s">
        <v>7</v>
      </c>
    </row>
    <row r="23" spans="1:15">
      <c r="A23" s="8" t="s">
        <v>3</v>
      </c>
      <c r="D23" s="1" t="s">
        <v>8</v>
      </c>
    </row>
    <row r="24" spans="1:15">
      <c r="D24" s="1" t="s">
        <v>9</v>
      </c>
    </row>
    <row r="25" spans="1:15">
      <c r="D25" s="2" t="s">
        <v>10</v>
      </c>
      <c r="G25" s="9"/>
    </row>
    <row r="27" spans="1:15">
      <c r="J27" s="13"/>
    </row>
    <row r="28" spans="1:15" ht="18">
      <c r="H28" s="5"/>
      <c r="I28" s="5"/>
      <c r="O28" s="21" t="s">
        <v>59</v>
      </c>
    </row>
    <row r="29" spans="1:15">
      <c r="H29" s="5"/>
      <c r="I29" s="5"/>
      <c r="J29" s="13"/>
      <c r="O29" s="18" t="s">
        <v>60</v>
      </c>
    </row>
    <row r="30" spans="1:15">
      <c r="H30" s="5"/>
      <c r="J30" s="13"/>
      <c r="O30" s="18" t="s">
        <v>48</v>
      </c>
    </row>
    <row r="31" spans="1:15">
      <c r="G31" s="6"/>
      <c r="I31" s="14" t="s">
        <v>51</v>
      </c>
      <c r="J31" s="13"/>
      <c r="O31" s="18" t="s">
        <v>49</v>
      </c>
    </row>
    <row r="32" spans="1:15" ht="18">
      <c r="C32" s="4"/>
      <c r="F32" s="5"/>
      <c r="G32" s="48"/>
      <c r="I32" s="33" t="s">
        <v>67</v>
      </c>
      <c r="J32" s="13"/>
      <c r="K32" s="13"/>
      <c r="O32" s="18" t="s">
        <v>50</v>
      </c>
    </row>
    <row r="33" spans="3:16" ht="18">
      <c r="C33" s="5"/>
      <c r="G33" s="6"/>
      <c r="I33" s="28" t="s">
        <v>52</v>
      </c>
      <c r="J33" s="13"/>
      <c r="K33" s="13"/>
      <c r="M33" s="7" t="s">
        <v>24</v>
      </c>
      <c r="O33" s="18" t="s">
        <v>61</v>
      </c>
      <c r="P33" s="4"/>
    </row>
    <row r="34" spans="3:16" ht="43.2">
      <c r="C34" s="5"/>
      <c r="G34" s="49"/>
      <c r="I34" s="30" t="s">
        <v>68</v>
      </c>
      <c r="J34" s="13"/>
      <c r="K34" s="13"/>
      <c r="M34" s="35" t="s">
        <v>23</v>
      </c>
      <c r="O34" s="5"/>
      <c r="P34" s="5"/>
    </row>
    <row r="35" spans="3:16">
      <c r="C35" s="5"/>
      <c r="G35" s="6"/>
      <c r="I35" s="8" t="s">
        <v>35</v>
      </c>
      <c r="K35" s="13"/>
      <c r="M35" s="8" t="s">
        <v>25</v>
      </c>
      <c r="P35" s="5"/>
    </row>
    <row r="36" spans="3:16">
      <c r="C36" s="5"/>
      <c r="G36" s="6"/>
      <c r="I36" s="8" t="s">
        <v>36</v>
      </c>
      <c r="K36" s="13"/>
      <c r="M36" s="8" t="s">
        <v>26</v>
      </c>
      <c r="P36" s="5"/>
    </row>
    <row r="37" spans="3:16">
      <c r="C37" s="5"/>
      <c r="G37" s="48"/>
      <c r="K37" s="13"/>
      <c r="M37" s="8" t="s">
        <v>27</v>
      </c>
      <c r="P37" s="5"/>
    </row>
    <row r="38" spans="3:16">
      <c r="C38" s="5"/>
      <c r="G38" s="48"/>
      <c r="K38" s="13"/>
      <c r="M38" s="8" t="s">
        <v>28</v>
      </c>
      <c r="P38" s="5"/>
    </row>
    <row r="39" spans="3:16">
      <c r="C39" s="5"/>
      <c r="M39" s="8" t="s">
        <v>39</v>
      </c>
    </row>
    <row r="40" spans="3:16">
      <c r="H40" s="9"/>
      <c r="I40" s="9"/>
      <c r="K40" s="15" t="s">
        <v>22</v>
      </c>
      <c r="M40" s="8" t="s">
        <v>12</v>
      </c>
    </row>
    <row r="41" spans="3:16">
      <c r="H41" s="9"/>
      <c r="I41" s="9"/>
      <c r="K41" s="35" t="s">
        <v>23</v>
      </c>
    </row>
    <row r="42" spans="3:16" ht="18">
      <c r="E42" s="4"/>
      <c r="K42" s="31" t="s">
        <v>6</v>
      </c>
    </row>
    <row r="43" spans="3:16" ht="18">
      <c r="E43" s="5"/>
      <c r="I43" s="19" t="s">
        <v>53</v>
      </c>
      <c r="K43" s="32" t="s">
        <v>5</v>
      </c>
    </row>
    <row r="44" spans="3:16">
      <c r="E44" s="9"/>
      <c r="I44" s="18" t="s">
        <v>54</v>
      </c>
      <c r="K44" s="8" t="s">
        <v>30</v>
      </c>
    </row>
    <row r="45" spans="3:16">
      <c r="E45" s="9"/>
      <c r="I45" s="23" t="s">
        <v>56</v>
      </c>
      <c r="K45" s="8" t="s">
        <v>31</v>
      </c>
    </row>
    <row r="46" spans="3:16">
      <c r="E46" s="10"/>
      <c r="I46" s="27" t="s">
        <v>52</v>
      </c>
      <c r="K46" s="8" t="s">
        <v>32</v>
      </c>
    </row>
    <row r="47" spans="3:16">
      <c r="E47" s="10"/>
      <c r="I47" s="18" t="s">
        <v>57</v>
      </c>
      <c r="K47" s="8" t="s">
        <v>33</v>
      </c>
    </row>
    <row r="48" spans="3:16">
      <c r="E48" s="11"/>
      <c r="I48" s="18" t="s">
        <v>58</v>
      </c>
      <c r="K48" s="8" t="s">
        <v>34</v>
      </c>
    </row>
    <row r="49" spans="5:13">
      <c r="E49" s="11"/>
      <c r="F49" s="13"/>
      <c r="H49" s="13"/>
      <c r="I49" s="18" t="s">
        <v>54</v>
      </c>
    </row>
    <row r="50" spans="5:13">
      <c r="E50" s="12"/>
      <c r="F50" s="13"/>
      <c r="H50" s="13"/>
      <c r="I50" s="18" t="s">
        <v>55</v>
      </c>
    </row>
    <row r="51" spans="5:13">
      <c r="E51" s="12"/>
      <c r="H51" s="13"/>
    </row>
    <row r="52" spans="5:13">
      <c r="E52" s="12"/>
      <c r="H52" s="13"/>
      <c r="K52" s="15" t="s">
        <v>13</v>
      </c>
    </row>
    <row r="53" spans="5:13">
      <c r="H53" s="13"/>
      <c r="K53" s="36" t="s">
        <v>14</v>
      </c>
    </row>
    <row r="54" spans="5:13">
      <c r="H54" s="13"/>
      <c r="K54" s="34" t="s">
        <v>37</v>
      </c>
    </row>
    <row r="55" spans="5:13">
      <c r="K55" s="8" t="s">
        <v>15</v>
      </c>
    </row>
    <row r="56" spans="5:13">
      <c r="K56" s="8" t="s">
        <v>16</v>
      </c>
    </row>
    <row r="57" spans="5:13">
      <c r="K57" s="8" t="s">
        <v>17</v>
      </c>
    </row>
    <row r="58" spans="5:13">
      <c r="K58" s="8" t="s">
        <v>18</v>
      </c>
    </row>
    <row r="59" spans="5:13">
      <c r="K59" s="8" t="s">
        <v>19</v>
      </c>
    </row>
    <row r="60" spans="5:13">
      <c r="K60" s="8" t="s">
        <v>20</v>
      </c>
    </row>
    <row r="61" spans="5:13">
      <c r="K61" s="8" t="s">
        <v>21</v>
      </c>
    </row>
    <row r="62" spans="5:13">
      <c r="K62" s="8" t="s">
        <v>29</v>
      </c>
    </row>
    <row r="63" spans="5:13" ht="18">
      <c r="M63" s="20" t="s">
        <v>45</v>
      </c>
    </row>
    <row r="64" spans="5:13">
      <c r="M64" s="18" t="s">
        <v>40</v>
      </c>
    </row>
    <row r="65" spans="13:15">
      <c r="M65" s="36" t="s">
        <v>14</v>
      </c>
    </row>
    <row r="66" spans="13:15">
      <c r="M66" s="18" t="s">
        <v>41</v>
      </c>
    </row>
    <row r="67" spans="13:15">
      <c r="M67" s="18" t="s">
        <v>42</v>
      </c>
    </row>
    <row r="68" spans="13:15">
      <c r="M68" s="18" t="s">
        <v>43</v>
      </c>
    </row>
    <row r="69" spans="13:15">
      <c r="M69" s="18" t="s">
        <v>44</v>
      </c>
      <c r="O69" s="8"/>
    </row>
    <row r="70" spans="13:15">
      <c r="M70" s="18" t="s">
        <v>62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BF38-B898-4878-8C39-5B4E8669C091}">
  <dimension ref="A1:D101"/>
  <sheetViews>
    <sheetView workbookViewId="0">
      <selection activeCell="A15" sqref="A1:D101"/>
    </sheetView>
  </sheetViews>
  <sheetFormatPr defaultRowHeight="14.4"/>
  <cols>
    <col min="1" max="1" width="23.33203125" customWidth="1"/>
    <col min="2" max="2" width="19.33203125" customWidth="1"/>
    <col min="3" max="3" width="27.88671875" customWidth="1"/>
    <col min="4" max="4" width="29.5546875" customWidth="1"/>
  </cols>
  <sheetData>
    <row r="1" spans="1:4">
      <c r="A1" s="37" t="s">
        <v>11</v>
      </c>
      <c r="B1" s="37" t="s">
        <v>77</v>
      </c>
      <c r="C1" s="37" t="s">
        <v>70</v>
      </c>
      <c r="D1" s="37" t="s">
        <v>3</v>
      </c>
    </row>
    <row r="2" spans="1:4">
      <c r="A2" s="38">
        <v>1</v>
      </c>
      <c r="B2" s="38" t="s">
        <v>78</v>
      </c>
      <c r="C2" s="38" t="s">
        <v>79</v>
      </c>
      <c r="D2" s="41">
        <v>43932.408506944441</v>
      </c>
    </row>
    <row r="3" spans="1:4">
      <c r="A3" s="38">
        <v>2</v>
      </c>
      <c r="B3" s="38" t="s">
        <v>80</v>
      </c>
      <c r="C3" s="38" t="s">
        <v>81</v>
      </c>
      <c r="D3" s="41">
        <v>44550.171620370369</v>
      </c>
    </row>
    <row r="4" spans="1:4">
      <c r="A4" s="38">
        <v>3</v>
      </c>
      <c r="B4" s="38" t="s">
        <v>82</v>
      </c>
      <c r="C4" s="38" t="s">
        <v>83</v>
      </c>
      <c r="D4" s="41">
        <v>44726.110717592594</v>
      </c>
    </row>
    <row r="5" spans="1:4">
      <c r="A5" s="38">
        <v>4</v>
      </c>
      <c r="B5" s="38" t="s">
        <v>84</v>
      </c>
      <c r="C5" s="38" t="s">
        <v>85</v>
      </c>
      <c r="D5" s="41">
        <v>44709.375405092593</v>
      </c>
    </row>
    <row r="6" spans="1:4">
      <c r="A6" s="38">
        <v>5</v>
      </c>
      <c r="B6" s="38" t="s">
        <v>86</v>
      </c>
      <c r="C6" s="38" t="s">
        <v>87</v>
      </c>
      <c r="D6" s="41">
        <v>45241.626226851855</v>
      </c>
    </row>
    <row r="7" spans="1:4">
      <c r="A7" s="38">
        <v>6</v>
      </c>
      <c r="B7" s="38" t="s">
        <v>88</v>
      </c>
      <c r="C7" s="38" t="s">
        <v>89</v>
      </c>
      <c r="D7" s="41">
        <v>44052.147812499999</v>
      </c>
    </row>
    <row r="8" spans="1:4">
      <c r="A8" s="38">
        <v>7</v>
      </c>
      <c r="B8" s="38" t="s">
        <v>90</v>
      </c>
      <c r="C8" s="38" t="s">
        <v>91</v>
      </c>
      <c r="D8" s="41">
        <v>44556.222500000003</v>
      </c>
    </row>
    <row r="9" spans="1:4">
      <c r="A9" s="38">
        <v>8</v>
      </c>
      <c r="B9" s="38" t="s">
        <v>92</v>
      </c>
      <c r="C9" s="38" t="s">
        <v>93</v>
      </c>
      <c r="D9" s="41">
        <v>44652.942604166667</v>
      </c>
    </row>
    <row r="10" spans="1:4">
      <c r="A10" s="38">
        <v>9</v>
      </c>
      <c r="B10" s="38" t="s">
        <v>94</v>
      </c>
      <c r="C10" s="38" t="s">
        <v>95</v>
      </c>
      <c r="D10" s="41">
        <v>44445.602905092594</v>
      </c>
    </row>
    <row r="11" spans="1:4">
      <c r="A11" s="38">
        <v>10</v>
      </c>
      <c r="B11" s="38" t="s">
        <v>96</v>
      </c>
      <c r="C11" s="38" t="s">
        <v>97</v>
      </c>
      <c r="D11" s="41">
        <v>45151.860798611109</v>
      </c>
    </row>
    <row r="12" spans="1:4">
      <c r="A12" s="38">
        <v>11</v>
      </c>
      <c r="B12" s="38" t="s">
        <v>98</v>
      </c>
      <c r="C12" s="38" t="s">
        <v>99</v>
      </c>
      <c r="D12" s="41">
        <v>44187.597546296296</v>
      </c>
    </row>
    <row r="13" spans="1:4">
      <c r="A13" s="38">
        <v>12</v>
      </c>
      <c r="B13" s="38" t="s">
        <v>100</v>
      </c>
      <c r="C13" s="38" t="s">
        <v>101</v>
      </c>
      <c r="D13" s="41">
        <v>45522.896423611113</v>
      </c>
    </row>
    <row r="14" spans="1:4">
      <c r="A14" s="38">
        <v>13</v>
      </c>
      <c r="B14" s="38" t="s">
        <v>102</v>
      </c>
      <c r="C14" s="38" t="s">
        <v>103</v>
      </c>
      <c r="D14" s="41">
        <v>44529.458634259259</v>
      </c>
    </row>
    <row r="15" spans="1:4">
      <c r="A15" s="38">
        <v>14</v>
      </c>
      <c r="B15" s="38" t="s">
        <v>104</v>
      </c>
      <c r="C15" s="38" t="s">
        <v>105</v>
      </c>
      <c r="D15" s="41">
        <v>44293.893935185188</v>
      </c>
    </row>
    <row r="16" spans="1:4">
      <c r="A16" s="38">
        <v>15</v>
      </c>
      <c r="B16" s="38" t="s">
        <v>106</v>
      </c>
      <c r="C16" s="38" t="s">
        <v>107</v>
      </c>
      <c r="D16" s="41">
        <v>44656.291354166664</v>
      </c>
    </row>
    <row r="17" spans="1:4">
      <c r="A17" s="38">
        <v>16</v>
      </c>
      <c r="B17" s="38" t="s">
        <v>108</v>
      </c>
      <c r="C17" s="38" t="s">
        <v>109</v>
      </c>
      <c r="D17" s="41">
        <v>44272.912754629629</v>
      </c>
    </row>
    <row r="18" spans="1:4">
      <c r="A18" s="38">
        <v>17</v>
      </c>
      <c r="B18" s="38" t="s">
        <v>110</v>
      </c>
      <c r="C18" s="38" t="s">
        <v>111</v>
      </c>
      <c r="D18" s="41">
        <v>44052.862638888888</v>
      </c>
    </row>
    <row r="19" spans="1:4">
      <c r="A19" s="38">
        <v>18</v>
      </c>
      <c r="B19" s="38" t="s">
        <v>112</v>
      </c>
      <c r="C19" s="38" t="s">
        <v>113</v>
      </c>
      <c r="D19" s="41">
        <v>44016.288935185185</v>
      </c>
    </row>
    <row r="20" spans="1:4">
      <c r="A20" s="38">
        <v>19</v>
      </c>
      <c r="B20" s="38" t="s">
        <v>114</v>
      </c>
      <c r="C20" s="38" t="s">
        <v>115</v>
      </c>
      <c r="D20" s="41">
        <v>44346.504143518519</v>
      </c>
    </row>
    <row r="21" spans="1:4">
      <c r="A21" s="38">
        <v>20</v>
      </c>
      <c r="B21" s="38" t="s">
        <v>116</v>
      </c>
      <c r="C21" s="38" t="s">
        <v>117</v>
      </c>
      <c r="D21" s="41">
        <v>44786.716620370367</v>
      </c>
    </row>
    <row r="22" spans="1:4">
      <c r="A22" s="38">
        <v>21</v>
      </c>
      <c r="B22" s="38" t="s">
        <v>118</v>
      </c>
      <c r="C22" s="38" t="s">
        <v>119</v>
      </c>
      <c r="D22" s="41">
        <v>44727.681886574072</v>
      </c>
    </row>
    <row r="23" spans="1:4">
      <c r="A23" s="38">
        <v>22</v>
      </c>
      <c r="B23" s="38" t="s">
        <v>120</v>
      </c>
      <c r="C23" s="38" t="s">
        <v>121</v>
      </c>
      <c r="D23" s="41">
        <v>45195.402280092596</v>
      </c>
    </row>
    <row r="24" spans="1:4">
      <c r="A24" s="38">
        <v>23</v>
      </c>
      <c r="B24" s="38" t="s">
        <v>122</v>
      </c>
      <c r="C24" s="38" t="s">
        <v>123</v>
      </c>
      <c r="D24" s="41">
        <v>44217.353356481479</v>
      </c>
    </row>
    <row r="25" spans="1:4">
      <c r="A25" s="38">
        <v>24</v>
      </c>
      <c r="B25" s="38" t="s">
        <v>124</v>
      </c>
      <c r="C25" s="38" t="s">
        <v>125</v>
      </c>
      <c r="D25" s="41">
        <v>45287.193888888891</v>
      </c>
    </row>
    <row r="26" spans="1:4">
      <c r="A26" s="38">
        <v>25</v>
      </c>
      <c r="B26" s="38" t="s">
        <v>126</v>
      </c>
      <c r="C26" s="38" t="s">
        <v>127</v>
      </c>
      <c r="D26" s="41">
        <v>44775.778425925928</v>
      </c>
    </row>
    <row r="27" spans="1:4">
      <c r="A27" s="38">
        <v>26</v>
      </c>
      <c r="B27" s="38" t="s">
        <v>128</v>
      </c>
      <c r="C27" s="38" t="s">
        <v>129</v>
      </c>
      <c r="D27" s="41">
        <v>45081.550428240742</v>
      </c>
    </row>
    <row r="28" spans="1:4">
      <c r="A28" s="38">
        <v>27</v>
      </c>
      <c r="B28" s="38" t="s">
        <v>130</v>
      </c>
      <c r="C28" s="38" t="s">
        <v>131</v>
      </c>
      <c r="D28" s="41">
        <v>44676.839467592596</v>
      </c>
    </row>
    <row r="29" spans="1:4">
      <c r="A29" s="38">
        <v>28</v>
      </c>
      <c r="B29" s="38" t="s">
        <v>132</v>
      </c>
      <c r="C29" s="38" t="s">
        <v>133</v>
      </c>
      <c r="D29" s="41">
        <v>45385.912928240738</v>
      </c>
    </row>
    <row r="30" spans="1:4">
      <c r="A30" s="38">
        <v>29</v>
      </c>
      <c r="B30" s="38" t="s">
        <v>134</v>
      </c>
      <c r="C30" s="38" t="s">
        <v>135</v>
      </c>
      <c r="D30" s="41">
        <v>45508.664317129631</v>
      </c>
    </row>
    <row r="31" spans="1:4">
      <c r="A31" s="38">
        <v>30</v>
      </c>
      <c r="B31" s="38" t="s">
        <v>136</v>
      </c>
      <c r="C31" s="38" t="s">
        <v>137</v>
      </c>
      <c r="D31" s="41">
        <v>45365.168333333335</v>
      </c>
    </row>
    <row r="32" spans="1:4">
      <c r="A32" s="38">
        <v>31</v>
      </c>
      <c r="B32" s="38" t="s">
        <v>138</v>
      </c>
      <c r="C32" s="38" t="s">
        <v>139</v>
      </c>
      <c r="D32" s="41">
        <v>45191.069456018522</v>
      </c>
    </row>
    <row r="33" spans="1:4">
      <c r="A33" s="38">
        <v>32</v>
      </c>
      <c r="B33" s="38" t="s">
        <v>140</v>
      </c>
      <c r="C33" s="38" t="s">
        <v>141</v>
      </c>
      <c r="D33" s="41">
        <v>44080.924131944441</v>
      </c>
    </row>
    <row r="34" spans="1:4">
      <c r="A34" s="38">
        <v>33</v>
      </c>
      <c r="B34" s="38" t="s">
        <v>142</v>
      </c>
      <c r="C34" s="38" t="s">
        <v>143</v>
      </c>
      <c r="D34" s="41">
        <v>43954.843136574076</v>
      </c>
    </row>
    <row r="35" spans="1:4">
      <c r="A35" s="38">
        <v>34</v>
      </c>
      <c r="B35" s="38" t="s">
        <v>144</v>
      </c>
      <c r="C35" s="38" t="s">
        <v>145</v>
      </c>
      <c r="D35" s="41">
        <v>45173.266331018516</v>
      </c>
    </row>
    <row r="36" spans="1:4">
      <c r="A36" s="38">
        <v>35</v>
      </c>
      <c r="B36" s="38" t="s">
        <v>146</v>
      </c>
      <c r="C36" s="38" t="s">
        <v>147</v>
      </c>
      <c r="D36" s="41">
        <v>44832.418287037035</v>
      </c>
    </row>
    <row r="37" spans="1:4">
      <c r="A37" s="38">
        <v>36</v>
      </c>
      <c r="B37" s="38" t="s">
        <v>148</v>
      </c>
      <c r="C37" s="38" t="s">
        <v>149</v>
      </c>
      <c r="D37" s="41">
        <v>44608.865995370368</v>
      </c>
    </row>
    <row r="38" spans="1:4">
      <c r="A38" s="38">
        <v>37</v>
      </c>
      <c r="B38" s="38" t="s">
        <v>150</v>
      </c>
      <c r="C38" s="38" t="s">
        <v>151</v>
      </c>
      <c r="D38" s="41">
        <v>43911.359432870369</v>
      </c>
    </row>
    <row r="39" spans="1:4">
      <c r="A39" s="38">
        <v>38</v>
      </c>
      <c r="B39" s="38" t="s">
        <v>152</v>
      </c>
      <c r="C39" s="38" t="s">
        <v>153</v>
      </c>
      <c r="D39" s="41">
        <v>44114.742754629631</v>
      </c>
    </row>
    <row r="40" spans="1:4">
      <c r="A40" s="38">
        <v>39</v>
      </c>
      <c r="B40" s="38" t="s">
        <v>154</v>
      </c>
      <c r="C40" s="38" t="s">
        <v>155</v>
      </c>
      <c r="D40" s="41">
        <v>44542.243391203701</v>
      </c>
    </row>
    <row r="41" spans="1:4">
      <c r="A41" s="38">
        <v>40</v>
      </c>
      <c r="B41" s="38" t="s">
        <v>156</v>
      </c>
      <c r="C41" s="38" t="s">
        <v>157</v>
      </c>
      <c r="D41" s="41">
        <v>43895.453877314816</v>
      </c>
    </row>
    <row r="42" spans="1:4">
      <c r="A42" s="38">
        <v>41</v>
      </c>
      <c r="B42" s="38" t="s">
        <v>158</v>
      </c>
      <c r="C42" s="38" t="s">
        <v>159</v>
      </c>
      <c r="D42" s="41">
        <v>44668.341597222221</v>
      </c>
    </row>
    <row r="43" spans="1:4">
      <c r="A43" s="38">
        <v>42</v>
      </c>
      <c r="B43" s="38" t="s">
        <v>160</v>
      </c>
      <c r="C43" s="38" t="s">
        <v>161</v>
      </c>
      <c r="D43" s="41">
        <v>43955.995451388888</v>
      </c>
    </row>
    <row r="44" spans="1:4">
      <c r="A44" s="38">
        <v>43</v>
      </c>
      <c r="B44" s="38" t="s">
        <v>162</v>
      </c>
      <c r="C44" s="38" t="s">
        <v>163</v>
      </c>
      <c r="D44" s="41">
        <v>44375.298645833333</v>
      </c>
    </row>
    <row r="45" spans="1:4">
      <c r="A45" s="38">
        <v>44</v>
      </c>
      <c r="B45" s="38" t="s">
        <v>164</v>
      </c>
      <c r="C45" s="38" t="s">
        <v>165</v>
      </c>
      <c r="D45" s="41">
        <v>45292.795162037037</v>
      </c>
    </row>
    <row r="46" spans="1:4">
      <c r="A46" s="38">
        <v>45</v>
      </c>
      <c r="B46" s="38" t="s">
        <v>166</v>
      </c>
      <c r="C46" s="38" t="s">
        <v>167</v>
      </c>
      <c r="D46" s="41">
        <v>45443.36451388889</v>
      </c>
    </row>
    <row r="47" spans="1:4">
      <c r="A47" s="38">
        <v>46</v>
      </c>
      <c r="B47" s="38" t="s">
        <v>168</v>
      </c>
      <c r="C47" s="38" t="s">
        <v>169</v>
      </c>
      <c r="D47" s="41">
        <v>45204.958912037036</v>
      </c>
    </row>
    <row r="48" spans="1:4">
      <c r="A48" s="38">
        <v>47</v>
      </c>
      <c r="B48" s="38" t="s">
        <v>170</v>
      </c>
      <c r="C48" s="38" t="s">
        <v>171</v>
      </c>
      <c r="D48" s="41">
        <v>44695.20239583333</v>
      </c>
    </row>
    <row r="49" spans="1:4">
      <c r="A49" s="38">
        <v>48</v>
      </c>
      <c r="B49" s="38" t="s">
        <v>172</v>
      </c>
      <c r="C49" s="38" t="s">
        <v>173</v>
      </c>
      <c r="D49" s="41">
        <v>44394.867129629631</v>
      </c>
    </row>
    <row r="50" spans="1:4" ht="22.2" customHeight="1">
      <c r="A50" s="38">
        <v>49</v>
      </c>
      <c r="B50" s="38" t="s">
        <v>174</v>
      </c>
      <c r="C50" s="38" t="s">
        <v>175</v>
      </c>
      <c r="D50" s="41">
        <v>45185.247499999998</v>
      </c>
    </row>
    <row r="51" spans="1:4">
      <c r="A51" s="38">
        <v>50</v>
      </c>
      <c r="B51" s="38" t="s">
        <v>176</v>
      </c>
      <c r="C51" s="38" t="s">
        <v>177</v>
      </c>
      <c r="D51" s="41">
        <v>45358.738877314812</v>
      </c>
    </row>
    <row r="52" spans="1:4">
      <c r="A52" s="38">
        <v>51</v>
      </c>
      <c r="B52" s="38" t="s">
        <v>178</v>
      </c>
      <c r="C52" s="38" t="s">
        <v>179</v>
      </c>
      <c r="D52" s="41">
        <v>44114.48027777778</v>
      </c>
    </row>
    <row r="53" spans="1:4">
      <c r="A53" s="38">
        <v>52</v>
      </c>
      <c r="B53" s="38" t="s">
        <v>180</v>
      </c>
      <c r="C53" s="38" t="s">
        <v>181</v>
      </c>
      <c r="D53" s="41">
        <v>45291.271469907406</v>
      </c>
    </row>
    <row r="54" spans="1:4">
      <c r="A54" s="38">
        <v>53</v>
      </c>
      <c r="B54" s="38" t="s">
        <v>182</v>
      </c>
      <c r="C54" s="38" t="s">
        <v>183</v>
      </c>
      <c r="D54" s="41">
        <v>44912.077372685184</v>
      </c>
    </row>
    <row r="55" spans="1:4">
      <c r="A55" s="38">
        <v>54</v>
      </c>
      <c r="B55" s="38" t="s">
        <v>184</v>
      </c>
      <c r="C55" s="38" t="s">
        <v>185</v>
      </c>
      <c r="D55" s="41">
        <v>45099.693368055552</v>
      </c>
    </row>
    <row r="56" spans="1:4">
      <c r="A56" s="38">
        <v>55</v>
      </c>
      <c r="B56" s="38" t="s">
        <v>186</v>
      </c>
      <c r="C56" s="38" t="s">
        <v>187</v>
      </c>
      <c r="D56" s="41">
        <v>44866.553136574075</v>
      </c>
    </row>
    <row r="57" spans="1:4">
      <c r="A57" s="38">
        <v>56</v>
      </c>
      <c r="B57" s="38" t="s">
        <v>188</v>
      </c>
      <c r="C57" s="38" t="s">
        <v>189</v>
      </c>
      <c r="D57" s="41">
        <v>44828.493275462963</v>
      </c>
    </row>
    <row r="58" spans="1:4">
      <c r="A58" s="38">
        <v>57</v>
      </c>
      <c r="B58" s="38" t="s">
        <v>190</v>
      </c>
      <c r="C58" s="38" t="s">
        <v>191</v>
      </c>
      <c r="D58" s="41">
        <v>44155.980509259258</v>
      </c>
    </row>
    <row r="59" spans="1:4">
      <c r="A59" s="38">
        <v>58</v>
      </c>
      <c r="B59" s="38" t="s">
        <v>192</v>
      </c>
      <c r="C59" s="38" t="s">
        <v>193</v>
      </c>
      <c r="D59" s="41">
        <v>44330.66542824074</v>
      </c>
    </row>
    <row r="60" spans="1:4">
      <c r="A60" s="38">
        <v>59</v>
      </c>
      <c r="B60" s="38" t="s">
        <v>194</v>
      </c>
      <c r="C60" s="38" t="s">
        <v>195</v>
      </c>
      <c r="D60" s="41">
        <v>44855.664317129631</v>
      </c>
    </row>
    <row r="61" spans="1:4">
      <c r="A61" s="38">
        <v>60</v>
      </c>
      <c r="B61" s="38" t="s">
        <v>196</v>
      </c>
      <c r="C61" s="38" t="s">
        <v>197</v>
      </c>
      <c r="D61" s="41">
        <v>45109.93677083333</v>
      </c>
    </row>
    <row r="62" spans="1:4">
      <c r="A62" s="38">
        <v>61</v>
      </c>
      <c r="B62" s="38" t="s">
        <v>198</v>
      </c>
      <c r="C62" s="38" t="s">
        <v>199</v>
      </c>
      <c r="D62" s="41">
        <v>45370.368668981479</v>
      </c>
    </row>
    <row r="63" spans="1:4">
      <c r="A63" s="38">
        <v>62</v>
      </c>
      <c r="B63" s="38" t="s">
        <v>200</v>
      </c>
      <c r="C63" s="38" t="s">
        <v>201</v>
      </c>
      <c r="D63" s="41">
        <v>44726.461516203701</v>
      </c>
    </row>
    <row r="64" spans="1:4">
      <c r="A64" s="38">
        <v>63</v>
      </c>
      <c r="B64" s="38" t="s">
        <v>202</v>
      </c>
      <c r="C64" s="38" t="s">
        <v>203</v>
      </c>
      <c r="D64" s="41">
        <v>45075.161828703705</v>
      </c>
    </row>
    <row r="65" spans="1:4">
      <c r="A65" s="38">
        <v>64</v>
      </c>
      <c r="B65" s="38" t="s">
        <v>204</v>
      </c>
      <c r="C65" s="38" t="s">
        <v>205</v>
      </c>
      <c r="D65" s="41">
        <v>45540.090682870374</v>
      </c>
    </row>
    <row r="66" spans="1:4">
      <c r="A66" s="38">
        <v>65</v>
      </c>
      <c r="B66" s="38" t="s">
        <v>206</v>
      </c>
      <c r="C66" s="38" t="s">
        <v>207</v>
      </c>
      <c r="D66" s="41">
        <v>43945.014016203706</v>
      </c>
    </row>
    <row r="67" spans="1:4">
      <c r="A67" s="38">
        <v>66</v>
      </c>
      <c r="B67" s="38" t="s">
        <v>208</v>
      </c>
      <c r="C67" s="38" t="s">
        <v>209</v>
      </c>
      <c r="D67" s="41">
        <v>45244.094918981478</v>
      </c>
    </row>
    <row r="68" spans="1:4">
      <c r="A68" s="38">
        <v>67</v>
      </c>
      <c r="B68" s="38" t="s">
        <v>210</v>
      </c>
      <c r="C68" s="38" t="s">
        <v>211</v>
      </c>
      <c r="D68" s="41">
        <v>44104.592245370368</v>
      </c>
    </row>
    <row r="69" spans="1:4">
      <c r="A69" s="38">
        <v>68</v>
      </c>
      <c r="B69" s="38" t="s">
        <v>212</v>
      </c>
      <c r="C69" s="38" t="s">
        <v>213</v>
      </c>
      <c r="D69" s="41">
        <v>44808.170787037037</v>
      </c>
    </row>
    <row r="70" spans="1:4">
      <c r="A70" s="38">
        <v>69</v>
      </c>
      <c r="B70" s="38" t="s">
        <v>214</v>
      </c>
      <c r="C70" s="38" t="s">
        <v>215</v>
      </c>
      <c r="D70" s="41">
        <v>44615.175925925927</v>
      </c>
    </row>
    <row r="71" spans="1:4">
      <c r="A71" s="38">
        <v>70</v>
      </c>
      <c r="B71" s="38" t="s">
        <v>216</v>
      </c>
      <c r="C71" s="38" t="s">
        <v>217</v>
      </c>
      <c r="D71" s="41">
        <v>44835.376689814817</v>
      </c>
    </row>
    <row r="72" spans="1:4">
      <c r="A72" s="38">
        <v>71</v>
      </c>
      <c r="B72" s="38" t="s">
        <v>218</v>
      </c>
      <c r="C72" s="38" t="s">
        <v>219</v>
      </c>
      <c r="D72" s="41">
        <v>44191.155868055554</v>
      </c>
    </row>
    <row r="73" spans="1:4">
      <c r="A73" s="38">
        <v>72</v>
      </c>
      <c r="B73" s="38" t="s">
        <v>220</v>
      </c>
      <c r="C73" s="38" t="s">
        <v>221</v>
      </c>
      <c r="D73" s="41">
        <v>45086.728182870371</v>
      </c>
    </row>
    <row r="74" spans="1:4">
      <c r="A74" s="38">
        <v>73</v>
      </c>
      <c r="B74" s="38" t="s">
        <v>222</v>
      </c>
      <c r="C74" s="38" t="s">
        <v>223</v>
      </c>
      <c r="D74" s="41">
        <v>45429.794895833336</v>
      </c>
    </row>
    <row r="75" spans="1:4">
      <c r="A75" s="38">
        <v>74</v>
      </c>
      <c r="B75" s="38" t="s">
        <v>224</v>
      </c>
      <c r="C75" s="38" t="s">
        <v>225</v>
      </c>
      <c r="D75" s="41">
        <v>43834.576226851852</v>
      </c>
    </row>
    <row r="76" spans="1:4">
      <c r="A76" s="38">
        <v>75</v>
      </c>
      <c r="B76" s="38" t="s">
        <v>226</v>
      </c>
      <c r="C76" s="38" t="s">
        <v>227</v>
      </c>
      <c r="D76" s="41">
        <v>45516.779606481483</v>
      </c>
    </row>
    <row r="77" spans="1:4">
      <c r="A77" s="38">
        <v>76</v>
      </c>
      <c r="B77" s="38" t="s">
        <v>228</v>
      </c>
      <c r="C77" s="38" t="s">
        <v>229</v>
      </c>
      <c r="D77" s="41">
        <v>45266.310543981483</v>
      </c>
    </row>
    <row r="78" spans="1:4">
      <c r="A78" s="38">
        <v>77</v>
      </c>
      <c r="B78" s="38" t="s">
        <v>230</v>
      </c>
      <c r="C78" s="38" t="s">
        <v>231</v>
      </c>
      <c r="D78" s="41">
        <v>45114.915520833332</v>
      </c>
    </row>
    <row r="79" spans="1:4">
      <c r="A79" s="38">
        <v>78</v>
      </c>
      <c r="B79" s="38" t="s">
        <v>232</v>
      </c>
      <c r="C79" s="38" t="s">
        <v>233</v>
      </c>
      <c r="D79" s="41">
        <v>43999.406226851854</v>
      </c>
    </row>
    <row r="80" spans="1:4">
      <c r="A80" s="38">
        <v>79</v>
      </c>
      <c r="B80" s="38" t="s">
        <v>234</v>
      </c>
      <c r="C80" s="38" t="s">
        <v>235</v>
      </c>
      <c r="D80" s="41">
        <v>44413.798668981479</v>
      </c>
    </row>
    <row r="81" spans="1:4">
      <c r="A81" s="38">
        <v>80</v>
      </c>
      <c r="B81" s="38" t="s">
        <v>236</v>
      </c>
      <c r="C81" s="38" t="s">
        <v>237</v>
      </c>
      <c r="D81" s="41">
        <v>45441.735127314816</v>
      </c>
    </row>
    <row r="82" spans="1:4">
      <c r="A82" s="38">
        <v>81</v>
      </c>
      <c r="B82" s="38" t="s">
        <v>238</v>
      </c>
      <c r="C82" s="38" t="s">
        <v>239</v>
      </c>
      <c r="D82" s="41">
        <v>44955.009340277778</v>
      </c>
    </row>
    <row r="83" spans="1:4">
      <c r="A83" s="38">
        <v>82</v>
      </c>
      <c r="B83" s="38" t="s">
        <v>240</v>
      </c>
      <c r="C83" s="38" t="s">
        <v>241</v>
      </c>
      <c r="D83" s="41">
        <v>45379.764143518521</v>
      </c>
    </row>
    <row r="84" spans="1:4">
      <c r="A84" s="38">
        <v>83</v>
      </c>
      <c r="B84" s="38" t="s">
        <v>242</v>
      </c>
      <c r="C84" s="38" t="s">
        <v>243</v>
      </c>
      <c r="D84" s="41">
        <v>45204.373425925929</v>
      </c>
    </row>
    <row r="85" spans="1:4">
      <c r="A85" s="38">
        <v>84</v>
      </c>
      <c r="B85" s="38" t="s">
        <v>244</v>
      </c>
      <c r="C85" s="38" t="s">
        <v>245</v>
      </c>
      <c r="D85" s="41">
        <v>43991.352210648147</v>
      </c>
    </row>
    <row r="86" spans="1:4">
      <c r="A86" s="38">
        <v>85</v>
      </c>
      <c r="B86" s="38" t="s">
        <v>246</v>
      </c>
      <c r="C86" s="38" t="s">
        <v>247</v>
      </c>
      <c r="D86" s="41">
        <v>44463.433437500003</v>
      </c>
    </row>
    <row r="87" spans="1:4">
      <c r="A87" s="38">
        <v>86</v>
      </c>
      <c r="B87" s="38" t="s">
        <v>248</v>
      </c>
      <c r="C87" s="38" t="s">
        <v>249</v>
      </c>
      <c r="D87" s="41">
        <v>44660.714849537035</v>
      </c>
    </row>
    <row r="88" spans="1:4">
      <c r="A88" s="38">
        <v>87</v>
      </c>
      <c r="B88" s="38" t="s">
        <v>250</v>
      </c>
      <c r="C88" s="38" t="s">
        <v>251</v>
      </c>
      <c r="D88" s="41">
        <v>45537.366030092591</v>
      </c>
    </row>
    <row r="89" spans="1:4">
      <c r="A89" s="38">
        <v>88</v>
      </c>
      <c r="B89" s="38" t="s">
        <v>252</v>
      </c>
      <c r="C89" s="38" t="s">
        <v>253</v>
      </c>
      <c r="D89" s="41">
        <v>44238.043923611112</v>
      </c>
    </row>
    <row r="90" spans="1:4">
      <c r="A90" s="38">
        <v>89</v>
      </c>
      <c r="B90" s="38" t="s">
        <v>254</v>
      </c>
      <c r="C90" s="38" t="s">
        <v>255</v>
      </c>
      <c r="D90" s="41">
        <v>44725.875405092593</v>
      </c>
    </row>
    <row r="91" spans="1:4">
      <c r="A91" s="38">
        <v>90</v>
      </c>
      <c r="B91" s="38" t="s">
        <v>256</v>
      </c>
      <c r="C91" s="38" t="s">
        <v>257</v>
      </c>
      <c r="D91" s="41">
        <v>45192.179305555554</v>
      </c>
    </row>
    <row r="92" spans="1:4">
      <c r="A92" s="38">
        <v>91</v>
      </c>
      <c r="B92" s="38" t="s">
        <v>258</v>
      </c>
      <c r="C92" s="38" t="s">
        <v>259</v>
      </c>
      <c r="D92" s="41">
        <v>45336.947129629632</v>
      </c>
    </row>
    <row r="93" spans="1:4">
      <c r="A93" s="38">
        <v>92</v>
      </c>
      <c r="B93" s="38" t="s">
        <v>260</v>
      </c>
      <c r="C93" s="38" t="s">
        <v>261</v>
      </c>
      <c r="D93" s="41">
        <v>44208.257719907408</v>
      </c>
    </row>
    <row r="94" spans="1:4">
      <c r="A94" s="38">
        <v>93</v>
      </c>
      <c r="B94" s="38" t="s">
        <v>262</v>
      </c>
      <c r="C94" s="38" t="s">
        <v>263</v>
      </c>
      <c r="D94" s="41">
        <v>43920.694224537037</v>
      </c>
    </row>
    <row r="95" spans="1:4">
      <c r="A95" s="38">
        <v>94</v>
      </c>
      <c r="B95" s="38" t="s">
        <v>264</v>
      </c>
      <c r="C95" s="38" t="s">
        <v>265</v>
      </c>
      <c r="D95" s="41">
        <v>44574.471331018518</v>
      </c>
    </row>
    <row r="96" spans="1:4">
      <c r="A96" s="38">
        <v>95</v>
      </c>
      <c r="B96" s="38" t="s">
        <v>266</v>
      </c>
      <c r="C96" s="38" t="s">
        <v>267</v>
      </c>
      <c r="D96" s="41">
        <v>44323.063831018517</v>
      </c>
    </row>
    <row r="97" spans="1:4">
      <c r="A97" s="38">
        <v>96</v>
      </c>
      <c r="B97" s="38" t="s">
        <v>268</v>
      </c>
      <c r="C97" s="38" t="s">
        <v>269</v>
      </c>
      <c r="D97" s="41">
        <v>44796.46707175926</v>
      </c>
    </row>
    <row r="98" spans="1:4">
      <c r="A98" s="38">
        <v>97</v>
      </c>
      <c r="B98" s="38" t="s">
        <v>270</v>
      </c>
      <c r="C98" s="38" t="s">
        <v>271</v>
      </c>
      <c r="D98" s="41">
        <v>45542.397233796299</v>
      </c>
    </row>
    <row r="99" spans="1:4">
      <c r="A99" s="38">
        <v>98</v>
      </c>
      <c r="B99" s="38" t="s">
        <v>272</v>
      </c>
      <c r="C99" s="38" t="s">
        <v>273</v>
      </c>
      <c r="D99" s="41">
        <v>43873.485081018516</v>
      </c>
    </row>
    <row r="100" spans="1:4">
      <c r="A100" s="38">
        <v>99</v>
      </c>
      <c r="B100" s="38" t="s">
        <v>274</v>
      </c>
      <c r="C100" s="38" t="s">
        <v>275</v>
      </c>
      <c r="D100" s="41">
        <v>45546.785405092596</v>
      </c>
    </row>
    <row r="101" spans="1:4">
      <c r="A101" s="38">
        <v>100</v>
      </c>
      <c r="B101" s="38" t="s">
        <v>276</v>
      </c>
      <c r="C101" s="38" t="s">
        <v>277</v>
      </c>
      <c r="D101" s="41">
        <v>45098.582951388889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7E23-6E2D-48C2-AE0C-927B48A2A637}">
  <dimension ref="A1:F101"/>
  <sheetViews>
    <sheetView workbookViewId="0">
      <selection activeCell="D16" sqref="A1:F101"/>
    </sheetView>
  </sheetViews>
  <sheetFormatPr defaultRowHeight="14.4"/>
  <cols>
    <col min="1" max="1" width="17.88671875" customWidth="1"/>
    <col min="2" max="2" width="19.6640625" customWidth="1"/>
    <col min="3" max="3" width="17.21875" style="42" customWidth="1"/>
    <col min="4" max="4" width="18.33203125" customWidth="1"/>
    <col min="5" max="5" width="27.21875" customWidth="1"/>
    <col min="6" max="6" width="23.33203125" customWidth="1"/>
  </cols>
  <sheetData>
    <row r="1" spans="1:6">
      <c r="A1" s="37" t="s">
        <v>12</v>
      </c>
      <c r="B1" s="37" t="s">
        <v>11</v>
      </c>
      <c r="C1" s="43" t="s">
        <v>72</v>
      </c>
      <c r="D1" s="37" t="s">
        <v>8</v>
      </c>
      <c r="E1" s="37" t="s">
        <v>73</v>
      </c>
      <c r="F1" s="37" t="s">
        <v>278</v>
      </c>
    </row>
    <row r="2" spans="1:6">
      <c r="A2" s="38">
        <v>1</v>
      </c>
      <c r="B2" s="38">
        <v>100</v>
      </c>
      <c r="C2" s="44" t="s">
        <v>284</v>
      </c>
      <c r="D2" s="38">
        <v>5160.34</v>
      </c>
      <c r="E2" s="39">
        <v>45564</v>
      </c>
      <c r="F2" s="38" t="s">
        <v>279</v>
      </c>
    </row>
    <row r="3" spans="1:6">
      <c r="A3" s="38">
        <v>2</v>
      </c>
      <c r="B3" s="38">
        <v>99</v>
      </c>
      <c r="C3" s="44" t="s">
        <v>285</v>
      </c>
      <c r="D3" s="38">
        <v>3429.53</v>
      </c>
      <c r="E3" s="39">
        <v>45336</v>
      </c>
      <c r="F3" s="38" t="s">
        <v>75</v>
      </c>
    </row>
    <row r="4" spans="1:6">
      <c r="A4" s="38">
        <v>3</v>
      </c>
      <c r="B4" s="38">
        <v>98</v>
      </c>
      <c r="C4" s="44" t="s">
        <v>286</v>
      </c>
      <c r="D4" s="38">
        <v>9328.52</v>
      </c>
      <c r="E4" s="39">
        <v>45546</v>
      </c>
      <c r="F4" s="38" t="s">
        <v>75</v>
      </c>
    </row>
    <row r="5" spans="1:6">
      <c r="A5" s="38">
        <v>4</v>
      </c>
      <c r="B5" s="38">
        <v>97</v>
      </c>
      <c r="C5" s="44" t="s">
        <v>287</v>
      </c>
      <c r="D5" s="38">
        <v>7193.46</v>
      </c>
      <c r="E5" s="39">
        <v>45544</v>
      </c>
      <c r="F5" s="38" t="s">
        <v>75</v>
      </c>
    </row>
    <row r="6" spans="1:6">
      <c r="A6" s="38">
        <v>5</v>
      </c>
      <c r="B6" s="38">
        <v>96</v>
      </c>
      <c r="C6" s="44" t="s">
        <v>288</v>
      </c>
      <c r="D6" s="38">
        <v>2976.54</v>
      </c>
      <c r="E6" s="39">
        <v>45506</v>
      </c>
      <c r="F6" s="38" t="s">
        <v>279</v>
      </c>
    </row>
    <row r="7" spans="1:6">
      <c r="A7" s="38">
        <v>6</v>
      </c>
      <c r="B7" s="38">
        <v>95</v>
      </c>
      <c r="C7" s="44" t="s">
        <v>294</v>
      </c>
      <c r="D7" s="38">
        <v>3918.54</v>
      </c>
      <c r="E7" s="39">
        <v>45571</v>
      </c>
      <c r="F7" s="38" t="s">
        <v>279</v>
      </c>
    </row>
    <row r="8" spans="1:6">
      <c r="A8" s="38">
        <v>7</v>
      </c>
      <c r="B8" s="38">
        <v>94</v>
      </c>
      <c r="C8" s="44" t="s">
        <v>289</v>
      </c>
      <c r="D8" s="38">
        <v>7914.82</v>
      </c>
      <c r="E8" s="39">
        <v>45375</v>
      </c>
      <c r="F8" s="38" t="s">
        <v>75</v>
      </c>
    </row>
    <row r="9" spans="1:6">
      <c r="A9" s="38">
        <v>8</v>
      </c>
      <c r="B9" s="38">
        <v>93</v>
      </c>
      <c r="C9" s="44" t="s">
        <v>293</v>
      </c>
      <c r="D9" s="38">
        <v>1503.44</v>
      </c>
      <c r="E9" s="39">
        <v>45459</v>
      </c>
      <c r="F9" s="38" t="s">
        <v>75</v>
      </c>
    </row>
    <row r="10" spans="1:6">
      <c r="A10" s="38">
        <v>9</v>
      </c>
      <c r="B10" s="38">
        <v>92</v>
      </c>
      <c r="C10" s="44" t="s">
        <v>292</v>
      </c>
      <c r="D10" s="38">
        <v>8396.2199999999993</v>
      </c>
      <c r="E10" s="39">
        <v>45467</v>
      </c>
      <c r="F10" s="38" t="s">
        <v>75</v>
      </c>
    </row>
    <row r="11" spans="1:6">
      <c r="A11" s="38">
        <v>10</v>
      </c>
      <c r="B11" s="38">
        <v>91</v>
      </c>
      <c r="C11" s="44" t="s">
        <v>290</v>
      </c>
      <c r="D11" s="38">
        <v>8245.41</v>
      </c>
      <c r="E11" s="39">
        <v>45380</v>
      </c>
      <c r="F11" s="38" t="s">
        <v>75</v>
      </c>
    </row>
    <row r="12" spans="1:6">
      <c r="A12" s="38">
        <v>11</v>
      </c>
      <c r="B12" s="38">
        <v>90</v>
      </c>
      <c r="C12" s="44" t="s">
        <v>286</v>
      </c>
      <c r="D12" s="38">
        <v>4610.4799999999996</v>
      </c>
      <c r="E12" s="39">
        <v>45452</v>
      </c>
      <c r="F12" s="38" t="s">
        <v>74</v>
      </c>
    </row>
    <row r="13" spans="1:6">
      <c r="A13" s="38">
        <v>12</v>
      </c>
      <c r="B13" s="38">
        <v>89</v>
      </c>
      <c r="C13" s="44" t="s">
        <v>295</v>
      </c>
      <c r="D13" s="38">
        <v>1595.7</v>
      </c>
      <c r="E13" s="39">
        <v>45423</v>
      </c>
      <c r="F13" s="38" t="s">
        <v>75</v>
      </c>
    </row>
    <row r="14" spans="1:6">
      <c r="A14" s="38">
        <v>13</v>
      </c>
      <c r="B14" s="38">
        <v>88</v>
      </c>
      <c r="C14" s="44" t="s">
        <v>291</v>
      </c>
      <c r="D14" s="38">
        <v>9218.23</v>
      </c>
      <c r="E14" s="39">
        <v>45468</v>
      </c>
      <c r="F14" s="38" t="s">
        <v>279</v>
      </c>
    </row>
    <row r="15" spans="1:6">
      <c r="A15" s="38">
        <v>14</v>
      </c>
      <c r="B15" s="38">
        <v>87</v>
      </c>
      <c r="C15" s="44" t="s">
        <v>293</v>
      </c>
      <c r="D15" s="38">
        <v>6104.62</v>
      </c>
      <c r="E15" s="39">
        <v>45446</v>
      </c>
      <c r="F15" s="38" t="s">
        <v>75</v>
      </c>
    </row>
    <row r="16" spans="1:6">
      <c r="A16" s="38">
        <v>15</v>
      </c>
      <c r="B16" s="38">
        <v>86</v>
      </c>
      <c r="C16" s="44" t="s">
        <v>292</v>
      </c>
      <c r="D16" s="38">
        <v>7461.23</v>
      </c>
      <c r="E16" s="39">
        <v>45453</v>
      </c>
      <c r="F16" s="38" t="s">
        <v>74</v>
      </c>
    </row>
    <row r="17" spans="1:6">
      <c r="A17" s="38">
        <v>16</v>
      </c>
      <c r="B17" s="38">
        <v>85</v>
      </c>
      <c r="C17" s="44" t="s">
        <v>297</v>
      </c>
      <c r="D17" s="38">
        <v>2913.64</v>
      </c>
      <c r="E17" s="39">
        <v>45575</v>
      </c>
      <c r="F17" s="38" t="s">
        <v>279</v>
      </c>
    </row>
    <row r="18" spans="1:6">
      <c r="A18" s="38">
        <v>17</v>
      </c>
      <c r="B18" s="38">
        <v>84</v>
      </c>
      <c r="C18" s="44" t="s">
        <v>296</v>
      </c>
      <c r="D18" s="38">
        <v>5493.08</v>
      </c>
      <c r="E18" s="39">
        <v>45328</v>
      </c>
      <c r="F18" s="38" t="s">
        <v>74</v>
      </c>
    </row>
    <row r="19" spans="1:6">
      <c r="A19" s="38">
        <v>18</v>
      </c>
      <c r="B19" s="38">
        <v>83</v>
      </c>
      <c r="C19" s="44" t="s">
        <v>284</v>
      </c>
      <c r="D19" s="38">
        <v>8962.15</v>
      </c>
      <c r="E19" s="39">
        <v>45413</v>
      </c>
      <c r="F19" s="38" t="s">
        <v>75</v>
      </c>
    </row>
    <row r="20" spans="1:6">
      <c r="A20" s="38">
        <v>19</v>
      </c>
      <c r="B20" s="38">
        <v>82</v>
      </c>
      <c r="C20" s="44" t="s">
        <v>296</v>
      </c>
      <c r="D20" s="38">
        <v>6785.67</v>
      </c>
      <c r="E20" s="39">
        <v>45457</v>
      </c>
      <c r="F20" s="38" t="s">
        <v>279</v>
      </c>
    </row>
    <row r="21" spans="1:6">
      <c r="A21" s="38">
        <v>20</v>
      </c>
      <c r="B21" s="38">
        <v>81</v>
      </c>
      <c r="C21" s="44" t="s">
        <v>298</v>
      </c>
      <c r="D21" s="38">
        <v>2285.84</v>
      </c>
      <c r="E21" s="39">
        <v>45413</v>
      </c>
      <c r="F21" s="38" t="s">
        <v>75</v>
      </c>
    </row>
    <row r="22" spans="1:6">
      <c r="A22" s="38">
        <v>21</v>
      </c>
      <c r="B22" s="38">
        <v>80</v>
      </c>
      <c r="C22" s="44" t="s">
        <v>292</v>
      </c>
      <c r="D22" s="38">
        <v>2256.67</v>
      </c>
      <c r="E22" s="39">
        <v>45550</v>
      </c>
      <c r="F22" s="38" t="s">
        <v>279</v>
      </c>
    </row>
    <row r="23" spans="1:6">
      <c r="A23" s="38">
        <v>22</v>
      </c>
      <c r="B23" s="38">
        <v>79</v>
      </c>
      <c r="C23" s="44" t="s">
        <v>299</v>
      </c>
      <c r="D23" s="38">
        <v>7704.9</v>
      </c>
      <c r="E23" s="39">
        <v>45390</v>
      </c>
      <c r="F23" s="38" t="s">
        <v>279</v>
      </c>
    </row>
    <row r="24" spans="1:6">
      <c r="A24" s="38">
        <v>23</v>
      </c>
      <c r="B24" s="38">
        <v>78</v>
      </c>
      <c r="C24" s="44" t="s">
        <v>299</v>
      </c>
      <c r="D24" s="38">
        <v>5850.8</v>
      </c>
      <c r="E24" s="39">
        <v>45437</v>
      </c>
      <c r="F24" s="38" t="s">
        <v>279</v>
      </c>
    </row>
    <row r="25" spans="1:6">
      <c r="A25" s="38">
        <v>24</v>
      </c>
      <c r="B25" s="38">
        <v>77</v>
      </c>
      <c r="C25" s="44" t="s">
        <v>299</v>
      </c>
      <c r="D25" s="38">
        <v>7723.12</v>
      </c>
      <c r="E25" s="39">
        <v>45351</v>
      </c>
      <c r="F25" s="38" t="s">
        <v>74</v>
      </c>
    </row>
    <row r="26" spans="1:6">
      <c r="A26" s="38">
        <v>25</v>
      </c>
      <c r="B26" s="38">
        <v>76</v>
      </c>
      <c r="C26" s="44" t="s">
        <v>300</v>
      </c>
      <c r="D26" s="38">
        <v>4855.8999999999996</v>
      </c>
      <c r="E26" s="39">
        <v>45558</v>
      </c>
      <c r="F26" s="38" t="s">
        <v>75</v>
      </c>
    </row>
    <row r="27" spans="1:6">
      <c r="A27" s="38">
        <v>26</v>
      </c>
      <c r="B27" s="38">
        <v>75</v>
      </c>
      <c r="C27" s="44" t="s">
        <v>289</v>
      </c>
      <c r="D27" s="38">
        <v>6251.8</v>
      </c>
      <c r="E27" s="39">
        <v>45476</v>
      </c>
      <c r="F27" s="38" t="s">
        <v>74</v>
      </c>
    </row>
    <row r="28" spans="1:6">
      <c r="A28" s="38">
        <v>27</v>
      </c>
      <c r="B28" s="38">
        <v>74</v>
      </c>
      <c r="C28" s="44" t="s">
        <v>296</v>
      </c>
      <c r="D28" s="38">
        <v>4257.97</v>
      </c>
      <c r="E28" s="39">
        <v>45318</v>
      </c>
      <c r="F28" s="38" t="s">
        <v>74</v>
      </c>
    </row>
    <row r="29" spans="1:6">
      <c r="A29" s="38">
        <v>28</v>
      </c>
      <c r="B29" s="38">
        <v>73</v>
      </c>
      <c r="C29" s="44" t="s">
        <v>305</v>
      </c>
      <c r="D29" s="38">
        <v>9975.93</v>
      </c>
      <c r="E29" s="39">
        <v>45327</v>
      </c>
      <c r="F29" s="38" t="s">
        <v>75</v>
      </c>
    </row>
    <row r="30" spans="1:6">
      <c r="A30" s="38">
        <v>29</v>
      </c>
      <c r="B30" s="38">
        <v>72</v>
      </c>
      <c r="C30" s="44" t="s">
        <v>287</v>
      </c>
      <c r="D30" s="38">
        <v>2244.9899999999998</v>
      </c>
      <c r="E30" s="39">
        <v>45325</v>
      </c>
      <c r="F30" s="38" t="s">
        <v>75</v>
      </c>
    </row>
    <row r="31" spans="1:6">
      <c r="A31" s="38">
        <v>30</v>
      </c>
      <c r="B31" s="38">
        <v>71</v>
      </c>
      <c r="C31" s="44" t="s">
        <v>324</v>
      </c>
      <c r="D31" s="38">
        <v>5441.64</v>
      </c>
      <c r="E31" s="39">
        <v>45328</v>
      </c>
      <c r="F31" s="38" t="s">
        <v>75</v>
      </c>
    </row>
    <row r="32" spans="1:6">
      <c r="A32" s="38">
        <v>31</v>
      </c>
      <c r="B32" s="38">
        <v>70</v>
      </c>
      <c r="C32" s="44" t="s">
        <v>288</v>
      </c>
      <c r="D32" s="38">
        <v>7802.04</v>
      </c>
      <c r="E32" s="39">
        <v>45459</v>
      </c>
      <c r="F32" s="38" t="s">
        <v>279</v>
      </c>
    </row>
    <row r="33" spans="1:6">
      <c r="A33" s="38">
        <v>32</v>
      </c>
      <c r="B33" s="38">
        <v>69</v>
      </c>
      <c r="C33" s="44" t="s">
        <v>292</v>
      </c>
      <c r="D33" s="38">
        <v>8749.93</v>
      </c>
      <c r="E33" s="39">
        <v>45329</v>
      </c>
      <c r="F33" s="38" t="s">
        <v>74</v>
      </c>
    </row>
    <row r="34" spans="1:6">
      <c r="A34" s="38">
        <v>33</v>
      </c>
      <c r="B34" s="38">
        <v>68</v>
      </c>
      <c r="C34" s="44" t="s">
        <v>302</v>
      </c>
      <c r="D34" s="38">
        <v>2375.5700000000002</v>
      </c>
      <c r="E34" s="39">
        <v>45578</v>
      </c>
      <c r="F34" s="38" t="s">
        <v>74</v>
      </c>
    </row>
    <row r="35" spans="1:6">
      <c r="A35" s="38">
        <v>34</v>
      </c>
      <c r="B35" s="38">
        <v>67</v>
      </c>
      <c r="C35" s="44" t="s">
        <v>306</v>
      </c>
      <c r="D35" s="38">
        <v>2439.84</v>
      </c>
      <c r="E35" s="39">
        <v>45436</v>
      </c>
      <c r="F35" s="38" t="s">
        <v>74</v>
      </c>
    </row>
    <row r="36" spans="1:6">
      <c r="A36" s="38">
        <v>35</v>
      </c>
      <c r="B36" s="38">
        <v>66</v>
      </c>
      <c r="C36" s="44" t="s">
        <v>290</v>
      </c>
      <c r="D36" s="38">
        <v>7124.33</v>
      </c>
      <c r="E36" s="39">
        <v>45342</v>
      </c>
      <c r="F36" s="38" t="s">
        <v>74</v>
      </c>
    </row>
    <row r="37" spans="1:6">
      <c r="A37" s="38">
        <v>36</v>
      </c>
      <c r="B37" s="38">
        <v>65</v>
      </c>
      <c r="C37" s="44" t="s">
        <v>301</v>
      </c>
      <c r="D37" s="38">
        <v>6367.68</v>
      </c>
      <c r="E37" s="39">
        <v>45508</v>
      </c>
      <c r="F37" s="38" t="s">
        <v>74</v>
      </c>
    </row>
    <row r="38" spans="1:6">
      <c r="A38" s="38">
        <v>37</v>
      </c>
      <c r="B38" s="38">
        <v>64</v>
      </c>
      <c r="C38" s="44" t="s">
        <v>325</v>
      </c>
      <c r="D38" s="38">
        <v>4462.91</v>
      </c>
      <c r="E38" s="39">
        <v>45315</v>
      </c>
      <c r="F38" s="38" t="s">
        <v>279</v>
      </c>
    </row>
    <row r="39" spans="1:6">
      <c r="A39" s="38">
        <v>38</v>
      </c>
      <c r="B39" s="38">
        <v>63</v>
      </c>
      <c r="C39" s="44" t="s">
        <v>326</v>
      </c>
      <c r="D39" s="38">
        <v>6363</v>
      </c>
      <c r="E39" s="39">
        <v>45519</v>
      </c>
      <c r="F39" s="38" t="s">
        <v>75</v>
      </c>
    </row>
    <row r="40" spans="1:6">
      <c r="A40" s="38">
        <v>39</v>
      </c>
      <c r="B40" s="38">
        <v>62</v>
      </c>
      <c r="C40" s="44" t="s">
        <v>327</v>
      </c>
      <c r="D40" s="38">
        <v>5212.45</v>
      </c>
      <c r="E40" s="39">
        <v>45510</v>
      </c>
      <c r="F40" s="38" t="s">
        <v>279</v>
      </c>
    </row>
    <row r="41" spans="1:6">
      <c r="A41" s="38">
        <v>40</v>
      </c>
      <c r="B41" s="38">
        <v>61</v>
      </c>
      <c r="C41" s="44" t="s">
        <v>302</v>
      </c>
      <c r="D41" s="38">
        <v>3262.73</v>
      </c>
      <c r="E41" s="39">
        <v>45510</v>
      </c>
      <c r="F41" s="38" t="s">
        <v>279</v>
      </c>
    </row>
    <row r="42" spans="1:6">
      <c r="A42" s="38">
        <v>41</v>
      </c>
      <c r="B42" s="38">
        <v>60</v>
      </c>
      <c r="C42" s="44" t="s">
        <v>290</v>
      </c>
      <c r="D42" s="38">
        <v>5979.03</v>
      </c>
      <c r="E42" s="39">
        <v>45420</v>
      </c>
      <c r="F42" s="38" t="s">
        <v>279</v>
      </c>
    </row>
    <row r="43" spans="1:6">
      <c r="A43" s="38">
        <v>42</v>
      </c>
      <c r="B43" s="38">
        <v>59</v>
      </c>
      <c r="C43" s="44" t="s">
        <v>296</v>
      </c>
      <c r="D43" s="38">
        <v>9481.8799999999992</v>
      </c>
      <c r="E43" s="39">
        <v>45552</v>
      </c>
      <c r="F43" s="38" t="s">
        <v>75</v>
      </c>
    </row>
    <row r="44" spans="1:6">
      <c r="A44" s="38">
        <v>43</v>
      </c>
      <c r="B44" s="38">
        <v>58</v>
      </c>
      <c r="C44" s="44" t="s">
        <v>328</v>
      </c>
      <c r="D44" s="38">
        <v>7122.55</v>
      </c>
      <c r="E44" s="39">
        <v>45339</v>
      </c>
      <c r="F44" s="38" t="s">
        <v>75</v>
      </c>
    </row>
    <row r="45" spans="1:6">
      <c r="A45" s="38">
        <v>44</v>
      </c>
      <c r="B45" s="38">
        <v>57</v>
      </c>
      <c r="C45" s="44" t="s">
        <v>329</v>
      </c>
      <c r="D45" s="38">
        <v>2030.97</v>
      </c>
      <c r="E45" s="39">
        <v>45451</v>
      </c>
      <c r="F45" s="38" t="s">
        <v>74</v>
      </c>
    </row>
    <row r="46" spans="1:6">
      <c r="A46" s="38">
        <v>45</v>
      </c>
      <c r="B46" s="38">
        <v>56</v>
      </c>
      <c r="C46" s="44" t="s">
        <v>290</v>
      </c>
      <c r="D46" s="38">
        <v>8963.1</v>
      </c>
      <c r="E46" s="39">
        <v>45429</v>
      </c>
      <c r="F46" s="38" t="s">
        <v>279</v>
      </c>
    </row>
    <row r="47" spans="1:6">
      <c r="A47" s="38">
        <v>46</v>
      </c>
      <c r="B47" s="38">
        <v>55</v>
      </c>
      <c r="C47" s="44" t="s">
        <v>290</v>
      </c>
      <c r="D47" s="38">
        <v>7757.9</v>
      </c>
      <c r="E47" s="39">
        <v>45550</v>
      </c>
      <c r="F47" s="38" t="s">
        <v>74</v>
      </c>
    </row>
    <row r="48" spans="1:6">
      <c r="A48" s="38">
        <v>47</v>
      </c>
      <c r="B48" s="38">
        <v>54</v>
      </c>
      <c r="C48" s="44" t="s">
        <v>290</v>
      </c>
      <c r="D48" s="38">
        <v>7917.39</v>
      </c>
      <c r="E48" s="39">
        <v>45456</v>
      </c>
      <c r="F48" s="38" t="s">
        <v>75</v>
      </c>
    </row>
    <row r="49" spans="1:6">
      <c r="A49" s="38">
        <v>48</v>
      </c>
      <c r="B49" s="38">
        <v>53</v>
      </c>
      <c r="C49" s="44" t="s">
        <v>296</v>
      </c>
      <c r="D49" s="38">
        <v>4061.58</v>
      </c>
      <c r="E49" s="39">
        <v>45572</v>
      </c>
      <c r="F49" s="38" t="s">
        <v>75</v>
      </c>
    </row>
    <row r="50" spans="1:6" ht="13.8" customHeight="1">
      <c r="A50" s="38">
        <v>49</v>
      </c>
      <c r="B50" s="38">
        <v>52</v>
      </c>
      <c r="C50" s="44" t="s">
        <v>297</v>
      </c>
      <c r="D50" s="38">
        <v>3641.5</v>
      </c>
      <c r="E50" s="39">
        <v>45311</v>
      </c>
      <c r="F50" s="38" t="s">
        <v>75</v>
      </c>
    </row>
    <row r="51" spans="1:6">
      <c r="A51" s="38">
        <v>50</v>
      </c>
      <c r="B51" s="38">
        <v>51</v>
      </c>
      <c r="C51" s="44" t="s">
        <v>297</v>
      </c>
      <c r="D51" s="38">
        <v>2423.42</v>
      </c>
      <c r="E51" s="39">
        <v>45403</v>
      </c>
      <c r="F51" s="38" t="s">
        <v>75</v>
      </c>
    </row>
    <row r="52" spans="1:6">
      <c r="A52" s="38">
        <v>51</v>
      </c>
      <c r="B52" s="38">
        <v>50</v>
      </c>
      <c r="C52" s="44" t="s">
        <v>301</v>
      </c>
      <c r="D52" s="38">
        <v>1029.21</v>
      </c>
      <c r="E52" s="39">
        <v>45525</v>
      </c>
      <c r="F52" s="38" t="s">
        <v>279</v>
      </c>
    </row>
    <row r="53" spans="1:6">
      <c r="A53" s="38">
        <v>52</v>
      </c>
      <c r="B53" s="38">
        <v>49</v>
      </c>
      <c r="C53" s="44" t="s">
        <v>294</v>
      </c>
      <c r="D53" s="38">
        <v>7498.83</v>
      </c>
      <c r="E53" s="39">
        <v>45413</v>
      </c>
      <c r="F53" s="38" t="s">
        <v>74</v>
      </c>
    </row>
    <row r="54" spans="1:6">
      <c r="A54" s="38">
        <v>53</v>
      </c>
      <c r="B54" s="38">
        <v>48</v>
      </c>
      <c r="C54" s="44" t="s">
        <v>301</v>
      </c>
      <c r="D54" s="38">
        <v>7477.13</v>
      </c>
      <c r="E54" s="39">
        <v>45428</v>
      </c>
      <c r="F54" s="38" t="s">
        <v>75</v>
      </c>
    </row>
    <row r="55" spans="1:6">
      <c r="A55" s="38">
        <v>54</v>
      </c>
      <c r="B55" s="38">
        <v>47</v>
      </c>
      <c r="C55" s="44" t="s">
        <v>301</v>
      </c>
      <c r="D55" s="38">
        <v>9746.99</v>
      </c>
      <c r="E55" s="39">
        <v>45332</v>
      </c>
      <c r="F55" s="38" t="s">
        <v>74</v>
      </c>
    </row>
    <row r="56" spans="1:6">
      <c r="A56" s="38">
        <v>55</v>
      </c>
      <c r="B56" s="38">
        <v>46</v>
      </c>
      <c r="C56" s="44" t="s">
        <v>294</v>
      </c>
      <c r="D56" s="38">
        <v>7857.66</v>
      </c>
      <c r="E56" s="39">
        <v>45516</v>
      </c>
      <c r="F56" s="38" t="s">
        <v>75</v>
      </c>
    </row>
    <row r="57" spans="1:6">
      <c r="A57" s="38">
        <v>56</v>
      </c>
      <c r="B57" s="38">
        <v>45</v>
      </c>
      <c r="C57" s="44" t="s">
        <v>294</v>
      </c>
      <c r="D57" s="38">
        <v>5569.14</v>
      </c>
      <c r="E57" s="39">
        <v>45489</v>
      </c>
      <c r="F57" s="38" t="s">
        <v>74</v>
      </c>
    </row>
    <row r="58" spans="1:6">
      <c r="A58" s="38">
        <v>57</v>
      </c>
      <c r="B58" s="38">
        <v>44</v>
      </c>
      <c r="C58" s="44" t="s">
        <v>297</v>
      </c>
      <c r="D58" s="38">
        <v>1957.7</v>
      </c>
      <c r="E58" s="39">
        <v>45374</v>
      </c>
      <c r="F58" s="38" t="s">
        <v>74</v>
      </c>
    </row>
    <row r="59" spans="1:6">
      <c r="A59" s="38">
        <v>58</v>
      </c>
      <c r="B59" s="38">
        <v>43</v>
      </c>
      <c r="C59" s="44" t="s">
        <v>301</v>
      </c>
      <c r="D59" s="38">
        <v>6627.7</v>
      </c>
      <c r="E59" s="39">
        <v>45352</v>
      </c>
      <c r="F59" s="38" t="s">
        <v>75</v>
      </c>
    </row>
    <row r="60" spans="1:6">
      <c r="A60" s="38">
        <v>59</v>
      </c>
      <c r="B60" s="38">
        <v>42</v>
      </c>
      <c r="C60" s="44" t="s">
        <v>302</v>
      </c>
      <c r="D60" s="38">
        <v>8575.02</v>
      </c>
      <c r="E60" s="39">
        <v>45547</v>
      </c>
      <c r="F60" s="38" t="s">
        <v>75</v>
      </c>
    </row>
    <row r="61" spans="1:6">
      <c r="A61" s="38">
        <v>60</v>
      </c>
      <c r="B61" s="38">
        <v>41</v>
      </c>
      <c r="C61" s="44" t="s">
        <v>291</v>
      </c>
      <c r="D61" s="38">
        <v>5568.97</v>
      </c>
      <c r="E61" s="39">
        <v>45479</v>
      </c>
      <c r="F61" s="38" t="s">
        <v>74</v>
      </c>
    </row>
    <row r="62" spans="1:6">
      <c r="A62" s="38">
        <v>61</v>
      </c>
      <c r="B62" s="38">
        <v>40</v>
      </c>
      <c r="C62" s="44" t="s">
        <v>291</v>
      </c>
      <c r="D62" s="38">
        <v>2790.2</v>
      </c>
      <c r="E62" s="39">
        <v>45379</v>
      </c>
      <c r="F62" s="38" t="s">
        <v>279</v>
      </c>
    </row>
    <row r="63" spans="1:6">
      <c r="A63" s="38">
        <v>62</v>
      </c>
      <c r="B63" s="38">
        <v>39</v>
      </c>
      <c r="C63" s="44" t="s">
        <v>291</v>
      </c>
      <c r="D63" s="38">
        <v>4365.22</v>
      </c>
      <c r="E63" s="39">
        <v>45334</v>
      </c>
      <c r="F63" s="38" t="s">
        <v>75</v>
      </c>
    </row>
    <row r="64" spans="1:6">
      <c r="A64" s="38">
        <v>63</v>
      </c>
      <c r="B64" s="38">
        <v>38</v>
      </c>
      <c r="C64" s="44" t="s">
        <v>301</v>
      </c>
      <c r="D64" s="38">
        <v>2453.94</v>
      </c>
      <c r="E64" s="39">
        <v>45427</v>
      </c>
      <c r="F64" s="38" t="s">
        <v>75</v>
      </c>
    </row>
    <row r="65" spans="1:6">
      <c r="A65" s="38">
        <v>64</v>
      </c>
      <c r="B65" s="38">
        <v>37</v>
      </c>
      <c r="C65" s="44" t="s">
        <v>294</v>
      </c>
      <c r="D65" s="38">
        <v>9581.5</v>
      </c>
      <c r="E65" s="39">
        <v>45508</v>
      </c>
      <c r="F65" s="38" t="s">
        <v>279</v>
      </c>
    </row>
    <row r="66" spans="1:6">
      <c r="A66" s="38">
        <v>65</v>
      </c>
      <c r="B66" s="38">
        <v>36</v>
      </c>
      <c r="C66" s="44" t="s">
        <v>297</v>
      </c>
      <c r="D66" s="38">
        <v>9301.91</v>
      </c>
      <c r="E66" s="39">
        <v>45434</v>
      </c>
      <c r="F66" s="38" t="s">
        <v>279</v>
      </c>
    </row>
    <row r="67" spans="1:6">
      <c r="A67" s="38">
        <v>66</v>
      </c>
      <c r="B67" s="38">
        <v>35</v>
      </c>
      <c r="C67" s="44" t="s">
        <v>297</v>
      </c>
      <c r="D67" s="38">
        <v>9266.44</v>
      </c>
      <c r="E67" s="39">
        <v>45336</v>
      </c>
      <c r="F67" s="38" t="s">
        <v>75</v>
      </c>
    </row>
    <row r="68" spans="1:6">
      <c r="A68" s="38">
        <v>67</v>
      </c>
      <c r="B68" s="38">
        <v>34</v>
      </c>
      <c r="C68" s="44" t="s">
        <v>291</v>
      </c>
      <c r="D68" s="38">
        <v>6390.5</v>
      </c>
      <c r="E68" s="39">
        <v>45400</v>
      </c>
      <c r="F68" s="38" t="s">
        <v>75</v>
      </c>
    </row>
    <row r="69" spans="1:6">
      <c r="A69" s="38">
        <v>68</v>
      </c>
      <c r="B69" s="38">
        <v>33</v>
      </c>
      <c r="C69" s="44" t="s">
        <v>297</v>
      </c>
      <c r="D69" s="38">
        <v>5397.45</v>
      </c>
      <c r="E69" s="39">
        <v>45514</v>
      </c>
      <c r="F69" s="38" t="s">
        <v>75</v>
      </c>
    </row>
    <row r="70" spans="1:6">
      <c r="A70" s="38">
        <v>69</v>
      </c>
      <c r="B70" s="38">
        <v>32</v>
      </c>
      <c r="C70" s="44" t="s">
        <v>302</v>
      </c>
      <c r="D70" s="38">
        <v>2006.81</v>
      </c>
      <c r="E70" s="39">
        <v>45379</v>
      </c>
      <c r="F70" s="38" t="s">
        <v>75</v>
      </c>
    </row>
    <row r="71" spans="1:6">
      <c r="A71" s="38">
        <v>70</v>
      </c>
      <c r="B71" s="38">
        <v>31</v>
      </c>
      <c r="C71" s="44" t="s">
        <v>302</v>
      </c>
      <c r="D71" s="38">
        <v>4266.83</v>
      </c>
      <c r="E71" s="39">
        <v>45458</v>
      </c>
      <c r="F71" s="38" t="s">
        <v>74</v>
      </c>
    </row>
    <row r="72" spans="1:6">
      <c r="A72" s="38">
        <v>71</v>
      </c>
      <c r="B72" s="38">
        <v>30</v>
      </c>
      <c r="C72" s="44" t="s">
        <v>294</v>
      </c>
      <c r="D72" s="38">
        <v>9867.89</v>
      </c>
      <c r="E72" s="39">
        <v>45509</v>
      </c>
      <c r="F72" s="38" t="s">
        <v>74</v>
      </c>
    </row>
    <row r="73" spans="1:6">
      <c r="A73" s="38">
        <v>72</v>
      </c>
      <c r="B73" s="38">
        <v>29</v>
      </c>
      <c r="C73" s="44" t="s">
        <v>297</v>
      </c>
      <c r="D73" s="38">
        <v>8260.9699999999993</v>
      </c>
      <c r="E73" s="39">
        <v>45533</v>
      </c>
      <c r="F73" s="38" t="s">
        <v>74</v>
      </c>
    </row>
    <row r="74" spans="1:6">
      <c r="A74" s="38">
        <v>73</v>
      </c>
      <c r="B74" s="38">
        <v>28</v>
      </c>
      <c r="C74" s="44" t="s">
        <v>301</v>
      </c>
      <c r="D74" s="38">
        <v>3155.07</v>
      </c>
      <c r="E74" s="39">
        <v>45530</v>
      </c>
      <c r="F74" s="38" t="s">
        <v>75</v>
      </c>
    </row>
    <row r="75" spans="1:6">
      <c r="A75" s="38">
        <v>74</v>
      </c>
      <c r="B75" s="38">
        <v>27</v>
      </c>
      <c r="C75" s="44" t="s">
        <v>290</v>
      </c>
      <c r="D75" s="38">
        <v>3167.84</v>
      </c>
      <c r="E75" s="39">
        <v>45554</v>
      </c>
      <c r="F75" s="38" t="s">
        <v>74</v>
      </c>
    </row>
    <row r="76" spans="1:6">
      <c r="A76" s="38">
        <v>75</v>
      </c>
      <c r="B76" s="38">
        <v>26</v>
      </c>
      <c r="C76" s="44" t="s">
        <v>301</v>
      </c>
      <c r="D76" s="38">
        <v>6106.21</v>
      </c>
      <c r="E76" s="39">
        <v>45541</v>
      </c>
      <c r="F76" s="38" t="s">
        <v>75</v>
      </c>
    </row>
    <row r="77" spans="1:6">
      <c r="A77" s="38">
        <v>76</v>
      </c>
      <c r="B77" s="38">
        <v>25</v>
      </c>
      <c r="C77" s="44" t="s">
        <v>291</v>
      </c>
      <c r="D77" s="38">
        <v>1708.81</v>
      </c>
      <c r="E77" s="39">
        <v>45508</v>
      </c>
      <c r="F77" s="38" t="s">
        <v>75</v>
      </c>
    </row>
    <row r="78" spans="1:6">
      <c r="A78" s="38">
        <v>77</v>
      </c>
      <c r="B78" s="38">
        <v>24</v>
      </c>
      <c r="C78" s="44" t="s">
        <v>301</v>
      </c>
      <c r="D78" s="38">
        <v>7587.17</v>
      </c>
      <c r="E78" s="39">
        <v>45302</v>
      </c>
      <c r="F78" s="38" t="s">
        <v>74</v>
      </c>
    </row>
    <row r="79" spans="1:6">
      <c r="A79" s="38">
        <v>78</v>
      </c>
      <c r="B79" s="38">
        <v>23</v>
      </c>
      <c r="C79" s="44" t="s">
        <v>291</v>
      </c>
      <c r="D79" s="38">
        <v>8344.2099999999991</v>
      </c>
      <c r="E79" s="39">
        <v>45528</v>
      </c>
      <c r="F79" s="38" t="s">
        <v>75</v>
      </c>
    </row>
    <row r="80" spans="1:6">
      <c r="A80" s="38">
        <v>79</v>
      </c>
      <c r="B80" s="38">
        <v>22</v>
      </c>
      <c r="C80" s="44" t="s">
        <v>302</v>
      </c>
      <c r="D80" s="38">
        <v>9801.86</v>
      </c>
      <c r="E80" s="39">
        <v>45547</v>
      </c>
      <c r="F80" s="38" t="s">
        <v>74</v>
      </c>
    </row>
    <row r="81" spans="1:6">
      <c r="A81" s="38">
        <v>80</v>
      </c>
      <c r="B81" s="38">
        <v>21</v>
      </c>
      <c r="C81" s="44" t="s">
        <v>297</v>
      </c>
      <c r="D81" s="38">
        <v>5794.36</v>
      </c>
      <c r="E81" s="39">
        <v>45561</v>
      </c>
      <c r="F81" s="38" t="s">
        <v>74</v>
      </c>
    </row>
    <row r="82" spans="1:6">
      <c r="A82" s="38">
        <v>81</v>
      </c>
      <c r="B82" s="38">
        <v>20</v>
      </c>
      <c r="C82" s="44" t="s">
        <v>285</v>
      </c>
      <c r="D82" s="38">
        <v>2131.84</v>
      </c>
      <c r="E82" s="39">
        <v>45395</v>
      </c>
      <c r="F82" s="38" t="s">
        <v>74</v>
      </c>
    </row>
    <row r="83" spans="1:6">
      <c r="A83" s="38">
        <v>82</v>
      </c>
      <c r="B83" s="38">
        <v>19</v>
      </c>
      <c r="C83" s="44" t="s">
        <v>290</v>
      </c>
      <c r="D83" s="38">
        <v>6937.76</v>
      </c>
      <c r="E83" s="39">
        <v>45303</v>
      </c>
      <c r="F83" s="38" t="s">
        <v>74</v>
      </c>
    </row>
    <row r="84" spans="1:6">
      <c r="A84" s="38">
        <v>83</v>
      </c>
      <c r="B84" s="38">
        <v>18</v>
      </c>
      <c r="C84" s="44" t="s">
        <v>291</v>
      </c>
      <c r="D84" s="38">
        <v>9521.64</v>
      </c>
      <c r="E84" s="39">
        <v>45362</v>
      </c>
      <c r="F84" s="38" t="s">
        <v>74</v>
      </c>
    </row>
    <row r="85" spans="1:6">
      <c r="A85" s="38">
        <v>84</v>
      </c>
      <c r="B85" s="38">
        <v>17</v>
      </c>
      <c r="C85" s="44" t="s">
        <v>304</v>
      </c>
      <c r="D85" s="38">
        <v>2486.14</v>
      </c>
      <c r="E85" s="39">
        <v>45398</v>
      </c>
      <c r="F85" s="38" t="s">
        <v>279</v>
      </c>
    </row>
    <row r="86" spans="1:6">
      <c r="A86" s="38">
        <v>85</v>
      </c>
      <c r="B86" s="38">
        <v>16</v>
      </c>
      <c r="C86" s="44" t="s">
        <v>294</v>
      </c>
      <c r="D86" s="38">
        <v>5749.06</v>
      </c>
      <c r="E86" s="39">
        <v>45564</v>
      </c>
      <c r="F86" s="38" t="s">
        <v>279</v>
      </c>
    </row>
    <row r="87" spans="1:6">
      <c r="A87" s="38">
        <v>86</v>
      </c>
      <c r="B87" s="38">
        <v>15</v>
      </c>
      <c r="C87" s="44" t="s">
        <v>291</v>
      </c>
      <c r="D87" s="38">
        <v>6459.35</v>
      </c>
      <c r="E87" s="39">
        <v>45411</v>
      </c>
      <c r="F87" s="38" t="s">
        <v>279</v>
      </c>
    </row>
    <row r="88" spans="1:6">
      <c r="A88" s="38">
        <v>87</v>
      </c>
      <c r="B88" s="38">
        <v>14</v>
      </c>
      <c r="C88" s="44" t="s">
        <v>291</v>
      </c>
      <c r="D88" s="38">
        <v>9679.27</v>
      </c>
      <c r="E88" s="39">
        <v>45423</v>
      </c>
      <c r="F88" s="38" t="s">
        <v>279</v>
      </c>
    </row>
    <row r="89" spans="1:6">
      <c r="A89" s="38">
        <v>88</v>
      </c>
      <c r="B89" s="38">
        <v>13</v>
      </c>
      <c r="C89" s="44" t="s">
        <v>294</v>
      </c>
      <c r="D89" s="38">
        <v>9360.2199999999993</v>
      </c>
      <c r="E89" s="39">
        <v>45428</v>
      </c>
      <c r="F89" s="38" t="s">
        <v>279</v>
      </c>
    </row>
    <row r="90" spans="1:6">
      <c r="A90" s="38">
        <v>89</v>
      </c>
      <c r="B90" s="38">
        <v>12</v>
      </c>
      <c r="C90" s="44" t="s">
        <v>297</v>
      </c>
      <c r="D90" s="38">
        <v>7797.39</v>
      </c>
      <c r="E90" s="39">
        <v>45294</v>
      </c>
      <c r="F90" s="38" t="s">
        <v>74</v>
      </c>
    </row>
    <row r="91" spans="1:6">
      <c r="A91" s="38">
        <v>90</v>
      </c>
      <c r="B91" s="38">
        <v>11</v>
      </c>
      <c r="C91" s="44" t="s">
        <v>294</v>
      </c>
      <c r="D91" s="38">
        <v>7208.81</v>
      </c>
      <c r="E91" s="39">
        <v>45362</v>
      </c>
      <c r="F91" s="38" t="s">
        <v>75</v>
      </c>
    </row>
    <row r="92" spans="1:6">
      <c r="A92" s="38">
        <v>91</v>
      </c>
      <c r="B92" s="38">
        <v>10</v>
      </c>
      <c r="C92" s="44" t="s">
        <v>303</v>
      </c>
      <c r="D92" s="38">
        <v>7416.54</v>
      </c>
      <c r="E92" s="39">
        <v>45347</v>
      </c>
      <c r="F92" s="38" t="s">
        <v>75</v>
      </c>
    </row>
    <row r="93" spans="1:6">
      <c r="A93" s="38">
        <v>92</v>
      </c>
      <c r="B93" s="38">
        <v>9</v>
      </c>
      <c r="C93" s="44" t="s">
        <v>302</v>
      </c>
      <c r="D93" s="38">
        <v>4590.93</v>
      </c>
      <c r="E93" s="39">
        <v>45511</v>
      </c>
      <c r="F93" s="38" t="s">
        <v>74</v>
      </c>
    </row>
    <row r="94" spans="1:6">
      <c r="A94" s="38">
        <v>93</v>
      </c>
      <c r="B94" s="38">
        <v>8</v>
      </c>
      <c r="C94" s="44" t="s">
        <v>294</v>
      </c>
      <c r="D94" s="38">
        <v>7045.18</v>
      </c>
      <c r="E94" s="39">
        <v>45547</v>
      </c>
      <c r="F94" s="38" t="s">
        <v>75</v>
      </c>
    </row>
    <row r="95" spans="1:6">
      <c r="A95" s="38">
        <v>94</v>
      </c>
      <c r="B95" s="38">
        <v>7</v>
      </c>
      <c r="C95" s="44" t="s">
        <v>291</v>
      </c>
      <c r="D95" s="38">
        <v>4360.78</v>
      </c>
      <c r="E95" s="39">
        <v>45447</v>
      </c>
      <c r="F95" s="38" t="s">
        <v>75</v>
      </c>
    </row>
    <row r="96" spans="1:6">
      <c r="A96" s="38">
        <v>95</v>
      </c>
      <c r="B96" s="38">
        <v>6</v>
      </c>
      <c r="C96" s="44" t="s">
        <v>301</v>
      </c>
      <c r="D96" s="38">
        <v>9096.5300000000007</v>
      </c>
      <c r="E96" s="39">
        <v>45319</v>
      </c>
      <c r="F96" s="38" t="s">
        <v>279</v>
      </c>
    </row>
    <row r="97" spans="1:6">
      <c r="A97" s="38">
        <v>96</v>
      </c>
      <c r="B97" s="38">
        <v>5</v>
      </c>
      <c r="C97" s="44" t="s">
        <v>302</v>
      </c>
      <c r="D97" s="38">
        <v>5063.38</v>
      </c>
      <c r="E97" s="39">
        <v>45347</v>
      </c>
      <c r="F97" s="38" t="s">
        <v>279</v>
      </c>
    </row>
    <row r="98" spans="1:6">
      <c r="A98" s="38">
        <v>97</v>
      </c>
      <c r="B98" s="38">
        <v>4</v>
      </c>
      <c r="C98" s="44" t="s">
        <v>294</v>
      </c>
      <c r="D98" s="38">
        <v>3231.15</v>
      </c>
      <c r="E98" s="39">
        <v>45579</v>
      </c>
      <c r="F98" s="38" t="s">
        <v>279</v>
      </c>
    </row>
    <row r="99" spans="1:6" ht="19.2" customHeight="1">
      <c r="A99" s="38">
        <v>98</v>
      </c>
      <c r="B99" s="38">
        <v>3</v>
      </c>
      <c r="C99" s="44" t="s">
        <v>302</v>
      </c>
      <c r="D99" s="38">
        <v>1576.23</v>
      </c>
      <c r="E99" s="39">
        <v>45537</v>
      </c>
      <c r="F99" s="38" t="s">
        <v>75</v>
      </c>
    </row>
    <row r="100" spans="1:6">
      <c r="A100" s="38">
        <v>99</v>
      </c>
      <c r="B100" s="38">
        <v>2</v>
      </c>
      <c r="C100" s="44" t="s">
        <v>297</v>
      </c>
      <c r="D100" s="38">
        <v>1189.31</v>
      </c>
      <c r="E100" s="39">
        <v>45303</v>
      </c>
      <c r="F100" s="38" t="s">
        <v>279</v>
      </c>
    </row>
    <row r="101" spans="1:6">
      <c r="A101" s="38">
        <v>100</v>
      </c>
      <c r="B101" s="38">
        <v>1</v>
      </c>
      <c r="C101" s="44" t="s">
        <v>287</v>
      </c>
      <c r="D101" s="38">
        <v>5985.29</v>
      </c>
      <c r="E101" s="39">
        <v>45327</v>
      </c>
      <c r="F101" s="3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06FE-94A4-4BC0-AD49-6D4FF023486D}">
  <dimension ref="A1:J101"/>
  <sheetViews>
    <sheetView zoomScale="68" workbookViewId="0">
      <selection activeCell="E25" sqref="A1:XFD1048576"/>
    </sheetView>
  </sheetViews>
  <sheetFormatPr defaultRowHeight="14.4"/>
  <cols>
    <col min="1" max="1" width="15.44140625" customWidth="1"/>
    <col min="2" max="2" width="17.88671875" customWidth="1"/>
    <col min="3" max="3" width="19.6640625" customWidth="1"/>
    <col min="4" max="4" width="17.21875" style="42" customWidth="1"/>
    <col min="5" max="5" width="18.33203125" customWidth="1"/>
    <col min="6" max="7" width="34.77734375" customWidth="1"/>
    <col min="8" max="8" width="24.21875" customWidth="1"/>
    <col min="9" max="9" width="33" customWidth="1"/>
    <col min="10" max="10" width="18.77734375" customWidth="1"/>
  </cols>
  <sheetData>
    <row r="1" spans="1:10">
      <c r="A1" s="37" t="s">
        <v>76</v>
      </c>
      <c r="B1" s="37" t="s">
        <v>12</v>
      </c>
      <c r="C1" s="37" t="s">
        <v>11</v>
      </c>
      <c r="D1" s="43" t="s">
        <v>72</v>
      </c>
      <c r="E1" s="37" t="s">
        <v>8</v>
      </c>
      <c r="F1" s="37" t="s">
        <v>65</v>
      </c>
      <c r="G1" s="37" t="s">
        <v>66</v>
      </c>
      <c r="H1" s="37" t="s">
        <v>47</v>
      </c>
      <c r="I1" s="37" t="s">
        <v>69</v>
      </c>
      <c r="J1" s="40" t="s">
        <v>330</v>
      </c>
    </row>
    <row r="2" spans="1:10">
      <c r="A2" s="38">
        <v>1</v>
      </c>
      <c r="B2" s="38">
        <v>1</v>
      </c>
      <c r="C2" s="38">
        <v>100</v>
      </c>
      <c r="D2" s="44" t="s">
        <v>284</v>
      </c>
      <c r="E2" s="38">
        <v>5160.34</v>
      </c>
      <c r="F2" s="38">
        <v>0.18</v>
      </c>
      <c r="G2" s="38">
        <f t="shared" ref="G2:G33" si="0">E2*F2</f>
        <v>928.86119999999994</v>
      </c>
      <c r="H2" s="39">
        <v>45498</v>
      </c>
      <c r="I2" s="40">
        <v>0.66374999999999995</v>
      </c>
      <c r="J2" s="47">
        <f t="shared" ref="J2:J33" si="1">E2- G2</f>
        <v>4231.4787999999999</v>
      </c>
    </row>
    <row r="3" spans="1:10">
      <c r="A3" s="38">
        <v>2</v>
      </c>
      <c r="B3" s="38">
        <v>2</v>
      </c>
      <c r="C3" s="38">
        <v>99</v>
      </c>
      <c r="D3" s="44" t="s">
        <v>285</v>
      </c>
      <c r="E3" s="38">
        <v>3429.53</v>
      </c>
      <c r="F3" s="38">
        <v>0.16</v>
      </c>
      <c r="G3" s="38">
        <f t="shared" si="0"/>
        <v>548.72480000000007</v>
      </c>
      <c r="H3" s="39">
        <v>45375</v>
      </c>
      <c r="I3" s="40">
        <v>0.79874999999999996</v>
      </c>
      <c r="J3" s="47">
        <f t="shared" si="1"/>
        <v>2880.8052000000002</v>
      </c>
    </row>
    <row r="4" spans="1:10">
      <c r="A4" s="38">
        <v>3</v>
      </c>
      <c r="B4" s="38">
        <v>3</v>
      </c>
      <c r="C4" s="38">
        <v>98</v>
      </c>
      <c r="D4" s="44" t="s">
        <v>286</v>
      </c>
      <c r="E4" s="38">
        <v>9328.52</v>
      </c>
      <c r="F4" s="38">
        <v>0.1</v>
      </c>
      <c r="G4" s="38">
        <f t="shared" si="0"/>
        <v>932.85200000000009</v>
      </c>
      <c r="H4" s="39">
        <v>45438</v>
      </c>
      <c r="I4" s="40">
        <v>0.4752777777777778</v>
      </c>
      <c r="J4" s="47">
        <f t="shared" si="1"/>
        <v>8395.6679999999997</v>
      </c>
    </row>
    <row r="5" spans="1:10">
      <c r="A5" s="38">
        <v>4</v>
      </c>
      <c r="B5" s="38">
        <v>4</v>
      </c>
      <c r="C5" s="38">
        <v>97</v>
      </c>
      <c r="D5" s="44" t="s">
        <v>287</v>
      </c>
      <c r="E5" s="38">
        <v>7193.46</v>
      </c>
      <c r="F5" s="38">
        <v>0.25</v>
      </c>
      <c r="G5" s="38">
        <f t="shared" si="0"/>
        <v>1798.365</v>
      </c>
      <c r="H5" s="39">
        <v>45455</v>
      </c>
      <c r="I5" s="40">
        <v>0.2341087962962963</v>
      </c>
      <c r="J5" s="47">
        <f t="shared" si="1"/>
        <v>5395.0950000000003</v>
      </c>
    </row>
    <row r="6" spans="1:10">
      <c r="A6" s="38">
        <v>5</v>
      </c>
      <c r="B6" s="38">
        <v>5</v>
      </c>
      <c r="C6" s="38">
        <v>96</v>
      </c>
      <c r="D6" s="44" t="s">
        <v>288</v>
      </c>
      <c r="E6" s="38">
        <v>2976.54</v>
      </c>
      <c r="F6" s="38">
        <v>0.23</v>
      </c>
      <c r="G6" s="38">
        <f t="shared" si="0"/>
        <v>684.60419999999999</v>
      </c>
      <c r="H6" s="39">
        <v>45468</v>
      </c>
      <c r="I6" s="40">
        <v>0.15972222222222221</v>
      </c>
      <c r="J6" s="47">
        <f t="shared" si="1"/>
        <v>2291.9358000000002</v>
      </c>
    </row>
    <row r="7" spans="1:10">
      <c r="A7" s="38">
        <v>6</v>
      </c>
      <c r="B7" s="38">
        <v>6</v>
      </c>
      <c r="C7" s="38">
        <v>95</v>
      </c>
      <c r="D7" s="44" t="s">
        <v>294</v>
      </c>
      <c r="E7" s="38">
        <v>3918.54</v>
      </c>
      <c r="F7" s="38">
        <v>0.15</v>
      </c>
      <c r="G7" s="38">
        <f t="shared" si="0"/>
        <v>587.78099999999995</v>
      </c>
      <c r="H7" s="39">
        <v>45424</v>
      </c>
      <c r="I7" s="40">
        <v>0.7840625</v>
      </c>
      <c r="J7" s="47">
        <f t="shared" si="1"/>
        <v>3330.759</v>
      </c>
    </row>
    <row r="8" spans="1:10">
      <c r="A8" s="38">
        <v>7</v>
      </c>
      <c r="B8" s="38">
        <v>7</v>
      </c>
      <c r="C8" s="38">
        <v>94</v>
      </c>
      <c r="D8" s="44" t="s">
        <v>289</v>
      </c>
      <c r="E8" s="38">
        <v>7914.82</v>
      </c>
      <c r="F8" s="38">
        <v>0.25</v>
      </c>
      <c r="G8" s="38">
        <f t="shared" si="0"/>
        <v>1978.7049999999999</v>
      </c>
      <c r="H8" s="39">
        <v>45353</v>
      </c>
      <c r="I8" s="40">
        <v>0.83450231481481485</v>
      </c>
      <c r="J8" s="47">
        <f t="shared" si="1"/>
        <v>5936.1149999999998</v>
      </c>
    </row>
    <row r="9" spans="1:10">
      <c r="A9" s="38">
        <v>8</v>
      </c>
      <c r="B9" s="38">
        <v>8</v>
      </c>
      <c r="C9" s="38">
        <v>93</v>
      </c>
      <c r="D9" s="44" t="s">
        <v>293</v>
      </c>
      <c r="E9" s="38">
        <v>1503.44</v>
      </c>
      <c r="F9" s="38">
        <v>0.21</v>
      </c>
      <c r="G9" s="38">
        <f t="shared" si="0"/>
        <v>315.72239999999999</v>
      </c>
      <c r="H9" s="39">
        <v>45435</v>
      </c>
      <c r="I9" s="40">
        <v>0.91598379629629634</v>
      </c>
      <c r="J9" s="47">
        <f t="shared" si="1"/>
        <v>1187.7175999999999</v>
      </c>
    </row>
    <row r="10" spans="1:10">
      <c r="A10" s="38">
        <v>9</v>
      </c>
      <c r="B10" s="38">
        <v>9</v>
      </c>
      <c r="C10" s="38">
        <v>92</v>
      </c>
      <c r="D10" s="44" t="s">
        <v>292</v>
      </c>
      <c r="E10" s="38">
        <v>8396.2199999999993</v>
      </c>
      <c r="F10" s="38">
        <v>0.19</v>
      </c>
      <c r="G10" s="38">
        <f t="shared" si="0"/>
        <v>1595.2818</v>
      </c>
      <c r="H10" s="39">
        <v>45413</v>
      </c>
      <c r="I10" s="40">
        <v>7.9571759259259259E-2</v>
      </c>
      <c r="J10" s="47">
        <f t="shared" si="1"/>
        <v>6800.9381999999996</v>
      </c>
    </row>
    <row r="11" spans="1:10">
      <c r="A11" s="38">
        <v>10</v>
      </c>
      <c r="B11" s="38">
        <v>10</v>
      </c>
      <c r="C11" s="38">
        <v>91</v>
      </c>
      <c r="D11" s="44" t="s">
        <v>290</v>
      </c>
      <c r="E11" s="38">
        <v>8245.41</v>
      </c>
      <c r="F11" s="38">
        <v>0.1</v>
      </c>
      <c r="G11" s="38">
        <f t="shared" si="0"/>
        <v>824.54100000000005</v>
      </c>
      <c r="H11" s="39">
        <v>45572</v>
      </c>
      <c r="I11" s="40">
        <v>0.6484375</v>
      </c>
      <c r="J11" s="47">
        <f t="shared" si="1"/>
        <v>7420.8689999999997</v>
      </c>
    </row>
    <row r="12" spans="1:10">
      <c r="A12" s="38">
        <v>11</v>
      </c>
      <c r="B12" s="38">
        <v>11</v>
      </c>
      <c r="C12" s="38">
        <v>90</v>
      </c>
      <c r="D12" s="44" t="s">
        <v>286</v>
      </c>
      <c r="E12" s="38">
        <v>4610.4799999999996</v>
      </c>
      <c r="F12" s="38">
        <v>0.12</v>
      </c>
      <c r="G12" s="38">
        <f t="shared" si="0"/>
        <v>553.25759999999991</v>
      </c>
      <c r="H12" s="39">
        <v>45417</v>
      </c>
      <c r="I12" s="40">
        <v>0.20341435185185186</v>
      </c>
      <c r="J12" s="47">
        <f t="shared" si="1"/>
        <v>4057.2223999999997</v>
      </c>
    </row>
    <row r="13" spans="1:10">
      <c r="A13" s="38">
        <v>12</v>
      </c>
      <c r="B13" s="38">
        <v>12</v>
      </c>
      <c r="C13" s="38">
        <v>89</v>
      </c>
      <c r="D13" s="44" t="s">
        <v>295</v>
      </c>
      <c r="E13" s="38">
        <v>1595.7</v>
      </c>
      <c r="F13" s="38">
        <v>0.28000000000000003</v>
      </c>
      <c r="G13" s="38">
        <f t="shared" si="0"/>
        <v>446.79600000000005</v>
      </c>
      <c r="H13" s="39">
        <v>45512</v>
      </c>
      <c r="I13" s="40">
        <v>0.46553240740740742</v>
      </c>
      <c r="J13" s="47">
        <f t="shared" si="1"/>
        <v>1148.904</v>
      </c>
    </row>
    <row r="14" spans="1:10">
      <c r="A14" s="38">
        <v>13</v>
      </c>
      <c r="B14" s="38">
        <v>13</v>
      </c>
      <c r="C14" s="38">
        <v>88</v>
      </c>
      <c r="D14" s="44" t="s">
        <v>291</v>
      </c>
      <c r="E14" s="38">
        <v>9218.23</v>
      </c>
      <c r="F14" s="38">
        <v>0.28000000000000003</v>
      </c>
      <c r="G14" s="38">
        <f t="shared" si="0"/>
        <v>2581.1044000000002</v>
      </c>
      <c r="H14" s="39">
        <v>45523</v>
      </c>
      <c r="I14" s="40">
        <v>7.9687499999999994E-2</v>
      </c>
      <c r="J14" s="47">
        <f t="shared" si="1"/>
        <v>6637.1255999999994</v>
      </c>
    </row>
    <row r="15" spans="1:10">
      <c r="A15" s="38">
        <v>14</v>
      </c>
      <c r="B15" s="38">
        <v>14</v>
      </c>
      <c r="C15" s="38">
        <v>87</v>
      </c>
      <c r="D15" s="44" t="s">
        <v>293</v>
      </c>
      <c r="E15" s="38">
        <v>6104.62</v>
      </c>
      <c r="F15" s="38">
        <v>0.21</v>
      </c>
      <c r="G15" s="38">
        <f t="shared" si="0"/>
        <v>1281.9702</v>
      </c>
      <c r="H15" s="39">
        <v>45324</v>
      </c>
      <c r="I15" s="40">
        <v>0.96127314814814813</v>
      </c>
      <c r="J15" s="47">
        <f t="shared" si="1"/>
        <v>4822.6498000000001</v>
      </c>
    </row>
    <row r="16" spans="1:10">
      <c r="A16" s="38">
        <v>15</v>
      </c>
      <c r="B16" s="38">
        <v>15</v>
      </c>
      <c r="C16" s="38">
        <v>86</v>
      </c>
      <c r="D16" s="44" t="s">
        <v>292</v>
      </c>
      <c r="E16" s="38">
        <v>7461.23</v>
      </c>
      <c r="F16" s="38">
        <v>0.27</v>
      </c>
      <c r="G16" s="38">
        <f t="shared" si="0"/>
        <v>2014.5321000000001</v>
      </c>
      <c r="H16" s="39">
        <v>45312</v>
      </c>
      <c r="I16" s="40">
        <v>0.41969907407407409</v>
      </c>
      <c r="J16" s="47">
        <f t="shared" si="1"/>
        <v>5446.6978999999992</v>
      </c>
    </row>
    <row r="17" spans="1:10">
      <c r="A17" s="38">
        <v>16</v>
      </c>
      <c r="B17" s="38">
        <v>16</v>
      </c>
      <c r="C17" s="38">
        <v>85</v>
      </c>
      <c r="D17" s="44" t="s">
        <v>297</v>
      </c>
      <c r="E17" s="38">
        <v>2913.64</v>
      </c>
      <c r="F17" s="38">
        <v>0.22</v>
      </c>
      <c r="G17" s="38">
        <f t="shared" si="0"/>
        <v>641.00080000000003</v>
      </c>
      <c r="H17" s="39">
        <v>45352</v>
      </c>
      <c r="I17" s="40">
        <v>0.13090277777777778</v>
      </c>
      <c r="J17" s="47">
        <f t="shared" si="1"/>
        <v>2272.6391999999996</v>
      </c>
    </row>
    <row r="18" spans="1:10">
      <c r="A18" s="38">
        <v>17</v>
      </c>
      <c r="B18" s="38">
        <v>17</v>
      </c>
      <c r="C18" s="38">
        <v>84</v>
      </c>
      <c r="D18" s="44" t="s">
        <v>296</v>
      </c>
      <c r="E18" s="38">
        <v>5493.08</v>
      </c>
      <c r="F18" s="38">
        <v>0.13</v>
      </c>
      <c r="G18" s="38">
        <f t="shared" si="0"/>
        <v>714.10040000000004</v>
      </c>
      <c r="H18" s="39">
        <v>45353</v>
      </c>
      <c r="I18" s="40">
        <v>0.88447916666666671</v>
      </c>
      <c r="J18" s="47">
        <f t="shared" si="1"/>
        <v>4778.9795999999997</v>
      </c>
    </row>
    <row r="19" spans="1:10">
      <c r="A19" s="38">
        <v>18</v>
      </c>
      <c r="B19" s="38">
        <v>18</v>
      </c>
      <c r="C19" s="38">
        <v>83</v>
      </c>
      <c r="D19" s="44" t="s">
        <v>284</v>
      </c>
      <c r="E19" s="38">
        <v>8962.15</v>
      </c>
      <c r="F19" s="38">
        <v>0.13</v>
      </c>
      <c r="G19" s="38">
        <f t="shared" si="0"/>
        <v>1165.0795000000001</v>
      </c>
      <c r="H19" s="39">
        <v>45531</v>
      </c>
      <c r="I19" s="40">
        <v>0.14749999999999999</v>
      </c>
      <c r="J19" s="47">
        <f t="shared" si="1"/>
        <v>7797.0704999999998</v>
      </c>
    </row>
    <row r="20" spans="1:10">
      <c r="A20" s="38">
        <v>19</v>
      </c>
      <c r="B20" s="38">
        <v>19</v>
      </c>
      <c r="C20" s="38">
        <v>82</v>
      </c>
      <c r="D20" s="44" t="s">
        <v>296</v>
      </c>
      <c r="E20" s="38">
        <v>6785.67</v>
      </c>
      <c r="F20" s="38">
        <v>0.16</v>
      </c>
      <c r="G20" s="38">
        <f t="shared" si="0"/>
        <v>1085.7072000000001</v>
      </c>
      <c r="H20" s="39">
        <v>45311</v>
      </c>
      <c r="I20" s="40">
        <v>0.25443287037037038</v>
      </c>
      <c r="J20" s="47">
        <f t="shared" si="1"/>
        <v>5699.9628000000002</v>
      </c>
    </row>
    <row r="21" spans="1:10">
      <c r="A21" s="38">
        <v>20</v>
      </c>
      <c r="B21" s="38">
        <v>20</v>
      </c>
      <c r="C21" s="38">
        <v>81</v>
      </c>
      <c r="D21" s="44" t="s">
        <v>298</v>
      </c>
      <c r="E21" s="38">
        <v>2285.84</v>
      </c>
      <c r="F21" s="38">
        <v>0.28000000000000003</v>
      </c>
      <c r="G21" s="38">
        <f t="shared" si="0"/>
        <v>640.03520000000015</v>
      </c>
      <c r="H21" s="39">
        <v>45553</v>
      </c>
      <c r="I21" s="40">
        <v>0.9272569444444444</v>
      </c>
      <c r="J21" s="47">
        <f t="shared" si="1"/>
        <v>1645.8047999999999</v>
      </c>
    </row>
    <row r="22" spans="1:10">
      <c r="A22" s="38">
        <v>21</v>
      </c>
      <c r="B22" s="38">
        <v>21</v>
      </c>
      <c r="C22" s="38">
        <v>80</v>
      </c>
      <c r="D22" s="44" t="s">
        <v>292</v>
      </c>
      <c r="E22" s="38">
        <v>2256.67</v>
      </c>
      <c r="F22" s="38">
        <v>0.26</v>
      </c>
      <c r="G22" s="38">
        <f t="shared" si="0"/>
        <v>586.73419999999999</v>
      </c>
      <c r="H22" s="39">
        <v>45323</v>
      </c>
      <c r="I22" s="40">
        <v>0.50266203703703705</v>
      </c>
      <c r="J22" s="47">
        <f t="shared" si="1"/>
        <v>1669.9358000000002</v>
      </c>
    </row>
    <row r="23" spans="1:10">
      <c r="A23" s="38">
        <v>22</v>
      </c>
      <c r="B23" s="38">
        <v>22</v>
      </c>
      <c r="C23" s="38">
        <v>79</v>
      </c>
      <c r="D23" s="44" t="s">
        <v>299</v>
      </c>
      <c r="E23" s="38">
        <v>7704.9</v>
      </c>
      <c r="F23" s="38">
        <v>0.27</v>
      </c>
      <c r="G23" s="38">
        <f t="shared" si="0"/>
        <v>2080.3229999999999</v>
      </c>
      <c r="H23" s="39">
        <v>45397</v>
      </c>
      <c r="I23" s="40">
        <v>0.25729166666666664</v>
      </c>
      <c r="J23" s="47">
        <f t="shared" si="1"/>
        <v>5624.5769999999993</v>
      </c>
    </row>
    <row r="24" spans="1:10">
      <c r="A24" s="38">
        <v>23</v>
      </c>
      <c r="B24" s="38">
        <v>23</v>
      </c>
      <c r="C24" s="38">
        <v>78</v>
      </c>
      <c r="D24" s="44" t="s">
        <v>299</v>
      </c>
      <c r="E24" s="38">
        <v>5850.8</v>
      </c>
      <c r="F24" s="38">
        <v>0.28000000000000003</v>
      </c>
      <c r="G24" s="38">
        <f t="shared" si="0"/>
        <v>1638.2240000000002</v>
      </c>
      <c r="H24" s="39">
        <v>45464</v>
      </c>
      <c r="I24" s="40">
        <v>0.76939814814814811</v>
      </c>
      <c r="J24" s="47">
        <f t="shared" si="1"/>
        <v>4212.576</v>
      </c>
    </row>
    <row r="25" spans="1:10">
      <c r="A25" s="38">
        <v>24</v>
      </c>
      <c r="B25" s="38">
        <v>24</v>
      </c>
      <c r="C25" s="38">
        <v>77</v>
      </c>
      <c r="D25" s="44" t="s">
        <v>299</v>
      </c>
      <c r="E25" s="38">
        <v>7723.12</v>
      </c>
      <c r="F25" s="38">
        <v>0.14000000000000001</v>
      </c>
      <c r="G25" s="38">
        <f t="shared" si="0"/>
        <v>1081.2368000000001</v>
      </c>
      <c r="H25" s="39">
        <v>45549</v>
      </c>
      <c r="I25" s="40">
        <v>0.63115740740740744</v>
      </c>
      <c r="J25" s="47">
        <f t="shared" si="1"/>
        <v>6641.8832000000002</v>
      </c>
    </row>
    <row r="26" spans="1:10">
      <c r="A26" s="38">
        <v>25</v>
      </c>
      <c r="B26" s="38">
        <v>25</v>
      </c>
      <c r="C26" s="38">
        <v>76</v>
      </c>
      <c r="D26" s="44" t="s">
        <v>300</v>
      </c>
      <c r="E26" s="38">
        <v>4855.8999999999996</v>
      </c>
      <c r="F26" s="38">
        <v>0.15</v>
      </c>
      <c r="G26" s="38">
        <f t="shared" si="0"/>
        <v>728.38499999999988</v>
      </c>
      <c r="H26" s="39">
        <v>45456</v>
      </c>
      <c r="I26" s="40">
        <v>0.10563657407407408</v>
      </c>
      <c r="J26" s="47">
        <f t="shared" si="1"/>
        <v>4127.5149999999994</v>
      </c>
    </row>
    <row r="27" spans="1:10">
      <c r="A27" s="38">
        <v>26</v>
      </c>
      <c r="B27" s="38">
        <v>26</v>
      </c>
      <c r="C27" s="38">
        <v>75</v>
      </c>
      <c r="D27" s="44" t="s">
        <v>289</v>
      </c>
      <c r="E27" s="38">
        <v>6251.8</v>
      </c>
      <c r="F27" s="38">
        <v>0.12</v>
      </c>
      <c r="G27" s="38">
        <f t="shared" si="0"/>
        <v>750.21600000000001</v>
      </c>
      <c r="H27" s="39">
        <v>45480</v>
      </c>
      <c r="I27" s="40">
        <v>0.5720601851851852</v>
      </c>
      <c r="J27" s="47">
        <f t="shared" si="1"/>
        <v>5501.5839999999998</v>
      </c>
    </row>
    <row r="28" spans="1:10">
      <c r="A28" s="38">
        <v>27</v>
      </c>
      <c r="B28" s="38">
        <v>27</v>
      </c>
      <c r="C28" s="38">
        <v>74</v>
      </c>
      <c r="D28" s="44" t="s">
        <v>296</v>
      </c>
      <c r="E28" s="38">
        <v>4257.97</v>
      </c>
      <c r="F28" s="38">
        <v>0.26</v>
      </c>
      <c r="G28" s="38">
        <f t="shared" si="0"/>
        <v>1107.0722000000001</v>
      </c>
      <c r="H28" s="39">
        <v>45527</v>
      </c>
      <c r="I28" s="40">
        <v>0.85074074074074069</v>
      </c>
      <c r="J28" s="47">
        <f t="shared" si="1"/>
        <v>3150.8978000000002</v>
      </c>
    </row>
    <row r="29" spans="1:10">
      <c r="A29" s="38">
        <v>28</v>
      </c>
      <c r="B29" s="38">
        <v>28</v>
      </c>
      <c r="C29" s="38">
        <v>73</v>
      </c>
      <c r="D29" s="44" t="s">
        <v>305</v>
      </c>
      <c r="E29" s="38">
        <v>9975.93</v>
      </c>
      <c r="F29" s="38">
        <v>0.28000000000000003</v>
      </c>
      <c r="G29" s="38">
        <f t="shared" si="0"/>
        <v>2793.2604000000006</v>
      </c>
      <c r="H29" s="39">
        <v>45463</v>
      </c>
      <c r="I29" s="40">
        <v>0.49409722222222224</v>
      </c>
      <c r="J29" s="47">
        <f t="shared" si="1"/>
        <v>7182.6695999999993</v>
      </c>
    </row>
    <row r="30" spans="1:10">
      <c r="A30" s="38">
        <v>29</v>
      </c>
      <c r="B30" s="38">
        <v>29</v>
      </c>
      <c r="C30" s="38">
        <v>72</v>
      </c>
      <c r="D30" s="44" t="s">
        <v>287</v>
      </c>
      <c r="E30" s="38">
        <v>2244.9899999999998</v>
      </c>
      <c r="F30" s="38">
        <v>0.18</v>
      </c>
      <c r="G30" s="38">
        <f t="shared" si="0"/>
        <v>404.09819999999996</v>
      </c>
      <c r="H30" s="39">
        <v>45452</v>
      </c>
      <c r="I30" s="40">
        <v>0.22042824074074074</v>
      </c>
      <c r="J30" s="47">
        <f t="shared" si="1"/>
        <v>1840.8917999999999</v>
      </c>
    </row>
    <row r="31" spans="1:10">
      <c r="A31" s="38">
        <v>30</v>
      </c>
      <c r="B31" s="38">
        <v>30</v>
      </c>
      <c r="C31" s="38">
        <v>71</v>
      </c>
      <c r="D31" s="44" t="s">
        <v>324</v>
      </c>
      <c r="E31" s="38">
        <v>5441.64</v>
      </c>
      <c r="F31" s="38">
        <v>0.22</v>
      </c>
      <c r="G31" s="38">
        <f t="shared" si="0"/>
        <v>1197.1608000000001</v>
      </c>
      <c r="H31" s="39">
        <v>45398</v>
      </c>
      <c r="I31" s="40">
        <v>0.8908449074074074</v>
      </c>
      <c r="J31" s="47">
        <f t="shared" si="1"/>
        <v>4244.4791999999998</v>
      </c>
    </row>
    <row r="32" spans="1:10">
      <c r="A32" s="38">
        <v>31</v>
      </c>
      <c r="B32" s="38">
        <v>31</v>
      </c>
      <c r="C32" s="38">
        <v>70</v>
      </c>
      <c r="D32" s="44" t="s">
        <v>288</v>
      </c>
      <c r="E32" s="38">
        <v>7802.04</v>
      </c>
      <c r="F32" s="38">
        <v>0.13</v>
      </c>
      <c r="G32" s="38">
        <f t="shared" si="0"/>
        <v>1014.2652</v>
      </c>
      <c r="H32" s="39">
        <v>45375</v>
      </c>
      <c r="I32" s="40">
        <v>0.12468750000000001</v>
      </c>
      <c r="J32" s="47">
        <f t="shared" si="1"/>
        <v>6787.7748000000001</v>
      </c>
    </row>
    <row r="33" spans="1:10">
      <c r="A33" s="38">
        <v>32</v>
      </c>
      <c r="B33" s="38">
        <v>32</v>
      </c>
      <c r="C33" s="38">
        <v>69</v>
      </c>
      <c r="D33" s="44" t="s">
        <v>292</v>
      </c>
      <c r="E33" s="38">
        <v>8749.93</v>
      </c>
      <c r="F33" s="38">
        <v>0.28999999999999998</v>
      </c>
      <c r="G33" s="38">
        <f t="shared" si="0"/>
        <v>2537.4796999999999</v>
      </c>
      <c r="H33" s="39">
        <v>45490</v>
      </c>
      <c r="I33" s="40">
        <v>0.21722222222222223</v>
      </c>
      <c r="J33" s="47">
        <f t="shared" si="1"/>
        <v>6212.4503000000004</v>
      </c>
    </row>
    <row r="34" spans="1:10">
      <c r="A34" s="38">
        <v>33</v>
      </c>
      <c r="B34" s="38">
        <v>33</v>
      </c>
      <c r="C34" s="38">
        <v>68</v>
      </c>
      <c r="D34" s="44" t="s">
        <v>302</v>
      </c>
      <c r="E34" s="38">
        <v>2375.5700000000002</v>
      </c>
      <c r="F34" s="38">
        <v>0.27</v>
      </c>
      <c r="G34" s="38">
        <f t="shared" ref="G34:G65" si="2">E34*F34</f>
        <v>641.40390000000014</v>
      </c>
      <c r="H34" s="39">
        <v>45336</v>
      </c>
      <c r="I34" s="40">
        <v>0.34163194444444445</v>
      </c>
      <c r="J34" s="47">
        <f t="shared" ref="J34:J65" si="3">E34- G34</f>
        <v>1734.1660999999999</v>
      </c>
    </row>
    <row r="35" spans="1:10">
      <c r="A35" s="38">
        <v>34</v>
      </c>
      <c r="B35" s="38">
        <v>34</v>
      </c>
      <c r="C35" s="38">
        <v>67</v>
      </c>
      <c r="D35" s="44" t="s">
        <v>306</v>
      </c>
      <c r="E35" s="38">
        <v>2439.84</v>
      </c>
      <c r="F35" s="38">
        <v>0.3</v>
      </c>
      <c r="G35" s="38">
        <f t="shared" si="2"/>
        <v>731.952</v>
      </c>
      <c r="H35" s="39">
        <v>45426</v>
      </c>
      <c r="I35" s="40">
        <v>0.70803240740740736</v>
      </c>
      <c r="J35" s="47">
        <f t="shared" si="3"/>
        <v>1707.8880000000001</v>
      </c>
    </row>
    <row r="36" spans="1:10">
      <c r="A36" s="38">
        <v>35</v>
      </c>
      <c r="B36" s="38">
        <v>35</v>
      </c>
      <c r="C36" s="38">
        <v>66</v>
      </c>
      <c r="D36" s="44" t="s">
        <v>290</v>
      </c>
      <c r="E36" s="38">
        <v>7124.33</v>
      </c>
      <c r="F36" s="38">
        <v>0.26</v>
      </c>
      <c r="G36" s="38">
        <f t="shared" si="2"/>
        <v>1852.3258000000001</v>
      </c>
      <c r="H36" s="39">
        <v>45458</v>
      </c>
      <c r="I36" s="40">
        <v>0.59915509259259259</v>
      </c>
      <c r="J36" s="47">
        <f t="shared" si="3"/>
        <v>5272.0041999999994</v>
      </c>
    </row>
    <row r="37" spans="1:10">
      <c r="A37" s="38">
        <v>36</v>
      </c>
      <c r="B37" s="38">
        <v>36</v>
      </c>
      <c r="C37" s="38">
        <v>65</v>
      </c>
      <c r="D37" s="44" t="s">
        <v>301</v>
      </c>
      <c r="E37" s="38">
        <v>6367.68</v>
      </c>
      <c r="F37" s="38">
        <v>0.28000000000000003</v>
      </c>
      <c r="G37" s="38">
        <f t="shared" si="2"/>
        <v>1782.9504000000002</v>
      </c>
      <c r="H37" s="39">
        <v>45335</v>
      </c>
      <c r="I37" s="40">
        <v>0.25357638888888889</v>
      </c>
      <c r="J37" s="47">
        <f t="shared" si="3"/>
        <v>4584.7296000000006</v>
      </c>
    </row>
    <row r="38" spans="1:10">
      <c r="A38" s="38">
        <v>37</v>
      </c>
      <c r="B38" s="38">
        <v>37</v>
      </c>
      <c r="C38" s="38">
        <v>64</v>
      </c>
      <c r="D38" s="44" t="s">
        <v>325</v>
      </c>
      <c r="E38" s="38">
        <v>4462.91</v>
      </c>
      <c r="F38" s="38">
        <v>0.1</v>
      </c>
      <c r="G38" s="38">
        <f t="shared" si="2"/>
        <v>446.291</v>
      </c>
      <c r="H38" s="39">
        <v>45402</v>
      </c>
      <c r="I38" s="40">
        <v>0.83473379629629629</v>
      </c>
      <c r="J38" s="47">
        <f t="shared" si="3"/>
        <v>4016.6189999999997</v>
      </c>
    </row>
    <row r="39" spans="1:10">
      <c r="A39" s="38">
        <v>38</v>
      </c>
      <c r="B39" s="38">
        <v>38</v>
      </c>
      <c r="C39" s="38">
        <v>63</v>
      </c>
      <c r="D39" s="44" t="s">
        <v>326</v>
      </c>
      <c r="E39" s="38">
        <v>6363</v>
      </c>
      <c r="F39" s="38">
        <v>0.25</v>
      </c>
      <c r="G39" s="38">
        <f t="shared" si="2"/>
        <v>1590.75</v>
      </c>
      <c r="H39" s="39">
        <v>45555</v>
      </c>
      <c r="I39" s="40">
        <v>0.76497685185185182</v>
      </c>
      <c r="J39" s="47">
        <f t="shared" si="3"/>
        <v>4772.25</v>
      </c>
    </row>
    <row r="40" spans="1:10">
      <c r="A40" s="38">
        <v>39</v>
      </c>
      <c r="B40" s="38">
        <v>39</v>
      </c>
      <c r="C40" s="38">
        <v>62</v>
      </c>
      <c r="D40" s="44" t="s">
        <v>327</v>
      </c>
      <c r="E40" s="38">
        <v>5212.45</v>
      </c>
      <c r="F40" s="38">
        <v>0.17</v>
      </c>
      <c r="G40" s="38">
        <f t="shared" si="2"/>
        <v>886.11650000000009</v>
      </c>
      <c r="H40" s="39">
        <v>45555</v>
      </c>
      <c r="I40" s="40">
        <v>0.91582175925925924</v>
      </c>
      <c r="J40" s="47">
        <f t="shared" si="3"/>
        <v>4326.3334999999997</v>
      </c>
    </row>
    <row r="41" spans="1:10">
      <c r="A41" s="38">
        <v>40</v>
      </c>
      <c r="B41" s="38">
        <v>40</v>
      </c>
      <c r="C41" s="38">
        <v>61</v>
      </c>
      <c r="D41" s="44" t="s">
        <v>302</v>
      </c>
      <c r="E41" s="38">
        <v>3262.73</v>
      </c>
      <c r="F41" s="38">
        <v>0.28999999999999998</v>
      </c>
      <c r="G41" s="38">
        <f t="shared" si="2"/>
        <v>946.19169999999997</v>
      </c>
      <c r="H41" s="39">
        <v>45522</v>
      </c>
      <c r="I41" s="40">
        <v>0.99077546296296293</v>
      </c>
      <c r="J41" s="47">
        <f t="shared" si="3"/>
        <v>2316.5383000000002</v>
      </c>
    </row>
    <row r="42" spans="1:10">
      <c r="A42" s="38">
        <v>41</v>
      </c>
      <c r="B42" s="38">
        <v>41</v>
      </c>
      <c r="C42" s="38">
        <v>60</v>
      </c>
      <c r="D42" s="44" t="s">
        <v>290</v>
      </c>
      <c r="E42" s="38">
        <v>5979.03</v>
      </c>
      <c r="F42" s="38">
        <v>0.26</v>
      </c>
      <c r="G42" s="38">
        <f t="shared" si="2"/>
        <v>1554.5478000000001</v>
      </c>
      <c r="H42" s="39">
        <v>45480</v>
      </c>
      <c r="I42" s="40">
        <v>0.24342592592592593</v>
      </c>
      <c r="J42" s="47">
        <f t="shared" si="3"/>
        <v>4424.4821999999995</v>
      </c>
    </row>
    <row r="43" spans="1:10">
      <c r="A43" s="38">
        <v>42</v>
      </c>
      <c r="B43" s="38">
        <v>42</v>
      </c>
      <c r="C43" s="38">
        <v>59</v>
      </c>
      <c r="D43" s="44" t="s">
        <v>296</v>
      </c>
      <c r="E43" s="38">
        <v>9481.8799999999992</v>
      </c>
      <c r="F43" s="38">
        <v>0.27</v>
      </c>
      <c r="G43" s="38">
        <f t="shared" si="2"/>
        <v>2560.1075999999998</v>
      </c>
      <c r="H43" s="39">
        <v>45496</v>
      </c>
      <c r="I43" s="40">
        <v>0.75141203703703707</v>
      </c>
      <c r="J43" s="47">
        <f t="shared" si="3"/>
        <v>6921.7723999999998</v>
      </c>
    </row>
    <row r="44" spans="1:10">
      <c r="A44" s="38">
        <v>43</v>
      </c>
      <c r="B44" s="38">
        <v>43</v>
      </c>
      <c r="C44" s="38">
        <v>58</v>
      </c>
      <c r="D44" s="44" t="s">
        <v>328</v>
      </c>
      <c r="E44" s="38">
        <v>7122.55</v>
      </c>
      <c r="F44" s="38">
        <v>0.26</v>
      </c>
      <c r="G44" s="38">
        <f t="shared" si="2"/>
        <v>1851.8630000000001</v>
      </c>
      <c r="H44" s="39">
        <v>45551</v>
      </c>
      <c r="I44" s="40">
        <v>0.34532407407407406</v>
      </c>
      <c r="J44" s="47">
        <f t="shared" si="3"/>
        <v>5270.6869999999999</v>
      </c>
    </row>
    <row r="45" spans="1:10">
      <c r="A45" s="38">
        <v>44</v>
      </c>
      <c r="B45" s="38">
        <v>44</v>
      </c>
      <c r="C45" s="38">
        <v>57</v>
      </c>
      <c r="D45" s="44" t="s">
        <v>329</v>
      </c>
      <c r="E45" s="38">
        <v>2030.97</v>
      </c>
      <c r="F45" s="38">
        <v>0.15</v>
      </c>
      <c r="G45" s="38">
        <f t="shared" si="2"/>
        <v>304.64549999999997</v>
      </c>
      <c r="H45" s="39">
        <v>45411</v>
      </c>
      <c r="I45" s="40">
        <v>0.61608796296296298</v>
      </c>
      <c r="J45" s="47">
        <f t="shared" si="3"/>
        <v>1726.3245000000002</v>
      </c>
    </row>
    <row r="46" spans="1:10">
      <c r="A46" s="38">
        <v>45</v>
      </c>
      <c r="B46" s="38">
        <v>45</v>
      </c>
      <c r="C46" s="38">
        <v>56</v>
      </c>
      <c r="D46" s="44" t="s">
        <v>290</v>
      </c>
      <c r="E46" s="38">
        <v>8963.1</v>
      </c>
      <c r="F46" s="38">
        <v>0.26</v>
      </c>
      <c r="G46" s="38">
        <f t="shared" si="2"/>
        <v>2330.4059999999999</v>
      </c>
      <c r="H46" s="39">
        <v>45309</v>
      </c>
      <c r="I46" s="40">
        <v>0.85268518518518521</v>
      </c>
      <c r="J46" s="47">
        <f t="shared" si="3"/>
        <v>6632.6940000000004</v>
      </c>
    </row>
    <row r="47" spans="1:10">
      <c r="A47" s="38">
        <v>46</v>
      </c>
      <c r="B47" s="38">
        <v>46</v>
      </c>
      <c r="C47" s="38">
        <v>55</v>
      </c>
      <c r="D47" s="44" t="s">
        <v>290</v>
      </c>
      <c r="E47" s="38">
        <v>7757.9</v>
      </c>
      <c r="F47" s="38">
        <v>0.12</v>
      </c>
      <c r="G47" s="38">
        <f t="shared" si="2"/>
        <v>930.94799999999987</v>
      </c>
      <c r="H47" s="39">
        <v>45377</v>
      </c>
      <c r="I47" s="40">
        <v>0.72137731481481482</v>
      </c>
      <c r="J47" s="47">
        <f t="shared" si="3"/>
        <v>6826.9519999999993</v>
      </c>
    </row>
    <row r="48" spans="1:10">
      <c r="A48" s="38">
        <v>47</v>
      </c>
      <c r="B48" s="38">
        <v>47</v>
      </c>
      <c r="C48" s="38">
        <v>54</v>
      </c>
      <c r="D48" s="44" t="s">
        <v>290</v>
      </c>
      <c r="E48" s="38">
        <v>7917.39</v>
      </c>
      <c r="F48" s="38">
        <v>0.27</v>
      </c>
      <c r="G48" s="38">
        <f t="shared" si="2"/>
        <v>2137.6953000000003</v>
      </c>
      <c r="H48" s="39">
        <v>45445</v>
      </c>
      <c r="I48" s="40">
        <v>0.84892361111111114</v>
      </c>
      <c r="J48" s="47">
        <f t="shared" si="3"/>
        <v>5779.6947</v>
      </c>
    </row>
    <row r="49" spans="1:10">
      <c r="A49" s="38">
        <v>48</v>
      </c>
      <c r="B49" s="38">
        <v>48</v>
      </c>
      <c r="C49" s="38">
        <v>53</v>
      </c>
      <c r="D49" s="44" t="s">
        <v>296</v>
      </c>
      <c r="E49" s="38">
        <v>4061.58</v>
      </c>
      <c r="F49" s="38">
        <v>0.27</v>
      </c>
      <c r="G49" s="38">
        <f t="shared" si="2"/>
        <v>1096.6266000000001</v>
      </c>
      <c r="H49" s="39">
        <v>45524</v>
      </c>
      <c r="I49" s="40">
        <v>0.75748842592592591</v>
      </c>
      <c r="J49" s="47">
        <f t="shared" si="3"/>
        <v>2964.9533999999999</v>
      </c>
    </row>
    <row r="50" spans="1:10">
      <c r="A50" s="38">
        <v>49</v>
      </c>
      <c r="B50" s="38">
        <v>49</v>
      </c>
      <c r="C50" s="38">
        <v>52</v>
      </c>
      <c r="D50" s="44" t="s">
        <v>297</v>
      </c>
      <c r="E50" s="38">
        <v>3641.5</v>
      </c>
      <c r="F50" s="38">
        <v>0.14000000000000001</v>
      </c>
      <c r="G50" s="38">
        <f t="shared" si="2"/>
        <v>509.81000000000006</v>
      </c>
      <c r="H50" s="39">
        <v>45313</v>
      </c>
      <c r="I50" s="40">
        <v>0.60067129629629634</v>
      </c>
      <c r="J50" s="47">
        <f t="shared" si="3"/>
        <v>3131.69</v>
      </c>
    </row>
    <row r="51" spans="1:10">
      <c r="A51" s="38">
        <v>50</v>
      </c>
      <c r="B51" s="38">
        <v>50</v>
      </c>
      <c r="C51" s="38">
        <v>51</v>
      </c>
      <c r="D51" s="44" t="s">
        <v>297</v>
      </c>
      <c r="E51" s="38">
        <v>2423.42</v>
      </c>
      <c r="F51" s="38">
        <v>0.26</v>
      </c>
      <c r="G51" s="38">
        <f t="shared" si="2"/>
        <v>630.08920000000001</v>
      </c>
      <c r="H51" s="39">
        <v>45294</v>
      </c>
      <c r="I51" s="40">
        <v>0.6642824074074074</v>
      </c>
      <c r="J51" s="47">
        <f t="shared" si="3"/>
        <v>1793.3308000000002</v>
      </c>
    </row>
    <row r="52" spans="1:10">
      <c r="A52" s="38">
        <v>51</v>
      </c>
      <c r="B52" s="38">
        <v>51</v>
      </c>
      <c r="C52" s="38">
        <v>50</v>
      </c>
      <c r="D52" s="44" t="s">
        <v>301</v>
      </c>
      <c r="E52" s="38">
        <v>1029.21</v>
      </c>
      <c r="F52" s="38">
        <v>0.19</v>
      </c>
      <c r="G52" s="38">
        <f t="shared" si="2"/>
        <v>195.54990000000001</v>
      </c>
      <c r="H52" s="39">
        <v>45371</v>
      </c>
      <c r="I52" s="40">
        <v>0.51940972222222226</v>
      </c>
      <c r="J52" s="47">
        <f t="shared" si="3"/>
        <v>833.66010000000006</v>
      </c>
    </row>
    <row r="53" spans="1:10">
      <c r="A53" s="38">
        <v>52</v>
      </c>
      <c r="B53" s="38">
        <v>52</v>
      </c>
      <c r="C53" s="38">
        <v>49</v>
      </c>
      <c r="D53" s="44" t="s">
        <v>294</v>
      </c>
      <c r="E53" s="38">
        <v>7498.83</v>
      </c>
      <c r="F53" s="38">
        <v>0.16</v>
      </c>
      <c r="G53" s="38">
        <f t="shared" si="2"/>
        <v>1199.8127999999999</v>
      </c>
      <c r="H53" s="39">
        <v>45409</v>
      </c>
      <c r="I53" s="40">
        <v>0.6486574074074074</v>
      </c>
      <c r="J53" s="47">
        <f t="shared" si="3"/>
        <v>6299.0172000000002</v>
      </c>
    </row>
    <row r="54" spans="1:10">
      <c r="A54" s="38">
        <v>53</v>
      </c>
      <c r="B54" s="38">
        <v>53</v>
      </c>
      <c r="C54" s="38">
        <v>48</v>
      </c>
      <c r="D54" s="44" t="s">
        <v>301</v>
      </c>
      <c r="E54" s="38">
        <v>7477.13</v>
      </c>
      <c r="F54" s="38">
        <v>0.26</v>
      </c>
      <c r="G54" s="38">
        <f t="shared" si="2"/>
        <v>1944.0538000000001</v>
      </c>
      <c r="H54" s="39">
        <v>45374</v>
      </c>
      <c r="I54" s="40">
        <v>0.4253587962962963</v>
      </c>
      <c r="J54" s="47">
        <f t="shared" si="3"/>
        <v>5533.0761999999995</v>
      </c>
    </row>
    <row r="55" spans="1:10">
      <c r="A55" s="38">
        <v>54</v>
      </c>
      <c r="B55" s="38">
        <v>54</v>
      </c>
      <c r="C55" s="38">
        <v>47</v>
      </c>
      <c r="D55" s="44" t="s">
        <v>301</v>
      </c>
      <c r="E55" s="38">
        <v>9746.99</v>
      </c>
      <c r="F55" s="38">
        <v>0.15</v>
      </c>
      <c r="G55" s="38">
        <f t="shared" si="2"/>
        <v>1462.0484999999999</v>
      </c>
      <c r="H55" s="39">
        <v>45345</v>
      </c>
      <c r="I55" s="40">
        <v>0.57299768518518523</v>
      </c>
      <c r="J55" s="47">
        <f t="shared" si="3"/>
        <v>8284.9415000000008</v>
      </c>
    </row>
    <row r="56" spans="1:10">
      <c r="A56" s="38">
        <v>55</v>
      </c>
      <c r="B56" s="38">
        <v>55</v>
      </c>
      <c r="C56" s="38">
        <v>46</v>
      </c>
      <c r="D56" s="44" t="s">
        <v>294</v>
      </c>
      <c r="E56" s="38">
        <v>7857.66</v>
      </c>
      <c r="F56" s="38">
        <v>0.1</v>
      </c>
      <c r="G56" s="38">
        <f t="shared" si="2"/>
        <v>785.76600000000008</v>
      </c>
      <c r="H56" s="39">
        <v>45391</v>
      </c>
      <c r="I56" s="40">
        <v>0.38425925925925924</v>
      </c>
      <c r="J56" s="47">
        <f t="shared" si="3"/>
        <v>7071.8940000000002</v>
      </c>
    </row>
    <row r="57" spans="1:10">
      <c r="A57" s="38">
        <v>56</v>
      </c>
      <c r="B57" s="38">
        <v>56</v>
      </c>
      <c r="C57" s="38">
        <v>45</v>
      </c>
      <c r="D57" s="44" t="s">
        <v>294</v>
      </c>
      <c r="E57" s="38">
        <v>5569.14</v>
      </c>
      <c r="F57" s="38">
        <v>0.14000000000000001</v>
      </c>
      <c r="G57" s="38">
        <f t="shared" si="2"/>
        <v>779.67960000000016</v>
      </c>
      <c r="H57" s="39">
        <v>45404</v>
      </c>
      <c r="I57" s="40">
        <v>0.57314814814814818</v>
      </c>
      <c r="J57" s="47">
        <f t="shared" si="3"/>
        <v>4789.4603999999999</v>
      </c>
    </row>
    <row r="58" spans="1:10">
      <c r="A58" s="38">
        <v>57</v>
      </c>
      <c r="B58" s="38">
        <v>57</v>
      </c>
      <c r="C58" s="38">
        <v>44</v>
      </c>
      <c r="D58" s="44" t="s">
        <v>297</v>
      </c>
      <c r="E58" s="38">
        <v>1957.7</v>
      </c>
      <c r="F58" s="38">
        <v>0.17</v>
      </c>
      <c r="G58" s="38">
        <f t="shared" si="2"/>
        <v>332.80900000000003</v>
      </c>
      <c r="H58" s="39">
        <v>45419</v>
      </c>
      <c r="I58" s="40">
        <v>0.67491898148148144</v>
      </c>
      <c r="J58" s="47">
        <f t="shared" si="3"/>
        <v>1624.8910000000001</v>
      </c>
    </row>
    <row r="59" spans="1:10">
      <c r="A59" s="38">
        <v>58</v>
      </c>
      <c r="B59" s="38">
        <v>58</v>
      </c>
      <c r="C59" s="38">
        <v>43</v>
      </c>
      <c r="D59" s="44" t="s">
        <v>301</v>
      </c>
      <c r="E59" s="38">
        <v>6627.7</v>
      </c>
      <c r="F59" s="38">
        <v>0.27</v>
      </c>
      <c r="G59" s="38">
        <f t="shared" si="2"/>
        <v>1789.479</v>
      </c>
      <c r="H59" s="39">
        <v>45338</v>
      </c>
      <c r="I59" s="40">
        <v>6.6493055555555555E-2</v>
      </c>
      <c r="J59" s="47">
        <f t="shared" si="3"/>
        <v>4838.2209999999995</v>
      </c>
    </row>
    <row r="60" spans="1:10">
      <c r="A60" s="38">
        <v>59</v>
      </c>
      <c r="B60" s="38">
        <v>59</v>
      </c>
      <c r="C60" s="38">
        <v>42</v>
      </c>
      <c r="D60" s="44" t="s">
        <v>302</v>
      </c>
      <c r="E60" s="38">
        <v>8575.02</v>
      </c>
      <c r="F60" s="38">
        <v>0.28999999999999998</v>
      </c>
      <c r="G60" s="38">
        <f t="shared" si="2"/>
        <v>2486.7557999999999</v>
      </c>
      <c r="H60" s="39">
        <v>45295</v>
      </c>
      <c r="I60" s="40">
        <v>0.36422453703703705</v>
      </c>
      <c r="J60" s="47">
        <f t="shared" si="3"/>
        <v>6088.2642000000005</v>
      </c>
    </row>
    <row r="61" spans="1:10">
      <c r="A61" s="38">
        <v>60</v>
      </c>
      <c r="B61" s="38">
        <v>60</v>
      </c>
      <c r="C61" s="38">
        <v>41</v>
      </c>
      <c r="D61" s="44" t="s">
        <v>291</v>
      </c>
      <c r="E61" s="38">
        <v>5568.97</v>
      </c>
      <c r="F61" s="38">
        <v>0.16</v>
      </c>
      <c r="G61" s="38">
        <f t="shared" si="2"/>
        <v>891.03520000000003</v>
      </c>
      <c r="H61" s="39">
        <v>45485</v>
      </c>
      <c r="I61" s="40">
        <v>0.26422453703703702</v>
      </c>
      <c r="J61" s="47">
        <f t="shared" si="3"/>
        <v>4677.9348</v>
      </c>
    </row>
    <row r="62" spans="1:10">
      <c r="A62" s="38">
        <v>61</v>
      </c>
      <c r="B62" s="38">
        <v>61</v>
      </c>
      <c r="C62" s="38">
        <v>40</v>
      </c>
      <c r="D62" s="44" t="s">
        <v>291</v>
      </c>
      <c r="E62" s="38">
        <v>2790.2</v>
      </c>
      <c r="F62" s="38">
        <v>0.23</v>
      </c>
      <c r="G62" s="38">
        <f t="shared" si="2"/>
        <v>641.74599999999998</v>
      </c>
      <c r="H62" s="39">
        <v>45459</v>
      </c>
      <c r="I62" s="40">
        <v>9.6793981481481481E-2</v>
      </c>
      <c r="J62" s="47">
        <f t="shared" si="3"/>
        <v>2148.4539999999997</v>
      </c>
    </row>
    <row r="63" spans="1:10">
      <c r="A63" s="38">
        <v>62</v>
      </c>
      <c r="B63" s="38">
        <v>62</v>
      </c>
      <c r="C63" s="38">
        <v>39</v>
      </c>
      <c r="D63" s="44" t="s">
        <v>291</v>
      </c>
      <c r="E63" s="38">
        <v>4365.22</v>
      </c>
      <c r="F63" s="38">
        <v>0.18</v>
      </c>
      <c r="G63" s="38">
        <f t="shared" si="2"/>
        <v>785.7396</v>
      </c>
      <c r="H63" s="39">
        <v>45360</v>
      </c>
      <c r="I63" s="40">
        <v>0.14098379629629629</v>
      </c>
      <c r="J63" s="47">
        <f t="shared" si="3"/>
        <v>3579.4804000000004</v>
      </c>
    </row>
    <row r="64" spans="1:10">
      <c r="A64" s="38">
        <v>63</v>
      </c>
      <c r="B64" s="38">
        <v>63</v>
      </c>
      <c r="C64" s="38">
        <v>38</v>
      </c>
      <c r="D64" s="44" t="s">
        <v>301</v>
      </c>
      <c r="E64" s="38">
        <v>2453.94</v>
      </c>
      <c r="F64" s="38">
        <v>0.3</v>
      </c>
      <c r="G64" s="38">
        <f t="shared" si="2"/>
        <v>736.18200000000002</v>
      </c>
      <c r="H64" s="39">
        <v>45342</v>
      </c>
      <c r="I64" s="40">
        <v>0.16224537037037037</v>
      </c>
      <c r="J64" s="47">
        <f t="shared" si="3"/>
        <v>1717.758</v>
      </c>
    </row>
    <row r="65" spans="1:10">
      <c r="A65" s="38">
        <v>64</v>
      </c>
      <c r="B65" s="38">
        <v>64</v>
      </c>
      <c r="C65" s="38">
        <v>37</v>
      </c>
      <c r="D65" s="44" t="s">
        <v>294</v>
      </c>
      <c r="E65" s="38">
        <v>9581.5</v>
      </c>
      <c r="F65" s="38">
        <v>0.21</v>
      </c>
      <c r="G65" s="38">
        <f t="shared" si="2"/>
        <v>2012.115</v>
      </c>
      <c r="H65" s="39">
        <v>45439</v>
      </c>
      <c r="I65" s="40">
        <v>0.64269675925925929</v>
      </c>
      <c r="J65" s="47">
        <f t="shared" si="3"/>
        <v>7569.3850000000002</v>
      </c>
    </row>
    <row r="66" spans="1:10">
      <c r="A66" s="38">
        <v>65</v>
      </c>
      <c r="B66" s="38">
        <v>65</v>
      </c>
      <c r="C66" s="38">
        <v>36</v>
      </c>
      <c r="D66" s="44" t="s">
        <v>297</v>
      </c>
      <c r="E66" s="38">
        <v>9301.91</v>
      </c>
      <c r="F66" s="38">
        <v>0.28999999999999998</v>
      </c>
      <c r="G66" s="38">
        <f t="shared" ref="G66:G97" si="4">E66*F66</f>
        <v>2697.5538999999999</v>
      </c>
      <c r="H66" s="39">
        <v>45498</v>
      </c>
      <c r="I66" s="40">
        <v>0.88162037037037033</v>
      </c>
      <c r="J66" s="47">
        <f t="shared" ref="J66:J101" si="5">E66- G66</f>
        <v>6604.3561</v>
      </c>
    </row>
    <row r="67" spans="1:10">
      <c r="A67" s="38">
        <v>66</v>
      </c>
      <c r="B67" s="38">
        <v>66</v>
      </c>
      <c r="C67" s="38">
        <v>35</v>
      </c>
      <c r="D67" s="44" t="s">
        <v>297</v>
      </c>
      <c r="E67" s="38">
        <v>9266.44</v>
      </c>
      <c r="F67" s="38">
        <v>0.12</v>
      </c>
      <c r="G67" s="38">
        <f t="shared" si="4"/>
        <v>1111.9728</v>
      </c>
      <c r="H67" s="39">
        <v>45565</v>
      </c>
      <c r="I67" s="40">
        <v>5.0960648148148151E-2</v>
      </c>
      <c r="J67" s="47">
        <f t="shared" si="5"/>
        <v>8154.467200000001</v>
      </c>
    </row>
    <row r="68" spans="1:10">
      <c r="A68" s="38">
        <v>67</v>
      </c>
      <c r="B68" s="38">
        <v>67</v>
      </c>
      <c r="C68" s="38">
        <v>34</v>
      </c>
      <c r="D68" s="44" t="s">
        <v>291</v>
      </c>
      <c r="E68" s="38">
        <v>6390.5</v>
      </c>
      <c r="F68" s="38">
        <v>0.28999999999999998</v>
      </c>
      <c r="G68" s="38">
        <f t="shared" si="4"/>
        <v>1853.2449999999999</v>
      </c>
      <c r="H68" s="39">
        <v>45381</v>
      </c>
      <c r="I68" s="40">
        <v>0.81777777777777783</v>
      </c>
      <c r="J68" s="47">
        <f t="shared" si="5"/>
        <v>4537.2550000000001</v>
      </c>
    </row>
    <row r="69" spans="1:10">
      <c r="A69" s="38">
        <v>68</v>
      </c>
      <c r="B69" s="38">
        <v>68</v>
      </c>
      <c r="C69" s="38">
        <v>33</v>
      </c>
      <c r="D69" s="44" t="s">
        <v>297</v>
      </c>
      <c r="E69" s="38">
        <v>5397.45</v>
      </c>
      <c r="F69" s="38">
        <v>0.14000000000000001</v>
      </c>
      <c r="G69" s="38">
        <f t="shared" si="4"/>
        <v>755.64300000000003</v>
      </c>
      <c r="H69" s="39">
        <v>45486</v>
      </c>
      <c r="I69" s="40">
        <v>0.16562499999999999</v>
      </c>
      <c r="J69" s="47">
        <f t="shared" si="5"/>
        <v>4641.8069999999998</v>
      </c>
    </row>
    <row r="70" spans="1:10">
      <c r="A70" s="38">
        <v>69</v>
      </c>
      <c r="B70" s="38">
        <v>69</v>
      </c>
      <c r="C70" s="38">
        <v>32</v>
      </c>
      <c r="D70" s="44" t="s">
        <v>302</v>
      </c>
      <c r="E70" s="38">
        <v>2006.81</v>
      </c>
      <c r="F70" s="38">
        <v>0.28999999999999998</v>
      </c>
      <c r="G70" s="38">
        <f t="shared" si="4"/>
        <v>581.97489999999993</v>
      </c>
      <c r="H70" s="39">
        <v>45508</v>
      </c>
      <c r="I70" s="40">
        <v>0.57130787037037034</v>
      </c>
      <c r="J70" s="47">
        <f t="shared" si="5"/>
        <v>1424.8351</v>
      </c>
    </row>
    <row r="71" spans="1:10">
      <c r="A71" s="38">
        <v>70</v>
      </c>
      <c r="B71" s="38">
        <v>70</v>
      </c>
      <c r="C71" s="38">
        <v>31</v>
      </c>
      <c r="D71" s="44" t="s">
        <v>302</v>
      </c>
      <c r="E71" s="38">
        <v>4266.83</v>
      </c>
      <c r="F71" s="38">
        <v>0.15</v>
      </c>
      <c r="G71" s="38">
        <f t="shared" si="4"/>
        <v>640.02449999999999</v>
      </c>
      <c r="H71" s="39">
        <v>45551</v>
      </c>
      <c r="I71" s="40">
        <v>0.92671296296296302</v>
      </c>
      <c r="J71" s="47">
        <f t="shared" si="5"/>
        <v>3626.8054999999999</v>
      </c>
    </row>
    <row r="72" spans="1:10">
      <c r="A72" s="38">
        <v>71</v>
      </c>
      <c r="B72" s="38">
        <v>71</v>
      </c>
      <c r="C72" s="38">
        <v>30</v>
      </c>
      <c r="D72" s="44" t="s">
        <v>294</v>
      </c>
      <c r="E72" s="38">
        <v>9867.89</v>
      </c>
      <c r="F72" s="38">
        <v>0.12</v>
      </c>
      <c r="G72" s="38">
        <f t="shared" si="4"/>
        <v>1184.1468</v>
      </c>
      <c r="H72" s="39">
        <v>45429</v>
      </c>
      <c r="I72" s="40">
        <v>1.8877314814814816E-2</v>
      </c>
      <c r="J72" s="47">
        <f t="shared" si="5"/>
        <v>8683.743199999999</v>
      </c>
    </row>
    <row r="73" spans="1:10">
      <c r="A73" s="38">
        <v>72</v>
      </c>
      <c r="B73" s="38">
        <v>72</v>
      </c>
      <c r="C73" s="38">
        <v>29</v>
      </c>
      <c r="D73" s="44" t="s">
        <v>297</v>
      </c>
      <c r="E73" s="38">
        <v>8260.9699999999993</v>
      </c>
      <c r="F73" s="38">
        <v>0.19</v>
      </c>
      <c r="G73" s="38">
        <f t="shared" si="4"/>
        <v>1569.5843</v>
      </c>
      <c r="H73" s="39">
        <v>45319</v>
      </c>
      <c r="I73" s="40">
        <v>0.22893518518518519</v>
      </c>
      <c r="J73" s="47">
        <f t="shared" si="5"/>
        <v>6691.3856999999989</v>
      </c>
    </row>
    <row r="74" spans="1:10">
      <c r="A74" s="38">
        <v>73</v>
      </c>
      <c r="B74" s="38">
        <v>73</v>
      </c>
      <c r="C74" s="38">
        <v>28</v>
      </c>
      <c r="D74" s="44" t="s">
        <v>301</v>
      </c>
      <c r="E74" s="38">
        <v>3155.07</v>
      </c>
      <c r="F74" s="38">
        <v>0.25</v>
      </c>
      <c r="G74" s="38">
        <f t="shared" si="4"/>
        <v>788.76750000000004</v>
      </c>
      <c r="H74" s="39">
        <v>45446</v>
      </c>
      <c r="I74" s="40">
        <v>0.67171296296296301</v>
      </c>
      <c r="J74" s="47">
        <f t="shared" si="5"/>
        <v>2366.3025000000002</v>
      </c>
    </row>
    <row r="75" spans="1:10">
      <c r="A75" s="38">
        <v>74</v>
      </c>
      <c r="B75" s="38">
        <v>74</v>
      </c>
      <c r="C75" s="38">
        <v>27</v>
      </c>
      <c r="D75" s="44" t="s">
        <v>290</v>
      </c>
      <c r="E75" s="38">
        <v>3167.84</v>
      </c>
      <c r="F75" s="38">
        <v>0.16</v>
      </c>
      <c r="G75" s="38">
        <f t="shared" si="4"/>
        <v>506.85440000000006</v>
      </c>
      <c r="H75" s="39">
        <v>45580</v>
      </c>
      <c r="I75" s="40">
        <v>0.38009259259259259</v>
      </c>
      <c r="J75" s="47">
        <f t="shared" si="5"/>
        <v>2660.9856</v>
      </c>
    </row>
    <row r="76" spans="1:10">
      <c r="A76" s="38">
        <v>75</v>
      </c>
      <c r="B76" s="38">
        <v>75</v>
      </c>
      <c r="C76" s="38">
        <v>26</v>
      </c>
      <c r="D76" s="44" t="s">
        <v>301</v>
      </c>
      <c r="E76" s="38">
        <v>6106.21</v>
      </c>
      <c r="F76" s="38">
        <v>0.22</v>
      </c>
      <c r="G76" s="38">
        <f t="shared" si="4"/>
        <v>1343.3661999999999</v>
      </c>
      <c r="H76" s="39">
        <v>45308</v>
      </c>
      <c r="I76" s="40">
        <v>0.73327546296296298</v>
      </c>
      <c r="J76" s="47">
        <f t="shared" si="5"/>
        <v>4762.8438000000006</v>
      </c>
    </row>
    <row r="77" spans="1:10">
      <c r="A77" s="38">
        <v>76</v>
      </c>
      <c r="B77" s="38">
        <v>76</v>
      </c>
      <c r="C77" s="38">
        <v>25</v>
      </c>
      <c r="D77" s="44" t="s">
        <v>291</v>
      </c>
      <c r="E77" s="38">
        <v>1708.81</v>
      </c>
      <c r="F77" s="38">
        <v>0.2</v>
      </c>
      <c r="G77" s="38">
        <f t="shared" si="4"/>
        <v>341.762</v>
      </c>
      <c r="H77" s="39">
        <v>45461</v>
      </c>
      <c r="I77" s="40">
        <v>9.9421296296296289E-3</v>
      </c>
      <c r="J77" s="47">
        <f t="shared" si="5"/>
        <v>1367.048</v>
      </c>
    </row>
    <row r="78" spans="1:10">
      <c r="A78" s="38">
        <v>77</v>
      </c>
      <c r="B78" s="38">
        <v>77</v>
      </c>
      <c r="C78" s="38">
        <v>24</v>
      </c>
      <c r="D78" s="44" t="s">
        <v>301</v>
      </c>
      <c r="E78" s="38">
        <v>7587.17</v>
      </c>
      <c r="F78" s="38">
        <v>0.18</v>
      </c>
      <c r="G78" s="38">
        <f t="shared" si="4"/>
        <v>1365.6905999999999</v>
      </c>
      <c r="H78" s="39">
        <v>45299</v>
      </c>
      <c r="I78" s="40">
        <v>2.2708333333333334E-2</v>
      </c>
      <c r="J78" s="47">
        <f t="shared" si="5"/>
        <v>6221.4794000000002</v>
      </c>
    </row>
    <row r="79" spans="1:10">
      <c r="A79" s="38">
        <v>78</v>
      </c>
      <c r="B79" s="38">
        <v>78</v>
      </c>
      <c r="C79" s="38">
        <v>23</v>
      </c>
      <c r="D79" s="44" t="s">
        <v>291</v>
      </c>
      <c r="E79" s="38">
        <v>8344.2099999999991</v>
      </c>
      <c r="F79" s="38">
        <v>0.22</v>
      </c>
      <c r="G79" s="38">
        <f t="shared" si="4"/>
        <v>1835.7261999999998</v>
      </c>
      <c r="H79" s="39">
        <v>45470</v>
      </c>
      <c r="I79" s="40">
        <v>0.33840277777777777</v>
      </c>
      <c r="J79" s="47">
        <f t="shared" si="5"/>
        <v>6508.4837999999991</v>
      </c>
    </row>
    <row r="80" spans="1:10">
      <c r="A80" s="38">
        <v>79</v>
      </c>
      <c r="B80" s="38">
        <v>79</v>
      </c>
      <c r="C80" s="38">
        <v>22</v>
      </c>
      <c r="D80" s="44" t="s">
        <v>302</v>
      </c>
      <c r="E80" s="38">
        <v>9801.86</v>
      </c>
      <c r="F80" s="38">
        <v>0.15</v>
      </c>
      <c r="G80" s="38">
        <f t="shared" si="4"/>
        <v>1470.279</v>
      </c>
      <c r="H80" s="39">
        <v>45322</v>
      </c>
      <c r="I80" s="40">
        <v>0.15936342592592592</v>
      </c>
      <c r="J80" s="47">
        <f t="shared" si="5"/>
        <v>8331.5810000000001</v>
      </c>
    </row>
    <row r="81" spans="1:10">
      <c r="A81" s="38">
        <v>80</v>
      </c>
      <c r="B81" s="38">
        <v>80</v>
      </c>
      <c r="C81" s="38">
        <v>21</v>
      </c>
      <c r="D81" s="44" t="s">
        <v>297</v>
      </c>
      <c r="E81" s="38">
        <v>5794.36</v>
      </c>
      <c r="F81" s="38">
        <v>0.24</v>
      </c>
      <c r="G81" s="38">
        <f t="shared" si="4"/>
        <v>1390.6463999999999</v>
      </c>
      <c r="H81" s="39">
        <v>45413</v>
      </c>
      <c r="I81" s="40">
        <v>0.27196759259259257</v>
      </c>
      <c r="J81" s="47">
        <f t="shared" si="5"/>
        <v>4403.7136</v>
      </c>
    </row>
    <row r="82" spans="1:10">
      <c r="A82" s="38">
        <v>81</v>
      </c>
      <c r="B82" s="38">
        <v>81</v>
      </c>
      <c r="C82" s="38">
        <v>20</v>
      </c>
      <c r="D82" s="44" t="s">
        <v>285</v>
      </c>
      <c r="E82" s="38">
        <v>2131.84</v>
      </c>
      <c r="F82" s="38">
        <v>0.1</v>
      </c>
      <c r="G82" s="38">
        <f t="shared" si="4"/>
        <v>213.18400000000003</v>
      </c>
      <c r="H82" s="39">
        <v>45515</v>
      </c>
      <c r="I82" s="40">
        <v>0.33180555555555558</v>
      </c>
      <c r="J82" s="47">
        <f t="shared" si="5"/>
        <v>1918.6560000000002</v>
      </c>
    </row>
    <row r="83" spans="1:10">
      <c r="A83" s="38">
        <v>82</v>
      </c>
      <c r="B83" s="38">
        <v>82</v>
      </c>
      <c r="C83" s="38">
        <v>19</v>
      </c>
      <c r="D83" s="44" t="s">
        <v>290</v>
      </c>
      <c r="E83" s="38">
        <v>6937.76</v>
      </c>
      <c r="F83" s="38">
        <v>0.28999999999999998</v>
      </c>
      <c r="G83" s="38">
        <f t="shared" si="4"/>
        <v>2011.9503999999999</v>
      </c>
      <c r="H83" s="39">
        <v>45458</v>
      </c>
      <c r="I83" s="40">
        <v>0.11631944444444445</v>
      </c>
      <c r="J83" s="47">
        <f t="shared" si="5"/>
        <v>4925.8096000000005</v>
      </c>
    </row>
    <row r="84" spans="1:10">
      <c r="A84" s="38">
        <v>83</v>
      </c>
      <c r="B84" s="38">
        <v>83</v>
      </c>
      <c r="C84" s="38">
        <v>18</v>
      </c>
      <c r="D84" s="44" t="s">
        <v>291</v>
      </c>
      <c r="E84" s="38">
        <v>9521.64</v>
      </c>
      <c r="F84" s="38">
        <v>0.21</v>
      </c>
      <c r="G84" s="38">
        <f t="shared" si="4"/>
        <v>1999.5443999999998</v>
      </c>
      <c r="H84" s="39">
        <v>45514</v>
      </c>
      <c r="I84" s="40">
        <v>0.93395833333333333</v>
      </c>
      <c r="J84" s="47">
        <f t="shared" si="5"/>
        <v>7522.0955999999996</v>
      </c>
    </row>
    <row r="85" spans="1:10">
      <c r="A85" s="38">
        <v>84</v>
      </c>
      <c r="B85" s="38">
        <v>84</v>
      </c>
      <c r="C85" s="38">
        <v>17</v>
      </c>
      <c r="D85" s="44" t="s">
        <v>304</v>
      </c>
      <c r="E85" s="38">
        <v>2486.14</v>
      </c>
      <c r="F85" s="38">
        <v>0.24</v>
      </c>
      <c r="G85" s="38">
        <f t="shared" si="4"/>
        <v>596.67359999999996</v>
      </c>
      <c r="H85" s="39">
        <v>45449</v>
      </c>
      <c r="I85" s="40">
        <v>0.23899305555555556</v>
      </c>
      <c r="J85" s="47">
        <f t="shared" si="5"/>
        <v>1889.4663999999998</v>
      </c>
    </row>
    <row r="86" spans="1:10">
      <c r="A86" s="38">
        <v>85</v>
      </c>
      <c r="B86" s="38">
        <v>85</v>
      </c>
      <c r="C86" s="38">
        <v>16</v>
      </c>
      <c r="D86" s="44" t="s">
        <v>294</v>
      </c>
      <c r="E86" s="38">
        <v>5749.06</v>
      </c>
      <c r="F86" s="38">
        <v>0.25</v>
      </c>
      <c r="G86" s="38">
        <f t="shared" si="4"/>
        <v>1437.2650000000001</v>
      </c>
      <c r="H86" s="39">
        <v>45567</v>
      </c>
      <c r="I86" s="40">
        <v>0.36386574074074074</v>
      </c>
      <c r="J86" s="47">
        <f t="shared" si="5"/>
        <v>4311.7950000000001</v>
      </c>
    </row>
    <row r="87" spans="1:10">
      <c r="A87" s="38">
        <v>86</v>
      </c>
      <c r="B87" s="38">
        <v>86</v>
      </c>
      <c r="C87" s="38">
        <v>15</v>
      </c>
      <c r="D87" s="44" t="s">
        <v>291</v>
      </c>
      <c r="E87" s="38">
        <v>6459.35</v>
      </c>
      <c r="F87" s="38">
        <v>0.23</v>
      </c>
      <c r="G87" s="38">
        <f t="shared" si="4"/>
        <v>1485.6505000000002</v>
      </c>
      <c r="H87" s="39">
        <v>45540</v>
      </c>
      <c r="I87" s="40">
        <v>0.76063657407407403</v>
      </c>
      <c r="J87" s="47">
        <f t="shared" si="5"/>
        <v>4973.6995000000006</v>
      </c>
    </row>
    <row r="88" spans="1:10">
      <c r="A88" s="38">
        <v>87</v>
      </c>
      <c r="B88" s="38">
        <v>87</v>
      </c>
      <c r="C88" s="38">
        <v>14</v>
      </c>
      <c r="D88" s="44" t="s">
        <v>291</v>
      </c>
      <c r="E88" s="38">
        <v>9679.27</v>
      </c>
      <c r="F88" s="38">
        <v>0.17</v>
      </c>
      <c r="G88" s="38">
        <f t="shared" si="4"/>
        <v>1645.4759000000001</v>
      </c>
      <c r="H88" s="39">
        <v>45454</v>
      </c>
      <c r="I88" s="40">
        <v>0.16556712962962963</v>
      </c>
      <c r="J88" s="47">
        <f t="shared" si="5"/>
        <v>8033.7941000000001</v>
      </c>
    </row>
    <row r="89" spans="1:10">
      <c r="A89" s="38">
        <v>88</v>
      </c>
      <c r="B89" s="38">
        <v>88</v>
      </c>
      <c r="C89" s="38">
        <v>13</v>
      </c>
      <c r="D89" s="44" t="s">
        <v>294</v>
      </c>
      <c r="E89" s="38">
        <v>9360.2199999999993</v>
      </c>
      <c r="F89" s="38">
        <v>0.11</v>
      </c>
      <c r="G89" s="38">
        <f t="shared" si="4"/>
        <v>1029.6242</v>
      </c>
      <c r="H89" s="39">
        <v>45404</v>
      </c>
      <c r="I89" s="40">
        <v>0.60803240740740738</v>
      </c>
      <c r="J89" s="47">
        <f t="shared" si="5"/>
        <v>8330.5957999999991</v>
      </c>
    </row>
    <row r="90" spans="1:10">
      <c r="A90" s="38">
        <v>89</v>
      </c>
      <c r="B90" s="38">
        <v>89</v>
      </c>
      <c r="C90" s="38">
        <v>12</v>
      </c>
      <c r="D90" s="44" t="s">
        <v>297</v>
      </c>
      <c r="E90" s="38">
        <v>7797.39</v>
      </c>
      <c r="F90" s="38">
        <v>0.23</v>
      </c>
      <c r="G90" s="38">
        <f t="shared" si="4"/>
        <v>1793.3997000000002</v>
      </c>
      <c r="H90" s="39">
        <v>45336</v>
      </c>
      <c r="I90" s="40">
        <v>0.73811342592592588</v>
      </c>
      <c r="J90" s="47">
        <f t="shared" si="5"/>
        <v>6003.9903000000004</v>
      </c>
    </row>
    <row r="91" spans="1:10">
      <c r="A91" s="38">
        <v>90</v>
      </c>
      <c r="B91" s="38">
        <v>90</v>
      </c>
      <c r="C91" s="38">
        <v>11</v>
      </c>
      <c r="D91" s="44" t="s">
        <v>294</v>
      </c>
      <c r="E91" s="38">
        <v>7208.81</v>
      </c>
      <c r="F91" s="38">
        <v>0.17</v>
      </c>
      <c r="G91" s="38">
        <f t="shared" si="4"/>
        <v>1225.4977000000001</v>
      </c>
      <c r="H91" s="39">
        <v>45449</v>
      </c>
      <c r="I91" s="40">
        <v>0.98208333333333331</v>
      </c>
      <c r="J91" s="47">
        <f t="shared" si="5"/>
        <v>5983.3123000000005</v>
      </c>
    </row>
    <row r="92" spans="1:10">
      <c r="A92" s="38">
        <v>91</v>
      </c>
      <c r="B92" s="38">
        <v>91</v>
      </c>
      <c r="C92" s="38">
        <v>10</v>
      </c>
      <c r="D92" s="44" t="s">
        <v>303</v>
      </c>
      <c r="E92" s="38">
        <v>7416.54</v>
      </c>
      <c r="F92" s="38">
        <v>0.16</v>
      </c>
      <c r="G92" s="38">
        <f t="shared" si="4"/>
        <v>1186.6464000000001</v>
      </c>
      <c r="H92" s="39">
        <v>45300</v>
      </c>
      <c r="I92" s="40">
        <v>0.62506944444444446</v>
      </c>
      <c r="J92" s="47">
        <f t="shared" si="5"/>
        <v>6229.8935999999994</v>
      </c>
    </row>
    <row r="93" spans="1:10">
      <c r="A93" s="38">
        <v>92</v>
      </c>
      <c r="B93" s="38">
        <v>92</v>
      </c>
      <c r="C93" s="38">
        <v>9</v>
      </c>
      <c r="D93" s="44" t="s">
        <v>302</v>
      </c>
      <c r="E93" s="38">
        <v>4590.93</v>
      </c>
      <c r="F93" s="38">
        <v>0.27</v>
      </c>
      <c r="G93" s="38">
        <f t="shared" si="4"/>
        <v>1239.5511000000001</v>
      </c>
      <c r="H93" s="39">
        <v>45418</v>
      </c>
      <c r="I93" s="40">
        <v>0.19172453703703704</v>
      </c>
      <c r="J93" s="47">
        <f t="shared" si="5"/>
        <v>3351.3789000000002</v>
      </c>
    </row>
    <row r="94" spans="1:10">
      <c r="A94" s="38">
        <v>93</v>
      </c>
      <c r="B94" s="38">
        <v>93</v>
      </c>
      <c r="C94" s="38">
        <v>8</v>
      </c>
      <c r="D94" s="44" t="s">
        <v>294</v>
      </c>
      <c r="E94" s="38">
        <v>7045.18</v>
      </c>
      <c r="F94" s="38">
        <v>0.24</v>
      </c>
      <c r="G94" s="38">
        <f t="shared" si="4"/>
        <v>1690.8432</v>
      </c>
      <c r="H94" s="39">
        <v>45358</v>
      </c>
      <c r="I94" s="40">
        <v>0.60401620370370368</v>
      </c>
      <c r="J94" s="47">
        <f t="shared" si="5"/>
        <v>5354.3368</v>
      </c>
    </row>
    <row r="95" spans="1:10">
      <c r="A95" s="38">
        <v>94</v>
      </c>
      <c r="B95" s="38">
        <v>94</v>
      </c>
      <c r="C95" s="38">
        <v>7</v>
      </c>
      <c r="D95" s="44" t="s">
        <v>291</v>
      </c>
      <c r="E95" s="38">
        <v>4360.78</v>
      </c>
      <c r="F95" s="38">
        <v>0.16</v>
      </c>
      <c r="G95" s="38">
        <f t="shared" si="4"/>
        <v>697.72479999999996</v>
      </c>
      <c r="H95" s="39">
        <v>45532</v>
      </c>
      <c r="I95" s="40">
        <v>0.50791666666666668</v>
      </c>
      <c r="J95" s="47">
        <f t="shared" si="5"/>
        <v>3663.0551999999998</v>
      </c>
    </row>
    <row r="96" spans="1:10">
      <c r="A96" s="38">
        <v>95</v>
      </c>
      <c r="B96" s="38">
        <v>95</v>
      </c>
      <c r="C96" s="38">
        <v>6</v>
      </c>
      <c r="D96" s="44" t="s">
        <v>301</v>
      </c>
      <c r="E96" s="38">
        <v>9096.5300000000007</v>
      </c>
      <c r="F96" s="38">
        <v>0.16</v>
      </c>
      <c r="G96" s="38">
        <f t="shared" si="4"/>
        <v>1455.4448000000002</v>
      </c>
      <c r="H96" s="39">
        <v>45470</v>
      </c>
      <c r="I96" s="40">
        <v>0.71732638888888889</v>
      </c>
      <c r="J96" s="47">
        <f t="shared" si="5"/>
        <v>7641.0852000000004</v>
      </c>
    </row>
    <row r="97" spans="1:10">
      <c r="A97" s="38">
        <v>96</v>
      </c>
      <c r="B97" s="38">
        <v>96</v>
      </c>
      <c r="C97" s="38">
        <v>5</v>
      </c>
      <c r="D97" s="44" t="s">
        <v>302</v>
      </c>
      <c r="E97" s="38">
        <v>5063.38</v>
      </c>
      <c r="F97" s="38">
        <v>0.18</v>
      </c>
      <c r="G97" s="38">
        <f t="shared" si="4"/>
        <v>911.40840000000003</v>
      </c>
      <c r="H97" s="39">
        <v>45559</v>
      </c>
      <c r="I97" s="40">
        <v>0.59109953703703699</v>
      </c>
      <c r="J97" s="47">
        <f t="shared" si="5"/>
        <v>4151.9715999999999</v>
      </c>
    </row>
    <row r="98" spans="1:10">
      <c r="A98" s="38">
        <v>97</v>
      </c>
      <c r="B98" s="38">
        <v>97</v>
      </c>
      <c r="C98" s="38">
        <v>4</v>
      </c>
      <c r="D98" s="44" t="s">
        <v>294</v>
      </c>
      <c r="E98" s="38">
        <v>3231.15</v>
      </c>
      <c r="F98" s="38">
        <v>0.18</v>
      </c>
      <c r="G98" s="38">
        <f t="shared" ref="G98:G101" si="6">E98*F98</f>
        <v>581.60699999999997</v>
      </c>
      <c r="H98" s="39">
        <v>45432</v>
      </c>
      <c r="I98" s="40">
        <v>0.50157407407407406</v>
      </c>
      <c r="J98" s="47">
        <f t="shared" si="5"/>
        <v>2649.5430000000001</v>
      </c>
    </row>
    <row r="99" spans="1:10">
      <c r="A99" s="38">
        <v>98</v>
      </c>
      <c r="B99" s="38">
        <v>98</v>
      </c>
      <c r="C99" s="38">
        <v>3</v>
      </c>
      <c r="D99" s="44" t="s">
        <v>302</v>
      </c>
      <c r="E99" s="38">
        <v>1576.23</v>
      </c>
      <c r="F99" s="38">
        <v>0.16</v>
      </c>
      <c r="G99" s="38">
        <f t="shared" si="6"/>
        <v>252.1968</v>
      </c>
      <c r="H99" s="39">
        <v>45326</v>
      </c>
      <c r="I99" s="40">
        <v>0.82354166666666662</v>
      </c>
      <c r="J99" s="47">
        <f t="shared" si="5"/>
        <v>1324.0332000000001</v>
      </c>
    </row>
    <row r="100" spans="1:10">
      <c r="A100" s="38">
        <v>99</v>
      </c>
      <c r="B100" s="38">
        <v>99</v>
      </c>
      <c r="C100" s="38">
        <v>2</v>
      </c>
      <c r="D100" s="44" t="s">
        <v>297</v>
      </c>
      <c r="E100" s="38">
        <v>1189.31</v>
      </c>
      <c r="F100" s="38">
        <v>0.13</v>
      </c>
      <c r="G100" s="38">
        <f t="shared" si="6"/>
        <v>154.6103</v>
      </c>
      <c r="H100" s="39">
        <v>45461</v>
      </c>
      <c r="I100" s="40">
        <v>0.5519560185185185</v>
      </c>
      <c r="J100" s="47">
        <f t="shared" si="5"/>
        <v>1034.6996999999999</v>
      </c>
    </row>
    <row r="101" spans="1:10">
      <c r="A101" s="38">
        <v>100</v>
      </c>
      <c r="B101" s="38">
        <v>100</v>
      </c>
      <c r="C101" s="38">
        <v>1</v>
      </c>
      <c r="D101" s="44" t="s">
        <v>287</v>
      </c>
      <c r="E101" s="38">
        <v>5985.29</v>
      </c>
      <c r="F101" s="38">
        <v>0.18</v>
      </c>
      <c r="G101" s="38">
        <f t="shared" si="6"/>
        <v>1077.3522</v>
      </c>
      <c r="H101" s="39">
        <v>45333</v>
      </c>
      <c r="I101" s="40">
        <v>0.67226851851851854</v>
      </c>
      <c r="J101" s="47">
        <f t="shared" si="5"/>
        <v>4907.9377999999997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9566-67F9-4698-9589-10FFF13D7358}">
  <dimension ref="A1:M102"/>
  <sheetViews>
    <sheetView zoomScale="59" workbookViewId="0">
      <selection activeCell="D16" sqref="A1:M101"/>
    </sheetView>
  </sheetViews>
  <sheetFormatPr defaultRowHeight="14.4"/>
  <cols>
    <col min="1" max="1" width="31.88671875" customWidth="1"/>
    <col min="2" max="2" width="17.88671875" customWidth="1"/>
    <col min="3" max="3" width="19.6640625" customWidth="1"/>
    <col min="4" max="4" width="25.88671875" style="42" customWidth="1"/>
    <col min="5" max="5" width="18.33203125" customWidth="1"/>
    <col min="6" max="6" width="15.44140625" customWidth="1"/>
    <col min="7" max="9" width="34.77734375" customWidth="1"/>
    <col min="10" max="10" width="37.5546875" style="51" customWidth="1"/>
    <col min="11" max="11" width="34.77734375" customWidth="1"/>
    <col min="12" max="12" width="15.21875" customWidth="1"/>
    <col min="13" max="13" width="21.6640625" customWidth="1"/>
  </cols>
  <sheetData>
    <row r="1" spans="1:13">
      <c r="A1" s="37" t="s">
        <v>23</v>
      </c>
      <c r="B1" s="37" t="s">
        <v>12</v>
      </c>
      <c r="C1" s="37" t="s">
        <v>11</v>
      </c>
      <c r="D1" s="43" t="s">
        <v>72</v>
      </c>
      <c r="E1" s="37" t="s">
        <v>8</v>
      </c>
      <c r="F1" s="37" t="s">
        <v>76</v>
      </c>
      <c r="G1" s="37" t="s">
        <v>65</v>
      </c>
      <c r="H1" s="37" t="s">
        <v>66</v>
      </c>
      <c r="I1" s="37" t="s">
        <v>330</v>
      </c>
      <c r="J1" s="50" t="s">
        <v>331</v>
      </c>
      <c r="K1" s="37" t="s">
        <v>332</v>
      </c>
      <c r="L1" s="37" t="s">
        <v>54</v>
      </c>
      <c r="M1" s="53" t="s">
        <v>333</v>
      </c>
    </row>
    <row r="2" spans="1:13">
      <c r="A2" s="38">
        <v>2</v>
      </c>
      <c r="B2" s="38">
        <v>1</v>
      </c>
      <c r="C2" s="38">
        <v>100</v>
      </c>
      <c r="D2" s="44" t="s">
        <v>284</v>
      </c>
      <c r="E2" s="38">
        <v>5160.34</v>
      </c>
      <c r="F2" s="38">
        <v>1</v>
      </c>
      <c r="G2" s="38">
        <v>0.18</v>
      </c>
      <c r="H2" s="38">
        <f>E2*G2</f>
        <v>928.86119999999994</v>
      </c>
      <c r="I2" s="38">
        <f>E2-H2</f>
        <v>4231.4787999999999</v>
      </c>
      <c r="J2" s="51">
        <v>0.98</v>
      </c>
      <c r="K2" s="38">
        <f>I2*J2</f>
        <v>4146.8492239999996</v>
      </c>
      <c r="L2" s="39">
        <v>45472</v>
      </c>
      <c r="M2">
        <f>I2-K2</f>
        <v>84.62957600000027</v>
      </c>
    </row>
    <row r="3" spans="1:13">
      <c r="A3" s="38">
        <v>4</v>
      </c>
      <c r="B3" s="38">
        <v>2</v>
      </c>
      <c r="C3" s="38">
        <v>99</v>
      </c>
      <c r="D3" s="44" t="s">
        <v>285</v>
      </c>
      <c r="E3" s="38">
        <v>3429.53</v>
      </c>
      <c r="F3" s="38">
        <v>2</v>
      </c>
      <c r="G3" s="38">
        <v>0.16</v>
      </c>
      <c r="H3" s="38">
        <f t="shared" ref="H3:H66" si="0">E3*G3</f>
        <v>548.72480000000007</v>
      </c>
      <c r="I3" s="38">
        <f t="shared" ref="I3:I66" si="1">E3-H3</f>
        <v>2880.8052000000002</v>
      </c>
      <c r="J3" s="47">
        <v>0.3</v>
      </c>
      <c r="K3" s="38">
        <f t="shared" ref="K3:K66" si="2">I3*J3</f>
        <v>864.24156000000005</v>
      </c>
      <c r="L3" s="39">
        <v>45556</v>
      </c>
      <c r="M3">
        <f t="shared" ref="M3:M66" si="3">I3-K3</f>
        <v>2016.5636400000003</v>
      </c>
    </row>
    <row r="4" spans="1:13">
      <c r="A4" s="38">
        <v>6</v>
      </c>
      <c r="B4" s="38">
        <v>3</v>
      </c>
      <c r="C4" s="38">
        <v>98</v>
      </c>
      <c r="D4" s="44" t="s">
        <v>286</v>
      </c>
      <c r="E4" s="38">
        <v>9328.52</v>
      </c>
      <c r="F4" s="38">
        <v>3</v>
      </c>
      <c r="G4" s="38">
        <v>0.1</v>
      </c>
      <c r="H4" s="38">
        <f t="shared" si="0"/>
        <v>932.85200000000009</v>
      </c>
      <c r="I4" s="38">
        <f t="shared" si="1"/>
        <v>8395.6679999999997</v>
      </c>
      <c r="J4" s="47">
        <v>0.3</v>
      </c>
      <c r="K4" s="38">
        <f t="shared" si="2"/>
        <v>2518.7003999999997</v>
      </c>
      <c r="L4" s="39">
        <v>45492</v>
      </c>
      <c r="M4">
        <f t="shared" si="3"/>
        <v>5876.9675999999999</v>
      </c>
    </row>
    <row r="5" spans="1:13">
      <c r="A5" s="38">
        <v>8</v>
      </c>
      <c r="B5" s="38">
        <v>4</v>
      </c>
      <c r="C5" s="38">
        <v>97</v>
      </c>
      <c r="D5" s="44" t="s">
        <v>287</v>
      </c>
      <c r="E5" s="38">
        <v>7193.46</v>
      </c>
      <c r="F5" s="38">
        <v>4</v>
      </c>
      <c r="G5" s="38">
        <v>0.25</v>
      </c>
      <c r="H5" s="38">
        <f t="shared" si="0"/>
        <v>1798.365</v>
      </c>
      <c r="I5" s="38">
        <f t="shared" si="1"/>
        <v>5395.0950000000003</v>
      </c>
      <c r="J5" s="47">
        <v>0.3</v>
      </c>
      <c r="K5" s="38">
        <f t="shared" si="2"/>
        <v>1618.5285000000001</v>
      </c>
      <c r="L5" s="39">
        <v>45425</v>
      </c>
      <c r="M5">
        <f t="shared" si="3"/>
        <v>3776.5664999999999</v>
      </c>
    </row>
    <row r="6" spans="1:13">
      <c r="A6" s="38">
        <v>10</v>
      </c>
      <c r="B6" s="38">
        <v>5</v>
      </c>
      <c r="C6" s="38">
        <v>96</v>
      </c>
      <c r="D6" s="44" t="s">
        <v>288</v>
      </c>
      <c r="E6" s="38">
        <v>2976.54</v>
      </c>
      <c r="F6" s="38">
        <v>5</v>
      </c>
      <c r="G6" s="38">
        <v>0.23</v>
      </c>
      <c r="H6" s="38">
        <f t="shared" si="0"/>
        <v>684.60419999999999</v>
      </c>
      <c r="I6" s="38">
        <f t="shared" si="1"/>
        <v>2291.9358000000002</v>
      </c>
      <c r="J6" s="47">
        <v>0.12</v>
      </c>
      <c r="K6" s="38">
        <f t="shared" si="2"/>
        <v>275.03229600000003</v>
      </c>
      <c r="L6" s="39">
        <v>45341</v>
      </c>
      <c r="M6">
        <f t="shared" si="3"/>
        <v>2016.9035040000001</v>
      </c>
    </row>
    <row r="7" spans="1:13">
      <c r="A7" s="38">
        <v>12</v>
      </c>
      <c r="B7" s="38">
        <v>6</v>
      </c>
      <c r="C7" s="38">
        <v>95</v>
      </c>
      <c r="D7" s="44" t="s">
        <v>294</v>
      </c>
      <c r="E7" s="38">
        <v>3918.54</v>
      </c>
      <c r="F7" s="38">
        <v>6</v>
      </c>
      <c r="G7" s="38">
        <v>0.15</v>
      </c>
      <c r="H7" s="38">
        <f t="shared" si="0"/>
        <v>587.78099999999995</v>
      </c>
      <c r="I7" s="38">
        <f t="shared" si="1"/>
        <v>3330.759</v>
      </c>
      <c r="J7" s="47">
        <v>0.3</v>
      </c>
      <c r="K7" s="38">
        <f t="shared" si="2"/>
        <v>999.22769999999991</v>
      </c>
      <c r="L7" s="39">
        <v>45506</v>
      </c>
      <c r="M7">
        <f t="shared" si="3"/>
        <v>2331.5313000000001</v>
      </c>
    </row>
    <row r="8" spans="1:13">
      <c r="A8" s="38">
        <v>14</v>
      </c>
      <c r="B8" s="38">
        <v>7</v>
      </c>
      <c r="C8" s="38">
        <v>94</v>
      </c>
      <c r="D8" s="44" t="s">
        <v>289</v>
      </c>
      <c r="E8" s="38">
        <v>7914.82</v>
      </c>
      <c r="F8" s="38">
        <v>7</v>
      </c>
      <c r="G8" s="38">
        <v>0.25</v>
      </c>
      <c r="H8" s="38">
        <f t="shared" si="0"/>
        <v>1978.7049999999999</v>
      </c>
      <c r="I8" s="38">
        <f t="shared" si="1"/>
        <v>5936.1149999999998</v>
      </c>
      <c r="J8" s="47">
        <v>0.3</v>
      </c>
      <c r="K8" s="38">
        <f t="shared" si="2"/>
        <v>1780.8344999999999</v>
      </c>
      <c r="L8" s="39">
        <v>45540</v>
      </c>
      <c r="M8">
        <f t="shared" si="3"/>
        <v>4155.2804999999998</v>
      </c>
    </row>
    <row r="9" spans="1:13">
      <c r="A9" s="38">
        <v>16</v>
      </c>
      <c r="B9" s="38">
        <v>8</v>
      </c>
      <c r="C9" s="38">
        <v>93</v>
      </c>
      <c r="D9" s="44" t="s">
        <v>293</v>
      </c>
      <c r="E9" s="38">
        <v>1503.44</v>
      </c>
      <c r="F9" s="38">
        <v>8</v>
      </c>
      <c r="G9" s="38">
        <v>0.21</v>
      </c>
      <c r="H9" s="38">
        <f t="shared" si="0"/>
        <v>315.72239999999999</v>
      </c>
      <c r="I9" s="38">
        <f t="shared" si="1"/>
        <v>1187.7175999999999</v>
      </c>
      <c r="J9" s="47">
        <v>0.3</v>
      </c>
      <c r="K9" s="38">
        <f t="shared" si="2"/>
        <v>356.31527999999997</v>
      </c>
      <c r="L9" s="39">
        <v>45520</v>
      </c>
      <c r="M9">
        <f t="shared" si="3"/>
        <v>831.40231999999992</v>
      </c>
    </row>
    <row r="10" spans="1:13">
      <c r="A10" s="38">
        <v>18</v>
      </c>
      <c r="B10" s="38">
        <v>9</v>
      </c>
      <c r="C10" s="38">
        <v>92</v>
      </c>
      <c r="D10" s="44" t="s">
        <v>292</v>
      </c>
      <c r="E10" s="38">
        <v>8396.2199999999993</v>
      </c>
      <c r="F10" s="38">
        <v>9</v>
      </c>
      <c r="G10" s="38">
        <v>0.19</v>
      </c>
      <c r="H10" s="38">
        <f t="shared" si="0"/>
        <v>1595.2818</v>
      </c>
      <c r="I10" s="38">
        <f t="shared" si="1"/>
        <v>6800.9381999999996</v>
      </c>
      <c r="J10" s="52">
        <v>0.42</v>
      </c>
      <c r="K10" s="38">
        <f t="shared" si="2"/>
        <v>2856.3940439999997</v>
      </c>
      <c r="L10" s="39">
        <v>45362</v>
      </c>
      <c r="M10">
        <f t="shared" si="3"/>
        <v>3944.5441559999999</v>
      </c>
    </row>
    <row r="11" spans="1:13">
      <c r="A11" s="38">
        <v>20</v>
      </c>
      <c r="B11" s="38">
        <v>10</v>
      </c>
      <c r="C11" s="38">
        <v>91</v>
      </c>
      <c r="D11" s="44" t="s">
        <v>290</v>
      </c>
      <c r="E11" s="38">
        <v>8245.41</v>
      </c>
      <c r="F11" s="38">
        <v>10</v>
      </c>
      <c r="G11" s="38">
        <v>0.1</v>
      </c>
      <c r="H11" s="38">
        <f t="shared" si="0"/>
        <v>824.54100000000005</v>
      </c>
      <c r="I11" s="38">
        <f t="shared" si="1"/>
        <v>7420.8689999999997</v>
      </c>
      <c r="J11" s="47">
        <v>0.56899999999999995</v>
      </c>
      <c r="K11" s="38">
        <f t="shared" si="2"/>
        <v>4222.4744609999998</v>
      </c>
      <c r="L11" s="39">
        <v>45342</v>
      </c>
      <c r="M11">
        <f t="shared" si="3"/>
        <v>3198.3945389999999</v>
      </c>
    </row>
    <row r="12" spans="1:13">
      <c r="A12" s="38">
        <v>22</v>
      </c>
      <c r="B12" s="38">
        <v>11</v>
      </c>
      <c r="C12" s="38">
        <v>90</v>
      </c>
      <c r="D12" s="44" t="s">
        <v>286</v>
      </c>
      <c r="E12" s="38">
        <v>4610.4799999999996</v>
      </c>
      <c r="F12" s="38">
        <v>11</v>
      </c>
      <c r="G12" s="38">
        <v>0.12</v>
      </c>
      <c r="H12" s="38">
        <f t="shared" si="0"/>
        <v>553.25759999999991</v>
      </c>
      <c r="I12" s="38">
        <f t="shared" si="1"/>
        <v>4057.2223999999997</v>
      </c>
      <c r="J12" s="47">
        <v>0.65800000000000003</v>
      </c>
      <c r="K12" s="38">
        <f t="shared" si="2"/>
        <v>2669.6523391999999</v>
      </c>
      <c r="L12" s="39">
        <v>45460</v>
      </c>
      <c r="M12">
        <f t="shared" si="3"/>
        <v>1387.5700607999997</v>
      </c>
    </row>
    <row r="13" spans="1:13">
      <c r="A13" s="38">
        <v>24</v>
      </c>
      <c r="B13" s="38">
        <v>12</v>
      </c>
      <c r="C13" s="38">
        <v>89</v>
      </c>
      <c r="D13" s="44" t="s">
        <v>295</v>
      </c>
      <c r="E13" s="38">
        <v>1595.7</v>
      </c>
      <c r="F13" s="38">
        <v>12</v>
      </c>
      <c r="G13" s="38">
        <v>0.28000000000000003</v>
      </c>
      <c r="H13" s="38">
        <f t="shared" si="0"/>
        <v>446.79600000000005</v>
      </c>
      <c r="I13" s="38">
        <f t="shared" si="1"/>
        <v>1148.904</v>
      </c>
      <c r="J13" s="47">
        <v>0.747</v>
      </c>
      <c r="K13" s="38">
        <f t="shared" si="2"/>
        <v>858.23128799999995</v>
      </c>
      <c r="L13" s="39">
        <v>45487</v>
      </c>
      <c r="M13">
        <f t="shared" si="3"/>
        <v>290.67271200000005</v>
      </c>
    </row>
    <row r="14" spans="1:13">
      <c r="A14" s="38">
        <v>26</v>
      </c>
      <c r="B14" s="38">
        <v>13</v>
      </c>
      <c r="C14" s="38">
        <v>88</v>
      </c>
      <c r="D14" s="44" t="s">
        <v>291</v>
      </c>
      <c r="E14" s="38">
        <v>9218.23</v>
      </c>
      <c r="F14" s="38">
        <v>13</v>
      </c>
      <c r="G14" s="38">
        <v>0.28000000000000003</v>
      </c>
      <c r="H14" s="38">
        <f t="shared" si="0"/>
        <v>2581.1044000000002</v>
      </c>
      <c r="I14" s="38">
        <f t="shared" si="1"/>
        <v>6637.1255999999994</v>
      </c>
      <c r="J14" s="47">
        <v>0.83599999999999997</v>
      </c>
      <c r="K14" s="38">
        <f t="shared" si="2"/>
        <v>5548.6370015999992</v>
      </c>
      <c r="L14" s="39">
        <v>45313</v>
      </c>
      <c r="M14">
        <f t="shared" si="3"/>
        <v>1088.4885984000002</v>
      </c>
    </row>
    <row r="15" spans="1:13">
      <c r="A15" s="38">
        <v>28</v>
      </c>
      <c r="B15" s="38">
        <v>14</v>
      </c>
      <c r="C15" s="38">
        <v>87</v>
      </c>
      <c r="D15" s="44" t="s">
        <v>293</v>
      </c>
      <c r="E15" s="38">
        <v>6104.62</v>
      </c>
      <c r="F15" s="38">
        <v>14</v>
      </c>
      <c r="G15" s="38">
        <v>0.21</v>
      </c>
      <c r="H15" s="38">
        <f t="shared" si="0"/>
        <v>1281.9702</v>
      </c>
      <c r="I15" s="38">
        <f t="shared" si="1"/>
        <v>4822.6498000000001</v>
      </c>
      <c r="J15" s="47">
        <v>0.25</v>
      </c>
      <c r="K15" s="38">
        <f t="shared" si="2"/>
        <v>1205.66245</v>
      </c>
      <c r="L15" s="39">
        <v>45340</v>
      </c>
      <c r="M15">
        <f t="shared" si="3"/>
        <v>3616.9873500000003</v>
      </c>
    </row>
    <row r="16" spans="1:13">
      <c r="A16" s="38">
        <v>30</v>
      </c>
      <c r="B16" s="38">
        <v>15</v>
      </c>
      <c r="C16" s="38">
        <v>86</v>
      </c>
      <c r="D16" s="44" t="s">
        <v>292</v>
      </c>
      <c r="E16" s="38">
        <v>7461.23</v>
      </c>
      <c r="F16" s="38">
        <v>15</v>
      </c>
      <c r="G16" s="38">
        <v>0.27</v>
      </c>
      <c r="H16" s="38">
        <f t="shared" si="0"/>
        <v>2014.5321000000001</v>
      </c>
      <c r="I16" s="38">
        <f t="shared" si="1"/>
        <v>5446.6978999999992</v>
      </c>
      <c r="J16" s="47">
        <v>0.14000000000000001</v>
      </c>
      <c r="K16" s="38">
        <f t="shared" si="2"/>
        <v>762.53770599999996</v>
      </c>
      <c r="L16" s="39">
        <v>45493</v>
      </c>
      <c r="M16">
        <f t="shared" si="3"/>
        <v>4684.1601939999991</v>
      </c>
    </row>
    <row r="17" spans="1:13">
      <c r="A17" s="38">
        <v>32</v>
      </c>
      <c r="B17" s="38">
        <v>16</v>
      </c>
      <c r="C17" s="38">
        <v>85</v>
      </c>
      <c r="D17" s="44" t="s">
        <v>297</v>
      </c>
      <c r="E17" s="38">
        <v>2913.64</v>
      </c>
      <c r="F17" s="38">
        <v>16</v>
      </c>
      <c r="G17" s="38">
        <v>0.22</v>
      </c>
      <c r="H17" s="38">
        <f t="shared" si="0"/>
        <v>641.00080000000003</v>
      </c>
      <c r="I17" s="38">
        <f t="shared" si="1"/>
        <v>2272.6391999999996</v>
      </c>
      <c r="J17" s="47">
        <v>3.2000000000000001E-2</v>
      </c>
      <c r="K17" s="38">
        <f t="shared" si="2"/>
        <v>72.724454399999985</v>
      </c>
      <c r="L17" s="39">
        <v>45351</v>
      </c>
      <c r="M17">
        <f t="shared" si="3"/>
        <v>2199.9147455999996</v>
      </c>
    </row>
    <row r="18" spans="1:13">
      <c r="A18" s="38">
        <v>34</v>
      </c>
      <c r="B18" s="38">
        <v>17</v>
      </c>
      <c r="C18" s="38">
        <v>84</v>
      </c>
      <c r="D18" s="44" t="s">
        <v>296</v>
      </c>
      <c r="E18" s="38">
        <v>5493.08</v>
      </c>
      <c r="F18" s="38">
        <v>17</v>
      </c>
      <c r="G18" s="38">
        <v>0.13</v>
      </c>
      <c r="H18" s="38">
        <f t="shared" si="0"/>
        <v>714.10040000000004</v>
      </c>
      <c r="I18" s="38">
        <f t="shared" si="1"/>
        <v>4778.9795999999997</v>
      </c>
      <c r="J18" s="47">
        <v>7.5999999999999998E-2</v>
      </c>
      <c r="K18" s="38">
        <f t="shared" si="2"/>
        <v>363.20244959999997</v>
      </c>
      <c r="L18" s="39">
        <v>45410</v>
      </c>
      <c r="M18">
        <f t="shared" si="3"/>
        <v>4415.7771503999993</v>
      </c>
    </row>
    <row r="19" spans="1:13">
      <c r="A19" s="38">
        <v>36</v>
      </c>
      <c r="B19" s="38">
        <v>18</v>
      </c>
      <c r="C19" s="38">
        <v>83</v>
      </c>
      <c r="D19" s="44" t="s">
        <v>284</v>
      </c>
      <c r="E19" s="38">
        <v>8962.15</v>
      </c>
      <c r="F19" s="38">
        <v>18</v>
      </c>
      <c r="G19" s="38">
        <v>0.13</v>
      </c>
      <c r="H19" s="38">
        <f t="shared" si="0"/>
        <v>1165.0795000000001</v>
      </c>
      <c r="I19" s="38">
        <f t="shared" si="1"/>
        <v>7797.0704999999998</v>
      </c>
      <c r="J19" s="47">
        <v>0.23419999999999999</v>
      </c>
      <c r="K19" s="38">
        <f t="shared" si="2"/>
        <v>1826.0739110999998</v>
      </c>
      <c r="L19" s="39">
        <v>45355</v>
      </c>
      <c r="M19">
        <f t="shared" si="3"/>
        <v>5970.9965888999996</v>
      </c>
    </row>
    <row r="20" spans="1:13">
      <c r="A20" s="38">
        <v>38</v>
      </c>
      <c r="B20" s="38">
        <v>19</v>
      </c>
      <c r="C20" s="38">
        <v>82</v>
      </c>
      <c r="D20" s="44" t="s">
        <v>296</v>
      </c>
      <c r="E20" s="38">
        <v>6785.67</v>
      </c>
      <c r="F20" s="38">
        <v>19</v>
      </c>
      <c r="G20" s="38">
        <v>0.16</v>
      </c>
      <c r="H20" s="38">
        <f t="shared" si="0"/>
        <v>1085.7072000000001</v>
      </c>
      <c r="I20" s="38">
        <f t="shared" si="1"/>
        <v>5699.9628000000002</v>
      </c>
      <c r="J20" s="47">
        <v>0.56899999999999995</v>
      </c>
      <c r="K20" s="38">
        <f t="shared" si="2"/>
        <v>3243.2788332</v>
      </c>
      <c r="L20" s="39">
        <v>45354</v>
      </c>
      <c r="M20">
        <f t="shared" si="3"/>
        <v>2456.6839668000002</v>
      </c>
    </row>
    <row r="21" spans="1:13">
      <c r="A21" s="38">
        <v>40</v>
      </c>
      <c r="B21" s="38">
        <v>20</v>
      </c>
      <c r="C21" s="38">
        <v>81</v>
      </c>
      <c r="D21" s="44" t="s">
        <v>298</v>
      </c>
      <c r="E21" s="38">
        <v>2285.84</v>
      </c>
      <c r="F21" s="38">
        <v>20</v>
      </c>
      <c r="G21" s="38">
        <v>0.28000000000000003</v>
      </c>
      <c r="H21" s="38">
        <f t="shared" si="0"/>
        <v>640.03520000000015</v>
      </c>
      <c r="I21" s="38">
        <f t="shared" si="1"/>
        <v>1645.8047999999999</v>
      </c>
      <c r="J21" s="47">
        <v>0.65800000000000003</v>
      </c>
      <c r="K21" s="38">
        <f t="shared" si="2"/>
        <v>1082.9395583999999</v>
      </c>
      <c r="L21" s="39">
        <v>45417</v>
      </c>
      <c r="M21">
        <f t="shared" si="3"/>
        <v>562.86524159999999</v>
      </c>
    </row>
    <row r="22" spans="1:13">
      <c r="A22" s="38">
        <v>42</v>
      </c>
      <c r="B22" s="38">
        <v>21</v>
      </c>
      <c r="C22" s="38">
        <v>80</v>
      </c>
      <c r="D22" s="44" t="s">
        <v>292</v>
      </c>
      <c r="E22" s="38">
        <v>2256.67</v>
      </c>
      <c r="F22" s="38">
        <v>21</v>
      </c>
      <c r="G22" s="38">
        <v>0.26</v>
      </c>
      <c r="H22" s="38">
        <f t="shared" si="0"/>
        <v>586.73419999999999</v>
      </c>
      <c r="I22" s="38">
        <f t="shared" si="1"/>
        <v>1669.9358000000002</v>
      </c>
      <c r="J22" s="47">
        <v>0.747</v>
      </c>
      <c r="K22" s="38">
        <f t="shared" si="2"/>
        <v>1247.4420426000001</v>
      </c>
      <c r="L22" s="39">
        <v>45567</v>
      </c>
      <c r="M22">
        <f t="shared" si="3"/>
        <v>422.49375740000005</v>
      </c>
    </row>
    <row r="23" spans="1:13">
      <c r="A23" s="38">
        <v>44</v>
      </c>
      <c r="B23" s="38">
        <v>22</v>
      </c>
      <c r="C23" s="38">
        <v>79</v>
      </c>
      <c r="D23" s="44" t="s">
        <v>299</v>
      </c>
      <c r="E23" s="38">
        <v>7704.9</v>
      </c>
      <c r="F23" s="38">
        <v>22</v>
      </c>
      <c r="G23" s="38">
        <v>0.27</v>
      </c>
      <c r="H23" s="38">
        <f t="shared" si="0"/>
        <v>2080.3229999999999</v>
      </c>
      <c r="I23" s="38">
        <f t="shared" si="1"/>
        <v>5624.5769999999993</v>
      </c>
      <c r="J23" s="47">
        <v>0.83599999999999997</v>
      </c>
      <c r="K23" s="38">
        <f t="shared" si="2"/>
        <v>4702.1463719999992</v>
      </c>
      <c r="L23" s="39">
        <v>45379</v>
      </c>
      <c r="M23">
        <f t="shared" si="3"/>
        <v>922.43062800000007</v>
      </c>
    </row>
    <row r="24" spans="1:13">
      <c r="A24" s="38">
        <v>46</v>
      </c>
      <c r="B24" s="38">
        <v>23</v>
      </c>
      <c r="C24" s="38">
        <v>78</v>
      </c>
      <c r="D24" s="44" t="s">
        <v>299</v>
      </c>
      <c r="E24" s="38">
        <v>5850.8</v>
      </c>
      <c r="F24" s="38">
        <v>23</v>
      </c>
      <c r="G24" s="38">
        <v>0.28000000000000003</v>
      </c>
      <c r="H24" s="38">
        <f t="shared" si="0"/>
        <v>1638.2240000000002</v>
      </c>
      <c r="I24" s="38">
        <f t="shared" si="1"/>
        <v>4212.576</v>
      </c>
      <c r="J24" s="47">
        <v>0.25</v>
      </c>
      <c r="K24" s="38">
        <f t="shared" si="2"/>
        <v>1053.144</v>
      </c>
      <c r="L24" s="39">
        <v>45426</v>
      </c>
      <c r="M24">
        <f t="shared" si="3"/>
        <v>3159.4319999999998</v>
      </c>
    </row>
    <row r="25" spans="1:13">
      <c r="A25" s="38">
        <v>48</v>
      </c>
      <c r="B25" s="38">
        <v>24</v>
      </c>
      <c r="C25" s="38">
        <v>77</v>
      </c>
      <c r="D25" s="44" t="s">
        <v>299</v>
      </c>
      <c r="E25" s="38">
        <v>7723.12</v>
      </c>
      <c r="F25" s="38">
        <v>24</v>
      </c>
      <c r="G25" s="38">
        <v>0.14000000000000001</v>
      </c>
      <c r="H25" s="38">
        <f t="shared" si="0"/>
        <v>1081.2368000000001</v>
      </c>
      <c r="I25" s="38">
        <f t="shared" si="1"/>
        <v>6641.8832000000002</v>
      </c>
      <c r="J25" s="47">
        <v>0.14000000000000001</v>
      </c>
      <c r="K25" s="38">
        <f t="shared" si="2"/>
        <v>929.86364800000013</v>
      </c>
      <c r="L25" s="39">
        <v>45493</v>
      </c>
      <c r="M25">
        <f t="shared" si="3"/>
        <v>5712.0195519999997</v>
      </c>
    </row>
    <row r="26" spans="1:13">
      <c r="A26" s="38">
        <v>50</v>
      </c>
      <c r="B26" s="38">
        <v>25</v>
      </c>
      <c r="C26" s="38">
        <v>76</v>
      </c>
      <c r="D26" s="44" t="s">
        <v>300</v>
      </c>
      <c r="E26" s="38">
        <v>4855.8999999999996</v>
      </c>
      <c r="F26" s="38">
        <v>25</v>
      </c>
      <c r="G26" s="38">
        <v>0.15</v>
      </c>
      <c r="H26" s="38">
        <f t="shared" si="0"/>
        <v>728.38499999999988</v>
      </c>
      <c r="I26" s="38">
        <f t="shared" si="1"/>
        <v>4127.5149999999994</v>
      </c>
      <c r="J26" s="47">
        <v>3.2000000000000001E-2</v>
      </c>
      <c r="K26" s="38">
        <f t="shared" si="2"/>
        <v>132.08047999999999</v>
      </c>
      <c r="L26" s="39">
        <v>45402</v>
      </c>
      <c r="M26">
        <f t="shared" si="3"/>
        <v>3995.4345199999993</v>
      </c>
    </row>
    <row r="27" spans="1:13">
      <c r="A27" s="38">
        <v>52</v>
      </c>
      <c r="B27" s="38">
        <v>26</v>
      </c>
      <c r="C27" s="38">
        <v>75</v>
      </c>
      <c r="D27" s="44" t="s">
        <v>289</v>
      </c>
      <c r="E27" s="38">
        <v>6251.8</v>
      </c>
      <c r="F27" s="38">
        <v>26</v>
      </c>
      <c r="G27" s="38">
        <v>0.12</v>
      </c>
      <c r="H27" s="38">
        <f t="shared" si="0"/>
        <v>750.21600000000001</v>
      </c>
      <c r="I27" s="38">
        <f t="shared" si="1"/>
        <v>5501.5839999999998</v>
      </c>
      <c r="J27" s="47">
        <v>7.5999999999999998E-2</v>
      </c>
      <c r="K27" s="38">
        <f t="shared" si="2"/>
        <v>418.120384</v>
      </c>
      <c r="L27" s="39">
        <v>45322</v>
      </c>
      <c r="M27">
        <f t="shared" si="3"/>
        <v>5083.463616</v>
      </c>
    </row>
    <row r="28" spans="1:13">
      <c r="A28" s="38">
        <v>54</v>
      </c>
      <c r="B28" s="38">
        <v>27</v>
      </c>
      <c r="C28" s="38">
        <v>74</v>
      </c>
      <c r="D28" s="44" t="s">
        <v>296</v>
      </c>
      <c r="E28" s="38">
        <v>4257.97</v>
      </c>
      <c r="F28" s="38">
        <v>27</v>
      </c>
      <c r="G28" s="38">
        <v>0.26</v>
      </c>
      <c r="H28" s="38">
        <f t="shared" si="0"/>
        <v>1107.0722000000001</v>
      </c>
      <c r="I28" s="38">
        <f t="shared" si="1"/>
        <v>3150.8978000000002</v>
      </c>
      <c r="J28" s="47">
        <v>0.184</v>
      </c>
      <c r="K28" s="38">
        <f t="shared" si="2"/>
        <v>579.76519519999999</v>
      </c>
      <c r="L28" s="39">
        <v>45389</v>
      </c>
      <c r="M28">
        <f t="shared" si="3"/>
        <v>2571.1326048000001</v>
      </c>
    </row>
    <row r="29" spans="1:13">
      <c r="A29" s="38">
        <v>56</v>
      </c>
      <c r="B29" s="38">
        <v>28</v>
      </c>
      <c r="C29" s="38">
        <v>73</v>
      </c>
      <c r="D29" s="44" t="s">
        <v>305</v>
      </c>
      <c r="E29" s="38">
        <v>9975.93</v>
      </c>
      <c r="F29" s="38">
        <v>28</v>
      </c>
      <c r="G29" s="38">
        <v>0.28000000000000003</v>
      </c>
      <c r="H29" s="38">
        <f t="shared" si="0"/>
        <v>2793.2604000000006</v>
      </c>
      <c r="I29" s="38">
        <f t="shared" si="1"/>
        <v>7182.6695999999993</v>
      </c>
      <c r="J29" s="47">
        <v>1E-4</v>
      </c>
      <c r="K29" s="38">
        <f t="shared" si="2"/>
        <v>0.71826696000000001</v>
      </c>
      <c r="L29" s="39">
        <v>45368</v>
      </c>
      <c r="M29">
        <f t="shared" si="3"/>
        <v>7181.9513330399996</v>
      </c>
    </row>
    <row r="30" spans="1:13">
      <c r="A30" s="38">
        <v>58</v>
      </c>
      <c r="B30" s="38">
        <v>29</v>
      </c>
      <c r="C30" s="38">
        <v>72</v>
      </c>
      <c r="D30" s="44" t="s">
        <v>287</v>
      </c>
      <c r="E30" s="38">
        <v>2244.9899999999998</v>
      </c>
      <c r="F30" s="38">
        <v>29</v>
      </c>
      <c r="G30" s="38">
        <v>0.18</v>
      </c>
      <c r="H30" s="38">
        <f t="shared" si="0"/>
        <v>404.09819999999996</v>
      </c>
      <c r="I30" s="38">
        <f t="shared" si="1"/>
        <v>1840.8917999999999</v>
      </c>
      <c r="J30" s="47">
        <v>0.13400000000000001</v>
      </c>
      <c r="K30" s="38">
        <f t="shared" si="2"/>
        <v>246.6795012</v>
      </c>
      <c r="L30" s="39">
        <v>45538</v>
      </c>
      <c r="M30">
        <f t="shared" si="3"/>
        <v>1594.2122987999999</v>
      </c>
    </row>
    <row r="31" spans="1:13">
      <c r="A31" s="38">
        <v>60</v>
      </c>
      <c r="B31" s="38">
        <v>30</v>
      </c>
      <c r="C31" s="38">
        <v>71</v>
      </c>
      <c r="D31" s="44" t="s">
        <v>324</v>
      </c>
      <c r="E31" s="38">
        <v>5441.64</v>
      </c>
      <c r="F31" s="38">
        <v>30</v>
      </c>
      <c r="G31" s="38">
        <v>0.22</v>
      </c>
      <c r="H31" s="38">
        <f t="shared" si="0"/>
        <v>1197.1608000000001</v>
      </c>
      <c r="I31" s="38">
        <f t="shared" si="1"/>
        <v>4244.4791999999998</v>
      </c>
      <c r="J31" s="47">
        <v>0.42</v>
      </c>
      <c r="K31" s="38">
        <f t="shared" si="2"/>
        <v>1782.6812639999998</v>
      </c>
      <c r="L31" s="39">
        <v>45505</v>
      </c>
      <c r="M31">
        <f t="shared" si="3"/>
        <v>2461.7979359999999</v>
      </c>
    </row>
    <row r="32" spans="1:13">
      <c r="A32" s="38">
        <v>62</v>
      </c>
      <c r="B32" s="38">
        <v>31</v>
      </c>
      <c r="C32" s="38">
        <v>70</v>
      </c>
      <c r="D32" s="44" t="s">
        <v>288</v>
      </c>
      <c r="E32" s="38">
        <v>7802.04</v>
      </c>
      <c r="F32" s="38">
        <v>31</v>
      </c>
      <c r="G32" s="38">
        <v>0.13</v>
      </c>
      <c r="H32" s="38">
        <f t="shared" si="0"/>
        <v>1014.2652</v>
      </c>
      <c r="I32" s="38">
        <f t="shared" si="1"/>
        <v>6787.7748000000001</v>
      </c>
      <c r="J32" s="47">
        <v>0.02</v>
      </c>
      <c r="K32" s="38">
        <f t="shared" si="2"/>
        <v>135.75549599999999</v>
      </c>
      <c r="L32" s="39">
        <v>45398</v>
      </c>
      <c r="M32">
        <f t="shared" si="3"/>
        <v>6652.0193040000004</v>
      </c>
    </row>
    <row r="33" spans="1:13">
      <c r="A33" s="38">
        <v>64</v>
      </c>
      <c r="B33" s="38">
        <v>32</v>
      </c>
      <c r="C33" s="38">
        <v>69</v>
      </c>
      <c r="D33" s="44" t="s">
        <v>292</v>
      </c>
      <c r="E33" s="38">
        <v>8749.93</v>
      </c>
      <c r="F33" s="38">
        <v>32</v>
      </c>
      <c r="G33" s="38">
        <v>0.28999999999999998</v>
      </c>
      <c r="H33" s="38">
        <f t="shared" si="0"/>
        <v>2537.4796999999999</v>
      </c>
      <c r="I33" s="38">
        <f t="shared" si="1"/>
        <v>6212.4503000000004</v>
      </c>
      <c r="J33" s="47">
        <v>0.56000000000000005</v>
      </c>
      <c r="K33" s="38">
        <f t="shared" si="2"/>
        <v>3478.9721680000007</v>
      </c>
      <c r="L33" s="39">
        <v>45340</v>
      </c>
      <c r="M33">
        <f t="shared" si="3"/>
        <v>2733.4781319999997</v>
      </c>
    </row>
    <row r="34" spans="1:13">
      <c r="A34" s="38">
        <v>66</v>
      </c>
      <c r="B34" s="38">
        <v>33</v>
      </c>
      <c r="C34" s="38">
        <v>68</v>
      </c>
      <c r="D34" s="44" t="s">
        <v>302</v>
      </c>
      <c r="E34" s="38">
        <v>2375.5700000000002</v>
      </c>
      <c r="F34" s="38">
        <v>33</v>
      </c>
      <c r="G34" s="38">
        <v>0.27</v>
      </c>
      <c r="H34" s="38">
        <f t="shared" si="0"/>
        <v>641.40390000000014</v>
      </c>
      <c r="I34" s="38">
        <f t="shared" si="1"/>
        <v>1734.1660999999999</v>
      </c>
      <c r="J34" s="47">
        <v>0.65</v>
      </c>
      <c r="K34" s="38">
        <f t="shared" si="2"/>
        <v>1127.2079650000001</v>
      </c>
      <c r="L34" s="39">
        <v>45534</v>
      </c>
      <c r="M34">
        <f t="shared" si="3"/>
        <v>606.95813499999986</v>
      </c>
    </row>
    <row r="35" spans="1:13">
      <c r="A35" s="38">
        <v>68</v>
      </c>
      <c r="B35" s="38">
        <v>34</v>
      </c>
      <c r="C35" s="38">
        <v>67</v>
      </c>
      <c r="D35" s="44" t="s">
        <v>306</v>
      </c>
      <c r="E35" s="38">
        <v>2439.84</v>
      </c>
      <c r="F35" s="38">
        <v>34</v>
      </c>
      <c r="G35" s="38">
        <v>0.3</v>
      </c>
      <c r="H35" s="38">
        <f t="shared" si="0"/>
        <v>731.952</v>
      </c>
      <c r="I35" s="38">
        <f t="shared" si="1"/>
        <v>1707.8880000000001</v>
      </c>
      <c r="J35" s="47">
        <v>0.32</v>
      </c>
      <c r="K35" s="38">
        <f t="shared" si="2"/>
        <v>546.52416000000005</v>
      </c>
      <c r="L35" s="39">
        <v>45409</v>
      </c>
      <c r="M35">
        <f t="shared" si="3"/>
        <v>1161.36384</v>
      </c>
    </row>
    <row r="36" spans="1:13">
      <c r="A36" s="38">
        <v>70</v>
      </c>
      <c r="B36" s="38">
        <v>35</v>
      </c>
      <c r="C36" s="38">
        <v>66</v>
      </c>
      <c r="D36" s="44" t="s">
        <v>290</v>
      </c>
      <c r="E36" s="38">
        <v>7124.33</v>
      </c>
      <c r="F36" s="38">
        <v>35</v>
      </c>
      <c r="G36" s="38">
        <v>0.26</v>
      </c>
      <c r="H36" s="38">
        <f t="shared" si="0"/>
        <v>1852.3258000000001</v>
      </c>
      <c r="I36" s="38">
        <f t="shared" si="1"/>
        <v>5272.0041999999994</v>
      </c>
      <c r="J36" s="47">
        <v>2.9999999999999997E-4</v>
      </c>
      <c r="K36" s="38">
        <f t="shared" si="2"/>
        <v>1.5816012599999998</v>
      </c>
      <c r="L36" s="39">
        <v>45530</v>
      </c>
      <c r="M36">
        <f t="shared" si="3"/>
        <v>5270.4225987399996</v>
      </c>
    </row>
    <row r="37" spans="1:13">
      <c r="A37" s="38">
        <v>72</v>
      </c>
      <c r="B37" s="38">
        <v>36</v>
      </c>
      <c r="C37" s="38">
        <v>65</v>
      </c>
      <c r="D37" s="44" t="s">
        <v>301</v>
      </c>
      <c r="E37" s="38">
        <v>6367.68</v>
      </c>
      <c r="F37" s="38">
        <v>36</v>
      </c>
      <c r="G37" s="38">
        <v>0.28000000000000003</v>
      </c>
      <c r="H37" s="38">
        <f t="shared" si="0"/>
        <v>1782.9504000000002</v>
      </c>
      <c r="I37" s="38">
        <f t="shared" si="1"/>
        <v>4584.7296000000006</v>
      </c>
      <c r="J37" s="47">
        <v>0.21</v>
      </c>
      <c r="K37" s="38">
        <f t="shared" si="2"/>
        <v>962.79321600000003</v>
      </c>
      <c r="L37" s="39">
        <v>45499</v>
      </c>
      <c r="M37">
        <f t="shared" si="3"/>
        <v>3621.9363840000005</v>
      </c>
    </row>
    <row r="38" spans="1:13">
      <c r="A38" s="38">
        <v>74</v>
      </c>
      <c r="B38" s="38">
        <v>37</v>
      </c>
      <c r="C38" s="38">
        <v>64</v>
      </c>
      <c r="D38" s="44" t="s">
        <v>325</v>
      </c>
      <c r="E38" s="38">
        <v>4462.91</v>
      </c>
      <c r="F38" s="38">
        <v>37</v>
      </c>
      <c r="G38" s="38">
        <v>0.1</v>
      </c>
      <c r="H38" s="38">
        <f t="shared" si="0"/>
        <v>446.291</v>
      </c>
      <c r="I38" s="38">
        <f t="shared" si="1"/>
        <v>4016.6189999999997</v>
      </c>
      <c r="J38" s="47">
        <v>0.11</v>
      </c>
      <c r="K38" s="38">
        <f t="shared" si="2"/>
        <v>441.82808999999997</v>
      </c>
      <c r="L38" s="39">
        <v>45328</v>
      </c>
      <c r="M38">
        <f t="shared" si="3"/>
        <v>3574.7909099999997</v>
      </c>
    </row>
    <row r="39" spans="1:13">
      <c r="A39" s="38">
        <v>76</v>
      </c>
      <c r="B39" s="38">
        <v>38</v>
      </c>
      <c r="C39" s="38">
        <v>63</v>
      </c>
      <c r="D39" s="44" t="s">
        <v>326</v>
      </c>
      <c r="E39" s="38">
        <v>6363</v>
      </c>
      <c r="F39" s="38">
        <v>38</v>
      </c>
      <c r="G39" s="38">
        <v>0.25</v>
      </c>
      <c r="H39" s="38">
        <f t="shared" si="0"/>
        <v>1590.75</v>
      </c>
      <c r="I39" s="38">
        <f t="shared" si="1"/>
        <v>4772.25</v>
      </c>
      <c r="J39" s="47">
        <v>0.23100000000000001</v>
      </c>
      <c r="K39" s="38">
        <f t="shared" si="2"/>
        <v>1102.38975</v>
      </c>
      <c r="L39" s="39">
        <v>45487</v>
      </c>
      <c r="M39">
        <f t="shared" si="3"/>
        <v>3669.8602499999997</v>
      </c>
    </row>
    <row r="40" spans="1:13">
      <c r="A40" s="38">
        <v>78</v>
      </c>
      <c r="B40" s="38">
        <v>39</v>
      </c>
      <c r="C40" s="38">
        <v>62</v>
      </c>
      <c r="D40" s="44" t="s">
        <v>327</v>
      </c>
      <c r="E40" s="38">
        <v>5212.45</v>
      </c>
      <c r="F40" s="38">
        <v>39</v>
      </c>
      <c r="G40" s="38">
        <v>0.17</v>
      </c>
      <c r="H40" s="38">
        <f t="shared" si="0"/>
        <v>886.11650000000009</v>
      </c>
      <c r="I40" s="38">
        <f t="shared" si="1"/>
        <v>4326.3334999999997</v>
      </c>
      <c r="J40" s="47">
        <v>0.32</v>
      </c>
      <c r="K40" s="38">
        <f t="shared" si="2"/>
        <v>1384.4267199999999</v>
      </c>
      <c r="L40" s="39">
        <v>45540</v>
      </c>
      <c r="M40">
        <f t="shared" si="3"/>
        <v>2941.9067799999998</v>
      </c>
    </row>
    <row r="41" spans="1:13">
      <c r="A41" s="38">
        <v>80</v>
      </c>
      <c r="B41" s="38">
        <v>40</v>
      </c>
      <c r="C41" s="38">
        <v>61</v>
      </c>
      <c r="D41" s="44" t="s">
        <v>302</v>
      </c>
      <c r="E41" s="38">
        <v>3262.73</v>
      </c>
      <c r="F41" s="38">
        <v>40</v>
      </c>
      <c r="G41" s="38">
        <v>0.28999999999999998</v>
      </c>
      <c r="H41" s="38">
        <f t="shared" si="0"/>
        <v>946.19169999999997</v>
      </c>
      <c r="I41" s="38">
        <f t="shared" si="1"/>
        <v>2316.5383000000002</v>
      </c>
      <c r="J41" s="47">
        <v>0.43</v>
      </c>
      <c r="K41" s="38">
        <f t="shared" si="2"/>
        <v>996.11146900000006</v>
      </c>
      <c r="L41" s="39">
        <v>45357</v>
      </c>
      <c r="M41">
        <f t="shared" si="3"/>
        <v>1320.4268310000002</v>
      </c>
    </row>
    <row r="42" spans="1:13">
      <c r="A42" s="38">
        <v>82</v>
      </c>
      <c r="B42" s="38">
        <v>41</v>
      </c>
      <c r="C42" s="38">
        <v>60</v>
      </c>
      <c r="D42" s="44" t="s">
        <v>290</v>
      </c>
      <c r="E42" s="38">
        <v>5979.03</v>
      </c>
      <c r="F42" s="38">
        <v>41</v>
      </c>
      <c r="G42" s="38">
        <v>0.26</v>
      </c>
      <c r="H42" s="38">
        <f t="shared" si="0"/>
        <v>1554.5478000000001</v>
      </c>
      <c r="I42" s="38">
        <f t="shared" si="1"/>
        <v>4424.4821999999995</v>
      </c>
      <c r="J42" s="47">
        <v>0.24</v>
      </c>
      <c r="K42" s="38">
        <f t="shared" si="2"/>
        <v>1061.8757279999998</v>
      </c>
      <c r="L42" s="39">
        <v>45521</v>
      </c>
      <c r="M42">
        <f t="shared" si="3"/>
        <v>3362.6064719999995</v>
      </c>
    </row>
    <row r="43" spans="1:13">
      <c r="A43" s="38">
        <v>84</v>
      </c>
      <c r="B43" s="38">
        <v>42</v>
      </c>
      <c r="C43" s="38">
        <v>59</v>
      </c>
      <c r="D43" s="44" t="s">
        <v>296</v>
      </c>
      <c r="E43" s="38">
        <v>9481.8799999999992</v>
      </c>
      <c r="F43" s="38">
        <v>42</v>
      </c>
      <c r="G43" s="38">
        <v>0.27</v>
      </c>
      <c r="H43" s="38">
        <f t="shared" si="0"/>
        <v>2560.1075999999998</v>
      </c>
      <c r="I43" s="38">
        <f t="shared" si="1"/>
        <v>6921.7723999999998</v>
      </c>
      <c r="J43" s="47">
        <v>0.19</v>
      </c>
      <c r="K43" s="38">
        <f t="shared" si="2"/>
        <v>1315.1367559999999</v>
      </c>
      <c r="L43" s="39">
        <v>45517</v>
      </c>
      <c r="M43">
        <f t="shared" si="3"/>
        <v>5606.635644</v>
      </c>
    </row>
    <row r="44" spans="1:13">
      <c r="A44" s="38">
        <v>86</v>
      </c>
      <c r="B44" s="38">
        <v>43</v>
      </c>
      <c r="C44" s="38">
        <v>58</v>
      </c>
      <c r="D44" s="44" t="s">
        <v>328</v>
      </c>
      <c r="E44" s="38">
        <v>7122.55</v>
      </c>
      <c r="F44" s="38">
        <v>43</v>
      </c>
      <c r="G44" s="38">
        <v>0.26</v>
      </c>
      <c r="H44" s="38">
        <f t="shared" si="0"/>
        <v>1851.8630000000001</v>
      </c>
      <c r="I44" s="38">
        <f t="shared" si="1"/>
        <v>5270.6869999999999</v>
      </c>
      <c r="J44" s="47">
        <v>0.25</v>
      </c>
      <c r="K44" s="38">
        <f t="shared" si="2"/>
        <v>1317.67175</v>
      </c>
      <c r="L44" s="39">
        <v>45351</v>
      </c>
      <c r="M44">
        <f t="shared" si="3"/>
        <v>3953.0152499999999</v>
      </c>
    </row>
    <row r="45" spans="1:13">
      <c r="A45" s="38">
        <v>88</v>
      </c>
      <c r="B45" s="38">
        <v>44</v>
      </c>
      <c r="C45" s="38">
        <v>57</v>
      </c>
      <c r="D45" s="44" t="s">
        <v>329</v>
      </c>
      <c r="E45" s="38">
        <v>2030.97</v>
      </c>
      <c r="F45" s="38">
        <v>44</v>
      </c>
      <c r="G45" s="38">
        <v>0.15</v>
      </c>
      <c r="H45" s="38">
        <f t="shared" si="0"/>
        <v>304.64549999999997</v>
      </c>
      <c r="I45" s="38">
        <f t="shared" si="1"/>
        <v>1726.3245000000002</v>
      </c>
      <c r="J45" s="47">
        <v>0.16</v>
      </c>
      <c r="K45" s="38">
        <f t="shared" si="2"/>
        <v>276.21192000000002</v>
      </c>
      <c r="L45" s="39">
        <v>45358</v>
      </c>
      <c r="M45">
        <f t="shared" si="3"/>
        <v>1450.1125800000002</v>
      </c>
    </row>
    <row r="46" spans="1:13">
      <c r="A46" s="38">
        <v>90</v>
      </c>
      <c r="B46" s="38">
        <v>45</v>
      </c>
      <c r="C46" s="38">
        <v>56</v>
      </c>
      <c r="D46" s="44" t="s">
        <v>290</v>
      </c>
      <c r="E46" s="38">
        <v>8963.1</v>
      </c>
      <c r="F46" s="38">
        <v>45</v>
      </c>
      <c r="G46" s="38">
        <v>0.26</v>
      </c>
      <c r="H46" s="38">
        <f t="shared" si="0"/>
        <v>2330.4059999999999</v>
      </c>
      <c r="I46" s="38">
        <f t="shared" si="1"/>
        <v>6632.6940000000004</v>
      </c>
      <c r="J46" s="47">
        <v>0.22</v>
      </c>
      <c r="K46" s="38">
        <f t="shared" si="2"/>
        <v>1459.1926800000001</v>
      </c>
      <c r="L46" s="39">
        <v>45547</v>
      </c>
      <c r="M46">
        <f t="shared" si="3"/>
        <v>5173.5013200000003</v>
      </c>
    </row>
    <row r="47" spans="1:13">
      <c r="A47" s="38">
        <v>92</v>
      </c>
      <c r="B47" s="38">
        <v>46</v>
      </c>
      <c r="C47" s="38">
        <v>55</v>
      </c>
      <c r="D47" s="44" t="s">
        <v>290</v>
      </c>
      <c r="E47" s="38">
        <v>7757.9</v>
      </c>
      <c r="F47" s="38">
        <v>46</v>
      </c>
      <c r="G47" s="38">
        <v>0.12</v>
      </c>
      <c r="H47" s="38">
        <f t="shared" si="0"/>
        <v>930.94799999999987</v>
      </c>
      <c r="I47" s="38">
        <f t="shared" si="1"/>
        <v>6826.9519999999993</v>
      </c>
      <c r="J47" s="47">
        <v>0.2</v>
      </c>
      <c r="K47" s="38">
        <f t="shared" si="2"/>
        <v>1365.3904</v>
      </c>
      <c r="L47" s="39">
        <v>45534</v>
      </c>
      <c r="M47">
        <f t="shared" si="3"/>
        <v>5461.5615999999991</v>
      </c>
    </row>
    <row r="48" spans="1:13">
      <c r="A48" s="38">
        <v>94</v>
      </c>
      <c r="B48" s="38">
        <v>47</v>
      </c>
      <c r="C48" s="38">
        <v>54</v>
      </c>
      <c r="D48" s="44" t="s">
        <v>290</v>
      </c>
      <c r="E48" s="38">
        <v>7917.39</v>
      </c>
      <c r="F48" s="38">
        <v>47</v>
      </c>
      <c r="G48" s="38">
        <v>0.27</v>
      </c>
      <c r="H48" s="38">
        <f t="shared" si="0"/>
        <v>2137.6953000000003</v>
      </c>
      <c r="I48" s="38">
        <f t="shared" si="1"/>
        <v>5779.6947</v>
      </c>
      <c r="J48" s="47">
        <v>0.18</v>
      </c>
      <c r="K48" s="38">
        <f t="shared" si="2"/>
        <v>1040.3450459999999</v>
      </c>
      <c r="L48" s="39">
        <v>45571</v>
      </c>
      <c r="M48">
        <f t="shared" si="3"/>
        <v>4739.3496539999996</v>
      </c>
    </row>
    <row r="49" spans="1:13">
      <c r="A49" s="38">
        <v>96</v>
      </c>
      <c r="B49" s="38">
        <v>48</v>
      </c>
      <c r="C49" s="38">
        <v>53</v>
      </c>
      <c r="D49" s="44" t="s">
        <v>296</v>
      </c>
      <c r="E49" s="38">
        <v>4061.58</v>
      </c>
      <c r="F49" s="38">
        <v>48</v>
      </c>
      <c r="G49" s="38">
        <v>0.27</v>
      </c>
      <c r="H49" s="38">
        <f t="shared" si="0"/>
        <v>1096.6266000000001</v>
      </c>
      <c r="I49" s="38">
        <f t="shared" si="1"/>
        <v>2964.9533999999999</v>
      </c>
      <c r="J49" s="47">
        <v>0.22</v>
      </c>
      <c r="K49" s="38">
        <f t="shared" si="2"/>
        <v>652.28974800000003</v>
      </c>
      <c r="L49" s="39">
        <v>45527</v>
      </c>
      <c r="M49">
        <f t="shared" si="3"/>
        <v>2312.6636519999997</v>
      </c>
    </row>
    <row r="50" spans="1:13">
      <c r="A50" s="38">
        <v>98</v>
      </c>
      <c r="B50" s="38">
        <v>49</v>
      </c>
      <c r="C50" s="38">
        <v>52</v>
      </c>
      <c r="D50" s="44" t="s">
        <v>297</v>
      </c>
      <c r="E50" s="38">
        <v>3641.5</v>
      </c>
      <c r="F50" s="38">
        <v>49</v>
      </c>
      <c r="G50" s="38">
        <v>0.14000000000000001</v>
      </c>
      <c r="H50" s="38">
        <f t="shared" si="0"/>
        <v>509.81000000000006</v>
      </c>
      <c r="I50" s="38">
        <f t="shared" si="1"/>
        <v>3131.69</v>
      </c>
      <c r="J50" s="47">
        <v>0.15</v>
      </c>
      <c r="K50" s="38">
        <f t="shared" si="2"/>
        <v>469.75349999999997</v>
      </c>
      <c r="L50" s="39">
        <v>45423</v>
      </c>
      <c r="M50">
        <f t="shared" si="3"/>
        <v>2661.9365000000003</v>
      </c>
    </row>
    <row r="51" spans="1:13">
      <c r="A51" s="38">
        <v>100</v>
      </c>
      <c r="B51" s="38">
        <v>50</v>
      </c>
      <c r="C51" s="38">
        <v>51</v>
      </c>
      <c r="D51" s="44" t="s">
        <v>297</v>
      </c>
      <c r="E51" s="38">
        <v>2423.42</v>
      </c>
      <c r="F51" s="38">
        <v>50</v>
      </c>
      <c r="G51" s="38">
        <v>0.26</v>
      </c>
      <c r="H51" s="38">
        <f t="shared" si="0"/>
        <v>630.08920000000001</v>
      </c>
      <c r="I51" s="38">
        <f t="shared" si="1"/>
        <v>1793.3308000000002</v>
      </c>
      <c r="J51" s="47">
        <v>0.24</v>
      </c>
      <c r="K51" s="38">
        <f t="shared" si="2"/>
        <v>430.39939200000003</v>
      </c>
      <c r="L51" s="39">
        <v>45510</v>
      </c>
      <c r="M51">
        <f t="shared" si="3"/>
        <v>1362.9314080000001</v>
      </c>
    </row>
    <row r="52" spans="1:13">
      <c r="A52" s="38">
        <v>1</v>
      </c>
      <c r="B52" s="38">
        <v>51</v>
      </c>
      <c r="C52" s="38">
        <v>50</v>
      </c>
      <c r="D52" s="44" t="s">
        <v>301</v>
      </c>
      <c r="E52" s="38">
        <v>1029.21</v>
      </c>
      <c r="F52" s="38">
        <v>51</v>
      </c>
      <c r="G52" s="38">
        <v>0.19</v>
      </c>
      <c r="H52" s="38">
        <f t="shared" si="0"/>
        <v>195.54990000000001</v>
      </c>
      <c r="I52" s="38">
        <f t="shared" si="1"/>
        <v>833.66010000000006</v>
      </c>
      <c r="J52" s="47">
        <v>0.1</v>
      </c>
      <c r="K52" s="38">
        <f t="shared" si="2"/>
        <v>83.366010000000017</v>
      </c>
      <c r="L52" s="39">
        <v>45307</v>
      </c>
      <c r="M52">
        <f t="shared" si="3"/>
        <v>750.2940900000001</v>
      </c>
    </row>
    <row r="53" spans="1:13">
      <c r="A53" s="38">
        <v>3</v>
      </c>
      <c r="B53" s="38">
        <v>52</v>
      </c>
      <c r="C53" s="38">
        <v>49</v>
      </c>
      <c r="D53" s="44" t="s">
        <v>294</v>
      </c>
      <c r="E53" s="38">
        <v>7498.83</v>
      </c>
      <c r="F53" s="38">
        <v>52</v>
      </c>
      <c r="G53" s="38">
        <v>0.16</v>
      </c>
      <c r="H53" s="38">
        <f t="shared" si="0"/>
        <v>1199.8127999999999</v>
      </c>
      <c r="I53" s="38">
        <f t="shared" si="1"/>
        <v>6299.0172000000002</v>
      </c>
      <c r="J53" s="47">
        <v>0.04</v>
      </c>
      <c r="K53" s="38">
        <f t="shared" si="2"/>
        <v>251.960688</v>
      </c>
      <c r="L53" s="39">
        <v>45303</v>
      </c>
      <c r="M53">
        <f t="shared" si="3"/>
        <v>6047.0565120000001</v>
      </c>
    </row>
    <row r="54" spans="1:13">
      <c r="A54" s="38">
        <v>5</v>
      </c>
      <c r="B54" s="38">
        <v>53</v>
      </c>
      <c r="C54" s="38">
        <v>48</v>
      </c>
      <c r="D54" s="44" t="s">
        <v>301</v>
      </c>
      <c r="E54" s="38">
        <v>7477.13</v>
      </c>
      <c r="F54" s="38">
        <v>53</v>
      </c>
      <c r="G54" s="38">
        <v>0.26</v>
      </c>
      <c r="H54" s="38">
        <f t="shared" si="0"/>
        <v>1944.0538000000001</v>
      </c>
      <c r="I54" s="38">
        <f t="shared" si="1"/>
        <v>5533.0761999999995</v>
      </c>
      <c r="J54" s="47">
        <v>5.2999999999999999E-2</v>
      </c>
      <c r="K54" s="38">
        <f t="shared" si="2"/>
        <v>293.25303859999997</v>
      </c>
      <c r="L54" s="39">
        <v>45323</v>
      </c>
      <c r="M54">
        <f t="shared" si="3"/>
        <v>5239.8231613999997</v>
      </c>
    </row>
    <row r="55" spans="1:13">
      <c r="A55" s="38">
        <v>7</v>
      </c>
      <c r="B55" s="38">
        <v>54</v>
      </c>
      <c r="C55" s="38">
        <v>47</v>
      </c>
      <c r="D55" s="44" t="s">
        <v>301</v>
      </c>
      <c r="E55" s="38">
        <v>9746.99</v>
      </c>
      <c r="F55" s="38">
        <v>54</v>
      </c>
      <c r="G55" s="38">
        <v>0.15</v>
      </c>
      <c r="H55" s="38">
        <f t="shared" si="0"/>
        <v>1462.0484999999999</v>
      </c>
      <c r="I55" s="38">
        <f t="shared" si="1"/>
        <v>8284.9415000000008</v>
      </c>
      <c r="J55" s="47">
        <v>0.04</v>
      </c>
      <c r="K55" s="38">
        <f t="shared" si="2"/>
        <v>331.39766000000003</v>
      </c>
      <c r="L55" s="39">
        <v>45309</v>
      </c>
      <c r="M55">
        <f t="shared" si="3"/>
        <v>7953.5438400000012</v>
      </c>
    </row>
    <row r="56" spans="1:13">
      <c r="A56" s="38">
        <v>9</v>
      </c>
      <c r="B56" s="38">
        <v>55</v>
      </c>
      <c r="C56" s="38">
        <v>46</v>
      </c>
      <c r="D56" s="44" t="s">
        <v>294</v>
      </c>
      <c r="E56" s="38">
        <v>7857.66</v>
      </c>
      <c r="F56" s="38">
        <v>55</v>
      </c>
      <c r="G56" s="38">
        <v>0.1</v>
      </c>
      <c r="H56" s="38">
        <f t="shared" si="0"/>
        <v>785.76600000000008</v>
      </c>
      <c r="I56" s="38">
        <f t="shared" si="1"/>
        <v>7071.8940000000002</v>
      </c>
      <c r="J56" s="47">
        <v>0.4</v>
      </c>
      <c r="K56" s="38">
        <f t="shared" si="2"/>
        <v>2828.7576000000004</v>
      </c>
      <c r="L56" s="39">
        <v>45541</v>
      </c>
      <c r="M56">
        <f t="shared" si="3"/>
        <v>4243.1363999999994</v>
      </c>
    </row>
    <row r="57" spans="1:13">
      <c r="A57" s="38">
        <v>11</v>
      </c>
      <c r="B57" s="38">
        <v>56</v>
      </c>
      <c r="C57" s="38">
        <v>45</v>
      </c>
      <c r="D57" s="44" t="s">
        <v>294</v>
      </c>
      <c r="E57" s="38">
        <v>5569.14</v>
      </c>
      <c r="F57" s="38">
        <v>56</v>
      </c>
      <c r="G57" s="38">
        <v>0.14000000000000001</v>
      </c>
      <c r="H57" s="38">
        <f t="shared" si="0"/>
        <v>779.67960000000016</v>
      </c>
      <c r="I57" s="38">
        <f t="shared" si="1"/>
        <v>4789.4603999999999</v>
      </c>
      <c r="J57" s="47">
        <v>0.23</v>
      </c>
      <c r="K57" s="38">
        <f t="shared" si="2"/>
        <v>1101.5758920000001</v>
      </c>
      <c r="L57" s="39">
        <v>45515</v>
      </c>
      <c r="M57">
        <f t="shared" si="3"/>
        <v>3687.8845080000001</v>
      </c>
    </row>
    <row r="58" spans="1:13">
      <c r="A58" s="38">
        <v>13</v>
      </c>
      <c r="B58" s="38">
        <v>57</v>
      </c>
      <c r="C58" s="38">
        <v>44</v>
      </c>
      <c r="D58" s="44" t="s">
        <v>297</v>
      </c>
      <c r="E58" s="38">
        <v>1957.7</v>
      </c>
      <c r="F58" s="38">
        <v>57</v>
      </c>
      <c r="G58" s="38">
        <v>0.17</v>
      </c>
      <c r="H58" s="38">
        <f t="shared" si="0"/>
        <v>332.80900000000003</v>
      </c>
      <c r="I58" s="38">
        <f t="shared" si="1"/>
        <v>1624.8910000000001</v>
      </c>
      <c r="J58" s="47">
        <v>0.64</v>
      </c>
      <c r="K58" s="38">
        <f t="shared" si="2"/>
        <v>1039.9302400000001</v>
      </c>
      <c r="L58" s="39">
        <v>45394</v>
      </c>
      <c r="M58">
        <f t="shared" si="3"/>
        <v>584.96075999999994</v>
      </c>
    </row>
    <row r="59" spans="1:13">
      <c r="A59" s="38">
        <v>15</v>
      </c>
      <c r="B59" s="38">
        <v>58</v>
      </c>
      <c r="C59" s="38">
        <v>43</v>
      </c>
      <c r="D59" s="44" t="s">
        <v>301</v>
      </c>
      <c r="E59" s="38">
        <v>6627.7</v>
      </c>
      <c r="F59" s="38">
        <v>58</v>
      </c>
      <c r="G59" s="38">
        <v>0.27</v>
      </c>
      <c r="H59" s="38">
        <f t="shared" si="0"/>
        <v>1789.479</v>
      </c>
      <c r="I59" s="38">
        <f t="shared" si="1"/>
        <v>4838.2209999999995</v>
      </c>
      <c r="J59" s="47">
        <v>0.52</v>
      </c>
      <c r="K59" s="38">
        <f t="shared" si="2"/>
        <v>2515.8749199999997</v>
      </c>
      <c r="L59" s="39">
        <v>45544</v>
      </c>
      <c r="M59">
        <f t="shared" si="3"/>
        <v>2322.3460799999998</v>
      </c>
    </row>
    <row r="60" spans="1:13">
      <c r="A60" s="38">
        <v>17</v>
      </c>
      <c r="B60" s="38">
        <v>59</v>
      </c>
      <c r="C60" s="38">
        <v>42</v>
      </c>
      <c r="D60" s="44" t="s">
        <v>302</v>
      </c>
      <c r="E60" s="38">
        <v>8575.02</v>
      </c>
      <c r="F60" s="38">
        <v>59</v>
      </c>
      <c r="G60" s="38">
        <v>0.28999999999999998</v>
      </c>
      <c r="H60" s="38">
        <f t="shared" si="0"/>
        <v>2486.7557999999999</v>
      </c>
      <c r="I60" s="38">
        <f t="shared" si="1"/>
        <v>6088.2642000000005</v>
      </c>
      <c r="J60" s="47">
        <v>0.44</v>
      </c>
      <c r="K60" s="38">
        <f t="shared" si="2"/>
        <v>2678.8362480000001</v>
      </c>
      <c r="L60" s="39">
        <v>45373</v>
      </c>
      <c r="M60">
        <f t="shared" si="3"/>
        <v>3409.4279520000005</v>
      </c>
    </row>
    <row r="61" spans="1:13">
      <c r="A61" s="38">
        <v>19</v>
      </c>
      <c r="B61" s="38">
        <v>60</v>
      </c>
      <c r="C61" s="38">
        <v>41</v>
      </c>
      <c r="D61" s="44" t="s">
        <v>291</v>
      </c>
      <c r="E61" s="38">
        <v>5568.97</v>
      </c>
      <c r="F61" s="38">
        <v>60</v>
      </c>
      <c r="G61" s="38">
        <v>0.16</v>
      </c>
      <c r="H61" s="38">
        <f t="shared" si="0"/>
        <v>891.03520000000003</v>
      </c>
      <c r="I61" s="38">
        <f t="shared" si="1"/>
        <v>4677.9348</v>
      </c>
      <c r="J61" s="47">
        <v>0.17</v>
      </c>
      <c r="K61" s="38">
        <f t="shared" si="2"/>
        <v>795.24891600000001</v>
      </c>
      <c r="L61" s="39">
        <v>45514</v>
      </c>
      <c r="M61">
        <f t="shared" si="3"/>
        <v>3882.685884</v>
      </c>
    </row>
    <row r="62" spans="1:13">
      <c r="A62" s="38">
        <v>21</v>
      </c>
      <c r="B62" s="38">
        <v>61</v>
      </c>
      <c r="C62" s="38">
        <v>40</v>
      </c>
      <c r="D62" s="44" t="s">
        <v>291</v>
      </c>
      <c r="E62" s="38">
        <v>2790.2</v>
      </c>
      <c r="F62" s="38">
        <v>61</v>
      </c>
      <c r="G62" s="38">
        <v>0.23</v>
      </c>
      <c r="H62" s="38">
        <f t="shared" si="0"/>
        <v>641.74599999999998</v>
      </c>
      <c r="I62" s="38">
        <f t="shared" si="1"/>
        <v>2148.4539999999997</v>
      </c>
      <c r="J62" s="47">
        <v>0.16</v>
      </c>
      <c r="K62" s="38">
        <f t="shared" si="2"/>
        <v>343.75263999999999</v>
      </c>
      <c r="L62" s="39">
        <v>45453</v>
      </c>
      <c r="M62">
        <f t="shared" si="3"/>
        <v>1804.7013599999998</v>
      </c>
    </row>
    <row r="63" spans="1:13">
      <c r="A63" s="38">
        <v>23</v>
      </c>
      <c r="B63" s="38">
        <v>62</v>
      </c>
      <c r="C63" s="38">
        <v>39</v>
      </c>
      <c r="D63" s="44" t="s">
        <v>291</v>
      </c>
      <c r="E63" s="38">
        <v>4365.22</v>
      </c>
      <c r="F63" s="38">
        <v>62</v>
      </c>
      <c r="G63" s="38">
        <v>0.18</v>
      </c>
      <c r="H63" s="38">
        <f t="shared" si="0"/>
        <v>785.7396</v>
      </c>
      <c r="I63" s="38">
        <f t="shared" si="1"/>
        <v>3579.4804000000004</v>
      </c>
      <c r="J63" s="47">
        <v>0.27</v>
      </c>
      <c r="K63" s="38">
        <f t="shared" si="2"/>
        <v>966.45970800000021</v>
      </c>
      <c r="L63" s="39">
        <v>45532</v>
      </c>
      <c r="M63">
        <f t="shared" si="3"/>
        <v>2613.0206920000001</v>
      </c>
    </row>
    <row r="64" spans="1:13">
      <c r="A64" s="38">
        <v>25</v>
      </c>
      <c r="B64" s="38">
        <v>63</v>
      </c>
      <c r="C64" s="38">
        <v>38</v>
      </c>
      <c r="D64" s="44" t="s">
        <v>301</v>
      </c>
      <c r="E64" s="38">
        <v>2453.94</v>
      </c>
      <c r="F64" s="38">
        <v>63</v>
      </c>
      <c r="G64" s="38">
        <v>0.3</v>
      </c>
      <c r="H64" s="38">
        <f t="shared" si="0"/>
        <v>736.18200000000002</v>
      </c>
      <c r="I64" s="38">
        <f t="shared" si="1"/>
        <v>1717.758</v>
      </c>
      <c r="J64" s="47">
        <v>0.24</v>
      </c>
      <c r="K64" s="38">
        <f t="shared" si="2"/>
        <v>412.26191999999998</v>
      </c>
      <c r="L64" s="39">
        <v>45540</v>
      </c>
      <c r="M64">
        <f t="shared" si="3"/>
        <v>1305.4960800000001</v>
      </c>
    </row>
    <row r="65" spans="1:13">
      <c r="A65" s="38">
        <v>27</v>
      </c>
      <c r="B65" s="38">
        <v>64</v>
      </c>
      <c r="C65" s="38">
        <v>37</v>
      </c>
      <c r="D65" s="44" t="s">
        <v>294</v>
      </c>
      <c r="E65" s="38">
        <v>9581.5</v>
      </c>
      <c r="F65" s="38">
        <v>64</v>
      </c>
      <c r="G65" s="38">
        <v>0.21</v>
      </c>
      <c r="H65" s="38">
        <f t="shared" si="0"/>
        <v>2012.115</v>
      </c>
      <c r="I65" s="38">
        <f t="shared" si="1"/>
        <v>7569.3850000000002</v>
      </c>
      <c r="J65" s="47">
        <v>0.16</v>
      </c>
      <c r="K65" s="38">
        <f t="shared" si="2"/>
        <v>1211.1016</v>
      </c>
      <c r="L65" s="39">
        <v>45303</v>
      </c>
      <c r="M65">
        <f t="shared" si="3"/>
        <v>6358.2834000000003</v>
      </c>
    </row>
    <row r="66" spans="1:13">
      <c r="A66" s="38">
        <v>29</v>
      </c>
      <c r="B66" s="38">
        <v>65</v>
      </c>
      <c r="C66" s="38">
        <v>36</v>
      </c>
      <c r="D66" s="44" t="s">
        <v>297</v>
      </c>
      <c r="E66" s="38">
        <v>9301.91</v>
      </c>
      <c r="F66" s="38">
        <v>65</v>
      </c>
      <c r="G66" s="38">
        <v>0.28999999999999998</v>
      </c>
      <c r="H66" s="38">
        <f t="shared" si="0"/>
        <v>2697.5538999999999</v>
      </c>
      <c r="I66" s="38">
        <f t="shared" si="1"/>
        <v>6604.3561</v>
      </c>
      <c r="J66" s="47">
        <v>0.16</v>
      </c>
      <c r="K66" s="38">
        <f t="shared" si="2"/>
        <v>1056.6969759999999</v>
      </c>
      <c r="L66" s="39">
        <v>45485</v>
      </c>
      <c r="M66">
        <f t="shared" si="3"/>
        <v>5547.6591239999998</v>
      </c>
    </row>
    <row r="67" spans="1:13">
      <c r="A67" s="38">
        <v>31</v>
      </c>
      <c r="B67" s="38">
        <v>66</v>
      </c>
      <c r="C67" s="38">
        <v>35</v>
      </c>
      <c r="D67" s="44" t="s">
        <v>297</v>
      </c>
      <c r="E67" s="38">
        <v>9266.44</v>
      </c>
      <c r="F67" s="38">
        <v>66</v>
      </c>
      <c r="G67" s="38">
        <v>0.12</v>
      </c>
      <c r="H67" s="38">
        <f t="shared" ref="H67:H100" si="4">E67*G67</f>
        <v>1111.9728</v>
      </c>
      <c r="I67" s="38">
        <f t="shared" ref="I67:I101" si="5">E67-H67</f>
        <v>8154.467200000001</v>
      </c>
      <c r="J67" s="47">
        <v>0.18</v>
      </c>
      <c r="K67" s="38">
        <f t="shared" ref="K67:K101" si="6">I67*J67</f>
        <v>1467.8040960000001</v>
      </c>
      <c r="L67" s="39">
        <v>45535</v>
      </c>
      <c r="M67">
        <f t="shared" ref="M67:M101" si="7">I67-K67</f>
        <v>6686.6631040000011</v>
      </c>
    </row>
    <row r="68" spans="1:13">
      <c r="A68" s="38">
        <v>33</v>
      </c>
      <c r="B68" s="38">
        <v>67</v>
      </c>
      <c r="C68" s="38">
        <v>34</v>
      </c>
      <c r="D68" s="44" t="s">
        <v>291</v>
      </c>
      <c r="E68" s="38">
        <v>6390.5</v>
      </c>
      <c r="F68" s="38">
        <v>67</v>
      </c>
      <c r="G68" s="38">
        <v>0.28999999999999998</v>
      </c>
      <c r="H68" s="38">
        <f t="shared" si="4"/>
        <v>1853.2449999999999</v>
      </c>
      <c r="I68" s="38">
        <f t="shared" si="5"/>
        <v>4537.2550000000001</v>
      </c>
      <c r="J68" s="47">
        <v>0.18</v>
      </c>
      <c r="K68" s="38">
        <f t="shared" si="6"/>
        <v>816.70590000000004</v>
      </c>
      <c r="L68" s="39">
        <v>45503</v>
      </c>
      <c r="M68">
        <f t="shared" si="7"/>
        <v>3720.5491000000002</v>
      </c>
    </row>
    <row r="69" spans="1:13">
      <c r="A69" s="38">
        <v>35</v>
      </c>
      <c r="B69" s="38">
        <v>68</v>
      </c>
      <c r="C69" s="38">
        <v>33</v>
      </c>
      <c r="D69" s="44" t="s">
        <v>297</v>
      </c>
      <c r="E69" s="38">
        <v>5397.45</v>
      </c>
      <c r="F69" s="38">
        <v>68</v>
      </c>
      <c r="G69" s="38">
        <v>0.14000000000000001</v>
      </c>
      <c r="H69" s="38">
        <f t="shared" si="4"/>
        <v>755.64300000000003</v>
      </c>
      <c r="I69" s="38">
        <f t="shared" si="5"/>
        <v>4641.8069999999998</v>
      </c>
      <c r="J69" s="47">
        <v>0.16</v>
      </c>
      <c r="K69" s="38">
        <f t="shared" si="6"/>
        <v>742.68912</v>
      </c>
      <c r="L69" s="39">
        <v>45404</v>
      </c>
      <c r="M69">
        <f t="shared" si="7"/>
        <v>3899.1178799999998</v>
      </c>
    </row>
    <row r="70" spans="1:13">
      <c r="A70" s="38">
        <v>37</v>
      </c>
      <c r="B70" s="38">
        <v>69</v>
      </c>
      <c r="C70" s="38">
        <v>32</v>
      </c>
      <c r="D70" s="44" t="s">
        <v>302</v>
      </c>
      <c r="E70" s="38">
        <v>2006.81</v>
      </c>
      <c r="F70" s="38">
        <v>69</v>
      </c>
      <c r="G70" s="38">
        <v>0.28999999999999998</v>
      </c>
      <c r="H70" s="38">
        <f t="shared" si="4"/>
        <v>581.97489999999993</v>
      </c>
      <c r="I70" s="38">
        <f t="shared" si="5"/>
        <v>1424.8351</v>
      </c>
      <c r="J70" s="47">
        <v>0.27</v>
      </c>
      <c r="K70" s="38">
        <f t="shared" si="6"/>
        <v>384.70547700000003</v>
      </c>
      <c r="L70" s="39">
        <v>45541</v>
      </c>
      <c r="M70">
        <f t="shared" si="7"/>
        <v>1040.129623</v>
      </c>
    </row>
    <row r="71" spans="1:13">
      <c r="A71" s="38">
        <v>39</v>
      </c>
      <c r="B71" s="38">
        <v>70</v>
      </c>
      <c r="C71" s="38">
        <v>31</v>
      </c>
      <c r="D71" s="44" t="s">
        <v>302</v>
      </c>
      <c r="E71" s="38">
        <v>4266.83</v>
      </c>
      <c r="F71" s="38">
        <v>70</v>
      </c>
      <c r="G71" s="38">
        <v>0.15</v>
      </c>
      <c r="H71" s="38">
        <f t="shared" si="4"/>
        <v>640.02449999999999</v>
      </c>
      <c r="I71" s="38">
        <f t="shared" si="5"/>
        <v>3626.8054999999999</v>
      </c>
      <c r="J71" s="47">
        <v>0.24</v>
      </c>
      <c r="K71" s="38">
        <f t="shared" si="6"/>
        <v>870.43331999999998</v>
      </c>
      <c r="L71" s="39">
        <v>45409</v>
      </c>
      <c r="M71">
        <f t="shared" si="7"/>
        <v>2756.3721799999998</v>
      </c>
    </row>
    <row r="72" spans="1:13">
      <c r="A72" s="38">
        <v>41</v>
      </c>
      <c r="B72" s="38">
        <v>71</v>
      </c>
      <c r="C72" s="38">
        <v>30</v>
      </c>
      <c r="D72" s="44" t="s">
        <v>294</v>
      </c>
      <c r="E72" s="38">
        <v>9867.89</v>
      </c>
      <c r="F72" s="38">
        <v>71</v>
      </c>
      <c r="G72" s="38">
        <v>0.12</v>
      </c>
      <c r="H72" s="38">
        <f t="shared" si="4"/>
        <v>1184.1468</v>
      </c>
      <c r="I72" s="38">
        <f t="shared" si="5"/>
        <v>8683.743199999999</v>
      </c>
      <c r="J72" s="47">
        <v>0.30299999999999999</v>
      </c>
      <c r="K72" s="38">
        <f t="shared" si="6"/>
        <v>2631.1741895999994</v>
      </c>
      <c r="L72" s="39">
        <v>45479</v>
      </c>
      <c r="M72">
        <f t="shared" si="7"/>
        <v>6052.5690103999996</v>
      </c>
    </row>
    <row r="73" spans="1:13">
      <c r="A73" s="38">
        <v>43</v>
      </c>
      <c r="B73" s="38">
        <v>72</v>
      </c>
      <c r="C73" s="38">
        <v>29</v>
      </c>
      <c r="D73" s="44" t="s">
        <v>297</v>
      </c>
      <c r="E73" s="38">
        <v>8260.9699999999993</v>
      </c>
      <c r="F73" s="38">
        <v>72</v>
      </c>
      <c r="G73" s="38">
        <v>0.19</v>
      </c>
      <c r="H73" s="38">
        <f t="shared" si="4"/>
        <v>1569.5843</v>
      </c>
      <c r="I73" s="38">
        <f t="shared" si="5"/>
        <v>6691.3856999999989</v>
      </c>
      <c r="J73" s="47">
        <v>0.34329999999999999</v>
      </c>
      <c r="K73" s="38">
        <f t="shared" si="6"/>
        <v>2297.1527108099995</v>
      </c>
      <c r="L73" s="39">
        <v>45387</v>
      </c>
      <c r="M73">
        <f t="shared" si="7"/>
        <v>4394.232989189999</v>
      </c>
    </row>
    <row r="74" spans="1:13">
      <c r="A74" s="38">
        <v>45</v>
      </c>
      <c r="B74" s="38">
        <v>73</v>
      </c>
      <c r="C74" s="38">
        <v>28</v>
      </c>
      <c r="D74" s="44" t="s">
        <v>301</v>
      </c>
      <c r="E74" s="38">
        <v>3155.07</v>
      </c>
      <c r="F74" s="38">
        <v>73</v>
      </c>
      <c r="G74" s="38">
        <v>0.25</v>
      </c>
      <c r="H74" s="38">
        <f t="shared" si="4"/>
        <v>788.76750000000004</v>
      </c>
      <c r="I74" s="38">
        <f t="shared" si="5"/>
        <v>2366.3025000000002</v>
      </c>
      <c r="J74" s="47">
        <v>0.38</v>
      </c>
      <c r="K74" s="38">
        <f t="shared" si="6"/>
        <v>899.19495000000006</v>
      </c>
      <c r="L74" s="39">
        <v>45558</v>
      </c>
      <c r="M74">
        <f t="shared" si="7"/>
        <v>1467.1075500000002</v>
      </c>
    </row>
    <row r="75" spans="1:13">
      <c r="A75" s="38">
        <v>47</v>
      </c>
      <c r="B75" s="38">
        <v>74</v>
      </c>
      <c r="C75" s="38">
        <v>27</v>
      </c>
      <c r="D75" s="44" t="s">
        <v>290</v>
      </c>
      <c r="E75" s="38">
        <v>3167.84</v>
      </c>
      <c r="F75" s="38">
        <v>74</v>
      </c>
      <c r="G75" s="38">
        <v>0.16</v>
      </c>
      <c r="H75" s="38">
        <f t="shared" si="4"/>
        <v>506.85440000000006</v>
      </c>
      <c r="I75" s="38">
        <f t="shared" si="5"/>
        <v>2660.9856</v>
      </c>
      <c r="J75" s="47">
        <v>0.42333333333333301</v>
      </c>
      <c r="K75" s="38">
        <f t="shared" si="6"/>
        <v>1126.483903999999</v>
      </c>
      <c r="L75" s="39">
        <v>45449</v>
      </c>
      <c r="M75">
        <f t="shared" si="7"/>
        <v>1534.5016960000009</v>
      </c>
    </row>
    <row r="76" spans="1:13">
      <c r="A76" s="38">
        <v>49</v>
      </c>
      <c r="B76" s="38">
        <v>75</v>
      </c>
      <c r="C76" s="38">
        <v>26</v>
      </c>
      <c r="D76" s="44" t="s">
        <v>301</v>
      </c>
      <c r="E76" s="38">
        <v>6106.21</v>
      </c>
      <c r="F76" s="38">
        <v>75</v>
      </c>
      <c r="G76" s="38">
        <v>0.22</v>
      </c>
      <c r="H76" s="38">
        <f t="shared" si="4"/>
        <v>1343.3661999999999</v>
      </c>
      <c r="I76" s="38">
        <f t="shared" si="5"/>
        <v>4762.8438000000006</v>
      </c>
      <c r="J76" s="47">
        <v>0.46333333333333299</v>
      </c>
      <c r="K76" s="38">
        <f t="shared" si="6"/>
        <v>2206.7842939999987</v>
      </c>
      <c r="L76" s="39">
        <v>45407</v>
      </c>
      <c r="M76">
        <f t="shared" si="7"/>
        <v>2556.0595060000019</v>
      </c>
    </row>
    <row r="77" spans="1:13">
      <c r="A77" s="38">
        <v>51</v>
      </c>
      <c r="B77" s="38">
        <v>76</v>
      </c>
      <c r="C77" s="38">
        <v>25</v>
      </c>
      <c r="D77" s="44" t="s">
        <v>291</v>
      </c>
      <c r="E77" s="38">
        <v>1708.81</v>
      </c>
      <c r="F77" s="38">
        <v>76</v>
      </c>
      <c r="G77" s="38">
        <v>0.2</v>
      </c>
      <c r="H77" s="38">
        <f t="shared" si="4"/>
        <v>341.762</v>
      </c>
      <c r="I77" s="38">
        <f t="shared" si="5"/>
        <v>1367.048</v>
      </c>
      <c r="J77" s="47">
        <v>0.5</v>
      </c>
      <c r="K77" s="38">
        <f t="shared" si="6"/>
        <v>683.524</v>
      </c>
      <c r="L77" s="39">
        <v>45468</v>
      </c>
      <c r="M77">
        <f t="shared" si="7"/>
        <v>683.524</v>
      </c>
    </row>
    <row r="78" spans="1:13">
      <c r="A78" s="38">
        <v>53</v>
      </c>
      <c r="B78" s="38">
        <v>77</v>
      </c>
      <c r="C78" s="38">
        <v>24</v>
      </c>
      <c r="D78" s="44" t="s">
        <v>301</v>
      </c>
      <c r="E78" s="38">
        <v>7587.17</v>
      </c>
      <c r="F78" s="38">
        <v>77</v>
      </c>
      <c r="G78" s="38">
        <v>0.18</v>
      </c>
      <c r="H78" s="38">
        <f t="shared" si="4"/>
        <v>1365.6905999999999</v>
      </c>
      <c r="I78" s="38">
        <f t="shared" si="5"/>
        <v>6221.4794000000002</v>
      </c>
      <c r="J78" s="47">
        <v>0.54300000000000004</v>
      </c>
      <c r="K78" s="38">
        <f t="shared" si="6"/>
        <v>3378.2633142000004</v>
      </c>
      <c r="L78" s="39">
        <v>45320</v>
      </c>
      <c r="M78">
        <f t="shared" si="7"/>
        <v>2843.2160857999997</v>
      </c>
    </row>
    <row r="79" spans="1:13">
      <c r="A79" s="38">
        <v>55</v>
      </c>
      <c r="B79" s="38">
        <v>78</v>
      </c>
      <c r="C79" s="38">
        <v>23</v>
      </c>
      <c r="D79" s="44" t="s">
        <v>291</v>
      </c>
      <c r="E79" s="38">
        <v>8344.2099999999991</v>
      </c>
      <c r="F79" s="38">
        <v>78</v>
      </c>
      <c r="G79" s="38">
        <v>0.22</v>
      </c>
      <c r="H79" s="38">
        <f t="shared" si="4"/>
        <v>1835.7261999999998</v>
      </c>
      <c r="I79" s="38">
        <f t="shared" si="5"/>
        <v>6508.4837999999991</v>
      </c>
      <c r="J79" s="47">
        <v>0.58299999999999996</v>
      </c>
      <c r="K79" s="38">
        <f t="shared" si="6"/>
        <v>3794.4460553999993</v>
      </c>
      <c r="L79" s="39">
        <v>45559</v>
      </c>
      <c r="M79">
        <f t="shared" si="7"/>
        <v>2714.0377445999998</v>
      </c>
    </row>
    <row r="80" spans="1:13">
      <c r="A80" s="38">
        <v>57</v>
      </c>
      <c r="B80" s="38">
        <v>79</v>
      </c>
      <c r="C80" s="38">
        <v>22</v>
      </c>
      <c r="D80" s="44" t="s">
        <v>302</v>
      </c>
      <c r="E80" s="38">
        <v>9801.86</v>
      </c>
      <c r="F80" s="38">
        <v>79</v>
      </c>
      <c r="G80" s="38">
        <v>0.15</v>
      </c>
      <c r="H80" s="38">
        <f t="shared" si="4"/>
        <v>1470.279</v>
      </c>
      <c r="I80" s="38">
        <f t="shared" si="5"/>
        <v>8331.5810000000001</v>
      </c>
      <c r="J80" s="47">
        <v>0.62333333333333296</v>
      </c>
      <c r="K80" s="38">
        <f t="shared" si="6"/>
        <v>5193.3521566666641</v>
      </c>
      <c r="L80" s="39">
        <v>45315</v>
      </c>
      <c r="M80">
        <f t="shared" si="7"/>
        <v>3138.228843333336</v>
      </c>
    </row>
    <row r="81" spans="1:13">
      <c r="A81" s="38">
        <v>59</v>
      </c>
      <c r="B81" s="38">
        <v>80</v>
      </c>
      <c r="C81" s="38">
        <v>21</v>
      </c>
      <c r="D81" s="44" t="s">
        <v>297</v>
      </c>
      <c r="E81" s="38">
        <v>5794.36</v>
      </c>
      <c r="F81" s="38">
        <v>80</v>
      </c>
      <c r="G81" s="38">
        <v>0.24</v>
      </c>
      <c r="H81" s="38">
        <f t="shared" si="4"/>
        <v>1390.6463999999999</v>
      </c>
      <c r="I81" s="38">
        <f t="shared" si="5"/>
        <v>4403.7136</v>
      </c>
      <c r="J81" s="47">
        <v>0.663333333333333</v>
      </c>
      <c r="K81" s="38">
        <f t="shared" si="6"/>
        <v>2921.130021333332</v>
      </c>
      <c r="L81" s="39">
        <v>45353</v>
      </c>
      <c r="M81">
        <f t="shared" si="7"/>
        <v>1482.583578666668</v>
      </c>
    </row>
    <row r="82" spans="1:13">
      <c r="A82" s="38">
        <v>61</v>
      </c>
      <c r="B82" s="38">
        <v>81</v>
      </c>
      <c r="C82" s="38">
        <v>20</v>
      </c>
      <c r="D82" s="44" t="s">
        <v>285</v>
      </c>
      <c r="E82" s="38">
        <v>2131.84</v>
      </c>
      <c r="F82" s="38">
        <v>81</v>
      </c>
      <c r="G82" s="38">
        <v>0.1</v>
      </c>
      <c r="H82" s="38">
        <f t="shared" si="4"/>
        <v>213.18400000000003</v>
      </c>
      <c r="I82" s="38">
        <f t="shared" si="5"/>
        <v>1918.6560000000002</v>
      </c>
      <c r="J82" s="47">
        <v>0.70350000000000001</v>
      </c>
      <c r="K82" s="38">
        <f t="shared" si="6"/>
        <v>1349.7744960000002</v>
      </c>
      <c r="L82" s="39">
        <v>45462</v>
      </c>
      <c r="M82">
        <f t="shared" si="7"/>
        <v>568.88150399999995</v>
      </c>
    </row>
    <row r="83" spans="1:13">
      <c r="A83" s="38">
        <v>63</v>
      </c>
      <c r="B83" s="38">
        <v>82</v>
      </c>
      <c r="C83" s="38">
        <v>19</v>
      </c>
      <c r="D83" s="44" t="s">
        <v>290</v>
      </c>
      <c r="E83" s="38">
        <v>6937.76</v>
      </c>
      <c r="F83" s="38">
        <v>82</v>
      </c>
      <c r="G83" s="38">
        <v>0.28999999999999998</v>
      </c>
      <c r="H83" s="38">
        <f t="shared" si="4"/>
        <v>2011.9503999999999</v>
      </c>
      <c r="I83" s="38">
        <f t="shared" si="5"/>
        <v>4925.8096000000005</v>
      </c>
      <c r="J83" s="47">
        <v>0.74363333333333304</v>
      </c>
      <c r="K83" s="38">
        <f t="shared" si="6"/>
        <v>3662.9962122133325</v>
      </c>
      <c r="L83" s="39">
        <v>45453</v>
      </c>
      <c r="M83">
        <f t="shared" si="7"/>
        <v>1262.813387786668</v>
      </c>
    </row>
    <row r="84" spans="1:13">
      <c r="A84" s="38">
        <v>65</v>
      </c>
      <c r="B84" s="38">
        <v>83</v>
      </c>
      <c r="C84" s="38">
        <v>18</v>
      </c>
      <c r="D84" s="44" t="s">
        <v>291</v>
      </c>
      <c r="E84" s="38">
        <v>9521.64</v>
      </c>
      <c r="F84" s="38">
        <v>83</v>
      </c>
      <c r="G84" s="38">
        <v>0.21</v>
      </c>
      <c r="H84" s="38">
        <f t="shared" si="4"/>
        <v>1999.5443999999998</v>
      </c>
      <c r="I84" s="38">
        <f t="shared" si="5"/>
        <v>7522.0955999999996</v>
      </c>
      <c r="J84" s="47">
        <v>0.78376666666666595</v>
      </c>
      <c r="K84" s="38">
        <f t="shared" si="6"/>
        <v>5895.5677947599943</v>
      </c>
      <c r="L84" s="39">
        <v>45480</v>
      </c>
      <c r="M84">
        <f t="shared" si="7"/>
        <v>1626.5278052400054</v>
      </c>
    </row>
    <row r="85" spans="1:13">
      <c r="A85" s="38">
        <v>67</v>
      </c>
      <c r="B85" s="38">
        <v>84</v>
      </c>
      <c r="C85" s="38">
        <v>17</v>
      </c>
      <c r="D85" s="44" t="s">
        <v>304</v>
      </c>
      <c r="E85" s="38">
        <v>2486.14</v>
      </c>
      <c r="F85" s="38">
        <v>84</v>
      </c>
      <c r="G85" s="38">
        <v>0.24</v>
      </c>
      <c r="H85" s="38">
        <f t="shared" si="4"/>
        <v>596.67359999999996</v>
      </c>
      <c r="I85" s="38">
        <f t="shared" si="5"/>
        <v>1889.4663999999998</v>
      </c>
      <c r="J85" s="47">
        <v>0.82389999999999897</v>
      </c>
      <c r="K85" s="38">
        <f t="shared" si="6"/>
        <v>1556.7313669599978</v>
      </c>
      <c r="L85" s="39">
        <v>45472</v>
      </c>
      <c r="M85">
        <f t="shared" si="7"/>
        <v>332.73503304000201</v>
      </c>
    </row>
    <row r="86" spans="1:13">
      <c r="A86" s="38">
        <v>69</v>
      </c>
      <c r="B86" s="38">
        <v>85</v>
      </c>
      <c r="C86" s="38">
        <v>16</v>
      </c>
      <c r="D86" s="44" t="s">
        <v>294</v>
      </c>
      <c r="E86" s="38">
        <v>5749.06</v>
      </c>
      <c r="F86" s="38">
        <v>85</v>
      </c>
      <c r="G86" s="38">
        <v>0.25</v>
      </c>
      <c r="H86" s="38">
        <f t="shared" si="4"/>
        <v>1437.2650000000001</v>
      </c>
      <c r="I86" s="38">
        <f t="shared" si="5"/>
        <v>4311.7950000000001</v>
      </c>
      <c r="J86" s="47">
        <v>0.86403333333333299</v>
      </c>
      <c r="K86" s="38">
        <f t="shared" si="6"/>
        <v>3725.5346064999985</v>
      </c>
      <c r="L86" s="39">
        <v>45371</v>
      </c>
      <c r="M86">
        <f t="shared" si="7"/>
        <v>586.26039350000156</v>
      </c>
    </row>
    <row r="87" spans="1:13">
      <c r="A87" s="38">
        <v>71</v>
      </c>
      <c r="B87" s="38">
        <v>86</v>
      </c>
      <c r="C87" s="38">
        <v>15</v>
      </c>
      <c r="D87" s="44" t="s">
        <v>291</v>
      </c>
      <c r="E87" s="38">
        <v>6459.35</v>
      </c>
      <c r="F87" s="38">
        <v>86</v>
      </c>
      <c r="G87" s="38">
        <v>0.23</v>
      </c>
      <c r="H87" s="38">
        <f t="shared" si="4"/>
        <v>1485.6505000000002</v>
      </c>
      <c r="I87" s="38">
        <f t="shared" si="5"/>
        <v>4973.6995000000006</v>
      </c>
      <c r="J87" s="47">
        <v>0.5</v>
      </c>
      <c r="K87" s="38">
        <f t="shared" si="6"/>
        <v>2486.8497500000003</v>
      </c>
      <c r="L87" s="39">
        <v>45424</v>
      </c>
      <c r="M87">
        <f t="shared" si="7"/>
        <v>2486.8497500000003</v>
      </c>
    </row>
    <row r="88" spans="1:13">
      <c r="A88" s="38">
        <v>73</v>
      </c>
      <c r="B88" s="38">
        <v>87</v>
      </c>
      <c r="C88" s="38">
        <v>14</v>
      </c>
      <c r="D88" s="44" t="s">
        <v>291</v>
      </c>
      <c r="E88" s="38">
        <v>9679.27</v>
      </c>
      <c r="F88" s="38">
        <v>87</v>
      </c>
      <c r="G88" s="38">
        <v>0.17</v>
      </c>
      <c r="H88" s="38">
        <f t="shared" si="4"/>
        <v>1645.4759000000001</v>
      </c>
      <c r="I88" s="38">
        <f t="shared" si="5"/>
        <v>8033.7941000000001</v>
      </c>
      <c r="J88" s="47">
        <v>5.2999999999999999E-2</v>
      </c>
      <c r="K88" s="38">
        <f t="shared" si="6"/>
        <v>425.79108730000002</v>
      </c>
      <c r="L88" s="39">
        <v>45527</v>
      </c>
      <c r="M88">
        <f t="shared" si="7"/>
        <v>7608.0030127</v>
      </c>
    </row>
    <row r="89" spans="1:13">
      <c r="A89" s="38">
        <v>75</v>
      </c>
      <c r="B89" s="38">
        <v>88</v>
      </c>
      <c r="C89" s="38">
        <v>13</v>
      </c>
      <c r="D89" s="44" t="s">
        <v>294</v>
      </c>
      <c r="E89" s="38">
        <v>9360.2199999999993</v>
      </c>
      <c r="F89" s="38">
        <v>88</v>
      </c>
      <c r="G89" s="38">
        <v>0.11</v>
      </c>
      <c r="H89" s="38">
        <f t="shared" si="4"/>
        <v>1029.6242</v>
      </c>
      <c r="I89" s="38">
        <f t="shared" si="5"/>
        <v>8330.5957999999991</v>
      </c>
      <c r="J89" s="47">
        <v>0.04</v>
      </c>
      <c r="K89" s="38">
        <f t="shared" si="6"/>
        <v>333.22383199999996</v>
      </c>
      <c r="L89" s="39">
        <v>45347</v>
      </c>
      <c r="M89">
        <f t="shared" si="7"/>
        <v>7997.3719679999995</v>
      </c>
    </row>
    <row r="90" spans="1:13">
      <c r="A90" s="38">
        <v>77</v>
      </c>
      <c r="B90" s="38">
        <v>89</v>
      </c>
      <c r="C90" s="38">
        <v>12</v>
      </c>
      <c r="D90" s="44" t="s">
        <v>297</v>
      </c>
      <c r="E90" s="38">
        <v>7797.39</v>
      </c>
      <c r="F90" s="38">
        <v>89</v>
      </c>
      <c r="G90" s="38">
        <v>0.23</v>
      </c>
      <c r="H90" s="38">
        <f t="shared" si="4"/>
        <v>1793.3997000000002</v>
      </c>
      <c r="I90" s="38">
        <f t="shared" si="5"/>
        <v>6003.9903000000004</v>
      </c>
      <c r="J90" s="47">
        <v>0.4</v>
      </c>
      <c r="K90" s="38">
        <f t="shared" si="6"/>
        <v>2401.5961200000002</v>
      </c>
      <c r="L90" s="39">
        <v>45413</v>
      </c>
      <c r="M90">
        <f t="shared" si="7"/>
        <v>3602.3941800000002</v>
      </c>
    </row>
    <row r="91" spans="1:13">
      <c r="A91" s="38">
        <v>79</v>
      </c>
      <c r="B91" s="38">
        <v>90</v>
      </c>
      <c r="C91" s="38">
        <v>11</v>
      </c>
      <c r="D91" s="44" t="s">
        <v>294</v>
      </c>
      <c r="E91" s="38">
        <v>7208.81</v>
      </c>
      <c r="F91" s="38">
        <v>90</v>
      </c>
      <c r="G91" s="38">
        <v>0.17</v>
      </c>
      <c r="H91" s="38">
        <f t="shared" si="4"/>
        <v>1225.4977000000001</v>
      </c>
      <c r="I91" s="38">
        <f t="shared" si="5"/>
        <v>5983.3123000000005</v>
      </c>
      <c r="J91" s="47">
        <v>0.23</v>
      </c>
      <c r="K91" s="38">
        <f t="shared" si="6"/>
        <v>1376.1618290000001</v>
      </c>
      <c r="L91" s="39">
        <v>45570</v>
      </c>
      <c r="M91">
        <f t="shared" si="7"/>
        <v>4607.1504710000008</v>
      </c>
    </row>
    <row r="92" spans="1:13">
      <c r="A92" s="38">
        <v>81</v>
      </c>
      <c r="B92" s="38">
        <v>91</v>
      </c>
      <c r="C92" s="38">
        <v>10</v>
      </c>
      <c r="D92" s="44" t="s">
        <v>303</v>
      </c>
      <c r="E92" s="38">
        <v>7416.54</v>
      </c>
      <c r="F92" s="38">
        <v>91</v>
      </c>
      <c r="G92" s="38">
        <v>0.16</v>
      </c>
      <c r="H92" s="38">
        <f t="shared" si="4"/>
        <v>1186.6464000000001</v>
      </c>
      <c r="I92" s="38">
        <f t="shared" si="5"/>
        <v>6229.8935999999994</v>
      </c>
      <c r="J92" s="47">
        <v>0.64</v>
      </c>
      <c r="K92" s="38">
        <f t="shared" si="6"/>
        <v>3987.1319039999998</v>
      </c>
      <c r="L92" s="39">
        <v>45416</v>
      </c>
      <c r="M92">
        <f t="shared" si="7"/>
        <v>2242.7616959999996</v>
      </c>
    </row>
    <row r="93" spans="1:13">
      <c r="A93" s="38">
        <v>83</v>
      </c>
      <c r="B93" s="38">
        <v>92</v>
      </c>
      <c r="C93" s="38">
        <v>9</v>
      </c>
      <c r="D93" s="44" t="s">
        <v>302</v>
      </c>
      <c r="E93" s="38">
        <v>4590.93</v>
      </c>
      <c r="F93" s="38">
        <v>92</v>
      </c>
      <c r="G93" s="38">
        <v>0.27</v>
      </c>
      <c r="H93" s="38">
        <f t="shared" si="4"/>
        <v>1239.5511000000001</v>
      </c>
      <c r="I93" s="38">
        <f t="shared" si="5"/>
        <v>3351.3789000000002</v>
      </c>
      <c r="J93" s="47">
        <v>0.52</v>
      </c>
      <c r="K93" s="38">
        <f t="shared" si="6"/>
        <v>1742.7170280000003</v>
      </c>
      <c r="L93" s="39">
        <v>45577</v>
      </c>
      <c r="M93">
        <f t="shared" si="7"/>
        <v>1608.6618719999999</v>
      </c>
    </row>
    <row r="94" spans="1:13">
      <c r="A94" s="38">
        <v>85</v>
      </c>
      <c r="B94" s="38">
        <v>93</v>
      </c>
      <c r="C94" s="38">
        <v>8</v>
      </c>
      <c r="D94" s="44" t="s">
        <v>294</v>
      </c>
      <c r="E94" s="38">
        <v>7045.18</v>
      </c>
      <c r="F94" s="38">
        <v>93</v>
      </c>
      <c r="G94" s="38">
        <v>0.24</v>
      </c>
      <c r="H94" s="38">
        <f t="shared" si="4"/>
        <v>1690.8432</v>
      </c>
      <c r="I94" s="38">
        <f t="shared" si="5"/>
        <v>5354.3368</v>
      </c>
      <c r="J94" s="47">
        <v>0.44</v>
      </c>
      <c r="K94" s="38">
        <f t="shared" si="6"/>
        <v>2355.9081919999999</v>
      </c>
      <c r="L94" s="39">
        <v>45426</v>
      </c>
      <c r="M94">
        <f t="shared" si="7"/>
        <v>2998.4286080000002</v>
      </c>
    </row>
    <row r="95" spans="1:13">
      <c r="A95" s="38">
        <v>87</v>
      </c>
      <c r="B95" s="38">
        <v>94</v>
      </c>
      <c r="C95" s="38">
        <v>7</v>
      </c>
      <c r="D95" s="44" t="s">
        <v>291</v>
      </c>
      <c r="E95" s="38">
        <v>4360.78</v>
      </c>
      <c r="F95" s="38">
        <v>94</v>
      </c>
      <c r="G95" s="38">
        <v>0.16</v>
      </c>
      <c r="H95" s="38">
        <f t="shared" si="4"/>
        <v>697.72479999999996</v>
      </c>
      <c r="I95" s="38">
        <f t="shared" si="5"/>
        <v>3663.0551999999998</v>
      </c>
      <c r="J95" s="47">
        <v>0.12</v>
      </c>
      <c r="K95" s="38">
        <f t="shared" si="6"/>
        <v>439.56662399999993</v>
      </c>
      <c r="L95" s="39">
        <v>45446</v>
      </c>
      <c r="M95">
        <f t="shared" si="7"/>
        <v>3223.4885759999997</v>
      </c>
    </row>
    <row r="96" spans="1:13">
      <c r="A96" s="38">
        <v>89</v>
      </c>
      <c r="B96" s="38">
        <v>95</v>
      </c>
      <c r="C96" s="38">
        <v>6</v>
      </c>
      <c r="D96" s="44" t="s">
        <v>301</v>
      </c>
      <c r="E96" s="38">
        <v>9096.5300000000007</v>
      </c>
      <c r="F96" s="38">
        <v>95</v>
      </c>
      <c r="G96" s="38">
        <v>0.16</v>
      </c>
      <c r="H96" s="38">
        <f t="shared" si="4"/>
        <v>1455.4448000000002</v>
      </c>
      <c r="I96" s="38">
        <f t="shared" si="5"/>
        <v>7641.0852000000004</v>
      </c>
      <c r="J96" s="47">
        <v>0.53</v>
      </c>
      <c r="K96" s="38">
        <f t="shared" si="6"/>
        <v>4049.7751560000006</v>
      </c>
      <c r="L96" s="39">
        <v>45342</v>
      </c>
      <c r="M96">
        <f t="shared" si="7"/>
        <v>3591.3100439999998</v>
      </c>
    </row>
    <row r="97" spans="1:13">
      <c r="A97" s="38">
        <v>91</v>
      </c>
      <c r="B97" s="38">
        <v>96</v>
      </c>
      <c r="C97" s="38">
        <v>5</v>
      </c>
      <c r="D97" s="44" t="s">
        <v>302</v>
      </c>
      <c r="E97" s="38">
        <v>5063.38</v>
      </c>
      <c r="F97" s="38">
        <v>96</v>
      </c>
      <c r="G97" s="38">
        <v>0.18</v>
      </c>
      <c r="H97" s="38">
        <f t="shared" si="4"/>
        <v>911.40840000000003</v>
      </c>
      <c r="I97" s="38">
        <f t="shared" si="5"/>
        <v>4151.9715999999999</v>
      </c>
      <c r="J97" s="47">
        <v>0.42</v>
      </c>
      <c r="K97" s="38">
        <f t="shared" si="6"/>
        <v>1743.8280719999998</v>
      </c>
      <c r="L97" s="39">
        <v>45435</v>
      </c>
      <c r="M97">
        <f t="shared" si="7"/>
        <v>2408.1435280000001</v>
      </c>
    </row>
    <row r="98" spans="1:13">
      <c r="A98" s="38">
        <v>93</v>
      </c>
      <c r="B98" s="38">
        <v>97</v>
      </c>
      <c r="C98" s="38">
        <v>4</v>
      </c>
      <c r="D98" s="44" t="s">
        <v>294</v>
      </c>
      <c r="E98" s="38">
        <v>3231.15</v>
      </c>
      <c r="F98" s="38">
        <v>97</v>
      </c>
      <c r="G98" s="38">
        <v>0.18</v>
      </c>
      <c r="H98" s="38">
        <f t="shared" si="4"/>
        <v>581.60699999999997</v>
      </c>
      <c r="I98" s="38">
        <f t="shared" si="5"/>
        <v>2649.5430000000001</v>
      </c>
      <c r="J98" s="52">
        <v>0.32</v>
      </c>
      <c r="K98" s="38">
        <f t="shared" si="6"/>
        <v>847.85376000000008</v>
      </c>
      <c r="L98" s="39">
        <v>45491</v>
      </c>
      <c r="M98">
        <f t="shared" si="7"/>
        <v>1801.6892400000002</v>
      </c>
    </row>
    <row r="99" spans="1:13">
      <c r="A99" s="38">
        <v>95</v>
      </c>
      <c r="B99" s="38">
        <v>98</v>
      </c>
      <c r="C99" s="38">
        <v>3</v>
      </c>
      <c r="D99" s="44" t="s">
        <v>302</v>
      </c>
      <c r="E99" s="38">
        <v>1576.23</v>
      </c>
      <c r="F99" s="38">
        <v>98</v>
      </c>
      <c r="G99" s="38">
        <v>0.16</v>
      </c>
      <c r="H99" s="38">
        <f t="shared" si="4"/>
        <v>252.1968</v>
      </c>
      <c r="I99" s="38">
        <f t="shared" si="5"/>
        <v>1324.0332000000001</v>
      </c>
      <c r="J99" s="47">
        <v>0.12</v>
      </c>
      <c r="K99" s="38">
        <f t="shared" si="6"/>
        <v>158.883984</v>
      </c>
      <c r="L99" s="39">
        <v>45510</v>
      </c>
      <c r="M99">
        <f t="shared" si="7"/>
        <v>1165.149216</v>
      </c>
    </row>
    <row r="100" spans="1:13">
      <c r="A100" s="38">
        <v>97</v>
      </c>
      <c r="B100" s="38">
        <v>99</v>
      </c>
      <c r="C100" s="38">
        <v>2</v>
      </c>
      <c r="D100" s="44" t="s">
        <v>297</v>
      </c>
      <c r="E100" s="38">
        <v>1189.31</v>
      </c>
      <c r="F100" s="38">
        <v>99</v>
      </c>
      <c r="G100" s="38">
        <v>0.13</v>
      </c>
      <c r="H100" s="38">
        <f t="shared" si="4"/>
        <v>154.6103</v>
      </c>
      <c r="I100" s="38">
        <f t="shared" si="5"/>
        <v>1034.6996999999999</v>
      </c>
      <c r="J100" s="47">
        <v>0.12</v>
      </c>
      <c r="K100" s="38">
        <f t="shared" si="6"/>
        <v>124.16396399999998</v>
      </c>
      <c r="L100" s="39">
        <v>45333</v>
      </c>
      <c r="M100">
        <f t="shared" si="7"/>
        <v>910.53573599999993</v>
      </c>
    </row>
    <row r="101" spans="1:13">
      <c r="A101" s="38">
        <v>99</v>
      </c>
      <c r="B101" s="38">
        <v>100</v>
      </c>
      <c r="C101" s="38">
        <v>1</v>
      </c>
      <c r="D101" s="44" t="s">
        <v>287</v>
      </c>
      <c r="E101" s="38">
        <v>5985.29</v>
      </c>
      <c r="F101" s="38">
        <v>100</v>
      </c>
      <c r="G101" s="38">
        <v>0.18</v>
      </c>
      <c r="H101" s="38">
        <f>E101*G101</f>
        <v>1077.3522</v>
      </c>
      <c r="I101" s="38">
        <f t="shared" si="5"/>
        <v>4907.9377999999997</v>
      </c>
      <c r="J101" s="47">
        <v>0.12</v>
      </c>
      <c r="K101" s="38">
        <f t="shared" si="6"/>
        <v>588.9525359999999</v>
      </c>
      <c r="L101" s="39">
        <v>45415</v>
      </c>
      <c r="M101">
        <f t="shared" si="7"/>
        <v>4318.9852639999999</v>
      </c>
    </row>
    <row r="102" spans="1:13">
      <c r="K102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75FD-B4AA-4034-A90D-7D311FB0D3F1}">
  <dimension ref="A1:L126"/>
  <sheetViews>
    <sheetView topLeftCell="C1" zoomScale="99" workbookViewId="0">
      <selection activeCell="F18" sqref="A1:L101"/>
    </sheetView>
  </sheetViews>
  <sheetFormatPr defaultRowHeight="14.4"/>
  <cols>
    <col min="1" max="1" width="31.88671875" customWidth="1"/>
    <col min="2" max="2" width="17.88671875" customWidth="1"/>
    <col min="3" max="3" width="19.6640625" customWidth="1"/>
    <col min="4" max="4" width="14.6640625" bestFit="1" customWidth="1"/>
    <col min="5" max="5" width="22.6640625" style="56" bestFit="1" customWidth="1"/>
    <col min="6" max="6" width="22.6640625" style="42" customWidth="1"/>
    <col min="7" max="7" width="36.88671875" bestFit="1" customWidth="1"/>
    <col min="8" max="9" width="36.88671875" customWidth="1"/>
    <col min="10" max="10" width="27.44140625" customWidth="1"/>
    <col min="11" max="11" width="36.88671875" bestFit="1" customWidth="1"/>
    <col min="12" max="12" width="13.44140625" customWidth="1"/>
  </cols>
  <sheetData>
    <row r="1" spans="1:12">
      <c r="A1" s="37" t="s">
        <v>23</v>
      </c>
      <c r="B1" s="37" t="s">
        <v>12</v>
      </c>
      <c r="C1" s="37" t="s">
        <v>11</v>
      </c>
      <c r="D1" s="37" t="s">
        <v>280</v>
      </c>
      <c r="E1" s="54" t="s">
        <v>38</v>
      </c>
      <c r="F1" s="45" t="s">
        <v>332</v>
      </c>
      <c r="G1" s="37" t="s">
        <v>281</v>
      </c>
      <c r="H1" s="37" t="s">
        <v>357</v>
      </c>
      <c r="I1" s="37" t="s">
        <v>356</v>
      </c>
      <c r="J1" s="37" t="s">
        <v>27</v>
      </c>
      <c r="K1" s="37" t="s">
        <v>323</v>
      </c>
      <c r="L1" s="37" t="s">
        <v>39</v>
      </c>
    </row>
    <row r="2" spans="1:12">
      <c r="A2" s="38">
        <v>2</v>
      </c>
      <c r="B2" s="38">
        <v>1</v>
      </c>
      <c r="C2" s="38">
        <v>100</v>
      </c>
      <c r="D2" s="38">
        <v>1</v>
      </c>
      <c r="E2" s="55" t="s">
        <v>310</v>
      </c>
      <c r="F2" s="46">
        <f>SAVING!K2</f>
        <v>4146.8492239999996</v>
      </c>
      <c r="G2" s="38">
        <f>0.9*F2</f>
        <v>3732.1643015999998</v>
      </c>
      <c r="H2" s="38">
        <f>G2/F2</f>
        <v>0.9</v>
      </c>
      <c r="I2" s="38">
        <f>F2-G2</f>
        <v>414.68492239999978</v>
      </c>
      <c r="J2" s="39">
        <v>45348</v>
      </c>
      <c r="K2" s="38">
        <v>1.61</v>
      </c>
      <c r="L2" s="38" t="str">
        <f>IF(H2 &gt;= 0.7, "High", IF(H2 &gt;= 0.4, "Medium", "Low"))</f>
        <v>High</v>
      </c>
    </row>
    <row r="3" spans="1:12">
      <c r="A3" s="38">
        <v>4</v>
      </c>
      <c r="B3" s="38">
        <v>2</v>
      </c>
      <c r="C3" s="38">
        <v>99</v>
      </c>
      <c r="D3" s="38">
        <v>2</v>
      </c>
      <c r="E3" s="55" t="s">
        <v>358</v>
      </c>
      <c r="F3" s="46">
        <f>SAVING!K3</f>
        <v>864.24156000000005</v>
      </c>
      <c r="G3" s="38">
        <f t="shared" ref="G3:G15" si="0">0.9*F3</f>
        <v>777.81740400000001</v>
      </c>
      <c r="H3" s="38">
        <f t="shared" ref="H3:H66" si="1">G3/F3</f>
        <v>0.89999999999999991</v>
      </c>
      <c r="I3" s="38">
        <f t="shared" ref="I3:I66" si="2">F3-G3</f>
        <v>86.424156000000039</v>
      </c>
      <c r="J3" s="39">
        <v>45369</v>
      </c>
      <c r="K3" s="38">
        <v>1.19</v>
      </c>
      <c r="L3" s="38" t="str">
        <f t="shared" ref="L3:L66" si="3">IF(H3 &gt;= 0.7, "High", IF(H3 &gt;= 0.4, "Medium", "Low"))</f>
        <v>High</v>
      </c>
    </row>
    <row r="4" spans="1:12">
      <c r="A4" s="38">
        <v>6</v>
      </c>
      <c r="B4" s="38">
        <v>3</v>
      </c>
      <c r="C4" s="38">
        <v>98</v>
      </c>
      <c r="D4" s="38">
        <v>3</v>
      </c>
      <c r="E4" s="55" t="s">
        <v>309</v>
      </c>
      <c r="F4" s="46">
        <f>SAVING!K4</f>
        <v>2518.7003999999997</v>
      </c>
      <c r="G4" s="38">
        <f t="shared" si="0"/>
        <v>2266.8303599999999</v>
      </c>
      <c r="H4" s="38">
        <f t="shared" si="1"/>
        <v>0.9</v>
      </c>
      <c r="I4" s="38">
        <f t="shared" si="2"/>
        <v>251.87003999999979</v>
      </c>
      <c r="J4" s="39">
        <v>45525</v>
      </c>
      <c r="K4" s="38">
        <v>1.25</v>
      </c>
      <c r="L4" s="38" t="str">
        <f t="shared" si="3"/>
        <v>High</v>
      </c>
    </row>
    <row r="5" spans="1:12">
      <c r="A5" s="38">
        <v>8</v>
      </c>
      <c r="B5" s="38">
        <v>4</v>
      </c>
      <c r="C5" s="38">
        <v>97</v>
      </c>
      <c r="D5" s="38">
        <v>4</v>
      </c>
      <c r="E5" s="55" t="s">
        <v>309</v>
      </c>
      <c r="F5" s="46">
        <f>SAVING!K5</f>
        <v>1618.5285000000001</v>
      </c>
      <c r="G5" s="38">
        <f t="shared" si="0"/>
        <v>1456.6756500000001</v>
      </c>
      <c r="H5" s="38">
        <f t="shared" si="1"/>
        <v>0.9</v>
      </c>
      <c r="I5" s="38">
        <f t="shared" si="2"/>
        <v>161.85284999999999</v>
      </c>
      <c r="J5" s="39">
        <v>45489</v>
      </c>
      <c r="K5" s="38">
        <v>1.56</v>
      </c>
      <c r="L5" s="38" t="str">
        <f t="shared" si="3"/>
        <v>High</v>
      </c>
    </row>
    <row r="6" spans="1:12">
      <c r="A6" s="38">
        <v>10</v>
      </c>
      <c r="B6" s="38">
        <v>5</v>
      </c>
      <c r="C6" s="38">
        <v>96</v>
      </c>
      <c r="D6" s="38">
        <v>5</v>
      </c>
      <c r="E6" s="55" t="s">
        <v>310</v>
      </c>
      <c r="F6" s="46">
        <f>SAVING!K6</f>
        <v>275.03229600000003</v>
      </c>
      <c r="G6" s="38">
        <f t="shared" si="0"/>
        <v>247.52906640000003</v>
      </c>
      <c r="H6" s="38">
        <f t="shared" si="1"/>
        <v>0.9</v>
      </c>
      <c r="I6" s="38">
        <f t="shared" si="2"/>
        <v>27.503229599999997</v>
      </c>
      <c r="J6" s="39">
        <v>45447</v>
      </c>
      <c r="K6" s="38">
        <v>1.22</v>
      </c>
      <c r="L6" s="38" t="str">
        <f t="shared" si="3"/>
        <v>High</v>
      </c>
    </row>
    <row r="7" spans="1:12">
      <c r="A7" s="38">
        <v>12</v>
      </c>
      <c r="B7" s="38">
        <v>6</v>
      </c>
      <c r="C7" s="38">
        <v>95</v>
      </c>
      <c r="D7" s="38">
        <v>6</v>
      </c>
      <c r="E7" s="55" t="s">
        <v>312</v>
      </c>
      <c r="F7" s="46">
        <f>SAVING!K7</f>
        <v>999.22769999999991</v>
      </c>
      <c r="G7" s="38">
        <f t="shared" si="0"/>
        <v>899.3049299999999</v>
      </c>
      <c r="H7" s="38">
        <f t="shared" si="1"/>
        <v>0.9</v>
      </c>
      <c r="I7" s="38">
        <f t="shared" si="2"/>
        <v>99.922770000000014</v>
      </c>
      <c r="J7" s="39">
        <v>45486</v>
      </c>
      <c r="K7" s="38">
        <v>1.97</v>
      </c>
      <c r="L7" s="38" t="str">
        <f t="shared" si="3"/>
        <v>High</v>
      </c>
    </row>
    <row r="8" spans="1:12">
      <c r="A8" s="38">
        <v>14</v>
      </c>
      <c r="B8" s="38">
        <v>7</v>
      </c>
      <c r="C8" s="38">
        <v>94</v>
      </c>
      <c r="D8" s="38">
        <v>7</v>
      </c>
      <c r="E8" s="55" t="s">
        <v>309</v>
      </c>
      <c r="F8" s="46">
        <f>SAVING!K8</f>
        <v>1780.8344999999999</v>
      </c>
      <c r="G8" s="38">
        <f t="shared" si="0"/>
        <v>1602.7510500000001</v>
      </c>
      <c r="H8" s="38">
        <f t="shared" si="1"/>
        <v>0.9</v>
      </c>
      <c r="I8" s="38">
        <f t="shared" si="2"/>
        <v>178.08344999999986</v>
      </c>
      <c r="J8" s="39">
        <v>45307</v>
      </c>
      <c r="K8" s="38">
        <v>1.3</v>
      </c>
      <c r="L8" s="38" t="str">
        <f t="shared" si="3"/>
        <v>High</v>
      </c>
    </row>
    <row r="9" spans="1:12">
      <c r="A9" s="38">
        <v>16</v>
      </c>
      <c r="B9" s="38">
        <v>8</v>
      </c>
      <c r="C9" s="38">
        <v>93</v>
      </c>
      <c r="D9" s="38">
        <v>8</v>
      </c>
      <c r="E9" s="55" t="s">
        <v>359</v>
      </c>
      <c r="F9" s="46">
        <f>SAVING!K9</f>
        <v>356.31527999999997</v>
      </c>
      <c r="G9" s="38">
        <f t="shared" si="0"/>
        <v>320.68375199999997</v>
      </c>
      <c r="H9" s="38">
        <f t="shared" si="1"/>
        <v>0.9</v>
      </c>
      <c r="I9" s="38">
        <f t="shared" si="2"/>
        <v>35.631528000000003</v>
      </c>
      <c r="J9" s="39">
        <v>45309</v>
      </c>
      <c r="K9" s="38">
        <v>1.29</v>
      </c>
      <c r="L9" s="38" t="str">
        <f t="shared" si="3"/>
        <v>High</v>
      </c>
    </row>
    <row r="10" spans="1:12">
      <c r="A10" s="38">
        <v>18</v>
      </c>
      <c r="B10" s="38">
        <v>9</v>
      </c>
      <c r="C10" s="38">
        <v>92</v>
      </c>
      <c r="D10" s="38">
        <v>9</v>
      </c>
      <c r="E10" s="56" t="s">
        <v>315</v>
      </c>
      <c r="F10" s="46">
        <f>SAVING!K10</f>
        <v>2856.3940439999997</v>
      </c>
      <c r="G10" s="38">
        <f t="shared" si="0"/>
        <v>2570.7546395999998</v>
      </c>
      <c r="H10" s="38">
        <f t="shared" si="1"/>
        <v>0.9</v>
      </c>
      <c r="I10" s="38">
        <f t="shared" si="2"/>
        <v>285.63940439999988</v>
      </c>
      <c r="J10" s="39">
        <v>45307</v>
      </c>
      <c r="K10" s="38">
        <v>1.21</v>
      </c>
      <c r="L10" s="38" t="str">
        <f t="shared" si="3"/>
        <v>High</v>
      </c>
    </row>
    <row r="11" spans="1:12">
      <c r="A11" s="38">
        <v>20</v>
      </c>
      <c r="B11" s="38">
        <v>10</v>
      </c>
      <c r="C11" s="38">
        <v>91</v>
      </c>
      <c r="D11" s="38">
        <v>10</v>
      </c>
      <c r="E11" s="55" t="s">
        <v>312</v>
      </c>
      <c r="F11" s="46">
        <f>SAVING!K11</f>
        <v>4222.4744609999998</v>
      </c>
      <c r="G11" s="38">
        <f t="shared" si="0"/>
        <v>3800.2270149000001</v>
      </c>
      <c r="H11" s="38">
        <f t="shared" si="1"/>
        <v>0.9</v>
      </c>
      <c r="I11" s="38">
        <f t="shared" si="2"/>
        <v>422.24744609999971</v>
      </c>
      <c r="J11" s="39">
        <v>45345</v>
      </c>
      <c r="K11" s="38">
        <v>1.7</v>
      </c>
      <c r="L11" s="38" t="str">
        <f t="shared" si="3"/>
        <v>High</v>
      </c>
    </row>
    <row r="12" spans="1:12">
      <c r="A12" s="38">
        <v>22</v>
      </c>
      <c r="B12" s="38">
        <v>11</v>
      </c>
      <c r="C12" s="38">
        <v>90</v>
      </c>
      <c r="D12" s="38">
        <v>11</v>
      </c>
      <c r="E12" s="56" t="s">
        <v>316</v>
      </c>
      <c r="F12" s="46">
        <f>SAVING!K12</f>
        <v>2669.6523391999999</v>
      </c>
      <c r="G12" s="38">
        <f t="shared" si="0"/>
        <v>2402.6871052800002</v>
      </c>
      <c r="H12" s="38">
        <f t="shared" si="1"/>
        <v>0.90000000000000013</v>
      </c>
      <c r="I12" s="38">
        <f t="shared" si="2"/>
        <v>266.96523391999972</v>
      </c>
      <c r="J12" s="39">
        <v>45569</v>
      </c>
      <c r="K12" s="38">
        <v>1.32</v>
      </c>
      <c r="L12" s="38" t="str">
        <f t="shared" si="3"/>
        <v>High</v>
      </c>
    </row>
    <row r="13" spans="1:12">
      <c r="A13" s="38">
        <v>24</v>
      </c>
      <c r="B13" s="38">
        <v>12</v>
      </c>
      <c r="C13" s="38">
        <v>89</v>
      </c>
      <c r="D13" s="38">
        <v>12</v>
      </c>
      <c r="E13" s="55" t="s">
        <v>309</v>
      </c>
      <c r="F13" s="46">
        <f>SAVING!K13</f>
        <v>858.23128799999995</v>
      </c>
      <c r="G13" s="38">
        <f t="shared" si="0"/>
        <v>772.4081592</v>
      </c>
      <c r="H13" s="38">
        <f t="shared" si="1"/>
        <v>0.9</v>
      </c>
      <c r="I13" s="38">
        <f t="shared" si="2"/>
        <v>85.823128799999949</v>
      </c>
      <c r="J13" s="39">
        <v>45421</v>
      </c>
      <c r="K13" s="38">
        <v>1.35</v>
      </c>
      <c r="L13" s="38" t="str">
        <f t="shared" si="3"/>
        <v>High</v>
      </c>
    </row>
    <row r="14" spans="1:12">
      <c r="A14" s="38">
        <v>26</v>
      </c>
      <c r="B14" s="38">
        <v>13</v>
      </c>
      <c r="C14" s="38">
        <v>88</v>
      </c>
      <c r="D14" s="38">
        <v>13</v>
      </c>
      <c r="E14" s="56" t="s">
        <v>317</v>
      </c>
      <c r="F14" s="46">
        <f>SAVING!K14</f>
        <v>5548.6370015999992</v>
      </c>
      <c r="G14" s="38">
        <f t="shared" si="0"/>
        <v>4993.7733014399992</v>
      </c>
      <c r="H14" s="38">
        <f t="shared" si="1"/>
        <v>0.9</v>
      </c>
      <c r="I14" s="38">
        <f t="shared" si="2"/>
        <v>554.86370016000001</v>
      </c>
      <c r="J14" s="39">
        <v>45475</v>
      </c>
      <c r="K14" s="38">
        <v>1.93</v>
      </c>
      <c r="L14" s="38" t="str">
        <f t="shared" si="3"/>
        <v>High</v>
      </c>
    </row>
    <row r="15" spans="1:12">
      <c r="A15" s="38">
        <v>28</v>
      </c>
      <c r="B15" s="38">
        <v>14</v>
      </c>
      <c r="C15" s="38">
        <v>87</v>
      </c>
      <c r="D15" s="38">
        <v>14</v>
      </c>
      <c r="E15" s="55" t="s">
        <v>309</v>
      </c>
      <c r="F15" s="46">
        <f>SAVING!K15</f>
        <v>1205.66245</v>
      </c>
      <c r="G15" s="38">
        <f t="shared" si="0"/>
        <v>1085.0962050000001</v>
      </c>
      <c r="H15" s="38">
        <f t="shared" si="1"/>
        <v>0.9</v>
      </c>
      <c r="I15" s="38">
        <f t="shared" si="2"/>
        <v>120.56624499999998</v>
      </c>
      <c r="J15" s="39">
        <v>45493</v>
      </c>
      <c r="K15" s="38">
        <v>1.8</v>
      </c>
      <c r="L15" s="38" t="str">
        <f>IF(H15 &gt;= 0.7, "High", IF(H15 &gt;= 0.4, "Medium", "Low"))</f>
        <v>High</v>
      </c>
    </row>
    <row r="16" spans="1:12">
      <c r="A16" s="38">
        <v>30</v>
      </c>
      <c r="B16" s="38">
        <v>15</v>
      </c>
      <c r="C16" s="38">
        <v>86</v>
      </c>
      <c r="D16" s="38">
        <v>15</v>
      </c>
      <c r="E16" s="56" t="s">
        <v>318</v>
      </c>
      <c r="F16" s="46">
        <f>SAVING!K16</f>
        <v>762.53770599999996</v>
      </c>
      <c r="G16" s="38">
        <f>0.8*F16</f>
        <v>610.03016479999997</v>
      </c>
      <c r="H16" s="38">
        <f t="shared" si="1"/>
        <v>0.8</v>
      </c>
      <c r="I16" s="38">
        <f t="shared" si="2"/>
        <v>152.50754119999999</v>
      </c>
      <c r="J16" s="39">
        <v>45469</v>
      </c>
      <c r="K16" s="38">
        <v>1.27</v>
      </c>
      <c r="L16" s="38" t="str">
        <f t="shared" si="3"/>
        <v>High</v>
      </c>
    </row>
    <row r="17" spans="1:12">
      <c r="A17" s="38">
        <v>32</v>
      </c>
      <c r="B17" s="38">
        <v>16</v>
      </c>
      <c r="C17" s="38">
        <v>85</v>
      </c>
      <c r="D17" s="38">
        <v>16</v>
      </c>
      <c r="E17" s="55" t="s">
        <v>359</v>
      </c>
      <c r="F17" s="46">
        <f>SAVING!K17</f>
        <v>72.724454399999985</v>
      </c>
      <c r="G17" s="38">
        <f t="shared" ref="G17:G18" si="4">0.8*F17</f>
        <v>58.179563519999988</v>
      </c>
      <c r="H17" s="38">
        <f t="shared" si="1"/>
        <v>0.8</v>
      </c>
      <c r="I17" s="38">
        <f t="shared" si="2"/>
        <v>14.544890879999997</v>
      </c>
      <c r="J17" s="39">
        <v>45349</v>
      </c>
      <c r="K17" s="38">
        <v>1.1200000000000001</v>
      </c>
      <c r="L17" s="38" t="str">
        <f t="shared" si="3"/>
        <v>High</v>
      </c>
    </row>
    <row r="18" spans="1:12">
      <c r="A18" s="38">
        <v>34</v>
      </c>
      <c r="B18" s="38">
        <v>17</v>
      </c>
      <c r="C18" s="38">
        <v>84</v>
      </c>
      <c r="D18" s="38">
        <v>17</v>
      </c>
      <c r="E18" s="56" t="s">
        <v>319</v>
      </c>
      <c r="F18" s="46">
        <f>SAVING!K18</f>
        <v>363.20244959999997</v>
      </c>
      <c r="G18" s="38">
        <f t="shared" si="4"/>
        <v>290.56195967999997</v>
      </c>
      <c r="H18" s="38">
        <f t="shared" si="1"/>
        <v>0.8</v>
      </c>
      <c r="I18" s="38">
        <f t="shared" si="2"/>
        <v>72.640489919999993</v>
      </c>
      <c r="J18" s="39">
        <v>45527</v>
      </c>
      <c r="K18" s="38">
        <v>1.68</v>
      </c>
      <c r="L18" s="38" t="str">
        <f t="shared" si="3"/>
        <v>High</v>
      </c>
    </row>
    <row r="19" spans="1:12">
      <c r="A19" s="38">
        <v>36</v>
      </c>
      <c r="B19" s="38">
        <v>18</v>
      </c>
      <c r="C19" s="38">
        <v>83</v>
      </c>
      <c r="D19" s="38">
        <v>18</v>
      </c>
      <c r="E19" s="55" t="s">
        <v>307</v>
      </c>
      <c r="F19" s="46">
        <f>SAVING!K19</f>
        <v>1826.0739110999998</v>
      </c>
      <c r="G19" s="38">
        <f>0.6*F19</f>
        <v>1095.6443466599999</v>
      </c>
      <c r="H19" s="38">
        <f t="shared" si="1"/>
        <v>0.6</v>
      </c>
      <c r="I19" s="38">
        <f t="shared" si="2"/>
        <v>730.42956443999992</v>
      </c>
      <c r="J19" s="39">
        <v>45492</v>
      </c>
      <c r="K19" s="38">
        <v>1.38</v>
      </c>
      <c r="L19" s="38" t="str">
        <f t="shared" si="3"/>
        <v>Medium</v>
      </c>
    </row>
    <row r="20" spans="1:12">
      <c r="A20" s="38">
        <v>38</v>
      </c>
      <c r="B20" s="38">
        <v>19</v>
      </c>
      <c r="C20" s="38">
        <v>82</v>
      </c>
      <c r="D20" s="38">
        <v>19</v>
      </c>
      <c r="E20" s="56" t="s">
        <v>320</v>
      </c>
      <c r="F20" s="46">
        <f>SAVING!K20</f>
        <v>3243.2788332</v>
      </c>
      <c r="G20" s="38">
        <f t="shared" ref="G20:G22" si="5">0.6*F20</f>
        <v>1945.96729992</v>
      </c>
      <c r="H20" s="38">
        <f t="shared" si="1"/>
        <v>0.6</v>
      </c>
      <c r="I20" s="38">
        <f t="shared" si="2"/>
        <v>1297.31153328</v>
      </c>
      <c r="J20" s="39">
        <v>45346</v>
      </c>
      <c r="K20" s="38">
        <v>1.98</v>
      </c>
      <c r="L20" s="38" t="str">
        <f t="shared" si="3"/>
        <v>Medium</v>
      </c>
    </row>
    <row r="21" spans="1:12">
      <c r="A21" s="38">
        <v>40</v>
      </c>
      <c r="B21" s="38">
        <v>20</v>
      </c>
      <c r="C21" s="38">
        <v>81</v>
      </c>
      <c r="D21" s="38">
        <v>20</v>
      </c>
      <c r="E21" s="55" t="s">
        <v>307</v>
      </c>
      <c r="F21" s="46">
        <f>SAVING!K21</f>
        <v>1082.9395583999999</v>
      </c>
      <c r="G21" s="38">
        <f t="shared" si="5"/>
        <v>649.76373503999991</v>
      </c>
      <c r="H21" s="38">
        <f t="shared" si="1"/>
        <v>0.6</v>
      </c>
      <c r="I21" s="38">
        <f t="shared" si="2"/>
        <v>433.17582335999998</v>
      </c>
      <c r="J21" s="39">
        <v>45419</v>
      </c>
      <c r="K21" s="38">
        <v>1.82</v>
      </c>
      <c r="L21" s="38" t="str">
        <f t="shared" si="3"/>
        <v>Medium</v>
      </c>
    </row>
    <row r="22" spans="1:12">
      <c r="A22" s="38">
        <v>42</v>
      </c>
      <c r="B22" s="38">
        <v>21</v>
      </c>
      <c r="C22" s="38">
        <v>80</v>
      </c>
      <c r="D22" s="38">
        <v>21</v>
      </c>
      <c r="E22" s="56" t="s">
        <v>321</v>
      </c>
      <c r="F22" s="46">
        <f>SAVING!K22</f>
        <v>1247.4420426000001</v>
      </c>
      <c r="G22" s="38">
        <f t="shared" si="5"/>
        <v>748.46522556000002</v>
      </c>
      <c r="H22" s="38">
        <f t="shared" si="1"/>
        <v>0.6</v>
      </c>
      <c r="I22" s="38">
        <f t="shared" si="2"/>
        <v>498.97681704000013</v>
      </c>
      <c r="J22" s="39">
        <v>45530</v>
      </c>
      <c r="K22" s="38">
        <v>1.95</v>
      </c>
      <c r="L22" s="38" t="str">
        <f t="shared" si="3"/>
        <v>Medium</v>
      </c>
    </row>
    <row r="23" spans="1:12">
      <c r="A23" s="38">
        <v>44</v>
      </c>
      <c r="B23" s="38">
        <v>22</v>
      </c>
      <c r="C23" s="38">
        <v>79</v>
      </c>
      <c r="D23" s="38">
        <v>22</v>
      </c>
      <c r="E23" s="55" t="s">
        <v>309</v>
      </c>
      <c r="F23" s="46">
        <f>SAVING!K23</f>
        <v>4702.1463719999992</v>
      </c>
      <c r="G23" s="38">
        <f t="shared" ref="G23:G41" si="6">0.5*F23</f>
        <v>2351.0731859999996</v>
      </c>
      <c r="H23" s="38">
        <f t="shared" si="1"/>
        <v>0.5</v>
      </c>
      <c r="I23" s="38">
        <f t="shared" si="2"/>
        <v>2351.0731859999996</v>
      </c>
      <c r="J23" s="39">
        <v>45415</v>
      </c>
      <c r="K23" s="38">
        <v>1.8</v>
      </c>
      <c r="L23" s="38" t="str">
        <f t="shared" si="3"/>
        <v>Medium</v>
      </c>
    </row>
    <row r="24" spans="1:12">
      <c r="A24" s="38">
        <v>46</v>
      </c>
      <c r="B24" s="38">
        <v>23</v>
      </c>
      <c r="C24" s="38">
        <v>78</v>
      </c>
      <c r="D24" s="38">
        <v>23</v>
      </c>
      <c r="E24" s="56" t="s">
        <v>322</v>
      </c>
      <c r="F24" s="46">
        <f>SAVING!K24</f>
        <v>1053.144</v>
      </c>
      <c r="G24" s="38">
        <f t="shared" si="6"/>
        <v>526.572</v>
      </c>
      <c r="H24" s="38">
        <f t="shared" si="1"/>
        <v>0.5</v>
      </c>
      <c r="I24" s="38">
        <f t="shared" si="2"/>
        <v>526.572</v>
      </c>
      <c r="J24" s="39">
        <v>45355</v>
      </c>
      <c r="K24" s="38">
        <v>1.29</v>
      </c>
      <c r="L24" s="38" t="str">
        <f t="shared" si="3"/>
        <v>Medium</v>
      </c>
    </row>
    <row r="25" spans="1:12">
      <c r="A25" s="38">
        <v>48</v>
      </c>
      <c r="B25" s="38">
        <v>24</v>
      </c>
      <c r="C25" s="38">
        <v>77</v>
      </c>
      <c r="D25" s="38">
        <v>24</v>
      </c>
      <c r="E25" s="55" t="s">
        <v>310</v>
      </c>
      <c r="F25" s="46">
        <f>SAVING!K25</f>
        <v>929.86364800000013</v>
      </c>
      <c r="G25" s="38">
        <f t="shared" si="6"/>
        <v>464.93182400000006</v>
      </c>
      <c r="H25" s="38">
        <f t="shared" si="1"/>
        <v>0.5</v>
      </c>
      <c r="I25" s="38">
        <f t="shared" si="2"/>
        <v>464.93182400000006</v>
      </c>
      <c r="J25" s="39">
        <v>45444</v>
      </c>
      <c r="K25" s="38">
        <v>1.29</v>
      </c>
      <c r="L25" s="38" t="str">
        <f t="shared" si="3"/>
        <v>Medium</v>
      </c>
    </row>
    <row r="26" spans="1:12">
      <c r="A26" s="38">
        <v>50</v>
      </c>
      <c r="B26" s="38">
        <v>25</v>
      </c>
      <c r="C26" s="38">
        <v>76</v>
      </c>
      <c r="D26" s="38">
        <v>25</v>
      </c>
      <c r="E26" s="55" t="s">
        <v>312</v>
      </c>
      <c r="F26" s="46">
        <f>SAVING!K26</f>
        <v>132.08047999999999</v>
      </c>
      <c r="G26" s="38">
        <f t="shared" si="6"/>
        <v>66.040239999999997</v>
      </c>
      <c r="H26" s="38">
        <f t="shared" si="1"/>
        <v>0.5</v>
      </c>
      <c r="I26" s="38">
        <f t="shared" si="2"/>
        <v>66.040239999999997</v>
      </c>
      <c r="J26" s="39">
        <v>45531</v>
      </c>
      <c r="K26" s="38">
        <v>1.71</v>
      </c>
      <c r="L26" s="38" t="str">
        <f t="shared" si="3"/>
        <v>Medium</v>
      </c>
    </row>
    <row r="27" spans="1:12">
      <c r="A27" s="38">
        <v>52</v>
      </c>
      <c r="B27" s="38">
        <v>26</v>
      </c>
      <c r="C27" s="38">
        <v>75</v>
      </c>
      <c r="D27" s="38">
        <v>26</v>
      </c>
      <c r="E27" s="55" t="s">
        <v>311</v>
      </c>
      <c r="F27" s="46">
        <f>SAVING!K27</f>
        <v>418.120384</v>
      </c>
      <c r="G27" s="38">
        <f t="shared" si="6"/>
        <v>209.060192</v>
      </c>
      <c r="H27" s="38">
        <f t="shared" si="1"/>
        <v>0.5</v>
      </c>
      <c r="I27" s="38">
        <f t="shared" si="2"/>
        <v>209.060192</v>
      </c>
      <c r="J27" s="39">
        <v>45579</v>
      </c>
      <c r="K27" s="38">
        <v>1.35</v>
      </c>
      <c r="L27" s="38" t="str">
        <f t="shared" si="3"/>
        <v>Medium</v>
      </c>
    </row>
    <row r="28" spans="1:12">
      <c r="A28" s="38">
        <v>54</v>
      </c>
      <c r="B28" s="38">
        <v>27</v>
      </c>
      <c r="C28" s="38">
        <v>74</v>
      </c>
      <c r="D28" s="38">
        <v>27</v>
      </c>
      <c r="E28" s="55" t="s">
        <v>311</v>
      </c>
      <c r="F28" s="46">
        <f>SAVING!K28</f>
        <v>579.76519519999999</v>
      </c>
      <c r="G28" s="38">
        <f t="shared" si="6"/>
        <v>289.8825976</v>
      </c>
      <c r="H28" s="38">
        <f t="shared" si="1"/>
        <v>0.5</v>
      </c>
      <c r="I28" s="38">
        <f t="shared" si="2"/>
        <v>289.8825976</v>
      </c>
      <c r="J28" s="39">
        <v>45408</v>
      </c>
      <c r="K28" s="38">
        <v>1.44</v>
      </c>
      <c r="L28" s="38" t="str">
        <f t="shared" si="3"/>
        <v>Medium</v>
      </c>
    </row>
    <row r="29" spans="1:12">
      <c r="A29" s="38">
        <v>56</v>
      </c>
      <c r="B29" s="38">
        <v>28</v>
      </c>
      <c r="C29" s="38">
        <v>73</v>
      </c>
      <c r="D29" s="38">
        <v>28</v>
      </c>
      <c r="E29" s="55" t="s">
        <v>309</v>
      </c>
      <c r="F29" s="46">
        <f>SAVING!K29</f>
        <v>0.71826696000000001</v>
      </c>
      <c r="G29" s="38">
        <f t="shared" si="6"/>
        <v>0.35913348</v>
      </c>
      <c r="H29" s="38">
        <f t="shared" si="1"/>
        <v>0.5</v>
      </c>
      <c r="I29" s="38">
        <f t="shared" si="2"/>
        <v>0.35913348</v>
      </c>
      <c r="J29" s="39">
        <v>45522</v>
      </c>
      <c r="K29" s="38">
        <v>1.26</v>
      </c>
      <c r="L29" s="38" t="str">
        <f t="shared" si="3"/>
        <v>Medium</v>
      </c>
    </row>
    <row r="30" spans="1:12">
      <c r="A30" s="38">
        <v>58</v>
      </c>
      <c r="B30" s="38">
        <v>29</v>
      </c>
      <c r="C30" s="38">
        <v>72</v>
      </c>
      <c r="D30" s="38">
        <v>29</v>
      </c>
      <c r="E30" s="55" t="s">
        <v>312</v>
      </c>
      <c r="F30" s="46">
        <f>SAVING!K30</f>
        <v>246.6795012</v>
      </c>
      <c r="G30" s="38">
        <f t="shared" si="6"/>
        <v>123.3397506</v>
      </c>
      <c r="H30" s="38">
        <f t="shared" si="1"/>
        <v>0.5</v>
      </c>
      <c r="I30" s="38">
        <f t="shared" si="2"/>
        <v>123.3397506</v>
      </c>
      <c r="J30" s="39">
        <v>45422</v>
      </c>
      <c r="K30" s="38">
        <v>1.48</v>
      </c>
      <c r="L30" s="38" t="str">
        <f t="shared" si="3"/>
        <v>Medium</v>
      </c>
    </row>
    <row r="31" spans="1:12">
      <c r="A31" s="38">
        <v>60</v>
      </c>
      <c r="B31" s="38">
        <v>30</v>
      </c>
      <c r="C31" s="38">
        <v>71</v>
      </c>
      <c r="D31" s="38">
        <v>30</v>
      </c>
      <c r="E31" s="55" t="s">
        <v>309</v>
      </c>
      <c r="F31" s="46">
        <f>SAVING!K31</f>
        <v>1782.6812639999998</v>
      </c>
      <c r="G31" s="38">
        <f t="shared" si="6"/>
        <v>891.34063199999991</v>
      </c>
      <c r="H31" s="38">
        <f t="shared" si="1"/>
        <v>0.5</v>
      </c>
      <c r="I31" s="38">
        <f t="shared" si="2"/>
        <v>891.34063199999991</v>
      </c>
      <c r="J31" s="39">
        <v>45489</v>
      </c>
      <c r="K31" s="38">
        <v>1.2</v>
      </c>
      <c r="L31" s="38" t="str">
        <f t="shared" si="3"/>
        <v>Medium</v>
      </c>
    </row>
    <row r="32" spans="1:12">
      <c r="A32" s="38">
        <v>62</v>
      </c>
      <c r="B32" s="38">
        <v>31</v>
      </c>
      <c r="C32" s="38">
        <v>70</v>
      </c>
      <c r="D32" s="38">
        <v>31</v>
      </c>
      <c r="E32" s="55" t="s">
        <v>311</v>
      </c>
      <c r="F32" s="46">
        <f>SAVING!K32</f>
        <v>135.75549599999999</v>
      </c>
      <c r="G32" s="38">
        <f t="shared" si="6"/>
        <v>67.877747999999997</v>
      </c>
      <c r="H32" s="38">
        <f t="shared" si="1"/>
        <v>0.5</v>
      </c>
      <c r="I32" s="38">
        <f t="shared" si="2"/>
        <v>67.877747999999997</v>
      </c>
      <c r="J32" s="39">
        <v>45489</v>
      </c>
      <c r="K32" s="38">
        <v>1.54</v>
      </c>
      <c r="L32" s="38" t="str">
        <f t="shared" si="3"/>
        <v>Medium</v>
      </c>
    </row>
    <row r="33" spans="1:12">
      <c r="A33" s="38">
        <v>64</v>
      </c>
      <c r="B33" s="38">
        <v>32</v>
      </c>
      <c r="C33" s="38">
        <v>69</v>
      </c>
      <c r="D33" s="38">
        <v>32</v>
      </c>
      <c r="E33" s="55" t="s">
        <v>358</v>
      </c>
      <c r="F33" s="46">
        <f>SAVING!K33</f>
        <v>3478.9721680000007</v>
      </c>
      <c r="G33" s="38">
        <f t="shared" si="6"/>
        <v>1739.4860840000003</v>
      </c>
      <c r="H33" s="38">
        <f t="shared" si="1"/>
        <v>0.5</v>
      </c>
      <c r="I33" s="38">
        <f t="shared" si="2"/>
        <v>1739.4860840000003</v>
      </c>
      <c r="J33" s="39">
        <v>45498</v>
      </c>
      <c r="K33" s="38">
        <v>1.93</v>
      </c>
      <c r="L33" s="38" t="str">
        <f t="shared" si="3"/>
        <v>Medium</v>
      </c>
    </row>
    <row r="34" spans="1:12">
      <c r="A34" s="38">
        <v>66</v>
      </c>
      <c r="B34" s="38">
        <v>33</v>
      </c>
      <c r="C34" s="38">
        <v>68</v>
      </c>
      <c r="D34" s="38">
        <v>33</v>
      </c>
      <c r="E34" s="55" t="s">
        <v>309</v>
      </c>
      <c r="F34" s="46">
        <f>SAVING!K34</f>
        <v>1127.2079650000001</v>
      </c>
      <c r="G34" s="38">
        <f t="shared" si="6"/>
        <v>563.60398250000003</v>
      </c>
      <c r="H34" s="38">
        <f t="shared" si="1"/>
        <v>0.5</v>
      </c>
      <c r="I34" s="38">
        <f t="shared" si="2"/>
        <v>563.60398250000003</v>
      </c>
      <c r="J34" s="39">
        <v>45482</v>
      </c>
      <c r="K34" s="38">
        <v>1.7</v>
      </c>
      <c r="L34" s="38" t="str">
        <f t="shared" si="3"/>
        <v>Medium</v>
      </c>
    </row>
    <row r="35" spans="1:12">
      <c r="A35" s="38">
        <v>68</v>
      </c>
      <c r="B35" s="38">
        <v>34</v>
      </c>
      <c r="C35" s="38">
        <v>67</v>
      </c>
      <c r="D35" s="38">
        <v>34</v>
      </c>
      <c r="E35" s="55" t="s">
        <v>309</v>
      </c>
      <c r="F35" s="46">
        <f>SAVING!K35</f>
        <v>546.52416000000005</v>
      </c>
      <c r="G35" s="38">
        <f t="shared" si="6"/>
        <v>273.26208000000003</v>
      </c>
      <c r="H35" s="38">
        <f t="shared" si="1"/>
        <v>0.5</v>
      </c>
      <c r="I35" s="38">
        <f t="shared" si="2"/>
        <v>273.26208000000003</v>
      </c>
      <c r="J35" s="39">
        <v>45567</v>
      </c>
      <c r="K35" s="38">
        <v>1.1399999999999999</v>
      </c>
      <c r="L35" s="38" t="str">
        <f t="shared" si="3"/>
        <v>Medium</v>
      </c>
    </row>
    <row r="36" spans="1:12">
      <c r="A36" s="38">
        <v>70</v>
      </c>
      <c r="B36" s="38">
        <v>35</v>
      </c>
      <c r="C36" s="38">
        <v>66</v>
      </c>
      <c r="D36" s="38">
        <v>35</v>
      </c>
      <c r="E36" s="55" t="s">
        <v>311</v>
      </c>
      <c r="F36" s="46">
        <f>SAVING!K36</f>
        <v>1.5816012599999998</v>
      </c>
      <c r="G36" s="38">
        <f t="shared" si="6"/>
        <v>0.79080062999999989</v>
      </c>
      <c r="H36" s="38">
        <f t="shared" si="1"/>
        <v>0.5</v>
      </c>
      <c r="I36" s="38">
        <f t="shared" si="2"/>
        <v>0.79080062999999989</v>
      </c>
      <c r="J36" s="39">
        <v>45510</v>
      </c>
      <c r="K36" s="38">
        <v>1.62</v>
      </c>
      <c r="L36" s="38" t="str">
        <f t="shared" si="3"/>
        <v>Medium</v>
      </c>
    </row>
    <row r="37" spans="1:12">
      <c r="A37" s="38">
        <v>72</v>
      </c>
      <c r="B37" s="38">
        <v>36</v>
      </c>
      <c r="C37" s="38">
        <v>65</v>
      </c>
      <c r="D37" s="38">
        <v>36</v>
      </c>
      <c r="E37" s="55" t="s">
        <v>312</v>
      </c>
      <c r="F37" s="46">
        <f>SAVING!K37</f>
        <v>962.79321600000003</v>
      </c>
      <c r="G37" s="38">
        <f t="shared" si="6"/>
        <v>481.39660800000001</v>
      </c>
      <c r="H37" s="38">
        <f t="shared" si="1"/>
        <v>0.5</v>
      </c>
      <c r="I37" s="38">
        <f t="shared" si="2"/>
        <v>481.39660800000001</v>
      </c>
      <c r="J37" s="39">
        <v>45408</v>
      </c>
      <c r="K37" s="38">
        <v>1.59</v>
      </c>
      <c r="L37" s="38" t="str">
        <f t="shared" si="3"/>
        <v>Medium</v>
      </c>
    </row>
    <row r="38" spans="1:12">
      <c r="A38" s="38">
        <v>74</v>
      </c>
      <c r="B38" s="38">
        <v>37</v>
      </c>
      <c r="C38" s="38">
        <v>64</v>
      </c>
      <c r="D38" s="38">
        <v>37</v>
      </c>
      <c r="E38" s="55" t="s">
        <v>309</v>
      </c>
      <c r="F38" s="46">
        <f>SAVING!K38</f>
        <v>441.82808999999997</v>
      </c>
      <c r="G38" s="38">
        <f t="shared" si="6"/>
        <v>220.91404499999999</v>
      </c>
      <c r="H38" s="38">
        <f t="shared" si="1"/>
        <v>0.5</v>
      </c>
      <c r="I38" s="38">
        <f t="shared" si="2"/>
        <v>220.91404499999999</v>
      </c>
      <c r="J38" s="39">
        <v>45476</v>
      </c>
      <c r="K38" s="38">
        <v>1.24</v>
      </c>
      <c r="L38" s="38" t="str">
        <f t="shared" si="3"/>
        <v>Medium</v>
      </c>
    </row>
    <row r="39" spans="1:12">
      <c r="A39" s="38">
        <v>76</v>
      </c>
      <c r="B39" s="38">
        <v>38</v>
      </c>
      <c r="C39" s="38">
        <v>63</v>
      </c>
      <c r="D39" s="38">
        <v>38</v>
      </c>
      <c r="E39" s="55" t="s">
        <v>307</v>
      </c>
      <c r="F39" s="46">
        <f>SAVING!K39</f>
        <v>1102.38975</v>
      </c>
      <c r="G39" s="38">
        <f t="shared" si="6"/>
        <v>551.19487500000002</v>
      </c>
      <c r="H39" s="38">
        <f t="shared" si="1"/>
        <v>0.5</v>
      </c>
      <c r="I39" s="38">
        <f t="shared" si="2"/>
        <v>551.19487500000002</v>
      </c>
      <c r="J39" s="39">
        <v>45298</v>
      </c>
      <c r="K39" s="38">
        <v>1.67</v>
      </c>
      <c r="L39" s="38" t="str">
        <f t="shared" si="3"/>
        <v>Medium</v>
      </c>
    </row>
    <row r="40" spans="1:12">
      <c r="A40" s="38">
        <v>78</v>
      </c>
      <c r="B40" s="38">
        <v>39</v>
      </c>
      <c r="C40" s="38">
        <v>62</v>
      </c>
      <c r="D40" s="38">
        <v>39</v>
      </c>
      <c r="E40" s="55" t="s">
        <v>310</v>
      </c>
      <c r="F40" s="46">
        <f>SAVING!K40</f>
        <v>1384.4267199999999</v>
      </c>
      <c r="G40" s="38">
        <f t="shared" si="6"/>
        <v>692.21335999999997</v>
      </c>
      <c r="H40" s="38">
        <f t="shared" si="1"/>
        <v>0.5</v>
      </c>
      <c r="I40" s="38">
        <f t="shared" si="2"/>
        <v>692.21335999999997</v>
      </c>
      <c r="J40" s="39">
        <v>45435</v>
      </c>
      <c r="K40" s="38">
        <v>1.53</v>
      </c>
      <c r="L40" s="38" t="str">
        <f t="shared" si="3"/>
        <v>Medium</v>
      </c>
    </row>
    <row r="41" spans="1:12">
      <c r="A41" s="38">
        <v>80</v>
      </c>
      <c r="B41" s="38">
        <v>40</v>
      </c>
      <c r="C41" s="38">
        <v>61</v>
      </c>
      <c r="D41" s="38">
        <v>40</v>
      </c>
      <c r="E41" s="55" t="s">
        <v>308</v>
      </c>
      <c r="F41" s="46">
        <f>SAVING!K41</f>
        <v>996.11146900000006</v>
      </c>
      <c r="G41" s="38">
        <f t="shared" si="6"/>
        <v>498.05573450000003</v>
      </c>
      <c r="H41" s="38">
        <f t="shared" si="1"/>
        <v>0.5</v>
      </c>
      <c r="I41" s="38">
        <f t="shared" si="2"/>
        <v>498.05573450000003</v>
      </c>
      <c r="J41" s="39">
        <v>45420</v>
      </c>
      <c r="K41" s="38">
        <v>1.64</v>
      </c>
      <c r="L41" s="38" t="str">
        <f t="shared" si="3"/>
        <v>Medium</v>
      </c>
    </row>
    <row r="42" spans="1:12">
      <c r="A42" s="38">
        <v>82</v>
      </c>
      <c r="B42" s="38">
        <v>41</v>
      </c>
      <c r="C42" s="38">
        <v>60</v>
      </c>
      <c r="D42" s="38">
        <v>41</v>
      </c>
      <c r="E42" s="55" t="s">
        <v>309</v>
      </c>
      <c r="F42" s="46">
        <f>SAVING!K42</f>
        <v>1061.8757279999998</v>
      </c>
      <c r="G42" s="38">
        <f>0.25*F42</f>
        <v>265.46893199999994</v>
      </c>
      <c r="H42" s="38">
        <f t="shared" si="1"/>
        <v>0.25</v>
      </c>
      <c r="I42" s="38">
        <f t="shared" si="2"/>
        <v>796.40679599999976</v>
      </c>
      <c r="J42" s="39">
        <v>45553</v>
      </c>
      <c r="K42" s="38">
        <v>1.05</v>
      </c>
      <c r="L42" s="38" t="str">
        <f t="shared" si="3"/>
        <v>Low</v>
      </c>
    </row>
    <row r="43" spans="1:12">
      <c r="A43" s="38">
        <v>84</v>
      </c>
      <c r="B43" s="38">
        <v>42</v>
      </c>
      <c r="C43" s="38">
        <v>59</v>
      </c>
      <c r="D43" s="38">
        <v>42</v>
      </c>
      <c r="E43" s="55" t="s">
        <v>310</v>
      </c>
      <c r="F43" s="46">
        <f>SAVING!K43</f>
        <v>1315.1367559999999</v>
      </c>
      <c r="G43" s="38">
        <f t="shared" ref="G43:G93" si="7">0.25*F43</f>
        <v>328.78418899999997</v>
      </c>
      <c r="H43" s="38">
        <f t="shared" si="1"/>
        <v>0.25</v>
      </c>
      <c r="I43" s="38">
        <f t="shared" si="2"/>
        <v>986.35256699999991</v>
      </c>
      <c r="J43" s="39">
        <v>45334</v>
      </c>
      <c r="K43" s="38">
        <v>1.41</v>
      </c>
      <c r="L43" s="38" t="str">
        <f t="shared" si="3"/>
        <v>Low</v>
      </c>
    </row>
    <row r="44" spans="1:12">
      <c r="A44" s="38">
        <v>86</v>
      </c>
      <c r="B44" s="38">
        <v>43</v>
      </c>
      <c r="C44" s="38">
        <v>58</v>
      </c>
      <c r="D44" s="38">
        <v>43</v>
      </c>
      <c r="E44" s="55" t="s">
        <v>310</v>
      </c>
      <c r="F44" s="46">
        <f>SAVING!K44</f>
        <v>1317.67175</v>
      </c>
      <c r="G44" s="38">
        <f t="shared" si="7"/>
        <v>329.41793749999999</v>
      </c>
      <c r="H44" s="38">
        <f t="shared" si="1"/>
        <v>0.25</v>
      </c>
      <c r="I44" s="38">
        <f t="shared" si="2"/>
        <v>988.25381249999998</v>
      </c>
      <c r="J44" s="39">
        <v>45453</v>
      </c>
      <c r="K44" s="38">
        <v>1.72</v>
      </c>
      <c r="L44" s="38" t="str">
        <f t="shared" si="3"/>
        <v>Low</v>
      </c>
    </row>
    <row r="45" spans="1:12">
      <c r="A45" s="38">
        <v>88</v>
      </c>
      <c r="B45" s="38">
        <v>44</v>
      </c>
      <c r="C45" s="38">
        <v>57</v>
      </c>
      <c r="D45" s="38">
        <v>44</v>
      </c>
      <c r="E45" s="55" t="s">
        <v>312</v>
      </c>
      <c r="F45" s="46">
        <f>SAVING!K45</f>
        <v>276.21192000000002</v>
      </c>
      <c r="G45" s="38">
        <f t="shared" si="7"/>
        <v>69.052980000000005</v>
      </c>
      <c r="H45" s="38">
        <f t="shared" si="1"/>
        <v>0.25</v>
      </c>
      <c r="I45" s="38">
        <f t="shared" si="2"/>
        <v>207.15894000000003</v>
      </c>
      <c r="J45" s="39">
        <v>45518</v>
      </c>
      <c r="K45" s="38">
        <v>1.1000000000000001</v>
      </c>
      <c r="L45" s="38" t="str">
        <f t="shared" si="3"/>
        <v>Low</v>
      </c>
    </row>
    <row r="46" spans="1:12">
      <c r="A46" s="38">
        <v>90</v>
      </c>
      <c r="B46" s="38">
        <v>45</v>
      </c>
      <c r="C46" s="38">
        <v>56</v>
      </c>
      <c r="D46" s="38">
        <v>45</v>
      </c>
      <c r="E46" s="55" t="s">
        <v>358</v>
      </c>
      <c r="F46" s="46">
        <f>SAVING!K46</f>
        <v>1459.1926800000001</v>
      </c>
      <c r="G46" s="38">
        <f t="shared" si="7"/>
        <v>364.79817000000003</v>
      </c>
      <c r="H46" s="38">
        <f t="shared" si="1"/>
        <v>0.25</v>
      </c>
      <c r="I46" s="38">
        <f t="shared" si="2"/>
        <v>1094.3945100000001</v>
      </c>
      <c r="J46" s="39">
        <v>45411</v>
      </c>
      <c r="K46" s="38">
        <v>1.77</v>
      </c>
      <c r="L46" s="38" t="str">
        <f t="shared" si="3"/>
        <v>Low</v>
      </c>
    </row>
    <row r="47" spans="1:12">
      <c r="A47" s="38">
        <v>92</v>
      </c>
      <c r="B47" s="38">
        <v>46</v>
      </c>
      <c r="C47" s="38">
        <v>55</v>
      </c>
      <c r="D47" s="38">
        <v>46</v>
      </c>
      <c r="E47" s="55" t="s">
        <v>358</v>
      </c>
      <c r="F47" s="46">
        <f>SAVING!K47</f>
        <v>1365.3904</v>
      </c>
      <c r="G47" s="38">
        <f t="shared" si="7"/>
        <v>341.3476</v>
      </c>
      <c r="H47" s="38">
        <f t="shared" si="1"/>
        <v>0.25</v>
      </c>
      <c r="I47" s="38">
        <f t="shared" si="2"/>
        <v>1024.0427999999999</v>
      </c>
      <c r="J47" s="39">
        <v>45573</v>
      </c>
      <c r="K47" s="38">
        <v>1.01</v>
      </c>
      <c r="L47" s="38" t="str">
        <f t="shared" si="3"/>
        <v>Low</v>
      </c>
    </row>
    <row r="48" spans="1:12">
      <c r="A48" s="38">
        <v>94</v>
      </c>
      <c r="B48" s="38">
        <v>47</v>
      </c>
      <c r="C48" s="38">
        <v>54</v>
      </c>
      <c r="D48" s="38">
        <v>47</v>
      </c>
      <c r="E48" s="55" t="s">
        <v>358</v>
      </c>
      <c r="F48" s="46">
        <f>SAVING!K48</f>
        <v>1040.3450459999999</v>
      </c>
      <c r="G48" s="38">
        <f t="shared" si="7"/>
        <v>260.08626149999998</v>
      </c>
      <c r="H48" s="38">
        <f t="shared" si="1"/>
        <v>0.25</v>
      </c>
      <c r="I48" s="38">
        <f t="shared" si="2"/>
        <v>780.25878449999993</v>
      </c>
      <c r="J48" s="39">
        <v>45559</v>
      </c>
      <c r="K48" s="38">
        <v>1.55</v>
      </c>
      <c r="L48" s="38" t="str">
        <f t="shared" si="3"/>
        <v>Low</v>
      </c>
    </row>
    <row r="49" spans="1:12">
      <c r="A49" s="38">
        <v>96</v>
      </c>
      <c r="B49" s="38">
        <v>48</v>
      </c>
      <c r="C49" s="38">
        <v>53</v>
      </c>
      <c r="D49" s="38">
        <v>48</v>
      </c>
      <c r="E49" s="55" t="s">
        <v>359</v>
      </c>
      <c r="F49" s="46">
        <f>SAVING!K49</f>
        <v>652.28974800000003</v>
      </c>
      <c r="G49" s="38">
        <f t="shared" si="7"/>
        <v>163.07243700000001</v>
      </c>
      <c r="H49" s="38">
        <f t="shared" si="1"/>
        <v>0.25</v>
      </c>
      <c r="I49" s="38">
        <f t="shared" si="2"/>
        <v>489.217311</v>
      </c>
      <c r="J49" s="39">
        <v>45536</v>
      </c>
      <c r="K49" s="38">
        <v>1.93</v>
      </c>
      <c r="L49" s="38" t="str">
        <f t="shared" si="3"/>
        <v>Low</v>
      </c>
    </row>
    <row r="50" spans="1:12">
      <c r="A50" s="38">
        <v>98</v>
      </c>
      <c r="B50" s="38">
        <v>49</v>
      </c>
      <c r="C50" s="38">
        <v>52</v>
      </c>
      <c r="D50" s="38">
        <v>49</v>
      </c>
      <c r="E50" s="55" t="s">
        <v>359</v>
      </c>
      <c r="F50" s="46">
        <f>SAVING!K50</f>
        <v>469.75349999999997</v>
      </c>
      <c r="G50" s="38">
        <f t="shared" si="7"/>
        <v>117.43837499999999</v>
      </c>
      <c r="H50" s="38">
        <f t="shared" si="1"/>
        <v>0.25</v>
      </c>
      <c r="I50" s="38">
        <f t="shared" si="2"/>
        <v>352.31512499999997</v>
      </c>
      <c r="J50" s="39">
        <v>45302</v>
      </c>
      <c r="K50" s="38">
        <v>1.41</v>
      </c>
      <c r="L50" s="38" t="str">
        <f t="shared" si="3"/>
        <v>Low</v>
      </c>
    </row>
    <row r="51" spans="1:12">
      <c r="A51" s="38">
        <v>100</v>
      </c>
      <c r="B51" s="38">
        <v>50</v>
      </c>
      <c r="C51" s="38">
        <v>51</v>
      </c>
      <c r="D51" s="38">
        <v>50</v>
      </c>
      <c r="E51" s="55" t="s">
        <v>359</v>
      </c>
      <c r="F51" s="46">
        <f>SAVING!K51</f>
        <v>430.39939200000003</v>
      </c>
      <c r="G51" s="38">
        <f t="shared" si="7"/>
        <v>107.59984800000001</v>
      </c>
      <c r="H51" s="38">
        <f t="shared" si="1"/>
        <v>0.25</v>
      </c>
      <c r="I51" s="38">
        <f t="shared" si="2"/>
        <v>322.79954400000003</v>
      </c>
      <c r="J51" s="39">
        <v>45523</v>
      </c>
      <c r="K51" s="38">
        <v>1.94</v>
      </c>
      <c r="L51" s="38" t="str">
        <f t="shared" si="3"/>
        <v>Low</v>
      </c>
    </row>
    <row r="52" spans="1:12">
      <c r="A52" s="38">
        <v>1</v>
      </c>
      <c r="B52" s="38">
        <v>51</v>
      </c>
      <c r="C52" s="38">
        <v>50</v>
      </c>
      <c r="D52" s="38">
        <v>51</v>
      </c>
      <c r="E52" s="55" t="s">
        <v>359</v>
      </c>
      <c r="F52" s="46">
        <f>SAVING!K52</f>
        <v>83.366010000000017</v>
      </c>
      <c r="G52" s="38">
        <f t="shared" si="7"/>
        <v>20.841502500000004</v>
      </c>
      <c r="H52" s="38">
        <f t="shared" si="1"/>
        <v>0.25</v>
      </c>
      <c r="I52" s="38">
        <f t="shared" si="2"/>
        <v>62.524507500000013</v>
      </c>
      <c r="J52" s="39">
        <v>45476</v>
      </c>
      <c r="K52" s="38">
        <v>1.88</v>
      </c>
      <c r="L52" s="38" t="str">
        <f t="shared" si="3"/>
        <v>Low</v>
      </c>
    </row>
    <row r="53" spans="1:12">
      <c r="A53" s="38">
        <v>3</v>
      </c>
      <c r="B53" s="38">
        <v>52</v>
      </c>
      <c r="C53" s="38">
        <v>49</v>
      </c>
      <c r="D53" s="38">
        <v>52</v>
      </c>
      <c r="E53" s="55" t="s">
        <v>310</v>
      </c>
      <c r="F53" s="46">
        <f>SAVING!K53</f>
        <v>251.960688</v>
      </c>
      <c r="G53" s="38">
        <f t="shared" si="7"/>
        <v>62.990172000000001</v>
      </c>
      <c r="H53" s="38">
        <f t="shared" si="1"/>
        <v>0.25</v>
      </c>
      <c r="I53" s="38">
        <f t="shared" si="2"/>
        <v>188.970516</v>
      </c>
      <c r="J53" s="39">
        <v>45395</v>
      </c>
      <c r="K53" s="38">
        <v>1.48</v>
      </c>
      <c r="L53" s="38" t="str">
        <f t="shared" si="3"/>
        <v>Low</v>
      </c>
    </row>
    <row r="54" spans="1:12">
      <c r="A54" s="38">
        <v>5</v>
      </c>
      <c r="B54" s="38">
        <v>53</v>
      </c>
      <c r="C54" s="38">
        <v>48</v>
      </c>
      <c r="D54" s="38">
        <v>53</v>
      </c>
      <c r="E54" s="55" t="s">
        <v>358</v>
      </c>
      <c r="F54" s="46">
        <f>SAVING!K54</f>
        <v>293.25303859999997</v>
      </c>
      <c r="G54" s="38">
        <f t="shared" si="7"/>
        <v>73.313259649999992</v>
      </c>
      <c r="H54" s="38">
        <f t="shared" si="1"/>
        <v>0.25</v>
      </c>
      <c r="I54" s="38">
        <f t="shared" si="2"/>
        <v>219.93977894999998</v>
      </c>
      <c r="J54" s="39">
        <v>45546</v>
      </c>
      <c r="K54" s="38">
        <v>1.2</v>
      </c>
      <c r="L54" s="38" t="str">
        <f t="shared" si="3"/>
        <v>Low</v>
      </c>
    </row>
    <row r="55" spans="1:12">
      <c r="A55" s="38">
        <v>7</v>
      </c>
      <c r="B55" s="38">
        <v>54</v>
      </c>
      <c r="C55" s="38">
        <v>47</v>
      </c>
      <c r="D55" s="38">
        <v>54</v>
      </c>
      <c r="E55" s="55" t="s">
        <v>310</v>
      </c>
      <c r="F55" s="46">
        <f>SAVING!K55</f>
        <v>331.39766000000003</v>
      </c>
      <c r="G55" s="38">
        <f t="shared" si="7"/>
        <v>82.849415000000008</v>
      </c>
      <c r="H55" s="38">
        <f t="shared" si="1"/>
        <v>0.25</v>
      </c>
      <c r="I55" s="38">
        <f t="shared" si="2"/>
        <v>248.54824500000001</v>
      </c>
      <c r="J55" s="39">
        <v>45516</v>
      </c>
      <c r="K55" s="38">
        <v>1.96</v>
      </c>
      <c r="L55" s="38" t="str">
        <f t="shared" si="3"/>
        <v>Low</v>
      </c>
    </row>
    <row r="56" spans="1:12">
      <c r="A56" s="38">
        <v>9</v>
      </c>
      <c r="B56" s="38">
        <v>55</v>
      </c>
      <c r="C56" s="38">
        <v>46</v>
      </c>
      <c r="D56" s="38">
        <v>55</v>
      </c>
      <c r="E56" s="55" t="s">
        <v>314</v>
      </c>
      <c r="F56" s="46">
        <f>SAVING!K56</f>
        <v>2828.7576000000004</v>
      </c>
      <c r="G56" s="38">
        <f t="shared" si="7"/>
        <v>707.18940000000009</v>
      </c>
      <c r="H56" s="38">
        <f t="shared" si="1"/>
        <v>0.25</v>
      </c>
      <c r="I56" s="38">
        <f t="shared" si="2"/>
        <v>2121.5682000000002</v>
      </c>
      <c r="J56" s="39">
        <v>45516</v>
      </c>
      <c r="K56" s="38">
        <v>1.32</v>
      </c>
      <c r="L56" s="38" t="str">
        <f t="shared" si="3"/>
        <v>Low</v>
      </c>
    </row>
    <row r="57" spans="1:12">
      <c r="A57" s="38">
        <v>11</v>
      </c>
      <c r="B57" s="38">
        <v>56</v>
      </c>
      <c r="C57" s="38">
        <v>45</v>
      </c>
      <c r="D57" s="38">
        <v>56</v>
      </c>
      <c r="E57" s="55" t="s">
        <v>310</v>
      </c>
      <c r="F57" s="46">
        <f>SAVING!K57</f>
        <v>1101.5758920000001</v>
      </c>
      <c r="G57" s="38">
        <f t="shared" si="7"/>
        <v>275.39397300000002</v>
      </c>
      <c r="H57" s="38">
        <f t="shared" si="1"/>
        <v>0.25</v>
      </c>
      <c r="I57" s="38">
        <f t="shared" si="2"/>
        <v>826.18191900000011</v>
      </c>
      <c r="J57" s="39">
        <v>45380</v>
      </c>
      <c r="K57" s="38">
        <v>1.65</v>
      </c>
      <c r="L57" s="38" t="str">
        <f t="shared" si="3"/>
        <v>Low</v>
      </c>
    </row>
    <row r="58" spans="1:12">
      <c r="A58" s="38">
        <v>13</v>
      </c>
      <c r="B58" s="38">
        <v>57</v>
      </c>
      <c r="C58" s="38">
        <v>44</v>
      </c>
      <c r="D58" s="38">
        <v>57</v>
      </c>
      <c r="E58" s="55" t="s">
        <v>310</v>
      </c>
      <c r="F58" s="46">
        <f>SAVING!K58</f>
        <v>1039.9302400000001</v>
      </c>
      <c r="G58" s="38">
        <f t="shared" si="7"/>
        <v>259.98256000000003</v>
      </c>
      <c r="H58" s="38">
        <f t="shared" si="1"/>
        <v>0.25</v>
      </c>
      <c r="I58" s="38">
        <f t="shared" si="2"/>
        <v>779.9476800000001</v>
      </c>
      <c r="J58" s="39">
        <v>45572</v>
      </c>
      <c r="K58" s="38">
        <v>1.91</v>
      </c>
      <c r="L58" s="38" t="str">
        <f t="shared" si="3"/>
        <v>Low</v>
      </c>
    </row>
    <row r="59" spans="1:12">
      <c r="A59" s="38">
        <v>15</v>
      </c>
      <c r="B59" s="38">
        <v>58</v>
      </c>
      <c r="C59" s="38">
        <v>43</v>
      </c>
      <c r="D59" s="38">
        <v>58</v>
      </c>
      <c r="E59" s="55" t="s">
        <v>309</v>
      </c>
      <c r="F59" s="46">
        <f>SAVING!K59</f>
        <v>2515.8749199999997</v>
      </c>
      <c r="G59" s="38">
        <f t="shared" si="7"/>
        <v>628.96872999999994</v>
      </c>
      <c r="H59" s="38">
        <f t="shared" si="1"/>
        <v>0.25</v>
      </c>
      <c r="I59" s="38">
        <f t="shared" si="2"/>
        <v>1886.9061899999997</v>
      </c>
      <c r="J59" s="39">
        <v>45311</v>
      </c>
      <c r="K59" s="38">
        <v>1.0900000000000001</v>
      </c>
      <c r="L59" s="38" t="str">
        <f t="shared" si="3"/>
        <v>Low</v>
      </c>
    </row>
    <row r="60" spans="1:12">
      <c r="A60" s="38">
        <v>17</v>
      </c>
      <c r="B60" s="38">
        <v>59</v>
      </c>
      <c r="C60" s="38">
        <v>42</v>
      </c>
      <c r="D60" s="38">
        <v>59</v>
      </c>
      <c r="E60" s="55" t="s">
        <v>312</v>
      </c>
      <c r="F60" s="46">
        <f>SAVING!K60</f>
        <v>2678.8362480000001</v>
      </c>
      <c r="G60" s="38">
        <f t="shared" si="7"/>
        <v>669.70906200000002</v>
      </c>
      <c r="H60" s="38">
        <f t="shared" si="1"/>
        <v>0.25</v>
      </c>
      <c r="I60" s="38">
        <f t="shared" si="2"/>
        <v>2009.1271860000002</v>
      </c>
      <c r="J60" s="39">
        <v>45518</v>
      </c>
      <c r="K60" s="38">
        <v>1.57</v>
      </c>
      <c r="L60" s="38" t="str">
        <f t="shared" si="3"/>
        <v>Low</v>
      </c>
    </row>
    <row r="61" spans="1:12">
      <c r="A61" s="38">
        <v>19</v>
      </c>
      <c r="B61" s="38">
        <v>60</v>
      </c>
      <c r="C61" s="38">
        <v>41</v>
      </c>
      <c r="D61" s="38">
        <v>60</v>
      </c>
      <c r="E61" s="55" t="s">
        <v>313</v>
      </c>
      <c r="F61" s="46">
        <f>SAVING!K61</f>
        <v>795.24891600000001</v>
      </c>
      <c r="G61" s="38">
        <f t="shared" si="7"/>
        <v>198.812229</v>
      </c>
      <c r="H61" s="38">
        <f t="shared" si="1"/>
        <v>0.25</v>
      </c>
      <c r="I61" s="38">
        <f t="shared" si="2"/>
        <v>596.43668700000001</v>
      </c>
      <c r="J61" s="39">
        <v>45478</v>
      </c>
      <c r="K61" s="38">
        <v>1.54</v>
      </c>
      <c r="L61" s="38" t="str">
        <f t="shared" si="3"/>
        <v>Low</v>
      </c>
    </row>
    <row r="62" spans="1:12">
      <c r="A62" s="38">
        <v>21</v>
      </c>
      <c r="B62" s="38">
        <v>61</v>
      </c>
      <c r="C62" s="38">
        <v>40</v>
      </c>
      <c r="D62" s="38">
        <v>61</v>
      </c>
      <c r="E62" s="55" t="s">
        <v>310</v>
      </c>
      <c r="F62" s="46">
        <f>SAVING!K62</f>
        <v>343.75263999999999</v>
      </c>
      <c r="G62" s="38">
        <f t="shared" si="7"/>
        <v>85.938159999999996</v>
      </c>
      <c r="H62" s="38">
        <f t="shared" si="1"/>
        <v>0.25</v>
      </c>
      <c r="I62" s="38">
        <f t="shared" si="2"/>
        <v>257.81448</v>
      </c>
      <c r="J62" s="39">
        <v>45358</v>
      </c>
      <c r="K62" s="38">
        <v>1.72</v>
      </c>
      <c r="L62" s="38" t="str">
        <f t="shared" si="3"/>
        <v>Low</v>
      </c>
    </row>
    <row r="63" spans="1:12">
      <c r="A63" s="38">
        <v>23</v>
      </c>
      <c r="B63" s="38">
        <v>62</v>
      </c>
      <c r="C63" s="38">
        <v>39</v>
      </c>
      <c r="D63" s="38">
        <v>62</v>
      </c>
      <c r="E63" s="55" t="s">
        <v>358</v>
      </c>
      <c r="F63" s="46">
        <f>SAVING!K63</f>
        <v>966.45970800000021</v>
      </c>
      <c r="G63" s="38">
        <f t="shared" si="7"/>
        <v>241.61492700000005</v>
      </c>
      <c r="H63" s="38">
        <f t="shared" si="1"/>
        <v>0.25</v>
      </c>
      <c r="I63" s="38">
        <f t="shared" si="2"/>
        <v>724.84478100000013</v>
      </c>
      <c r="J63" s="39">
        <v>45495</v>
      </c>
      <c r="K63" s="38">
        <v>1.94</v>
      </c>
      <c r="L63" s="38" t="str">
        <f t="shared" si="3"/>
        <v>Low</v>
      </c>
    </row>
    <row r="64" spans="1:12">
      <c r="A64" s="38">
        <v>25</v>
      </c>
      <c r="B64" s="38">
        <v>63</v>
      </c>
      <c r="C64" s="38">
        <v>38</v>
      </c>
      <c r="D64" s="38">
        <v>63</v>
      </c>
      <c r="E64" s="55" t="s">
        <v>309</v>
      </c>
      <c r="F64" s="46">
        <f>SAVING!K64</f>
        <v>412.26191999999998</v>
      </c>
      <c r="G64" s="38">
        <f t="shared" si="7"/>
        <v>103.06547999999999</v>
      </c>
      <c r="H64" s="38">
        <f t="shared" si="1"/>
        <v>0.25</v>
      </c>
      <c r="I64" s="38">
        <f t="shared" si="2"/>
        <v>309.19644</v>
      </c>
      <c r="J64" s="39">
        <v>45536</v>
      </c>
      <c r="K64" s="38">
        <v>1.91</v>
      </c>
      <c r="L64" s="38" t="str">
        <f t="shared" si="3"/>
        <v>Low</v>
      </c>
    </row>
    <row r="65" spans="1:12">
      <c r="A65" s="38">
        <v>27</v>
      </c>
      <c r="B65" s="38">
        <v>64</v>
      </c>
      <c r="C65" s="38">
        <v>37</v>
      </c>
      <c r="D65" s="38">
        <v>64</v>
      </c>
      <c r="E65" s="55" t="s">
        <v>309</v>
      </c>
      <c r="F65" s="46">
        <f>SAVING!K65</f>
        <v>1211.1016</v>
      </c>
      <c r="G65" s="38">
        <f t="shared" si="7"/>
        <v>302.77539999999999</v>
      </c>
      <c r="H65" s="38">
        <f t="shared" si="1"/>
        <v>0.25</v>
      </c>
      <c r="I65" s="38">
        <f t="shared" si="2"/>
        <v>908.32619999999997</v>
      </c>
      <c r="J65" s="39">
        <v>45572</v>
      </c>
      <c r="K65" s="38">
        <v>1.18</v>
      </c>
      <c r="L65" s="38" t="str">
        <f t="shared" si="3"/>
        <v>Low</v>
      </c>
    </row>
    <row r="66" spans="1:12">
      <c r="A66" s="38">
        <v>29</v>
      </c>
      <c r="B66" s="38">
        <v>65</v>
      </c>
      <c r="C66" s="38">
        <v>36</v>
      </c>
      <c r="D66" s="38">
        <v>65</v>
      </c>
      <c r="E66" s="55" t="s">
        <v>310</v>
      </c>
      <c r="F66" s="46">
        <f>SAVING!K66</f>
        <v>1056.6969759999999</v>
      </c>
      <c r="G66" s="38">
        <f t="shared" si="7"/>
        <v>264.17424399999999</v>
      </c>
      <c r="H66" s="38">
        <f t="shared" si="1"/>
        <v>0.25</v>
      </c>
      <c r="I66" s="38">
        <f t="shared" si="2"/>
        <v>792.52273199999991</v>
      </c>
      <c r="J66" s="39">
        <v>45532</v>
      </c>
      <c r="K66" s="38">
        <v>1.88</v>
      </c>
      <c r="L66" s="38" t="str">
        <f t="shared" si="3"/>
        <v>Low</v>
      </c>
    </row>
    <row r="67" spans="1:12">
      <c r="A67" s="38">
        <v>31</v>
      </c>
      <c r="B67" s="38">
        <v>66</v>
      </c>
      <c r="C67" s="38">
        <v>35</v>
      </c>
      <c r="D67" s="38">
        <v>66</v>
      </c>
      <c r="E67" s="55" t="s">
        <v>312</v>
      </c>
      <c r="F67" s="46">
        <f>SAVING!K67</f>
        <v>1467.8040960000001</v>
      </c>
      <c r="G67" s="38">
        <f t="shared" si="7"/>
        <v>366.95102400000002</v>
      </c>
      <c r="H67" s="38">
        <f t="shared" ref="H67:H101" si="8">G67/F67</f>
        <v>0.25</v>
      </c>
      <c r="I67" s="38">
        <f t="shared" ref="I67:I101" si="9">F67-G67</f>
        <v>1100.8530720000001</v>
      </c>
      <c r="J67" s="39">
        <v>45439</v>
      </c>
      <c r="K67" s="38">
        <v>1.18</v>
      </c>
      <c r="L67" s="38" t="str">
        <f t="shared" ref="L67:L101" si="10">IF(H67 &gt;= 0.7, "High", IF(H67 &gt;= 0.4, "Medium", "Low"))</f>
        <v>Low</v>
      </c>
    </row>
    <row r="68" spans="1:12">
      <c r="A68" s="38">
        <v>33</v>
      </c>
      <c r="B68" s="38">
        <v>67</v>
      </c>
      <c r="C68" s="38">
        <v>34</v>
      </c>
      <c r="D68" s="38">
        <v>67</v>
      </c>
      <c r="E68" s="55" t="s">
        <v>309</v>
      </c>
      <c r="F68" s="46">
        <f>SAVING!K68</f>
        <v>816.70590000000004</v>
      </c>
      <c r="G68" s="38">
        <f t="shared" si="7"/>
        <v>204.17647500000001</v>
      </c>
      <c r="H68" s="38">
        <f t="shared" si="8"/>
        <v>0.25</v>
      </c>
      <c r="I68" s="38">
        <f t="shared" si="9"/>
        <v>612.52942500000006</v>
      </c>
      <c r="J68" s="39">
        <v>45349</v>
      </c>
      <c r="K68" s="38">
        <v>1.92</v>
      </c>
      <c r="L68" s="38" t="str">
        <f t="shared" si="10"/>
        <v>Low</v>
      </c>
    </row>
    <row r="69" spans="1:12">
      <c r="A69" s="38">
        <v>35</v>
      </c>
      <c r="B69" s="38">
        <v>68</v>
      </c>
      <c r="C69" s="38">
        <v>33</v>
      </c>
      <c r="D69" s="38">
        <v>68</v>
      </c>
      <c r="E69" s="55" t="s">
        <v>359</v>
      </c>
      <c r="F69" s="46">
        <f>SAVING!K69</f>
        <v>742.68912</v>
      </c>
      <c r="G69" s="38">
        <f t="shared" si="7"/>
        <v>185.67228</v>
      </c>
      <c r="H69" s="38">
        <f t="shared" si="8"/>
        <v>0.25</v>
      </c>
      <c r="I69" s="38">
        <f t="shared" si="9"/>
        <v>557.01684</v>
      </c>
      <c r="J69" s="39">
        <v>45556</v>
      </c>
      <c r="K69" s="38">
        <v>2</v>
      </c>
      <c r="L69" s="38" t="str">
        <f t="shared" si="10"/>
        <v>Low</v>
      </c>
    </row>
    <row r="70" spans="1:12">
      <c r="A70" s="38">
        <v>37</v>
      </c>
      <c r="B70" s="38">
        <v>69</v>
      </c>
      <c r="C70" s="38">
        <v>32</v>
      </c>
      <c r="D70" s="38">
        <v>69</v>
      </c>
      <c r="E70" s="55" t="s">
        <v>310</v>
      </c>
      <c r="F70" s="46">
        <f>SAVING!K70</f>
        <v>384.70547700000003</v>
      </c>
      <c r="G70" s="38">
        <f t="shared" si="7"/>
        <v>96.176369250000008</v>
      </c>
      <c r="H70" s="38">
        <f t="shared" si="8"/>
        <v>0.25</v>
      </c>
      <c r="I70" s="38">
        <f t="shared" si="9"/>
        <v>288.52910775000004</v>
      </c>
      <c r="J70" s="39">
        <v>45386</v>
      </c>
      <c r="K70" s="38">
        <v>1.4</v>
      </c>
      <c r="L70" s="38" t="str">
        <f t="shared" si="10"/>
        <v>Low</v>
      </c>
    </row>
    <row r="71" spans="1:12">
      <c r="A71" s="38">
        <v>39</v>
      </c>
      <c r="B71" s="38">
        <v>70</v>
      </c>
      <c r="C71" s="38">
        <v>31</v>
      </c>
      <c r="D71" s="38">
        <v>70</v>
      </c>
      <c r="E71" s="55" t="s">
        <v>308</v>
      </c>
      <c r="F71" s="46">
        <f>SAVING!K71</f>
        <v>870.43331999999998</v>
      </c>
      <c r="G71" s="38">
        <f t="shared" si="7"/>
        <v>217.60833</v>
      </c>
      <c r="H71" s="38">
        <f t="shared" si="8"/>
        <v>0.25</v>
      </c>
      <c r="I71" s="38">
        <f t="shared" si="9"/>
        <v>652.82498999999996</v>
      </c>
      <c r="J71" s="39">
        <v>45304</v>
      </c>
      <c r="K71" s="38">
        <v>1.5</v>
      </c>
      <c r="L71" s="38" t="str">
        <f t="shared" si="10"/>
        <v>Low</v>
      </c>
    </row>
    <row r="72" spans="1:12">
      <c r="A72" s="38">
        <v>41</v>
      </c>
      <c r="B72" s="38">
        <v>71</v>
      </c>
      <c r="C72" s="38">
        <v>30</v>
      </c>
      <c r="D72" s="38">
        <v>71</v>
      </c>
      <c r="E72" s="55" t="s">
        <v>309</v>
      </c>
      <c r="F72" s="46">
        <f>SAVING!K72</f>
        <v>2631.1741895999994</v>
      </c>
      <c r="G72" s="38">
        <f t="shared" si="7"/>
        <v>657.79354739999985</v>
      </c>
      <c r="H72" s="38">
        <f t="shared" si="8"/>
        <v>0.25</v>
      </c>
      <c r="I72" s="38">
        <f t="shared" si="9"/>
        <v>1973.3806421999996</v>
      </c>
      <c r="J72" s="39">
        <v>45514</v>
      </c>
      <c r="K72" s="38">
        <v>1.94</v>
      </c>
      <c r="L72" s="38" t="str">
        <f t="shared" si="10"/>
        <v>Low</v>
      </c>
    </row>
    <row r="73" spans="1:12">
      <c r="A73" s="38">
        <v>43</v>
      </c>
      <c r="B73" s="38">
        <v>72</v>
      </c>
      <c r="C73" s="38">
        <v>29</v>
      </c>
      <c r="D73" s="38">
        <v>72</v>
      </c>
      <c r="E73" s="55" t="s">
        <v>310</v>
      </c>
      <c r="F73" s="46">
        <f>SAVING!K73</f>
        <v>2297.1527108099995</v>
      </c>
      <c r="G73" s="38">
        <f t="shared" si="7"/>
        <v>574.28817770249987</v>
      </c>
      <c r="H73" s="38">
        <f t="shared" si="8"/>
        <v>0.25</v>
      </c>
      <c r="I73" s="38">
        <f t="shared" si="9"/>
        <v>1722.8645331074995</v>
      </c>
      <c r="J73" s="39">
        <v>45564</v>
      </c>
      <c r="K73" s="38">
        <v>1.96</v>
      </c>
      <c r="L73" s="38" t="str">
        <f t="shared" si="10"/>
        <v>Low</v>
      </c>
    </row>
    <row r="74" spans="1:12">
      <c r="A74" s="38">
        <v>45</v>
      </c>
      <c r="B74" s="38">
        <v>73</v>
      </c>
      <c r="C74" s="38">
        <v>28</v>
      </c>
      <c r="D74" s="38">
        <v>73</v>
      </c>
      <c r="E74" s="55" t="s">
        <v>310</v>
      </c>
      <c r="F74" s="46">
        <f>SAVING!K74</f>
        <v>899.19495000000006</v>
      </c>
      <c r="G74" s="38">
        <f>0.95*F74</f>
        <v>854.23520250000001</v>
      </c>
      <c r="H74" s="38">
        <f t="shared" si="8"/>
        <v>0.95</v>
      </c>
      <c r="I74" s="38">
        <f t="shared" si="9"/>
        <v>44.959747500000049</v>
      </c>
      <c r="J74" s="39">
        <v>45334</v>
      </c>
      <c r="K74" s="38">
        <v>1.93</v>
      </c>
      <c r="L74" s="38" t="str">
        <f t="shared" si="10"/>
        <v>High</v>
      </c>
    </row>
    <row r="75" spans="1:12">
      <c r="A75" s="38">
        <v>47</v>
      </c>
      <c r="B75" s="38">
        <v>74</v>
      </c>
      <c r="C75" s="38">
        <v>27</v>
      </c>
      <c r="D75" s="38">
        <v>74</v>
      </c>
      <c r="E75" s="55" t="s">
        <v>310</v>
      </c>
      <c r="F75" s="46">
        <f>SAVING!K75</f>
        <v>1126.483903999999</v>
      </c>
      <c r="G75" s="38">
        <f t="shared" ref="G75:G78" si="11">0.95*F75</f>
        <v>1070.159708799999</v>
      </c>
      <c r="H75" s="38">
        <f t="shared" si="8"/>
        <v>0.94999999999999984</v>
      </c>
      <c r="I75" s="38">
        <f t="shared" si="9"/>
        <v>56.324195200000077</v>
      </c>
      <c r="J75" s="39">
        <v>45366</v>
      </c>
      <c r="K75" s="38">
        <v>1.88</v>
      </c>
      <c r="L75" s="38" t="str">
        <f t="shared" si="10"/>
        <v>High</v>
      </c>
    </row>
    <row r="76" spans="1:12">
      <c r="A76" s="38">
        <v>49</v>
      </c>
      <c r="B76" s="38">
        <v>75</v>
      </c>
      <c r="C76" s="38">
        <v>26</v>
      </c>
      <c r="D76" s="38">
        <v>75</v>
      </c>
      <c r="E76" s="55" t="s">
        <v>358</v>
      </c>
      <c r="F76" s="46">
        <f>SAVING!K76</f>
        <v>2206.7842939999987</v>
      </c>
      <c r="G76" s="38">
        <f t="shared" si="11"/>
        <v>2096.4450792999987</v>
      </c>
      <c r="H76" s="38">
        <f t="shared" si="8"/>
        <v>0.95</v>
      </c>
      <c r="I76" s="38">
        <f t="shared" si="9"/>
        <v>110.33921469999996</v>
      </c>
      <c r="J76" s="39">
        <v>45299</v>
      </c>
      <c r="K76" s="38">
        <v>1.01</v>
      </c>
      <c r="L76" s="38" t="str">
        <f t="shared" si="10"/>
        <v>High</v>
      </c>
    </row>
    <row r="77" spans="1:12">
      <c r="A77" s="38">
        <v>51</v>
      </c>
      <c r="B77" s="38">
        <v>76</v>
      </c>
      <c r="C77" s="38">
        <v>25</v>
      </c>
      <c r="D77" s="38">
        <v>76</v>
      </c>
      <c r="E77" s="55" t="s">
        <v>309</v>
      </c>
      <c r="F77" s="46">
        <f>SAVING!K77</f>
        <v>683.524</v>
      </c>
      <c r="G77" s="38">
        <f t="shared" si="11"/>
        <v>649.34780000000001</v>
      </c>
      <c r="H77" s="38">
        <f t="shared" si="8"/>
        <v>0.95</v>
      </c>
      <c r="I77" s="38">
        <f t="shared" si="9"/>
        <v>34.176199999999994</v>
      </c>
      <c r="J77" s="39">
        <v>45463</v>
      </c>
      <c r="K77" s="38">
        <v>1.57</v>
      </c>
      <c r="L77" s="38" t="str">
        <f t="shared" si="10"/>
        <v>High</v>
      </c>
    </row>
    <row r="78" spans="1:12">
      <c r="A78" s="38">
        <v>53</v>
      </c>
      <c r="B78" s="38">
        <v>77</v>
      </c>
      <c r="C78" s="38">
        <v>24</v>
      </c>
      <c r="D78" s="38">
        <v>77</v>
      </c>
      <c r="E78" s="55" t="s">
        <v>309</v>
      </c>
      <c r="F78" s="46">
        <f>SAVING!K78</f>
        <v>3378.2633142000004</v>
      </c>
      <c r="G78" s="38">
        <f t="shared" si="11"/>
        <v>3209.3501484900003</v>
      </c>
      <c r="H78" s="38">
        <f t="shared" si="8"/>
        <v>0.95</v>
      </c>
      <c r="I78" s="38">
        <f t="shared" si="9"/>
        <v>168.91316571000016</v>
      </c>
      <c r="J78" s="39">
        <v>45413</v>
      </c>
      <c r="K78" s="38">
        <v>1.1100000000000001</v>
      </c>
      <c r="L78" s="38" t="str">
        <f t="shared" si="10"/>
        <v>High</v>
      </c>
    </row>
    <row r="79" spans="1:12">
      <c r="A79" s="38">
        <v>55</v>
      </c>
      <c r="B79" s="38">
        <v>78</v>
      </c>
      <c r="C79" s="38">
        <v>23</v>
      </c>
      <c r="D79" s="38">
        <v>78</v>
      </c>
      <c r="E79" s="55" t="s">
        <v>310</v>
      </c>
      <c r="F79" s="46">
        <f>SAVING!K79</f>
        <v>3794.4460553999993</v>
      </c>
      <c r="G79" s="38">
        <f t="shared" si="7"/>
        <v>948.61151384999982</v>
      </c>
      <c r="H79" s="38">
        <f t="shared" si="8"/>
        <v>0.25</v>
      </c>
      <c r="I79" s="38">
        <f t="shared" si="9"/>
        <v>2845.8345415499994</v>
      </c>
      <c r="J79" s="39">
        <v>45454</v>
      </c>
      <c r="K79" s="38">
        <v>1.98</v>
      </c>
      <c r="L79" s="38" t="str">
        <f t="shared" si="10"/>
        <v>Low</v>
      </c>
    </row>
    <row r="80" spans="1:12">
      <c r="A80" s="38">
        <v>57</v>
      </c>
      <c r="B80" s="38">
        <v>79</v>
      </c>
      <c r="C80" s="38">
        <v>22</v>
      </c>
      <c r="D80" s="38">
        <v>79</v>
      </c>
      <c r="E80" s="55" t="s">
        <v>312</v>
      </c>
      <c r="F80" s="46">
        <f>SAVING!K80</f>
        <v>5193.3521566666641</v>
      </c>
      <c r="G80" s="38">
        <f t="shared" si="7"/>
        <v>1298.338039166666</v>
      </c>
      <c r="H80" s="38">
        <f t="shared" si="8"/>
        <v>0.25</v>
      </c>
      <c r="I80" s="38">
        <f t="shared" si="9"/>
        <v>3895.0141174999981</v>
      </c>
      <c r="J80" s="39">
        <v>45350</v>
      </c>
      <c r="K80" s="38">
        <v>1.28</v>
      </c>
      <c r="L80" s="38" t="str">
        <f t="shared" si="10"/>
        <v>Low</v>
      </c>
    </row>
    <row r="81" spans="1:12">
      <c r="A81" s="38">
        <v>59</v>
      </c>
      <c r="B81" s="38">
        <v>80</v>
      </c>
      <c r="C81" s="38">
        <v>21</v>
      </c>
      <c r="D81" s="38">
        <v>80</v>
      </c>
      <c r="E81" s="55" t="s">
        <v>309</v>
      </c>
      <c r="F81" s="46">
        <f>SAVING!K81</f>
        <v>2921.130021333332</v>
      </c>
      <c r="G81" s="38">
        <f t="shared" si="7"/>
        <v>730.28250533333301</v>
      </c>
      <c r="H81" s="38">
        <f t="shared" si="8"/>
        <v>0.25</v>
      </c>
      <c r="I81" s="38">
        <f t="shared" si="9"/>
        <v>2190.8475159999989</v>
      </c>
      <c r="J81" s="39">
        <v>45452</v>
      </c>
      <c r="K81" s="38">
        <v>1.99</v>
      </c>
      <c r="L81" s="38" t="str">
        <f t="shared" si="10"/>
        <v>Low</v>
      </c>
    </row>
    <row r="82" spans="1:12">
      <c r="A82" s="38">
        <v>61</v>
      </c>
      <c r="B82" s="38">
        <v>81</v>
      </c>
      <c r="C82" s="38">
        <v>20</v>
      </c>
      <c r="D82" s="38">
        <v>81</v>
      </c>
      <c r="E82" s="55" t="s">
        <v>307</v>
      </c>
      <c r="F82" s="46">
        <f>SAVING!K82</f>
        <v>1349.7744960000002</v>
      </c>
      <c r="G82" s="38">
        <f t="shared" si="7"/>
        <v>337.44362400000006</v>
      </c>
      <c r="H82" s="38">
        <f t="shared" si="8"/>
        <v>0.25</v>
      </c>
      <c r="I82" s="38">
        <f t="shared" si="9"/>
        <v>1012.3308720000002</v>
      </c>
      <c r="J82" s="39">
        <v>45560</v>
      </c>
      <c r="K82" s="38">
        <v>1.54</v>
      </c>
      <c r="L82" s="38" t="str">
        <f t="shared" si="10"/>
        <v>Low</v>
      </c>
    </row>
    <row r="83" spans="1:12">
      <c r="A83" s="38">
        <v>63</v>
      </c>
      <c r="B83" s="38">
        <v>82</v>
      </c>
      <c r="C83" s="38">
        <v>19</v>
      </c>
      <c r="D83" s="38">
        <v>82</v>
      </c>
      <c r="E83" s="55" t="s">
        <v>310</v>
      </c>
      <c r="F83" s="46">
        <f>SAVING!K83</f>
        <v>3662.9962122133325</v>
      </c>
      <c r="G83" s="38">
        <f t="shared" si="7"/>
        <v>915.74905305333311</v>
      </c>
      <c r="H83" s="38">
        <f t="shared" si="8"/>
        <v>0.25</v>
      </c>
      <c r="I83" s="38">
        <f t="shared" si="9"/>
        <v>2747.2471591599992</v>
      </c>
      <c r="J83" s="39">
        <v>45371</v>
      </c>
      <c r="K83" s="38">
        <v>1.49</v>
      </c>
      <c r="L83" s="38" t="str">
        <f t="shared" si="10"/>
        <v>Low</v>
      </c>
    </row>
    <row r="84" spans="1:12">
      <c r="A84" s="38">
        <v>65</v>
      </c>
      <c r="B84" s="38">
        <v>83</v>
      </c>
      <c r="C84" s="38">
        <v>18</v>
      </c>
      <c r="D84" s="38">
        <v>83</v>
      </c>
      <c r="E84" s="55" t="s">
        <v>358</v>
      </c>
      <c r="F84" s="46">
        <f>SAVING!K84</f>
        <v>5895.5677947599943</v>
      </c>
      <c r="G84" s="38">
        <f t="shared" si="7"/>
        <v>1473.8919486899986</v>
      </c>
      <c r="H84" s="38">
        <f t="shared" si="8"/>
        <v>0.25</v>
      </c>
      <c r="I84" s="38">
        <f t="shared" si="9"/>
        <v>4421.6758460699957</v>
      </c>
      <c r="J84" s="39">
        <v>45451</v>
      </c>
      <c r="K84" s="38">
        <v>1.94</v>
      </c>
      <c r="L84" s="38" t="str">
        <f t="shared" si="10"/>
        <v>Low</v>
      </c>
    </row>
    <row r="85" spans="1:12">
      <c r="A85" s="38">
        <v>67</v>
      </c>
      <c r="B85" s="38">
        <v>84</v>
      </c>
      <c r="C85" s="38">
        <v>17</v>
      </c>
      <c r="D85" s="38">
        <v>84</v>
      </c>
      <c r="E85" s="55" t="s">
        <v>309</v>
      </c>
      <c r="F85" s="46">
        <f>SAVING!K85</f>
        <v>1556.7313669599978</v>
      </c>
      <c r="G85" s="38">
        <f t="shared" si="7"/>
        <v>389.18284173999945</v>
      </c>
      <c r="H85" s="38">
        <f t="shared" si="8"/>
        <v>0.25</v>
      </c>
      <c r="I85" s="38">
        <f t="shared" si="9"/>
        <v>1167.5485252199983</v>
      </c>
      <c r="J85" s="39">
        <v>45486</v>
      </c>
      <c r="K85" s="38">
        <v>1.85</v>
      </c>
      <c r="L85" s="38" t="str">
        <f t="shared" si="10"/>
        <v>Low</v>
      </c>
    </row>
    <row r="86" spans="1:12">
      <c r="A86" s="38">
        <v>69</v>
      </c>
      <c r="B86" s="38">
        <v>85</v>
      </c>
      <c r="C86" s="38">
        <v>16</v>
      </c>
      <c r="D86" s="38">
        <v>85</v>
      </c>
      <c r="E86" s="55" t="s">
        <v>310</v>
      </c>
      <c r="F86" s="46">
        <f>SAVING!K86</f>
        <v>3725.5346064999985</v>
      </c>
      <c r="G86" s="38">
        <f t="shared" si="7"/>
        <v>931.38365162499963</v>
      </c>
      <c r="H86" s="38">
        <f t="shared" si="8"/>
        <v>0.25</v>
      </c>
      <c r="I86" s="38">
        <f t="shared" si="9"/>
        <v>2794.1509548749991</v>
      </c>
      <c r="J86" s="39">
        <v>45529</v>
      </c>
      <c r="K86" s="38">
        <v>1.47</v>
      </c>
      <c r="L86" s="38" t="str">
        <f t="shared" si="10"/>
        <v>Low</v>
      </c>
    </row>
    <row r="87" spans="1:12">
      <c r="A87" s="38">
        <v>71</v>
      </c>
      <c r="B87" s="38">
        <v>86</v>
      </c>
      <c r="C87" s="38">
        <v>15</v>
      </c>
      <c r="D87" s="38">
        <v>86</v>
      </c>
      <c r="E87" s="55" t="s">
        <v>310</v>
      </c>
      <c r="F87" s="46">
        <f>SAVING!K87</f>
        <v>2486.8497500000003</v>
      </c>
      <c r="G87" s="38">
        <f t="shared" si="7"/>
        <v>621.71243750000008</v>
      </c>
      <c r="H87" s="38">
        <f t="shared" si="8"/>
        <v>0.25</v>
      </c>
      <c r="I87" s="38">
        <f t="shared" si="9"/>
        <v>1865.1373125000002</v>
      </c>
      <c r="J87" s="39">
        <v>45475</v>
      </c>
      <c r="K87" s="38">
        <v>1.19</v>
      </c>
      <c r="L87" s="38" t="str">
        <f t="shared" si="10"/>
        <v>Low</v>
      </c>
    </row>
    <row r="88" spans="1:12">
      <c r="A88" s="38">
        <v>73</v>
      </c>
      <c r="B88" s="38">
        <v>87</v>
      </c>
      <c r="C88" s="38">
        <v>14</v>
      </c>
      <c r="D88" s="38">
        <v>87</v>
      </c>
      <c r="E88" s="55" t="s">
        <v>312</v>
      </c>
      <c r="F88" s="46">
        <f>SAVING!K88</f>
        <v>425.79108730000002</v>
      </c>
      <c r="G88" s="38">
        <f t="shared" si="7"/>
        <v>106.447771825</v>
      </c>
      <c r="H88" s="38">
        <f t="shared" si="8"/>
        <v>0.25</v>
      </c>
      <c r="I88" s="38">
        <f t="shared" si="9"/>
        <v>319.343315475</v>
      </c>
      <c r="J88" s="39">
        <v>45577</v>
      </c>
      <c r="K88" s="38">
        <v>1.1100000000000001</v>
      </c>
      <c r="L88" s="38" t="str">
        <f t="shared" si="10"/>
        <v>Low</v>
      </c>
    </row>
    <row r="89" spans="1:12">
      <c r="A89" s="38">
        <v>75</v>
      </c>
      <c r="B89" s="38">
        <v>88</v>
      </c>
      <c r="C89" s="38">
        <v>13</v>
      </c>
      <c r="D89" s="38">
        <v>88</v>
      </c>
      <c r="E89" s="55" t="s">
        <v>358</v>
      </c>
      <c r="F89" s="46">
        <f>SAVING!K89</f>
        <v>333.22383199999996</v>
      </c>
      <c r="G89" s="38">
        <f t="shared" si="7"/>
        <v>83.30595799999999</v>
      </c>
      <c r="H89" s="38">
        <f t="shared" si="8"/>
        <v>0.25</v>
      </c>
      <c r="I89" s="38">
        <f t="shared" si="9"/>
        <v>249.91787399999998</v>
      </c>
      <c r="J89" s="39">
        <v>45574</v>
      </c>
      <c r="K89" s="38">
        <v>1.1599999999999999</v>
      </c>
      <c r="L89" s="38" t="str">
        <f t="shared" si="10"/>
        <v>Low</v>
      </c>
    </row>
    <row r="90" spans="1:12">
      <c r="A90" s="38">
        <v>77</v>
      </c>
      <c r="B90" s="38">
        <v>89</v>
      </c>
      <c r="C90" s="38">
        <v>12</v>
      </c>
      <c r="D90" s="38">
        <v>89</v>
      </c>
      <c r="E90" s="55" t="s">
        <v>358</v>
      </c>
      <c r="F90" s="46">
        <f>SAVING!K90</f>
        <v>2401.5961200000002</v>
      </c>
      <c r="G90" s="38">
        <f t="shared" si="7"/>
        <v>600.39903000000004</v>
      </c>
      <c r="H90" s="38">
        <f t="shared" si="8"/>
        <v>0.25</v>
      </c>
      <c r="I90" s="38">
        <f t="shared" si="9"/>
        <v>1801.1970900000001</v>
      </c>
      <c r="J90" s="39">
        <v>45316</v>
      </c>
      <c r="K90" s="38">
        <v>1.46</v>
      </c>
      <c r="L90" s="38" t="str">
        <f t="shared" si="10"/>
        <v>Low</v>
      </c>
    </row>
    <row r="91" spans="1:12">
      <c r="A91" s="38">
        <v>79</v>
      </c>
      <c r="B91" s="38">
        <v>90</v>
      </c>
      <c r="C91" s="38">
        <v>11</v>
      </c>
      <c r="D91" s="38">
        <v>90</v>
      </c>
      <c r="E91" s="55" t="s">
        <v>358</v>
      </c>
      <c r="F91" s="46">
        <f>SAVING!K91</f>
        <v>1376.1618290000001</v>
      </c>
      <c r="G91" s="38">
        <f t="shared" si="7"/>
        <v>344.04045725000003</v>
      </c>
      <c r="H91" s="38">
        <f t="shared" si="8"/>
        <v>0.25</v>
      </c>
      <c r="I91" s="38">
        <f t="shared" si="9"/>
        <v>1032.12137175</v>
      </c>
      <c r="J91" s="39">
        <v>45566</v>
      </c>
      <c r="K91" s="38">
        <v>1.26</v>
      </c>
      <c r="L91" s="38" t="str">
        <f t="shared" si="10"/>
        <v>Low</v>
      </c>
    </row>
    <row r="92" spans="1:12">
      <c r="A92" s="38">
        <v>81</v>
      </c>
      <c r="B92" s="38">
        <v>91</v>
      </c>
      <c r="C92" s="38">
        <v>10</v>
      </c>
      <c r="D92" s="38">
        <v>91</v>
      </c>
      <c r="E92" s="55" t="s">
        <v>359</v>
      </c>
      <c r="F92" s="46">
        <f>SAVING!K92</f>
        <v>3987.1319039999998</v>
      </c>
      <c r="G92" s="38">
        <f t="shared" si="7"/>
        <v>996.78297599999996</v>
      </c>
      <c r="H92" s="38">
        <f t="shared" si="8"/>
        <v>0.25</v>
      </c>
      <c r="I92" s="38">
        <f t="shared" si="9"/>
        <v>2990.3489279999999</v>
      </c>
      <c r="J92" s="39">
        <v>45345</v>
      </c>
      <c r="K92" s="38">
        <v>1.19</v>
      </c>
      <c r="L92" s="38" t="str">
        <f t="shared" si="10"/>
        <v>Low</v>
      </c>
    </row>
    <row r="93" spans="1:12">
      <c r="A93" s="38">
        <v>83</v>
      </c>
      <c r="B93" s="38">
        <v>92</v>
      </c>
      <c r="C93" s="38">
        <v>9</v>
      </c>
      <c r="D93" s="38">
        <v>92</v>
      </c>
      <c r="E93" s="55" t="s">
        <v>310</v>
      </c>
      <c r="F93" s="46">
        <f>SAVING!K93</f>
        <v>1742.7170280000003</v>
      </c>
      <c r="G93" s="38">
        <f t="shared" si="7"/>
        <v>435.67925700000006</v>
      </c>
      <c r="H93" s="38">
        <f t="shared" si="8"/>
        <v>0.25</v>
      </c>
      <c r="I93" s="38">
        <f t="shared" si="9"/>
        <v>1307.0377710000002</v>
      </c>
      <c r="J93" s="39">
        <v>45493</v>
      </c>
      <c r="K93" s="38">
        <v>1.74</v>
      </c>
      <c r="L93" s="38" t="str">
        <f t="shared" si="10"/>
        <v>Low</v>
      </c>
    </row>
    <row r="94" spans="1:12">
      <c r="A94" s="38">
        <v>85</v>
      </c>
      <c r="B94" s="38">
        <v>93</v>
      </c>
      <c r="C94" s="38">
        <v>8</v>
      </c>
      <c r="D94" s="38">
        <v>93</v>
      </c>
      <c r="E94" s="55" t="s">
        <v>359</v>
      </c>
      <c r="F94" s="46">
        <f>SAVING!K94</f>
        <v>2355.9081919999999</v>
      </c>
      <c r="G94" s="38">
        <f>0.1*F94</f>
        <v>235.5908192</v>
      </c>
      <c r="H94" s="38">
        <f t="shared" si="8"/>
        <v>0.1</v>
      </c>
      <c r="I94" s="38">
        <f t="shared" si="9"/>
        <v>2120.3173727999997</v>
      </c>
      <c r="J94" s="39">
        <v>45372</v>
      </c>
      <c r="K94" s="38">
        <v>1.79</v>
      </c>
      <c r="L94" s="38" t="str">
        <f t="shared" si="10"/>
        <v>Low</v>
      </c>
    </row>
    <row r="95" spans="1:12">
      <c r="A95" s="38">
        <v>87</v>
      </c>
      <c r="B95" s="38">
        <v>94</v>
      </c>
      <c r="C95" s="38">
        <v>7</v>
      </c>
      <c r="D95" s="38">
        <v>94</v>
      </c>
      <c r="E95" s="55" t="s">
        <v>359</v>
      </c>
      <c r="F95" s="46">
        <f>SAVING!K95</f>
        <v>439.56662399999993</v>
      </c>
      <c r="G95" s="38">
        <f t="shared" ref="G95:G101" si="12">0.1*F95</f>
        <v>43.956662399999999</v>
      </c>
      <c r="H95" s="38">
        <f t="shared" si="8"/>
        <v>0.10000000000000002</v>
      </c>
      <c r="I95" s="38">
        <f t="shared" si="9"/>
        <v>395.60996159999991</v>
      </c>
      <c r="J95" s="39">
        <v>45509</v>
      </c>
      <c r="K95" s="38">
        <v>1.57</v>
      </c>
      <c r="L95" s="38" t="str">
        <f t="shared" si="10"/>
        <v>Low</v>
      </c>
    </row>
    <row r="96" spans="1:12">
      <c r="A96" s="38">
        <v>89</v>
      </c>
      <c r="B96" s="38">
        <v>95</v>
      </c>
      <c r="C96" s="38">
        <v>6</v>
      </c>
      <c r="D96" s="38">
        <v>95</v>
      </c>
      <c r="E96" s="55" t="s">
        <v>310</v>
      </c>
      <c r="F96" s="46">
        <f>SAVING!K96</f>
        <v>4049.7751560000006</v>
      </c>
      <c r="G96" s="38">
        <f t="shared" si="12"/>
        <v>404.97751560000006</v>
      </c>
      <c r="H96" s="38">
        <f t="shared" si="8"/>
        <v>0.1</v>
      </c>
      <c r="I96" s="38">
        <f t="shared" si="9"/>
        <v>3644.7976404000005</v>
      </c>
      <c r="J96" s="39">
        <v>45418</v>
      </c>
      <c r="K96" s="38">
        <v>1.76</v>
      </c>
      <c r="L96" s="38" t="str">
        <f t="shared" si="10"/>
        <v>Low</v>
      </c>
    </row>
    <row r="97" spans="1:12">
      <c r="A97" s="38">
        <v>91</v>
      </c>
      <c r="B97" s="38">
        <v>96</v>
      </c>
      <c r="C97" s="38">
        <v>5</v>
      </c>
      <c r="D97" s="38">
        <v>96</v>
      </c>
      <c r="E97" s="55" t="s">
        <v>310</v>
      </c>
      <c r="F97" s="46">
        <f>SAVING!K97</f>
        <v>1743.8280719999998</v>
      </c>
      <c r="G97" s="38">
        <f t="shared" si="12"/>
        <v>174.3828072</v>
      </c>
      <c r="H97" s="38">
        <f t="shared" si="8"/>
        <v>0.10000000000000002</v>
      </c>
      <c r="I97" s="38">
        <f t="shared" si="9"/>
        <v>1569.4452647999997</v>
      </c>
      <c r="J97" s="39">
        <v>45549</v>
      </c>
      <c r="K97" s="38">
        <v>1.18</v>
      </c>
      <c r="L97" s="38" t="str">
        <f t="shared" si="10"/>
        <v>Low</v>
      </c>
    </row>
    <row r="98" spans="1:12">
      <c r="A98" s="38">
        <v>93</v>
      </c>
      <c r="B98" s="38">
        <v>97</v>
      </c>
      <c r="C98" s="38">
        <v>4</v>
      </c>
      <c r="D98" s="38">
        <v>97</v>
      </c>
      <c r="E98" s="55" t="s">
        <v>358</v>
      </c>
      <c r="F98" s="46">
        <f>SAVING!K98</f>
        <v>847.85376000000008</v>
      </c>
      <c r="G98" s="38">
        <f t="shared" si="12"/>
        <v>84.785376000000014</v>
      </c>
      <c r="H98" s="38">
        <f t="shared" si="8"/>
        <v>0.1</v>
      </c>
      <c r="I98" s="38">
        <f t="shared" si="9"/>
        <v>763.06838400000004</v>
      </c>
      <c r="J98" s="39">
        <v>45477</v>
      </c>
      <c r="K98" s="38">
        <v>1.86</v>
      </c>
      <c r="L98" s="38" t="str">
        <f t="shared" si="10"/>
        <v>Low</v>
      </c>
    </row>
    <row r="99" spans="1:12">
      <c r="A99" s="38">
        <v>95</v>
      </c>
      <c r="B99" s="38">
        <v>98</v>
      </c>
      <c r="C99" s="38">
        <v>3</v>
      </c>
      <c r="D99" s="38">
        <v>98</v>
      </c>
      <c r="E99" s="55" t="s">
        <v>309</v>
      </c>
      <c r="F99" s="46">
        <f>SAVING!K99</f>
        <v>158.883984</v>
      </c>
      <c r="G99" s="38">
        <f t="shared" si="12"/>
        <v>15.8883984</v>
      </c>
      <c r="H99" s="38">
        <f t="shared" si="8"/>
        <v>0.1</v>
      </c>
      <c r="I99" s="38">
        <f t="shared" si="9"/>
        <v>142.9955856</v>
      </c>
      <c r="J99" s="39">
        <v>45496</v>
      </c>
      <c r="K99" s="38">
        <v>1.9</v>
      </c>
      <c r="L99" s="38" t="str">
        <f t="shared" si="10"/>
        <v>Low</v>
      </c>
    </row>
    <row r="100" spans="1:12">
      <c r="A100" s="38">
        <v>97</v>
      </c>
      <c r="B100" s="38">
        <v>99</v>
      </c>
      <c r="C100" s="38">
        <v>2</v>
      </c>
      <c r="D100" s="38">
        <v>99</v>
      </c>
      <c r="E100" s="55" t="s">
        <v>309</v>
      </c>
      <c r="F100" s="46">
        <f>SAVING!K100</f>
        <v>124.16396399999998</v>
      </c>
      <c r="G100" s="38">
        <f t="shared" si="12"/>
        <v>12.416396399999998</v>
      </c>
      <c r="H100" s="38">
        <f t="shared" si="8"/>
        <v>0.1</v>
      </c>
      <c r="I100" s="38">
        <f t="shared" si="9"/>
        <v>111.74756759999998</v>
      </c>
      <c r="J100" s="39">
        <v>45438</v>
      </c>
      <c r="K100" s="38">
        <v>1.83</v>
      </c>
      <c r="L100" s="38" t="str">
        <f t="shared" si="10"/>
        <v>Low</v>
      </c>
    </row>
    <row r="101" spans="1:12">
      <c r="A101" s="38">
        <v>99</v>
      </c>
      <c r="B101" s="38">
        <v>100</v>
      </c>
      <c r="C101" s="38">
        <v>1</v>
      </c>
      <c r="D101" s="38">
        <v>100</v>
      </c>
      <c r="E101" s="55" t="s">
        <v>310</v>
      </c>
      <c r="F101" s="46">
        <f>SAVING!K101</f>
        <v>588.9525359999999</v>
      </c>
      <c r="G101" s="38">
        <f t="shared" si="12"/>
        <v>58.89525359999999</v>
      </c>
      <c r="H101" s="38">
        <f t="shared" si="8"/>
        <v>0.1</v>
      </c>
      <c r="I101" s="38">
        <f t="shared" si="9"/>
        <v>530.05728239999985</v>
      </c>
      <c r="J101" s="39">
        <v>45413</v>
      </c>
      <c r="K101" s="38">
        <v>1.52</v>
      </c>
      <c r="L101" s="38" t="str">
        <f t="shared" si="10"/>
        <v>Low</v>
      </c>
    </row>
    <row r="102" spans="1:12">
      <c r="E102" s="55"/>
      <c r="F102" s="46"/>
      <c r="H102" s="38"/>
    </row>
    <row r="103" spans="1:12">
      <c r="E103" s="55"/>
      <c r="F103" s="46"/>
    </row>
    <row r="104" spans="1:12">
      <c r="E104" s="55"/>
      <c r="F104" s="46"/>
    </row>
    <row r="105" spans="1:12">
      <c r="E105" s="55"/>
      <c r="F105" s="46"/>
    </row>
    <row r="106" spans="1:12">
      <c r="E106" s="55"/>
      <c r="F106" s="46"/>
    </row>
    <row r="107" spans="1:12">
      <c r="E107" s="55"/>
      <c r="F107" s="46"/>
    </row>
    <row r="108" spans="1:12">
      <c r="E108" s="55"/>
      <c r="F108" s="46"/>
    </row>
    <row r="109" spans="1:12">
      <c r="E109" s="55"/>
      <c r="F109" s="46"/>
    </row>
    <row r="110" spans="1:12">
      <c r="E110" s="55"/>
      <c r="F110" s="46"/>
    </row>
    <row r="111" spans="1:12">
      <c r="E111" s="55"/>
      <c r="F111" s="46"/>
    </row>
    <row r="112" spans="1:12">
      <c r="E112" s="55"/>
      <c r="F112" s="46"/>
    </row>
    <row r="113" spans="5:6">
      <c r="E113" s="55"/>
      <c r="F113" s="46"/>
    </row>
    <row r="114" spans="5:6">
      <c r="E114" s="55"/>
      <c r="F114" s="46"/>
    </row>
    <row r="115" spans="5:6">
      <c r="E115" s="55"/>
      <c r="F115" s="46"/>
    </row>
    <row r="116" spans="5:6">
      <c r="E116" s="55"/>
      <c r="F116" s="46"/>
    </row>
    <row r="117" spans="5:6">
      <c r="E117" s="55"/>
      <c r="F117" s="46"/>
    </row>
    <row r="118" spans="5:6">
      <c r="E118" s="55"/>
      <c r="F118" s="46"/>
    </row>
    <row r="119" spans="5:6">
      <c r="E119" s="55"/>
      <c r="F119" s="46"/>
    </row>
    <row r="120" spans="5:6">
      <c r="E120" s="55"/>
      <c r="F120" s="46"/>
    </row>
    <row r="121" spans="5:6">
      <c r="E121" s="55"/>
      <c r="F121" s="46"/>
    </row>
    <row r="122" spans="5:6">
      <c r="E122" s="55"/>
      <c r="F122" s="46"/>
    </row>
    <row r="123" spans="5:6">
      <c r="E123" s="55"/>
      <c r="F123" s="46"/>
    </row>
    <row r="124" spans="5:6">
      <c r="E124" s="55"/>
      <c r="F124" s="46"/>
    </row>
    <row r="125" spans="5:6">
      <c r="E125" s="55"/>
      <c r="F125" s="46"/>
    </row>
    <row r="126" spans="5:6">
      <c r="E126" s="55"/>
      <c r="F126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FFEA-13FF-41FA-BFF7-6353FA071081}">
  <dimension ref="A1:R102"/>
  <sheetViews>
    <sheetView topLeftCell="I1" zoomScale="53" workbookViewId="0">
      <selection activeCell="J26" sqref="J26"/>
    </sheetView>
  </sheetViews>
  <sheetFormatPr defaultRowHeight="14.4"/>
  <cols>
    <col min="1" max="1" width="7.77734375" style="56" customWidth="1"/>
    <col min="2" max="2" width="1" style="56" customWidth="1"/>
    <col min="3" max="3" width="3.21875" style="56" customWidth="1"/>
    <col min="4" max="4" width="4" style="56" customWidth="1"/>
    <col min="5" max="5" width="10.77734375" style="56" customWidth="1"/>
    <col min="6" max="6" width="19.6640625" style="56" customWidth="1"/>
    <col min="7" max="7" width="13.21875" style="56" customWidth="1"/>
    <col min="8" max="8" width="36.88671875" style="56" customWidth="1"/>
    <col min="9" max="9" width="42.77734375" style="60" customWidth="1"/>
    <col min="10" max="10" width="42.77734375" style="56" customWidth="1"/>
    <col min="11" max="11" width="36.88671875" style="60" customWidth="1"/>
    <col min="12" max="12" width="68" style="56" customWidth="1"/>
    <col min="13" max="14" width="35.77734375" style="56" customWidth="1"/>
    <col min="15" max="15" width="41.5546875" style="56" customWidth="1"/>
    <col min="16" max="16" width="35.77734375" style="56" customWidth="1"/>
    <col min="17" max="17" width="19.6640625" style="56" customWidth="1"/>
    <col min="18" max="18" width="10.77734375" style="56" customWidth="1"/>
  </cols>
  <sheetData>
    <row r="1" spans="1:18" ht="115.2">
      <c r="A1" s="54" t="s">
        <v>14</v>
      </c>
      <c r="B1" s="54" t="s">
        <v>11</v>
      </c>
      <c r="C1" s="54" t="s">
        <v>12</v>
      </c>
      <c r="D1" s="54" t="s">
        <v>342</v>
      </c>
      <c r="E1" s="54" t="s">
        <v>349</v>
      </c>
      <c r="F1" s="54" t="s">
        <v>343</v>
      </c>
      <c r="G1" s="54" t="s">
        <v>350</v>
      </c>
      <c r="H1" s="54" t="s">
        <v>345</v>
      </c>
      <c r="I1" s="57" t="s">
        <v>351</v>
      </c>
      <c r="J1" s="54" t="s">
        <v>344</v>
      </c>
      <c r="K1" s="57" t="s">
        <v>354</v>
      </c>
      <c r="L1" s="54" t="s">
        <v>346</v>
      </c>
      <c r="M1" s="56" t="s">
        <v>347</v>
      </c>
      <c r="N1" s="56" t="s">
        <v>348</v>
      </c>
      <c r="O1" s="54" t="s">
        <v>333</v>
      </c>
      <c r="P1" s="58" t="s">
        <v>352</v>
      </c>
      <c r="Q1" s="59" t="s">
        <v>353</v>
      </c>
      <c r="R1" s="60" t="s">
        <v>355</v>
      </c>
    </row>
    <row r="2" spans="1:18">
      <c r="A2" s="56">
        <v>25</v>
      </c>
      <c r="B2" s="61">
        <v>100</v>
      </c>
      <c r="C2" s="61">
        <v>1</v>
      </c>
      <c r="D2" s="56" t="s">
        <v>335</v>
      </c>
      <c r="E2" s="56">
        <v>200.65</v>
      </c>
      <c r="F2" s="56" t="s">
        <v>337</v>
      </c>
      <c r="G2" s="56">
        <v>98.75</v>
      </c>
      <c r="H2" s="56" t="s">
        <v>339</v>
      </c>
      <c r="I2" s="60">
        <f t="shared" ref="I2:I10" si="0">G2+E2/2</f>
        <v>199.07499999999999</v>
      </c>
      <c r="J2" s="56" t="s">
        <v>334</v>
      </c>
      <c r="K2" s="60">
        <v>21.43</v>
      </c>
      <c r="L2" s="62">
        <v>45349</v>
      </c>
      <c r="M2" s="62">
        <v>45349</v>
      </c>
      <c r="N2" s="62">
        <v>45349</v>
      </c>
      <c r="O2" s="61">
        <f>SAVING!M2</f>
        <v>84.62957600000027</v>
      </c>
      <c r="P2" s="62">
        <v>45349</v>
      </c>
      <c r="Q2" s="60">
        <f t="shared" ref="Q2:Q33" si="1">E2+G2+I2+K2</f>
        <v>519.90499999999997</v>
      </c>
      <c r="R2" s="60">
        <f>O2-Q2</f>
        <v>-435.2754239999997</v>
      </c>
    </row>
    <row r="3" spans="1:18">
      <c r="A3" s="56">
        <v>24</v>
      </c>
      <c r="B3" s="61">
        <v>99</v>
      </c>
      <c r="C3" s="61">
        <v>2</v>
      </c>
      <c r="D3" s="56" t="s">
        <v>334</v>
      </c>
      <c r="E3" s="56">
        <v>150.75</v>
      </c>
      <c r="F3" s="56" t="s">
        <v>339</v>
      </c>
      <c r="G3" s="56">
        <v>148.65</v>
      </c>
      <c r="H3" s="56" t="s">
        <v>341</v>
      </c>
      <c r="I3" s="60">
        <f t="shared" si="0"/>
        <v>224.02500000000001</v>
      </c>
      <c r="J3" s="56" t="s">
        <v>334</v>
      </c>
      <c r="K3" s="60">
        <f t="shared" ref="K3:K32" si="2">E3+G3/2</f>
        <v>225.07499999999999</v>
      </c>
      <c r="L3" s="62">
        <v>45519</v>
      </c>
      <c r="M3" s="62">
        <v>45519</v>
      </c>
      <c r="N3" s="62">
        <v>45519</v>
      </c>
      <c r="O3" s="61">
        <f>SAVING!M3</f>
        <v>2016.5636400000003</v>
      </c>
      <c r="P3" s="62">
        <v>45519</v>
      </c>
      <c r="Q3" s="60">
        <f t="shared" si="1"/>
        <v>748.5</v>
      </c>
      <c r="R3" s="60">
        <f t="shared" ref="R3:R66" si="3">O3-Q3</f>
        <v>1268.0636400000003</v>
      </c>
    </row>
    <row r="4" spans="1:18">
      <c r="A4" s="56">
        <v>23</v>
      </c>
      <c r="B4" s="61">
        <v>98</v>
      </c>
      <c r="C4" s="61">
        <v>3</v>
      </c>
      <c r="D4" s="56" t="s">
        <v>336</v>
      </c>
      <c r="E4" s="56">
        <v>100.85</v>
      </c>
      <c r="F4" s="56" t="s">
        <v>341</v>
      </c>
      <c r="G4" s="56">
        <v>198.55</v>
      </c>
      <c r="H4" s="56" t="s">
        <v>335</v>
      </c>
      <c r="I4" s="60">
        <f t="shared" si="0"/>
        <v>248.97500000000002</v>
      </c>
      <c r="J4" s="56" t="s">
        <v>336</v>
      </c>
      <c r="K4" s="60">
        <f t="shared" si="2"/>
        <v>200.125</v>
      </c>
      <c r="L4" s="62">
        <v>45565</v>
      </c>
      <c r="M4" s="62">
        <v>45565</v>
      </c>
      <c r="N4" s="62">
        <v>45565</v>
      </c>
      <c r="O4" s="61">
        <f>SAVING!M4</f>
        <v>5876.9675999999999</v>
      </c>
      <c r="P4" s="62">
        <v>45565</v>
      </c>
      <c r="Q4" s="60">
        <f t="shared" si="1"/>
        <v>748.5</v>
      </c>
      <c r="R4" s="60">
        <f t="shared" si="3"/>
        <v>5128.4675999999999</v>
      </c>
    </row>
    <row r="5" spans="1:18">
      <c r="A5" s="56">
        <v>22</v>
      </c>
      <c r="B5" s="61">
        <v>97</v>
      </c>
      <c r="C5" s="61">
        <v>4</v>
      </c>
      <c r="D5" s="56" t="s">
        <v>337</v>
      </c>
      <c r="E5" s="56">
        <v>50.95</v>
      </c>
      <c r="F5" s="56" t="s">
        <v>335</v>
      </c>
      <c r="G5" s="56">
        <v>248.45</v>
      </c>
      <c r="H5" s="56" t="s">
        <v>337</v>
      </c>
      <c r="I5" s="60">
        <f t="shared" si="0"/>
        <v>273.92500000000001</v>
      </c>
      <c r="J5" s="56" t="s">
        <v>337</v>
      </c>
      <c r="K5" s="60">
        <f t="shared" si="2"/>
        <v>175.17500000000001</v>
      </c>
      <c r="L5" s="62">
        <v>45347</v>
      </c>
      <c r="M5" s="62">
        <v>45349</v>
      </c>
      <c r="N5" s="62">
        <v>45349</v>
      </c>
      <c r="O5" s="61">
        <f>SAVING!M5</f>
        <v>3776.5664999999999</v>
      </c>
      <c r="P5" s="62">
        <v>45349</v>
      </c>
      <c r="Q5" s="60">
        <f t="shared" si="1"/>
        <v>748.5</v>
      </c>
      <c r="R5" s="60">
        <f t="shared" si="3"/>
        <v>3028.0664999999999</v>
      </c>
    </row>
    <row r="6" spans="1:18">
      <c r="A6" s="56">
        <v>21</v>
      </c>
      <c r="B6" s="61">
        <v>96</v>
      </c>
      <c r="C6" s="61">
        <v>5</v>
      </c>
      <c r="D6" s="56" t="s">
        <v>338</v>
      </c>
      <c r="E6" s="56">
        <v>145</v>
      </c>
      <c r="F6" s="56" t="s">
        <v>340</v>
      </c>
      <c r="G6" s="56">
        <v>298.35000000000002</v>
      </c>
      <c r="H6" s="56" t="s">
        <v>338</v>
      </c>
      <c r="I6" s="60">
        <f t="shared" si="0"/>
        <v>370.85</v>
      </c>
      <c r="J6" s="56" t="s">
        <v>338</v>
      </c>
      <c r="K6" s="60">
        <f t="shared" si="2"/>
        <v>294.17500000000001</v>
      </c>
      <c r="L6" s="62">
        <v>45335</v>
      </c>
      <c r="M6" s="62">
        <v>45519</v>
      </c>
      <c r="N6" s="62">
        <v>45519</v>
      </c>
      <c r="O6" s="61">
        <f>SAVING!M6</f>
        <v>2016.9035040000001</v>
      </c>
      <c r="P6" s="62">
        <v>45519</v>
      </c>
      <c r="Q6" s="60">
        <f t="shared" si="1"/>
        <v>1108.375</v>
      </c>
      <c r="R6" s="60">
        <f t="shared" si="3"/>
        <v>908.52850400000011</v>
      </c>
    </row>
    <row r="7" spans="1:18">
      <c r="A7" s="56">
        <v>20</v>
      </c>
      <c r="B7" s="61">
        <v>95</v>
      </c>
      <c r="C7" s="61">
        <v>6</v>
      </c>
      <c r="D7" s="56" t="s">
        <v>339</v>
      </c>
      <c r="E7" s="56">
        <v>48.85</v>
      </c>
      <c r="F7" s="56" t="s">
        <v>335</v>
      </c>
      <c r="G7" s="56">
        <v>348.25</v>
      </c>
      <c r="H7" s="56" t="s">
        <v>339</v>
      </c>
      <c r="I7" s="60">
        <f t="shared" si="0"/>
        <v>372.67500000000001</v>
      </c>
      <c r="J7" s="56" t="s">
        <v>339</v>
      </c>
      <c r="K7" s="60">
        <f t="shared" si="2"/>
        <v>222.97499999999999</v>
      </c>
      <c r="L7" s="62">
        <v>45496</v>
      </c>
      <c r="M7" s="62">
        <v>45565</v>
      </c>
      <c r="N7" s="62">
        <v>45503</v>
      </c>
      <c r="O7" s="61">
        <f>SAVING!M7</f>
        <v>2331.5313000000001</v>
      </c>
      <c r="P7" s="62">
        <v>45565</v>
      </c>
      <c r="Q7" s="60">
        <f t="shared" si="1"/>
        <v>992.75000000000011</v>
      </c>
      <c r="R7" s="60">
        <f t="shared" si="3"/>
        <v>1338.7813000000001</v>
      </c>
    </row>
    <row r="8" spans="1:18">
      <c r="A8" s="56">
        <v>19</v>
      </c>
      <c r="B8" s="61">
        <v>94</v>
      </c>
      <c r="C8" s="61">
        <v>7</v>
      </c>
      <c r="D8" s="56" t="s">
        <v>340</v>
      </c>
      <c r="E8" s="56">
        <v>98.75</v>
      </c>
      <c r="F8" s="56" t="s">
        <v>338</v>
      </c>
      <c r="G8" s="56">
        <v>398.15</v>
      </c>
      <c r="H8" s="56" t="s">
        <v>340</v>
      </c>
      <c r="I8" s="60">
        <f t="shared" si="0"/>
        <v>447.52499999999998</v>
      </c>
      <c r="J8" s="56" t="s">
        <v>340</v>
      </c>
      <c r="K8" s="60">
        <f t="shared" si="2"/>
        <v>297.82499999999999</v>
      </c>
      <c r="L8" s="62">
        <v>45433</v>
      </c>
      <c r="M8" s="62">
        <v>45349</v>
      </c>
      <c r="N8" s="62">
        <v>45349</v>
      </c>
      <c r="O8" s="61">
        <f>SAVING!M8</f>
        <v>4155.2804999999998</v>
      </c>
      <c r="P8" s="62">
        <v>45585</v>
      </c>
      <c r="Q8" s="60">
        <f t="shared" si="1"/>
        <v>1242.25</v>
      </c>
      <c r="R8" s="60">
        <f t="shared" si="3"/>
        <v>2913.0304999999998</v>
      </c>
    </row>
    <row r="9" spans="1:18">
      <c r="A9" s="56">
        <v>18</v>
      </c>
      <c r="B9" s="61">
        <v>93</v>
      </c>
      <c r="C9" s="61">
        <v>8</v>
      </c>
      <c r="D9" s="56" t="s">
        <v>335</v>
      </c>
      <c r="E9" s="56">
        <v>148.65</v>
      </c>
      <c r="F9" s="56" t="s">
        <v>339</v>
      </c>
      <c r="G9" s="56">
        <v>448.05</v>
      </c>
      <c r="H9" s="61" t="s">
        <v>337</v>
      </c>
      <c r="I9" s="60">
        <f t="shared" si="0"/>
        <v>522.375</v>
      </c>
      <c r="J9" s="56" t="s">
        <v>334</v>
      </c>
      <c r="K9" s="60">
        <f t="shared" si="2"/>
        <v>372.67500000000001</v>
      </c>
      <c r="L9" s="62">
        <v>45320</v>
      </c>
      <c r="M9" s="62">
        <v>45519</v>
      </c>
      <c r="N9" s="62">
        <v>45519</v>
      </c>
      <c r="O9" s="61">
        <f>SAVING!M9</f>
        <v>831.40231999999992</v>
      </c>
      <c r="P9" s="62">
        <v>45586</v>
      </c>
      <c r="Q9" s="60">
        <f t="shared" si="1"/>
        <v>1491.75</v>
      </c>
      <c r="R9" s="60">
        <f t="shared" si="3"/>
        <v>-660.34768000000008</v>
      </c>
    </row>
    <row r="10" spans="1:18">
      <c r="A10" s="56">
        <v>17</v>
      </c>
      <c r="B10" s="61">
        <v>92</v>
      </c>
      <c r="C10" s="61">
        <v>9</v>
      </c>
      <c r="D10" s="56" t="s">
        <v>334</v>
      </c>
      <c r="E10" s="56">
        <v>198.55</v>
      </c>
      <c r="F10" s="56" t="s">
        <v>341</v>
      </c>
      <c r="G10" s="56">
        <v>198.55</v>
      </c>
      <c r="H10" s="61" t="s">
        <v>336</v>
      </c>
      <c r="I10" s="60">
        <f t="shared" si="0"/>
        <v>297.82500000000005</v>
      </c>
      <c r="J10" s="56" t="s">
        <v>334</v>
      </c>
      <c r="K10" s="60">
        <f t="shared" si="2"/>
        <v>297.82500000000005</v>
      </c>
      <c r="L10" s="62">
        <v>45321</v>
      </c>
      <c r="M10" s="62">
        <v>45565</v>
      </c>
      <c r="N10" s="62">
        <v>45565</v>
      </c>
      <c r="O10" s="61">
        <f>SAVING!M10</f>
        <v>3944.5441559999999</v>
      </c>
      <c r="P10" s="62">
        <v>45587</v>
      </c>
      <c r="Q10" s="60">
        <f t="shared" si="1"/>
        <v>992.75000000000011</v>
      </c>
      <c r="R10" s="60">
        <f t="shared" si="3"/>
        <v>2951.7941559999999</v>
      </c>
    </row>
    <row r="11" spans="1:18">
      <c r="A11" s="56">
        <v>16</v>
      </c>
      <c r="B11" s="61">
        <v>91</v>
      </c>
      <c r="C11" s="61">
        <v>10</v>
      </c>
      <c r="D11" s="56" t="s">
        <v>336</v>
      </c>
      <c r="E11" s="56">
        <v>248.45</v>
      </c>
      <c r="F11" s="56" t="s">
        <v>335</v>
      </c>
      <c r="G11" s="56">
        <v>308.33</v>
      </c>
      <c r="H11" s="61" t="s">
        <v>339</v>
      </c>
      <c r="I11" s="60">
        <f t="shared" ref="I11:I22" si="4">E12+G12/2</f>
        <v>447.52500000000003</v>
      </c>
      <c r="J11" s="56" t="s">
        <v>336</v>
      </c>
      <c r="K11" s="60">
        <f t="shared" si="2"/>
        <v>402.61500000000001</v>
      </c>
      <c r="L11" s="62">
        <v>45322</v>
      </c>
      <c r="M11" s="62">
        <v>45349</v>
      </c>
      <c r="N11" s="62">
        <v>45349</v>
      </c>
      <c r="O11" s="61">
        <f>SAVING!M11</f>
        <v>3198.3945389999999</v>
      </c>
      <c r="P11" s="62">
        <v>45349</v>
      </c>
      <c r="Q11" s="60">
        <f t="shared" si="1"/>
        <v>1406.92</v>
      </c>
      <c r="R11" s="60">
        <f t="shared" si="3"/>
        <v>1791.4745389999998</v>
      </c>
    </row>
    <row r="12" spans="1:18">
      <c r="A12" s="56">
        <v>15</v>
      </c>
      <c r="B12" s="61">
        <v>90</v>
      </c>
      <c r="C12" s="61">
        <v>11</v>
      </c>
      <c r="D12" s="56" t="s">
        <v>337</v>
      </c>
      <c r="E12" s="56">
        <v>298.35000000000002</v>
      </c>
      <c r="F12" s="56" t="s">
        <v>334</v>
      </c>
      <c r="G12" s="56">
        <v>298.35000000000002</v>
      </c>
      <c r="H12" s="56" t="s">
        <v>341</v>
      </c>
      <c r="I12" s="60">
        <f t="shared" si="4"/>
        <v>492.435</v>
      </c>
      <c r="J12" s="56" t="s">
        <v>337</v>
      </c>
      <c r="K12" s="60">
        <f t="shared" si="2"/>
        <v>447.52500000000003</v>
      </c>
      <c r="L12" s="62">
        <v>45549</v>
      </c>
      <c r="M12" s="62">
        <v>45306</v>
      </c>
      <c r="N12" s="62">
        <v>45519</v>
      </c>
      <c r="O12" s="61">
        <f>SAVING!M12</f>
        <v>1387.5700607999997</v>
      </c>
      <c r="P12" s="62">
        <v>45349</v>
      </c>
      <c r="Q12" s="60">
        <f t="shared" si="1"/>
        <v>1536.66</v>
      </c>
      <c r="R12" s="60">
        <f t="shared" si="3"/>
        <v>-149.08993920000034</v>
      </c>
    </row>
    <row r="13" spans="1:18">
      <c r="A13" s="56">
        <v>14</v>
      </c>
      <c r="B13" s="61">
        <v>89</v>
      </c>
      <c r="C13" s="61">
        <v>12</v>
      </c>
      <c r="D13" s="56" t="s">
        <v>338</v>
      </c>
      <c r="E13" s="56">
        <v>348.25</v>
      </c>
      <c r="F13" s="56" t="s">
        <v>336</v>
      </c>
      <c r="G13" s="56">
        <v>288.37</v>
      </c>
      <c r="H13" s="56" t="s">
        <v>341</v>
      </c>
      <c r="I13" s="60">
        <f t="shared" si="4"/>
        <v>537.34500000000003</v>
      </c>
      <c r="J13" s="56" t="s">
        <v>338</v>
      </c>
      <c r="K13" s="60">
        <f t="shared" si="2"/>
        <v>492.435</v>
      </c>
      <c r="L13" s="62">
        <v>45445</v>
      </c>
      <c r="M13" s="62">
        <v>45307</v>
      </c>
      <c r="N13" s="62">
        <v>45565</v>
      </c>
      <c r="O13" s="61">
        <f>SAVING!M13</f>
        <v>290.67271200000005</v>
      </c>
      <c r="P13" s="62">
        <v>45519</v>
      </c>
      <c r="Q13" s="60">
        <f t="shared" si="1"/>
        <v>1666.4</v>
      </c>
      <c r="R13" s="60">
        <f t="shared" si="3"/>
        <v>-1375.727288</v>
      </c>
    </row>
    <row r="14" spans="1:18">
      <c r="A14" s="56">
        <v>13</v>
      </c>
      <c r="B14" s="61">
        <v>88</v>
      </c>
      <c r="C14" s="61">
        <v>13</v>
      </c>
      <c r="D14" s="56" t="s">
        <v>339</v>
      </c>
      <c r="E14" s="56">
        <v>398.15</v>
      </c>
      <c r="F14" s="56" t="s">
        <v>337</v>
      </c>
      <c r="G14" s="56">
        <v>278.39</v>
      </c>
      <c r="H14" s="56" t="s">
        <v>341</v>
      </c>
      <c r="I14" s="60">
        <f t="shared" si="4"/>
        <v>582.255</v>
      </c>
      <c r="J14" s="56" t="s">
        <v>339</v>
      </c>
      <c r="K14" s="60">
        <f t="shared" si="2"/>
        <v>537.34500000000003</v>
      </c>
      <c r="L14" s="62">
        <v>45519</v>
      </c>
      <c r="M14" s="62">
        <v>45308</v>
      </c>
      <c r="N14" s="62">
        <v>45305</v>
      </c>
      <c r="O14" s="61">
        <f>SAVING!M14</f>
        <v>1088.4885984000002</v>
      </c>
      <c r="P14" s="62">
        <v>45565</v>
      </c>
      <c r="Q14" s="60">
        <f t="shared" si="1"/>
        <v>1796.14</v>
      </c>
      <c r="R14" s="60">
        <f t="shared" si="3"/>
        <v>-707.65140159999987</v>
      </c>
    </row>
    <row r="15" spans="1:18">
      <c r="A15" s="56">
        <v>12</v>
      </c>
      <c r="B15" s="61">
        <v>87</v>
      </c>
      <c r="C15" s="61">
        <v>14</v>
      </c>
      <c r="D15" s="56" t="s">
        <v>340</v>
      </c>
      <c r="E15" s="56">
        <v>448.05</v>
      </c>
      <c r="F15" s="56" t="s">
        <v>338</v>
      </c>
      <c r="G15" s="56">
        <v>268.41000000000003</v>
      </c>
      <c r="H15" s="56" t="s">
        <v>341</v>
      </c>
      <c r="I15" s="60">
        <f t="shared" si="4"/>
        <v>277.86500000000001</v>
      </c>
      <c r="J15" s="56" t="s">
        <v>341</v>
      </c>
      <c r="K15" s="60">
        <f t="shared" si="2"/>
        <v>582.255</v>
      </c>
      <c r="L15" s="62">
        <v>45331</v>
      </c>
      <c r="M15" s="62">
        <v>45519</v>
      </c>
      <c r="N15" s="62">
        <v>45306</v>
      </c>
      <c r="O15" s="61">
        <f>SAVING!M15</f>
        <v>3616.9873500000003</v>
      </c>
      <c r="P15" s="62">
        <v>45349</v>
      </c>
      <c r="Q15" s="60">
        <f t="shared" si="1"/>
        <v>1576.58</v>
      </c>
      <c r="R15" s="60">
        <f t="shared" si="3"/>
        <v>2040.4073500000004</v>
      </c>
    </row>
    <row r="16" spans="1:18">
      <c r="A16" s="56">
        <v>11</v>
      </c>
      <c r="B16" s="61">
        <v>86</v>
      </c>
      <c r="C16" s="61">
        <v>15</v>
      </c>
      <c r="D16" s="56" t="s">
        <v>335</v>
      </c>
      <c r="E16" s="56">
        <v>198.55</v>
      </c>
      <c r="F16" s="56" t="s">
        <v>339</v>
      </c>
      <c r="G16" s="56">
        <v>158.63</v>
      </c>
      <c r="H16" s="56" t="s">
        <v>336</v>
      </c>
      <c r="I16" s="60">
        <f t="shared" si="4"/>
        <v>327.76499999999999</v>
      </c>
      <c r="J16" s="56" t="s">
        <v>335</v>
      </c>
      <c r="K16" s="60">
        <f t="shared" si="2"/>
        <v>277.86500000000001</v>
      </c>
      <c r="L16" s="62">
        <v>45422</v>
      </c>
      <c r="M16" s="62">
        <v>45586</v>
      </c>
      <c r="N16" s="62">
        <v>45565</v>
      </c>
      <c r="O16" s="61">
        <f>SAVING!M16</f>
        <v>4684.1601939999991</v>
      </c>
      <c r="P16" s="62">
        <v>45519</v>
      </c>
      <c r="Q16" s="60">
        <f t="shared" si="1"/>
        <v>962.81</v>
      </c>
      <c r="R16" s="60">
        <f t="shared" si="3"/>
        <v>3721.3501939999992</v>
      </c>
    </row>
    <row r="17" spans="1:18">
      <c r="A17" s="56">
        <v>10</v>
      </c>
      <c r="B17" s="61">
        <v>85</v>
      </c>
      <c r="C17" s="61">
        <v>16</v>
      </c>
      <c r="D17" s="56" t="s">
        <v>334</v>
      </c>
      <c r="E17" s="56">
        <v>248.45</v>
      </c>
      <c r="F17" s="56" t="s">
        <v>340</v>
      </c>
      <c r="G17" s="56">
        <v>158.63</v>
      </c>
      <c r="H17" s="56" t="s">
        <v>337</v>
      </c>
      <c r="I17" s="60">
        <f t="shared" si="4"/>
        <v>377.66500000000002</v>
      </c>
      <c r="J17" s="56" t="s">
        <v>334</v>
      </c>
      <c r="K17" s="60">
        <f t="shared" si="2"/>
        <v>327.76499999999999</v>
      </c>
      <c r="L17" s="62">
        <v>45409</v>
      </c>
      <c r="M17" s="62">
        <v>45587</v>
      </c>
      <c r="N17" s="62">
        <v>45349</v>
      </c>
      <c r="O17" s="61">
        <f>SAVING!M17</f>
        <v>2199.9147455999996</v>
      </c>
      <c r="P17" s="62">
        <v>45586</v>
      </c>
      <c r="Q17" s="60">
        <f t="shared" si="1"/>
        <v>1112.51</v>
      </c>
      <c r="R17" s="60">
        <f t="shared" si="3"/>
        <v>1087.4047455999996</v>
      </c>
    </row>
    <row r="18" spans="1:18">
      <c r="A18" s="56">
        <v>9</v>
      </c>
      <c r="B18" s="61">
        <v>84</v>
      </c>
      <c r="C18" s="61">
        <v>17</v>
      </c>
      <c r="D18" s="56" t="s">
        <v>336</v>
      </c>
      <c r="E18" s="56">
        <v>298.35000000000002</v>
      </c>
      <c r="F18" s="56" t="s">
        <v>334</v>
      </c>
      <c r="G18" s="56">
        <v>158.63</v>
      </c>
      <c r="H18" s="56" t="s">
        <v>338</v>
      </c>
      <c r="I18" s="60">
        <f t="shared" si="4"/>
        <v>497.42500000000001</v>
      </c>
      <c r="J18" s="56" t="s">
        <v>336</v>
      </c>
      <c r="K18" s="60">
        <f t="shared" si="2"/>
        <v>377.66500000000002</v>
      </c>
      <c r="L18" s="62">
        <v>45417</v>
      </c>
      <c r="M18" s="62">
        <v>45519</v>
      </c>
      <c r="N18" s="62">
        <v>45519</v>
      </c>
      <c r="O18" s="61">
        <f>SAVING!M18</f>
        <v>4415.7771503999993</v>
      </c>
      <c r="P18" s="62">
        <v>45587</v>
      </c>
      <c r="Q18" s="60">
        <f t="shared" si="1"/>
        <v>1332.07</v>
      </c>
      <c r="R18" s="60">
        <f t="shared" si="3"/>
        <v>3083.7071503999996</v>
      </c>
    </row>
    <row r="19" spans="1:18">
      <c r="A19" s="56">
        <v>8</v>
      </c>
      <c r="B19" s="61">
        <v>83</v>
      </c>
      <c r="C19" s="61">
        <v>18</v>
      </c>
      <c r="D19" s="56" t="s">
        <v>337</v>
      </c>
      <c r="E19" s="56">
        <v>348.25</v>
      </c>
      <c r="F19" s="61" t="s">
        <v>282</v>
      </c>
      <c r="G19" s="56">
        <v>298.35000000000002</v>
      </c>
      <c r="H19" s="56" t="s">
        <v>339</v>
      </c>
      <c r="I19" s="60">
        <f t="shared" si="4"/>
        <v>572.27499999999998</v>
      </c>
      <c r="J19" s="56" t="s">
        <v>337</v>
      </c>
      <c r="K19" s="60">
        <f t="shared" si="2"/>
        <v>497.42500000000001</v>
      </c>
      <c r="L19" s="62">
        <v>45344</v>
      </c>
      <c r="M19" s="62">
        <v>45565</v>
      </c>
      <c r="N19" s="62">
        <v>45565</v>
      </c>
      <c r="O19" s="61">
        <f>SAVING!M19</f>
        <v>5970.9965888999996</v>
      </c>
      <c r="P19" s="62">
        <v>45588</v>
      </c>
      <c r="Q19" s="60">
        <f t="shared" si="1"/>
        <v>1716.3</v>
      </c>
      <c r="R19" s="60">
        <f t="shared" si="3"/>
        <v>4254.6965888999994</v>
      </c>
    </row>
    <row r="20" spans="1:18">
      <c r="A20" s="56">
        <v>7</v>
      </c>
      <c r="B20" s="61">
        <v>82</v>
      </c>
      <c r="C20" s="61">
        <v>19</v>
      </c>
      <c r="D20" s="56" t="s">
        <v>338</v>
      </c>
      <c r="E20" s="56">
        <v>398.15</v>
      </c>
      <c r="F20" s="61" t="s">
        <v>282</v>
      </c>
      <c r="G20" s="56">
        <v>348.25</v>
      </c>
      <c r="H20" s="56" t="s">
        <v>340</v>
      </c>
      <c r="I20" s="60">
        <f t="shared" si="4"/>
        <v>647.125</v>
      </c>
      <c r="J20" s="56" t="s">
        <v>338</v>
      </c>
      <c r="K20" s="60">
        <f t="shared" si="2"/>
        <v>572.27499999999998</v>
      </c>
      <c r="L20" s="62">
        <v>45353</v>
      </c>
      <c r="M20" s="62">
        <v>45349</v>
      </c>
      <c r="N20" s="62">
        <v>45349</v>
      </c>
      <c r="O20" s="61">
        <f>SAVING!M20</f>
        <v>2456.6839668000002</v>
      </c>
      <c r="P20" s="62">
        <v>45567</v>
      </c>
      <c r="Q20" s="60">
        <f t="shared" si="1"/>
        <v>1965.8000000000002</v>
      </c>
      <c r="R20" s="60">
        <f t="shared" si="3"/>
        <v>490.88396680000005</v>
      </c>
    </row>
    <row r="21" spans="1:18">
      <c r="A21" s="56">
        <v>6</v>
      </c>
      <c r="B21" s="61">
        <v>81</v>
      </c>
      <c r="C21" s="61">
        <v>20</v>
      </c>
      <c r="D21" s="56" t="s">
        <v>339</v>
      </c>
      <c r="E21" s="56">
        <v>448.05</v>
      </c>
      <c r="F21" s="56" t="s">
        <v>335</v>
      </c>
      <c r="G21" s="56">
        <v>398.15</v>
      </c>
      <c r="H21" s="56" t="s">
        <v>335</v>
      </c>
      <c r="I21" s="60">
        <f t="shared" si="4"/>
        <v>577.26499999999999</v>
      </c>
      <c r="J21" s="56" t="s">
        <v>339</v>
      </c>
      <c r="K21" s="60">
        <f t="shared" si="2"/>
        <v>647.125</v>
      </c>
      <c r="L21" s="62">
        <v>45576</v>
      </c>
      <c r="M21" s="62">
        <v>45519</v>
      </c>
      <c r="N21" s="62">
        <v>45519</v>
      </c>
      <c r="O21" s="61">
        <f>SAVING!M21</f>
        <v>562.86524159999999</v>
      </c>
      <c r="P21" s="62">
        <v>45519</v>
      </c>
      <c r="Q21" s="60">
        <f t="shared" si="1"/>
        <v>2070.59</v>
      </c>
      <c r="R21" s="60">
        <f t="shared" si="3"/>
        <v>-1507.7247584000002</v>
      </c>
    </row>
    <row r="22" spans="1:18">
      <c r="A22" s="56">
        <v>5</v>
      </c>
      <c r="B22" s="61">
        <v>80</v>
      </c>
      <c r="C22" s="61">
        <v>21</v>
      </c>
      <c r="D22" s="56" t="s">
        <v>340</v>
      </c>
      <c r="E22" s="56">
        <v>497.95</v>
      </c>
      <c r="F22" s="56" t="s">
        <v>334</v>
      </c>
      <c r="G22" s="56">
        <v>158.63</v>
      </c>
      <c r="H22" s="56" t="s">
        <v>336</v>
      </c>
      <c r="I22" s="60">
        <f t="shared" si="4"/>
        <v>697.02500000000009</v>
      </c>
      <c r="J22" s="56" t="s">
        <v>340</v>
      </c>
      <c r="K22" s="60">
        <f t="shared" si="2"/>
        <v>577.26499999999999</v>
      </c>
      <c r="L22" s="62">
        <v>45461</v>
      </c>
      <c r="M22" s="62">
        <v>45565</v>
      </c>
      <c r="N22" s="62">
        <v>45565</v>
      </c>
      <c r="O22" s="61">
        <f>SAVING!M22</f>
        <v>422.49375740000005</v>
      </c>
      <c r="P22" s="62">
        <v>45565</v>
      </c>
      <c r="Q22" s="60">
        <f t="shared" si="1"/>
        <v>1930.87</v>
      </c>
      <c r="R22" s="60">
        <f t="shared" si="3"/>
        <v>-1508.3762425999998</v>
      </c>
    </row>
    <row r="23" spans="1:18">
      <c r="A23" s="56">
        <v>4</v>
      </c>
      <c r="B23" s="61">
        <v>79</v>
      </c>
      <c r="C23" s="61">
        <v>22</v>
      </c>
      <c r="D23" s="56" t="s">
        <v>335</v>
      </c>
      <c r="E23" s="56">
        <v>547.85</v>
      </c>
      <c r="F23" s="56" t="s">
        <v>334</v>
      </c>
      <c r="G23" s="56">
        <v>298.35000000000002</v>
      </c>
      <c r="H23" s="56" t="s">
        <v>336</v>
      </c>
      <c r="I23" s="60">
        <f t="shared" ref="I23:I51" si="5">G23+E23/2</f>
        <v>572.27500000000009</v>
      </c>
      <c r="J23" s="56" t="s">
        <v>334</v>
      </c>
      <c r="K23" s="60">
        <f t="shared" si="2"/>
        <v>697.02500000000009</v>
      </c>
      <c r="L23" s="62">
        <v>45540</v>
      </c>
      <c r="M23" s="62">
        <v>45349</v>
      </c>
      <c r="N23" s="62">
        <v>45349</v>
      </c>
      <c r="O23" s="61">
        <f>SAVING!M23</f>
        <v>922.43062800000007</v>
      </c>
      <c r="P23" s="62">
        <v>45349</v>
      </c>
      <c r="Q23" s="60">
        <f t="shared" si="1"/>
        <v>2115.5</v>
      </c>
      <c r="R23" s="60">
        <f t="shared" si="3"/>
        <v>-1193.0693719999999</v>
      </c>
    </row>
    <row r="24" spans="1:18">
      <c r="A24" s="56">
        <v>3</v>
      </c>
      <c r="B24" s="61">
        <v>78</v>
      </c>
      <c r="C24" s="61">
        <v>23</v>
      </c>
      <c r="D24" s="56" t="s">
        <v>334</v>
      </c>
      <c r="E24" s="56">
        <v>897.15</v>
      </c>
      <c r="F24" s="56" t="s">
        <v>336</v>
      </c>
      <c r="G24" s="56">
        <v>348.25</v>
      </c>
      <c r="H24" s="56" t="s">
        <v>337</v>
      </c>
      <c r="I24" s="60">
        <f t="shared" si="5"/>
        <v>796.82500000000005</v>
      </c>
      <c r="J24" s="61" t="s">
        <v>282</v>
      </c>
      <c r="K24" s="60">
        <f t="shared" si="2"/>
        <v>1071.2750000000001</v>
      </c>
      <c r="L24" s="62">
        <v>45481</v>
      </c>
      <c r="M24" s="62">
        <v>45519</v>
      </c>
      <c r="N24" s="62">
        <v>45519</v>
      </c>
      <c r="O24" s="61">
        <f>SAVING!M24</f>
        <v>3159.4319999999998</v>
      </c>
      <c r="P24" s="62">
        <v>45488</v>
      </c>
      <c r="Q24" s="60">
        <f t="shared" si="1"/>
        <v>3113.5</v>
      </c>
      <c r="R24" s="60">
        <f t="shared" si="3"/>
        <v>45.931999999999789</v>
      </c>
    </row>
    <row r="25" spans="1:18">
      <c r="A25" s="56">
        <v>2</v>
      </c>
      <c r="B25" s="61">
        <v>77</v>
      </c>
      <c r="C25" s="61">
        <v>24</v>
      </c>
      <c r="D25" s="56" t="s">
        <v>336</v>
      </c>
      <c r="E25" s="56">
        <v>947.05</v>
      </c>
      <c r="F25" s="56" t="s">
        <v>337</v>
      </c>
      <c r="G25" s="56">
        <v>398.15</v>
      </c>
      <c r="H25" s="56" t="s">
        <v>338</v>
      </c>
      <c r="I25" s="60">
        <f t="shared" si="5"/>
        <v>871.67499999999995</v>
      </c>
      <c r="J25" s="61" t="s">
        <v>282</v>
      </c>
      <c r="K25" s="60">
        <f t="shared" si="2"/>
        <v>1146.125</v>
      </c>
      <c r="L25" s="62">
        <v>45544</v>
      </c>
      <c r="M25" s="62">
        <v>45565</v>
      </c>
      <c r="N25" s="62">
        <v>45565</v>
      </c>
      <c r="O25" s="61">
        <f>SAVING!M25</f>
        <v>5712.0195519999997</v>
      </c>
      <c r="P25" s="62">
        <v>45565</v>
      </c>
      <c r="Q25" s="60">
        <f t="shared" si="1"/>
        <v>3363</v>
      </c>
      <c r="R25" s="60">
        <f t="shared" si="3"/>
        <v>2349.0195519999997</v>
      </c>
    </row>
    <row r="26" spans="1:18">
      <c r="A26" s="56">
        <v>1</v>
      </c>
      <c r="B26" s="61">
        <v>76</v>
      </c>
      <c r="C26" s="61">
        <v>25</v>
      </c>
      <c r="D26" s="56" t="s">
        <v>337</v>
      </c>
      <c r="E26" s="56">
        <v>996.95</v>
      </c>
      <c r="F26" s="56" t="s">
        <v>338</v>
      </c>
      <c r="G26" s="56">
        <v>158.63</v>
      </c>
      <c r="H26" s="56" t="s">
        <v>339</v>
      </c>
      <c r="I26" s="60">
        <f t="shared" si="5"/>
        <v>657.10500000000002</v>
      </c>
      <c r="J26" s="56" t="s">
        <v>334</v>
      </c>
      <c r="K26" s="60">
        <f t="shared" si="2"/>
        <v>1076.2650000000001</v>
      </c>
      <c r="L26" s="62">
        <v>45415</v>
      </c>
      <c r="M26" s="62">
        <v>45349</v>
      </c>
      <c r="N26" s="62">
        <v>45349</v>
      </c>
      <c r="O26" s="61">
        <f>SAVING!M26</f>
        <v>3995.4345199999993</v>
      </c>
      <c r="P26" s="62">
        <v>45349</v>
      </c>
      <c r="Q26" s="60">
        <f t="shared" si="1"/>
        <v>2888.95</v>
      </c>
      <c r="R26" s="60">
        <f t="shared" si="3"/>
        <v>1106.4845199999995</v>
      </c>
    </row>
    <row r="27" spans="1:18">
      <c r="A27" s="61">
        <v>50</v>
      </c>
      <c r="B27" s="61">
        <v>75</v>
      </c>
      <c r="C27" s="61">
        <v>26</v>
      </c>
      <c r="D27" s="56" t="s">
        <v>338</v>
      </c>
      <c r="E27" s="56">
        <v>1046.8499999999999</v>
      </c>
      <c r="F27" s="56" t="s">
        <v>339</v>
      </c>
      <c r="G27" s="56">
        <v>365.23</v>
      </c>
      <c r="H27" s="56" t="s">
        <v>340</v>
      </c>
      <c r="I27" s="60">
        <f t="shared" si="5"/>
        <v>888.65499999999997</v>
      </c>
      <c r="J27" s="56" t="s">
        <v>334</v>
      </c>
      <c r="K27" s="60">
        <f t="shared" si="2"/>
        <v>1229.4649999999999</v>
      </c>
      <c r="L27" s="62">
        <v>45359</v>
      </c>
      <c r="M27" s="62">
        <v>45519</v>
      </c>
      <c r="N27" s="62">
        <v>45519</v>
      </c>
      <c r="O27" s="61">
        <f>SAVING!M27</f>
        <v>5083.463616</v>
      </c>
      <c r="P27" s="62">
        <v>45519</v>
      </c>
      <c r="Q27" s="60">
        <f t="shared" si="1"/>
        <v>3530.2</v>
      </c>
      <c r="R27" s="60">
        <f t="shared" si="3"/>
        <v>1553.2636160000002</v>
      </c>
    </row>
    <row r="28" spans="1:18">
      <c r="A28" s="61">
        <v>49</v>
      </c>
      <c r="B28" s="61">
        <v>74</v>
      </c>
      <c r="C28" s="61">
        <v>27</v>
      </c>
      <c r="D28" s="56" t="s">
        <v>339</v>
      </c>
      <c r="E28" s="56">
        <v>448.05</v>
      </c>
      <c r="F28" s="56" t="s">
        <v>340</v>
      </c>
      <c r="G28" s="56">
        <v>274.60000000000002</v>
      </c>
      <c r="H28" s="56" t="s">
        <v>335</v>
      </c>
      <c r="I28" s="60">
        <f t="shared" si="5"/>
        <v>498.625</v>
      </c>
      <c r="J28" s="56" t="s">
        <v>336</v>
      </c>
      <c r="K28" s="60">
        <f t="shared" si="2"/>
        <v>585.35</v>
      </c>
      <c r="L28" s="62">
        <v>45566</v>
      </c>
      <c r="M28" s="62">
        <v>45565</v>
      </c>
      <c r="N28" s="62">
        <v>45565</v>
      </c>
      <c r="O28" s="61">
        <f>SAVING!M28</f>
        <v>2571.1326048000001</v>
      </c>
      <c r="P28" s="62">
        <v>45565</v>
      </c>
      <c r="Q28" s="60">
        <f t="shared" si="1"/>
        <v>1806.625</v>
      </c>
      <c r="R28" s="60">
        <f t="shared" si="3"/>
        <v>764.50760480000008</v>
      </c>
    </row>
    <row r="29" spans="1:18">
      <c r="A29" s="61">
        <v>48</v>
      </c>
      <c r="B29" s="61">
        <v>73</v>
      </c>
      <c r="C29" s="61">
        <v>28</v>
      </c>
      <c r="D29" s="56" t="s">
        <v>340</v>
      </c>
      <c r="E29" s="56">
        <v>198.55</v>
      </c>
      <c r="F29" s="56" t="s">
        <v>334</v>
      </c>
      <c r="G29" s="56">
        <v>653.34</v>
      </c>
      <c r="H29" s="56" t="s">
        <v>334</v>
      </c>
      <c r="I29" s="60">
        <f t="shared" si="5"/>
        <v>752.61500000000001</v>
      </c>
      <c r="J29" s="56" t="s">
        <v>337</v>
      </c>
      <c r="K29" s="60">
        <f t="shared" si="2"/>
        <v>525.22</v>
      </c>
      <c r="L29" s="62">
        <v>45510</v>
      </c>
      <c r="M29" s="62">
        <v>45349</v>
      </c>
      <c r="N29" s="62">
        <v>45349</v>
      </c>
      <c r="O29" s="61">
        <f>SAVING!M29</f>
        <v>7181.9513330399996</v>
      </c>
      <c r="P29" s="62">
        <v>45349</v>
      </c>
      <c r="Q29" s="60">
        <f t="shared" si="1"/>
        <v>2129.7250000000004</v>
      </c>
      <c r="R29" s="60">
        <f t="shared" si="3"/>
        <v>5052.2263330399992</v>
      </c>
    </row>
    <row r="30" spans="1:18">
      <c r="A30" s="61">
        <v>47</v>
      </c>
      <c r="B30" s="61">
        <v>72</v>
      </c>
      <c r="C30" s="61">
        <v>29</v>
      </c>
      <c r="D30" s="56" t="s">
        <v>335</v>
      </c>
      <c r="E30" s="56">
        <v>248.45</v>
      </c>
      <c r="F30" s="56" t="s">
        <v>334</v>
      </c>
      <c r="G30" s="56">
        <v>43.44</v>
      </c>
      <c r="H30" s="56" t="s">
        <v>341</v>
      </c>
      <c r="I30" s="60">
        <f t="shared" si="5"/>
        <v>167.66499999999999</v>
      </c>
      <c r="J30" s="56" t="s">
        <v>338</v>
      </c>
      <c r="K30" s="60">
        <f t="shared" si="2"/>
        <v>270.16999999999996</v>
      </c>
      <c r="L30" s="62">
        <v>45561</v>
      </c>
      <c r="M30" s="62">
        <v>45519</v>
      </c>
      <c r="N30" s="62">
        <v>45519</v>
      </c>
      <c r="O30" s="61">
        <f>SAVING!M30</f>
        <v>1594.2122987999999</v>
      </c>
      <c r="P30" s="62">
        <v>45519</v>
      </c>
      <c r="Q30" s="60">
        <f t="shared" si="1"/>
        <v>729.72499999999991</v>
      </c>
      <c r="R30" s="60">
        <f t="shared" si="3"/>
        <v>864.48729879999996</v>
      </c>
    </row>
    <row r="31" spans="1:18">
      <c r="A31" s="61">
        <v>46</v>
      </c>
      <c r="B31" s="61">
        <v>71</v>
      </c>
      <c r="C31" s="61">
        <v>30</v>
      </c>
      <c r="D31" s="56" t="s">
        <v>334</v>
      </c>
      <c r="E31" s="56">
        <v>98.75</v>
      </c>
      <c r="F31" s="56" t="s">
        <v>336</v>
      </c>
      <c r="G31" s="56">
        <v>543.34</v>
      </c>
      <c r="H31" s="56" t="s">
        <v>341</v>
      </c>
      <c r="I31" s="60">
        <f t="shared" si="5"/>
        <v>592.71500000000003</v>
      </c>
      <c r="J31" s="56" t="s">
        <v>339</v>
      </c>
      <c r="K31" s="60">
        <f t="shared" si="2"/>
        <v>370.42</v>
      </c>
      <c r="L31" s="62">
        <v>45530</v>
      </c>
      <c r="M31" s="62">
        <v>45565</v>
      </c>
      <c r="N31" s="62">
        <v>45565</v>
      </c>
      <c r="O31" s="61">
        <f>SAVING!M31</f>
        <v>2461.7979359999999</v>
      </c>
      <c r="P31" s="62">
        <v>45565</v>
      </c>
      <c r="Q31" s="60">
        <f t="shared" si="1"/>
        <v>1605.2250000000001</v>
      </c>
      <c r="R31" s="60">
        <f t="shared" si="3"/>
        <v>856.5729359999998</v>
      </c>
    </row>
    <row r="32" spans="1:18">
      <c r="A32" s="61">
        <v>45</v>
      </c>
      <c r="B32" s="61">
        <v>70</v>
      </c>
      <c r="C32" s="61">
        <v>31</v>
      </c>
      <c r="D32" s="56" t="s">
        <v>336</v>
      </c>
      <c r="E32" s="56">
        <v>448.05</v>
      </c>
      <c r="F32" s="56" t="s">
        <v>337</v>
      </c>
      <c r="G32" s="56">
        <v>64</v>
      </c>
      <c r="H32" s="56" t="s">
        <v>341</v>
      </c>
      <c r="I32" s="60">
        <f t="shared" si="5"/>
        <v>288.02499999999998</v>
      </c>
      <c r="J32" s="56" t="s">
        <v>340</v>
      </c>
      <c r="K32" s="60">
        <f t="shared" si="2"/>
        <v>480.05</v>
      </c>
      <c r="L32" s="62">
        <v>45430</v>
      </c>
      <c r="M32" s="62">
        <v>45349</v>
      </c>
      <c r="N32" s="62">
        <v>45349</v>
      </c>
      <c r="O32" s="61">
        <f>SAVING!M32</f>
        <v>6652.0193040000004</v>
      </c>
      <c r="P32" s="62">
        <v>45349</v>
      </c>
      <c r="Q32" s="60">
        <f t="shared" si="1"/>
        <v>1280.125</v>
      </c>
      <c r="R32" s="60">
        <f t="shared" si="3"/>
        <v>5371.8943040000004</v>
      </c>
    </row>
    <row r="33" spans="1:18">
      <c r="A33" s="61">
        <v>44</v>
      </c>
      <c r="B33" s="61">
        <v>69</v>
      </c>
      <c r="C33" s="61">
        <v>32</v>
      </c>
      <c r="D33" s="56" t="s">
        <v>337</v>
      </c>
      <c r="E33" s="56">
        <v>497.95</v>
      </c>
      <c r="F33" s="56" t="s">
        <v>338</v>
      </c>
      <c r="G33" s="56">
        <v>667</v>
      </c>
      <c r="H33" s="56" t="s">
        <v>334</v>
      </c>
      <c r="I33" s="60">
        <f t="shared" si="5"/>
        <v>915.97500000000002</v>
      </c>
      <c r="J33" s="56" t="s">
        <v>334</v>
      </c>
      <c r="K33" s="60">
        <f t="shared" ref="K33:K42" si="6">E31+G31/2</f>
        <v>370.42</v>
      </c>
      <c r="L33" s="62">
        <v>45378</v>
      </c>
      <c r="M33" s="62">
        <v>45519</v>
      </c>
      <c r="N33" s="62">
        <v>45519</v>
      </c>
      <c r="O33" s="61">
        <f>SAVING!M33</f>
        <v>2733.4781319999997</v>
      </c>
      <c r="P33" s="62">
        <v>45519</v>
      </c>
      <c r="Q33" s="60">
        <f t="shared" si="1"/>
        <v>2451.3450000000003</v>
      </c>
      <c r="R33" s="60">
        <f t="shared" si="3"/>
        <v>282.13313199999948</v>
      </c>
    </row>
    <row r="34" spans="1:18">
      <c r="A34" s="61">
        <v>43</v>
      </c>
      <c r="B34" s="61">
        <v>68</v>
      </c>
      <c r="C34" s="61">
        <v>33</v>
      </c>
      <c r="D34" s="56" t="s">
        <v>338</v>
      </c>
      <c r="E34" s="56">
        <v>547.85</v>
      </c>
      <c r="F34" s="56" t="s">
        <v>339</v>
      </c>
      <c r="G34" s="56">
        <v>466</v>
      </c>
      <c r="H34" s="56" t="s">
        <v>336</v>
      </c>
      <c r="I34" s="60">
        <f t="shared" si="5"/>
        <v>739.92499999999995</v>
      </c>
      <c r="J34" s="56" t="s">
        <v>334</v>
      </c>
      <c r="K34" s="60">
        <f t="shared" si="6"/>
        <v>480.05</v>
      </c>
      <c r="L34" s="62">
        <v>45550</v>
      </c>
      <c r="M34" s="62">
        <v>45565</v>
      </c>
      <c r="N34" s="62">
        <v>45565</v>
      </c>
      <c r="O34" s="61">
        <f>SAVING!M34</f>
        <v>606.95813499999986</v>
      </c>
      <c r="P34" s="62">
        <v>45565</v>
      </c>
      <c r="Q34" s="60">
        <f t="shared" ref="Q34:Q65" si="7">E34+G34+I34+K34</f>
        <v>2233.8250000000003</v>
      </c>
      <c r="R34" s="60">
        <f t="shared" si="3"/>
        <v>-1626.8668650000004</v>
      </c>
    </row>
    <row r="35" spans="1:18">
      <c r="A35" s="61">
        <v>42</v>
      </c>
      <c r="B35" s="61">
        <v>67</v>
      </c>
      <c r="C35" s="61">
        <v>34</v>
      </c>
      <c r="D35" s="56" t="s">
        <v>339</v>
      </c>
      <c r="E35" s="56">
        <v>897.15</v>
      </c>
      <c r="F35" s="56" t="s">
        <v>339</v>
      </c>
      <c r="G35" s="63">
        <v>166</v>
      </c>
      <c r="H35" s="56" t="s">
        <v>337</v>
      </c>
      <c r="I35" s="60">
        <f t="shared" si="5"/>
        <v>614.57500000000005</v>
      </c>
      <c r="J35" s="56" t="s">
        <v>336</v>
      </c>
      <c r="K35" s="60">
        <f t="shared" si="6"/>
        <v>831.45</v>
      </c>
      <c r="L35" s="62">
        <v>45520</v>
      </c>
      <c r="M35" s="62">
        <v>45349</v>
      </c>
      <c r="N35" s="62">
        <v>45349</v>
      </c>
      <c r="O35" s="61">
        <f>SAVING!M35</f>
        <v>1161.36384</v>
      </c>
      <c r="P35" s="62">
        <v>45349</v>
      </c>
      <c r="Q35" s="60">
        <f t="shared" si="7"/>
        <v>2509.1750000000002</v>
      </c>
      <c r="R35" s="60">
        <f t="shared" si="3"/>
        <v>-1347.8111600000002</v>
      </c>
    </row>
    <row r="36" spans="1:18">
      <c r="A36" s="61">
        <v>41</v>
      </c>
      <c r="B36" s="61">
        <v>66</v>
      </c>
      <c r="C36" s="61">
        <v>35</v>
      </c>
      <c r="D36" s="56" t="s">
        <v>340</v>
      </c>
      <c r="E36" s="56">
        <v>547.85</v>
      </c>
      <c r="F36" s="56" t="s">
        <v>336</v>
      </c>
      <c r="G36" s="56">
        <v>343.34</v>
      </c>
      <c r="H36" s="56" t="s">
        <v>338</v>
      </c>
      <c r="I36" s="60">
        <f t="shared" si="5"/>
        <v>617.26499999999999</v>
      </c>
      <c r="J36" s="56" t="s">
        <v>337</v>
      </c>
      <c r="K36" s="60">
        <f t="shared" si="6"/>
        <v>780.85</v>
      </c>
      <c r="L36" s="62">
        <v>45360</v>
      </c>
      <c r="M36" s="62">
        <v>45519</v>
      </c>
      <c r="N36" s="62">
        <v>45519</v>
      </c>
      <c r="O36" s="61">
        <f>SAVING!M36</f>
        <v>5270.4225987399996</v>
      </c>
      <c r="P36" s="62">
        <v>45519</v>
      </c>
      <c r="Q36" s="60">
        <f t="shared" si="7"/>
        <v>2289.3049999999998</v>
      </c>
      <c r="R36" s="60">
        <f t="shared" si="3"/>
        <v>2981.1175987399997</v>
      </c>
    </row>
    <row r="37" spans="1:18">
      <c r="A37" s="61">
        <v>40</v>
      </c>
      <c r="B37" s="61">
        <v>65</v>
      </c>
      <c r="C37" s="61">
        <v>36</v>
      </c>
      <c r="D37" s="56" t="s">
        <v>335</v>
      </c>
      <c r="E37" s="56">
        <v>534.23</v>
      </c>
      <c r="F37" s="56" t="s">
        <v>341</v>
      </c>
      <c r="G37" s="56">
        <v>339.7</v>
      </c>
      <c r="H37" s="56" t="s">
        <v>339</v>
      </c>
      <c r="I37" s="60">
        <f t="shared" si="5"/>
        <v>606.81500000000005</v>
      </c>
      <c r="J37" s="56" t="s">
        <v>338</v>
      </c>
      <c r="K37" s="60">
        <f t="shared" si="6"/>
        <v>980.15</v>
      </c>
      <c r="L37" s="62">
        <v>45438</v>
      </c>
      <c r="M37" s="62">
        <v>45565</v>
      </c>
      <c r="N37" s="62">
        <v>45565</v>
      </c>
      <c r="O37" s="61">
        <f>SAVING!M37</f>
        <v>3621.9363840000005</v>
      </c>
      <c r="P37" s="62">
        <v>45565</v>
      </c>
      <c r="Q37" s="60">
        <f t="shared" si="7"/>
        <v>2460.895</v>
      </c>
      <c r="R37" s="60">
        <f t="shared" si="3"/>
        <v>1161.0413840000006</v>
      </c>
    </row>
    <row r="38" spans="1:18">
      <c r="A38" s="61">
        <v>39</v>
      </c>
      <c r="B38" s="61">
        <v>64</v>
      </c>
      <c r="C38" s="61">
        <v>37</v>
      </c>
      <c r="D38" s="56" t="s">
        <v>334</v>
      </c>
      <c r="E38" s="56">
        <v>448.05</v>
      </c>
      <c r="F38" s="56" t="s">
        <v>341</v>
      </c>
      <c r="G38" s="56">
        <v>336.06</v>
      </c>
      <c r="H38" s="56" t="s">
        <v>340</v>
      </c>
      <c r="I38" s="60">
        <f t="shared" si="5"/>
        <v>560.08500000000004</v>
      </c>
      <c r="J38" s="56" t="s">
        <v>339</v>
      </c>
      <c r="K38" s="60">
        <f t="shared" si="6"/>
        <v>719.52</v>
      </c>
      <c r="L38" s="62">
        <v>45411</v>
      </c>
      <c r="M38" s="62">
        <v>45349</v>
      </c>
      <c r="N38" s="62">
        <v>45349</v>
      </c>
      <c r="O38" s="61">
        <f>SAVING!M38</f>
        <v>3574.7909099999997</v>
      </c>
      <c r="P38" s="62">
        <v>45349</v>
      </c>
      <c r="Q38" s="60">
        <f t="shared" si="7"/>
        <v>2063.7150000000001</v>
      </c>
      <c r="R38" s="60">
        <f t="shared" si="3"/>
        <v>1511.0759099999996</v>
      </c>
    </row>
    <row r="39" spans="1:18">
      <c r="A39" s="61">
        <v>38</v>
      </c>
      <c r="B39" s="61">
        <v>63</v>
      </c>
      <c r="C39" s="61">
        <v>38</v>
      </c>
      <c r="D39" s="56" t="s">
        <v>336</v>
      </c>
      <c r="E39" s="56">
        <v>497.95</v>
      </c>
      <c r="F39" s="56" t="s">
        <v>339</v>
      </c>
      <c r="G39" s="56">
        <v>332.42</v>
      </c>
      <c r="H39" s="56" t="s">
        <v>334</v>
      </c>
      <c r="I39" s="60">
        <f t="shared" si="5"/>
        <v>581.39499999999998</v>
      </c>
      <c r="J39" s="56" t="s">
        <v>341</v>
      </c>
      <c r="K39" s="60">
        <f t="shared" si="6"/>
        <v>704.08</v>
      </c>
      <c r="L39" s="62">
        <v>45577</v>
      </c>
      <c r="M39" s="62">
        <v>45519</v>
      </c>
      <c r="N39" s="62">
        <v>45519</v>
      </c>
      <c r="O39" s="61">
        <f>SAVING!M39</f>
        <v>3669.8602499999997</v>
      </c>
      <c r="P39" s="62">
        <v>45519</v>
      </c>
      <c r="Q39" s="60">
        <f t="shared" si="7"/>
        <v>2115.8449999999998</v>
      </c>
      <c r="R39" s="60">
        <f t="shared" si="3"/>
        <v>1554.0152499999999</v>
      </c>
    </row>
    <row r="40" spans="1:18">
      <c r="A40" s="61">
        <v>37</v>
      </c>
      <c r="B40" s="61">
        <v>62</v>
      </c>
      <c r="C40" s="61">
        <v>39</v>
      </c>
      <c r="D40" s="56" t="s">
        <v>337</v>
      </c>
      <c r="E40" s="56">
        <v>547.85</v>
      </c>
      <c r="F40" s="56" t="s">
        <v>341</v>
      </c>
      <c r="G40" s="56">
        <v>328.79</v>
      </c>
      <c r="H40" s="56" t="s">
        <v>334</v>
      </c>
      <c r="I40" s="60">
        <f t="shared" si="5"/>
        <v>602.71500000000003</v>
      </c>
      <c r="J40" s="56" t="s">
        <v>335</v>
      </c>
      <c r="K40" s="60">
        <f t="shared" si="6"/>
        <v>616.08000000000004</v>
      </c>
      <c r="L40" s="62">
        <v>45559</v>
      </c>
      <c r="M40" s="62">
        <v>45565</v>
      </c>
      <c r="N40" s="62">
        <v>45565</v>
      </c>
      <c r="O40" s="61">
        <f>SAVING!M40</f>
        <v>2941.9067799999998</v>
      </c>
      <c r="P40" s="62">
        <v>45565</v>
      </c>
      <c r="Q40" s="60">
        <f t="shared" si="7"/>
        <v>2095.4349999999999</v>
      </c>
      <c r="R40" s="60">
        <f t="shared" si="3"/>
        <v>846.47177999999985</v>
      </c>
    </row>
    <row r="41" spans="1:18">
      <c r="A41" s="61">
        <v>36</v>
      </c>
      <c r="B41" s="61">
        <v>61</v>
      </c>
      <c r="C41" s="61">
        <v>40</v>
      </c>
      <c r="D41" s="56" t="s">
        <v>338</v>
      </c>
      <c r="E41" s="56">
        <v>103.74</v>
      </c>
      <c r="F41" s="56" t="s">
        <v>335</v>
      </c>
      <c r="G41" s="56">
        <v>325.17</v>
      </c>
      <c r="H41" s="56" t="s">
        <v>336</v>
      </c>
      <c r="I41" s="60">
        <f t="shared" si="5"/>
        <v>377.04</v>
      </c>
      <c r="J41" s="56" t="s">
        <v>334</v>
      </c>
      <c r="K41" s="60">
        <f t="shared" si="6"/>
        <v>664.16</v>
      </c>
      <c r="L41" s="62">
        <v>45406</v>
      </c>
      <c r="M41" s="62">
        <v>45349</v>
      </c>
      <c r="N41" s="62">
        <v>45349</v>
      </c>
      <c r="O41" s="61">
        <f>SAVING!M41</f>
        <v>1320.4268310000002</v>
      </c>
      <c r="P41" s="62">
        <v>45349</v>
      </c>
      <c r="Q41" s="60">
        <f t="shared" si="7"/>
        <v>1470.1100000000001</v>
      </c>
      <c r="R41" s="60">
        <f t="shared" si="3"/>
        <v>-149.68316899999991</v>
      </c>
    </row>
    <row r="42" spans="1:18">
      <c r="A42" s="61">
        <v>35</v>
      </c>
      <c r="B42" s="61">
        <v>60</v>
      </c>
      <c r="C42" s="61">
        <v>41</v>
      </c>
      <c r="D42" s="56" t="s">
        <v>339</v>
      </c>
      <c r="E42" s="56">
        <v>198.55</v>
      </c>
      <c r="F42" s="56" t="s">
        <v>334</v>
      </c>
      <c r="G42" s="56">
        <v>321.52</v>
      </c>
      <c r="H42" s="56" t="s">
        <v>338</v>
      </c>
      <c r="I42" s="60">
        <f t="shared" si="5"/>
        <v>420.79499999999996</v>
      </c>
      <c r="J42" s="56" t="s">
        <v>336</v>
      </c>
      <c r="K42" s="60">
        <f t="shared" si="6"/>
        <v>712.245</v>
      </c>
      <c r="L42" s="62">
        <v>45341</v>
      </c>
      <c r="M42" s="62">
        <v>45519</v>
      </c>
      <c r="N42" s="62">
        <v>45519</v>
      </c>
      <c r="O42" s="61">
        <f>SAVING!M42</f>
        <v>3362.6064719999995</v>
      </c>
      <c r="P42" s="62">
        <v>45519</v>
      </c>
      <c r="Q42" s="60">
        <f t="shared" si="7"/>
        <v>1653.11</v>
      </c>
      <c r="R42" s="60">
        <f t="shared" si="3"/>
        <v>1709.4964719999996</v>
      </c>
    </row>
    <row r="43" spans="1:18">
      <c r="A43" s="61">
        <v>34</v>
      </c>
      <c r="B43" s="61">
        <v>59</v>
      </c>
      <c r="C43" s="61">
        <v>42</v>
      </c>
      <c r="D43" s="56" t="s">
        <v>340</v>
      </c>
      <c r="E43" s="56">
        <v>248.45</v>
      </c>
      <c r="F43" s="56" t="s">
        <v>336</v>
      </c>
      <c r="G43" s="56">
        <v>571</v>
      </c>
      <c r="H43" s="56" t="s">
        <v>337</v>
      </c>
      <c r="I43" s="60">
        <f t="shared" si="5"/>
        <v>695.22500000000002</v>
      </c>
      <c r="J43" s="56" t="s">
        <v>337</v>
      </c>
      <c r="K43" s="60">
        <f t="shared" ref="K43:K53" si="8">G11+E11/2</f>
        <v>432.55499999999995</v>
      </c>
      <c r="L43" s="62">
        <v>45361</v>
      </c>
      <c r="M43" s="62">
        <v>45565</v>
      </c>
      <c r="N43" s="62">
        <v>45565</v>
      </c>
      <c r="O43" s="61">
        <f>SAVING!M43</f>
        <v>5606.635644</v>
      </c>
      <c r="P43" s="62">
        <v>45565</v>
      </c>
      <c r="Q43" s="60">
        <f t="shared" si="7"/>
        <v>1947.23</v>
      </c>
      <c r="R43" s="60">
        <f t="shared" si="3"/>
        <v>3659.4056439999999</v>
      </c>
    </row>
    <row r="44" spans="1:18">
      <c r="A44" s="61">
        <v>33</v>
      </c>
      <c r="B44" s="61">
        <v>58</v>
      </c>
      <c r="C44" s="61">
        <v>43</v>
      </c>
      <c r="D44" s="56" t="s">
        <v>335</v>
      </c>
      <c r="E44" s="56">
        <v>448.05</v>
      </c>
      <c r="F44" s="56" t="s">
        <v>337</v>
      </c>
      <c r="G44" s="56">
        <v>80</v>
      </c>
      <c r="H44" s="56" t="s">
        <v>338</v>
      </c>
      <c r="I44" s="60">
        <f t="shared" si="5"/>
        <v>304.02499999999998</v>
      </c>
      <c r="J44" s="56" t="s">
        <v>338</v>
      </c>
      <c r="K44" s="60">
        <f t="shared" si="8"/>
        <v>447.52500000000003</v>
      </c>
      <c r="L44" s="62">
        <v>45575</v>
      </c>
      <c r="M44" s="62">
        <v>45349</v>
      </c>
      <c r="N44" s="62">
        <v>45349</v>
      </c>
      <c r="O44" s="61">
        <f>SAVING!M44</f>
        <v>3953.0152499999999</v>
      </c>
      <c r="P44" s="62">
        <v>45349</v>
      </c>
      <c r="Q44" s="60">
        <f t="shared" si="7"/>
        <v>1279.5999999999999</v>
      </c>
      <c r="R44" s="60">
        <f t="shared" si="3"/>
        <v>2673.41525</v>
      </c>
    </row>
    <row r="45" spans="1:18">
      <c r="A45" s="61">
        <v>32</v>
      </c>
      <c r="B45" s="61">
        <v>57</v>
      </c>
      <c r="C45" s="61">
        <v>44</v>
      </c>
      <c r="D45" s="56" t="s">
        <v>334</v>
      </c>
      <c r="E45" s="56">
        <v>497.95</v>
      </c>
      <c r="F45" s="56" t="s">
        <v>338</v>
      </c>
      <c r="G45" s="56">
        <v>523.79999999999995</v>
      </c>
      <c r="H45" s="56" t="s">
        <v>339</v>
      </c>
      <c r="I45" s="60">
        <f t="shared" si="5"/>
        <v>772.77499999999998</v>
      </c>
      <c r="J45" s="56" t="s">
        <v>339</v>
      </c>
      <c r="K45" s="60">
        <f t="shared" si="8"/>
        <v>462.495</v>
      </c>
      <c r="L45" s="62">
        <v>45292</v>
      </c>
      <c r="M45" s="62">
        <v>45519</v>
      </c>
      <c r="N45" s="62">
        <v>45519</v>
      </c>
      <c r="O45" s="61">
        <f>SAVING!M45</f>
        <v>1450.1125800000002</v>
      </c>
      <c r="P45" s="62">
        <v>45519</v>
      </c>
      <c r="Q45" s="60">
        <f t="shared" si="7"/>
        <v>2257.02</v>
      </c>
      <c r="R45" s="60">
        <f t="shared" si="3"/>
        <v>-806.90741999999977</v>
      </c>
    </row>
    <row r="46" spans="1:18">
      <c r="A46" s="61">
        <v>31</v>
      </c>
      <c r="B46" s="61">
        <v>56</v>
      </c>
      <c r="C46" s="61">
        <v>45</v>
      </c>
      <c r="D46" s="56" t="s">
        <v>336</v>
      </c>
      <c r="E46" s="56">
        <v>547.85</v>
      </c>
      <c r="F46" s="56" t="s">
        <v>339</v>
      </c>
      <c r="G46" s="56">
        <v>849.95</v>
      </c>
      <c r="H46" s="56" t="s">
        <v>340</v>
      </c>
      <c r="I46" s="60">
        <f t="shared" si="5"/>
        <v>1123.875</v>
      </c>
      <c r="J46" s="56" t="s">
        <v>340</v>
      </c>
      <c r="K46" s="60">
        <f t="shared" si="8"/>
        <v>477.46499999999997</v>
      </c>
      <c r="L46" s="62">
        <v>45564</v>
      </c>
      <c r="M46" s="62">
        <v>45565</v>
      </c>
      <c r="N46" s="62">
        <v>45565</v>
      </c>
      <c r="O46" s="61">
        <f>SAVING!M46</f>
        <v>5173.5013200000003</v>
      </c>
      <c r="P46" s="62">
        <v>45565</v>
      </c>
      <c r="Q46" s="60">
        <f t="shared" si="7"/>
        <v>2999.1400000000003</v>
      </c>
      <c r="R46" s="60">
        <f t="shared" si="3"/>
        <v>2174.36132</v>
      </c>
    </row>
    <row r="47" spans="1:18" ht="16.8" customHeight="1">
      <c r="A47" s="61">
        <v>30</v>
      </c>
      <c r="B47" s="61">
        <v>55</v>
      </c>
      <c r="C47" s="61">
        <v>46</v>
      </c>
      <c r="D47" s="56" t="s">
        <v>337</v>
      </c>
      <c r="E47" s="56">
        <v>38.869999999999997</v>
      </c>
      <c r="F47" s="56" t="s">
        <v>340</v>
      </c>
      <c r="G47" s="56">
        <v>414</v>
      </c>
      <c r="H47" s="56" t="s">
        <v>334</v>
      </c>
      <c r="I47" s="60">
        <f t="shared" si="5"/>
        <v>433.435</v>
      </c>
      <c r="J47" s="56" t="s">
        <v>334</v>
      </c>
      <c r="K47" s="60">
        <f t="shared" si="8"/>
        <v>492.43500000000006</v>
      </c>
      <c r="L47" s="62">
        <v>45514</v>
      </c>
      <c r="M47" s="62">
        <v>45349</v>
      </c>
      <c r="N47" s="62">
        <v>45349</v>
      </c>
      <c r="O47" s="61">
        <f>SAVING!M47</f>
        <v>5461.5615999999991</v>
      </c>
      <c r="P47" s="62">
        <v>45349</v>
      </c>
      <c r="Q47" s="60">
        <f t="shared" si="7"/>
        <v>1378.7400000000002</v>
      </c>
      <c r="R47" s="60">
        <f t="shared" si="3"/>
        <v>4082.8215999999989</v>
      </c>
    </row>
    <row r="48" spans="1:18">
      <c r="A48" s="61">
        <v>29</v>
      </c>
      <c r="B48" s="61">
        <v>54</v>
      </c>
      <c r="C48" s="61">
        <v>47</v>
      </c>
      <c r="D48" s="56" t="s">
        <v>338</v>
      </c>
      <c r="E48" s="56">
        <v>103.74</v>
      </c>
      <c r="F48" s="61" t="s">
        <v>337</v>
      </c>
      <c r="G48" s="63">
        <v>952</v>
      </c>
      <c r="H48" s="56" t="s">
        <v>334</v>
      </c>
      <c r="I48" s="60">
        <f t="shared" si="5"/>
        <v>1003.87</v>
      </c>
      <c r="J48" s="61" t="s">
        <v>282</v>
      </c>
      <c r="K48" s="60">
        <f t="shared" si="8"/>
        <v>257.90499999999997</v>
      </c>
      <c r="L48" s="62">
        <v>45444</v>
      </c>
      <c r="M48" s="62">
        <v>45519</v>
      </c>
      <c r="N48" s="62">
        <v>45519</v>
      </c>
      <c r="O48" s="61">
        <f>SAVING!M48</f>
        <v>4739.3496539999996</v>
      </c>
      <c r="P48" s="62">
        <v>45519</v>
      </c>
      <c r="Q48" s="60">
        <f t="shared" si="7"/>
        <v>2317.5150000000003</v>
      </c>
      <c r="R48" s="60">
        <f t="shared" si="3"/>
        <v>2421.8346539999993</v>
      </c>
    </row>
    <row r="49" spans="1:18">
      <c r="A49" s="61">
        <v>28</v>
      </c>
      <c r="B49" s="61">
        <v>53</v>
      </c>
      <c r="C49" s="61">
        <v>48</v>
      </c>
      <c r="D49" s="56" t="s">
        <v>339</v>
      </c>
      <c r="E49" s="56">
        <v>198.55</v>
      </c>
      <c r="F49" s="61" t="s">
        <v>335</v>
      </c>
      <c r="G49" s="63">
        <v>47</v>
      </c>
      <c r="H49" s="56" t="s">
        <v>336</v>
      </c>
      <c r="I49" s="60">
        <f t="shared" si="5"/>
        <v>146.27500000000001</v>
      </c>
      <c r="J49" s="61" t="s">
        <v>282</v>
      </c>
      <c r="K49" s="60">
        <f t="shared" si="8"/>
        <v>282.85500000000002</v>
      </c>
      <c r="L49" s="62">
        <v>45512</v>
      </c>
      <c r="M49" s="62">
        <v>45565</v>
      </c>
      <c r="N49" s="62">
        <v>45565</v>
      </c>
      <c r="O49" s="61">
        <f>SAVING!M49</f>
        <v>2312.6636519999997</v>
      </c>
      <c r="P49" s="62">
        <v>45565</v>
      </c>
      <c r="Q49" s="60">
        <f t="shared" si="7"/>
        <v>674.68000000000006</v>
      </c>
      <c r="R49" s="60">
        <f t="shared" si="3"/>
        <v>1637.9836519999997</v>
      </c>
    </row>
    <row r="50" spans="1:18">
      <c r="A50" s="61">
        <v>27</v>
      </c>
      <c r="B50" s="61">
        <v>52</v>
      </c>
      <c r="C50" s="61">
        <v>49</v>
      </c>
      <c r="D50" s="56" t="s">
        <v>340</v>
      </c>
      <c r="E50" s="56">
        <v>248.45</v>
      </c>
      <c r="F50" s="61" t="s">
        <v>334</v>
      </c>
      <c r="G50" s="63"/>
      <c r="H50" s="56" t="s">
        <v>338</v>
      </c>
      <c r="I50" s="60">
        <f t="shared" si="5"/>
        <v>124.22499999999999</v>
      </c>
      <c r="J50" s="56" t="s">
        <v>334</v>
      </c>
      <c r="K50" s="60">
        <f t="shared" si="8"/>
        <v>307.80500000000001</v>
      </c>
      <c r="L50" s="62">
        <v>45304</v>
      </c>
      <c r="M50" s="62">
        <v>45349</v>
      </c>
      <c r="N50" s="62">
        <v>45349</v>
      </c>
      <c r="O50" s="61">
        <f>SAVING!M50</f>
        <v>2661.9365000000003</v>
      </c>
      <c r="P50" s="62">
        <v>45349</v>
      </c>
      <c r="Q50" s="60">
        <f t="shared" si="7"/>
        <v>680.48</v>
      </c>
      <c r="R50" s="60">
        <f t="shared" si="3"/>
        <v>1981.4565000000002</v>
      </c>
    </row>
    <row r="51" spans="1:18">
      <c r="A51" s="61">
        <v>26</v>
      </c>
      <c r="B51" s="61">
        <v>51</v>
      </c>
      <c r="C51" s="61">
        <v>50</v>
      </c>
      <c r="D51" s="56" t="s">
        <v>335</v>
      </c>
      <c r="E51" s="56">
        <v>328.29</v>
      </c>
      <c r="F51" s="56" t="s">
        <v>334</v>
      </c>
      <c r="G51" s="56">
        <v>428.5</v>
      </c>
      <c r="H51" s="56" t="s">
        <v>337</v>
      </c>
      <c r="I51" s="60">
        <f t="shared" si="5"/>
        <v>592.64499999999998</v>
      </c>
      <c r="J51" s="56" t="s">
        <v>334</v>
      </c>
      <c r="K51" s="60">
        <f t="shared" si="8"/>
        <v>472.47500000000002</v>
      </c>
      <c r="L51" s="62">
        <v>45362</v>
      </c>
      <c r="M51" s="62">
        <v>45519</v>
      </c>
      <c r="N51" s="62">
        <v>45519</v>
      </c>
      <c r="O51" s="61">
        <f>SAVING!M51</f>
        <v>1362.9314080000001</v>
      </c>
      <c r="P51" s="62">
        <v>45519</v>
      </c>
      <c r="Q51" s="60">
        <f t="shared" si="7"/>
        <v>1821.9099999999999</v>
      </c>
      <c r="R51" s="60">
        <f t="shared" si="3"/>
        <v>-458.97859199999971</v>
      </c>
    </row>
    <row r="52" spans="1:18">
      <c r="A52" s="61">
        <v>75</v>
      </c>
      <c r="B52" s="61">
        <v>50</v>
      </c>
      <c r="C52" s="61">
        <v>51</v>
      </c>
      <c r="D52" s="56" t="s">
        <v>334</v>
      </c>
      <c r="E52" s="56">
        <v>400.64499999999998</v>
      </c>
      <c r="F52" s="56" t="s">
        <v>336</v>
      </c>
      <c r="G52" s="56">
        <v>476.19</v>
      </c>
      <c r="H52" s="56" t="s">
        <v>338</v>
      </c>
      <c r="I52" s="60">
        <f t="shared" ref="I52:I89" si="9">G48+E48/2</f>
        <v>1003.87</v>
      </c>
      <c r="J52" s="56" t="s">
        <v>336</v>
      </c>
      <c r="K52" s="60">
        <f t="shared" si="8"/>
        <v>547.32500000000005</v>
      </c>
      <c r="L52" s="62">
        <v>45525</v>
      </c>
      <c r="M52" s="62">
        <v>45565</v>
      </c>
      <c r="N52" s="62">
        <v>45565</v>
      </c>
      <c r="O52" s="61">
        <f>SAVING!M52</f>
        <v>750.2940900000001</v>
      </c>
      <c r="P52" s="62">
        <v>45565</v>
      </c>
      <c r="Q52" s="60">
        <f t="shared" si="7"/>
        <v>2428.0299999999997</v>
      </c>
      <c r="R52" s="60">
        <f t="shared" si="3"/>
        <v>-1677.7359099999996</v>
      </c>
    </row>
    <row r="53" spans="1:18">
      <c r="A53" s="61">
        <v>74</v>
      </c>
      <c r="B53" s="61">
        <v>49</v>
      </c>
      <c r="C53" s="61">
        <v>52</v>
      </c>
      <c r="D53" s="56" t="s">
        <v>336</v>
      </c>
      <c r="E53" s="56">
        <v>69.653999999999996</v>
      </c>
      <c r="F53" s="56" t="s">
        <v>337</v>
      </c>
      <c r="G53" s="56">
        <v>523.88</v>
      </c>
      <c r="H53" s="56" t="s">
        <v>339</v>
      </c>
      <c r="I53" s="60">
        <f t="shared" si="9"/>
        <v>146.27500000000001</v>
      </c>
      <c r="J53" s="56" t="s">
        <v>337</v>
      </c>
      <c r="K53" s="60">
        <f t="shared" si="8"/>
        <v>622.17499999999995</v>
      </c>
      <c r="L53" s="62">
        <v>45415</v>
      </c>
      <c r="M53" s="62">
        <v>45349</v>
      </c>
      <c r="N53" s="62">
        <v>45349</v>
      </c>
      <c r="O53" s="61">
        <f>SAVING!M53</f>
        <v>6047.0565120000001</v>
      </c>
      <c r="P53" s="62">
        <v>45349</v>
      </c>
      <c r="Q53" s="60">
        <f t="shared" si="7"/>
        <v>1361.9839999999999</v>
      </c>
      <c r="R53" s="60">
        <f t="shared" si="3"/>
        <v>4685.0725120000006</v>
      </c>
    </row>
    <row r="54" spans="1:18">
      <c r="A54" s="61">
        <v>73</v>
      </c>
      <c r="B54" s="61">
        <v>48</v>
      </c>
      <c r="C54" s="61">
        <v>53</v>
      </c>
      <c r="D54" s="56" t="s">
        <v>337</v>
      </c>
      <c r="E54" s="56">
        <v>987</v>
      </c>
      <c r="F54" s="56" t="s">
        <v>338</v>
      </c>
      <c r="G54" s="56">
        <v>719</v>
      </c>
      <c r="H54" s="56" t="s">
        <v>340</v>
      </c>
      <c r="I54" s="60">
        <f t="shared" si="9"/>
        <v>124.22499999999999</v>
      </c>
      <c r="J54" s="56" t="s">
        <v>338</v>
      </c>
      <c r="K54" s="60">
        <f t="shared" ref="K54:K82" si="10">G26+E26/2</f>
        <v>657.10500000000002</v>
      </c>
      <c r="L54" s="62">
        <v>45529</v>
      </c>
      <c r="M54" s="62">
        <v>45488</v>
      </c>
      <c r="N54" s="62">
        <v>45519</v>
      </c>
      <c r="O54" s="61">
        <f>SAVING!M54</f>
        <v>5239.8231613999997</v>
      </c>
      <c r="P54" s="62">
        <v>45519</v>
      </c>
      <c r="Q54" s="60">
        <f t="shared" si="7"/>
        <v>2487.33</v>
      </c>
      <c r="R54" s="60">
        <f t="shared" si="3"/>
        <v>2752.4931613999997</v>
      </c>
    </row>
    <row r="55" spans="1:18">
      <c r="A55" s="61">
        <v>72</v>
      </c>
      <c r="B55" s="61">
        <v>47</v>
      </c>
      <c r="C55" s="61">
        <v>54</v>
      </c>
      <c r="D55" s="56" t="s">
        <v>338</v>
      </c>
      <c r="E55" s="56">
        <v>103.74</v>
      </c>
      <c r="F55" s="56" t="s">
        <v>339</v>
      </c>
      <c r="G55" s="56">
        <v>815.8</v>
      </c>
      <c r="H55" s="56" t="s">
        <v>334</v>
      </c>
      <c r="I55" s="60">
        <f t="shared" si="9"/>
        <v>592.64499999999998</v>
      </c>
      <c r="J55" s="56" t="s">
        <v>339</v>
      </c>
      <c r="K55" s="60">
        <f t="shared" si="10"/>
        <v>888.65499999999997</v>
      </c>
      <c r="L55" s="62">
        <v>45377</v>
      </c>
      <c r="M55" s="62">
        <v>45565</v>
      </c>
      <c r="N55" s="62">
        <v>45565</v>
      </c>
      <c r="O55" s="61">
        <f>SAVING!M55</f>
        <v>7953.5438400000012</v>
      </c>
      <c r="P55" s="62">
        <v>45565</v>
      </c>
      <c r="Q55" s="60">
        <f t="shared" si="7"/>
        <v>2400.84</v>
      </c>
      <c r="R55" s="60">
        <f t="shared" si="3"/>
        <v>5552.703840000001</v>
      </c>
    </row>
    <row r="56" spans="1:18">
      <c r="A56" s="61">
        <v>71</v>
      </c>
      <c r="B56" s="61">
        <v>46</v>
      </c>
      <c r="C56" s="61">
        <v>55</v>
      </c>
      <c r="D56" s="56" t="s">
        <v>339</v>
      </c>
      <c r="E56" s="56">
        <v>198.55</v>
      </c>
      <c r="F56" s="56" t="s">
        <v>340</v>
      </c>
      <c r="G56" s="56">
        <v>937.23</v>
      </c>
      <c r="H56" s="56" t="s">
        <v>334</v>
      </c>
      <c r="I56" s="60">
        <f t="shared" si="9"/>
        <v>676.51250000000005</v>
      </c>
      <c r="J56" s="56" t="s">
        <v>340</v>
      </c>
      <c r="K56" s="60">
        <f t="shared" si="10"/>
        <v>498.625</v>
      </c>
      <c r="L56" s="62">
        <v>45540</v>
      </c>
      <c r="M56" s="62">
        <v>45349</v>
      </c>
      <c r="N56" s="62">
        <v>45349</v>
      </c>
      <c r="O56" s="61">
        <f>SAVING!M56</f>
        <v>4243.1363999999994</v>
      </c>
      <c r="P56" s="62">
        <v>45349</v>
      </c>
      <c r="Q56" s="60">
        <f t="shared" si="7"/>
        <v>2310.9175</v>
      </c>
      <c r="R56" s="60">
        <f t="shared" si="3"/>
        <v>1932.2188999999994</v>
      </c>
    </row>
    <row r="57" spans="1:18">
      <c r="A57" s="61">
        <v>70</v>
      </c>
      <c r="B57" s="61">
        <v>45</v>
      </c>
      <c r="C57" s="61">
        <v>56</v>
      </c>
      <c r="D57" s="56" t="s">
        <v>340</v>
      </c>
      <c r="E57" s="56">
        <v>248.45</v>
      </c>
      <c r="F57" s="56" t="s">
        <v>334</v>
      </c>
      <c r="G57" s="56">
        <v>108.643</v>
      </c>
      <c r="H57" s="56" t="s">
        <v>336</v>
      </c>
      <c r="I57" s="60">
        <f t="shared" si="9"/>
        <v>558.70699999999999</v>
      </c>
      <c r="J57" s="56" t="s">
        <v>334</v>
      </c>
      <c r="K57" s="60">
        <f t="shared" si="10"/>
        <v>752.61500000000001</v>
      </c>
      <c r="L57" s="62">
        <v>45511</v>
      </c>
      <c r="M57" s="62">
        <v>45519</v>
      </c>
      <c r="N57" s="62">
        <v>45519</v>
      </c>
      <c r="O57" s="61">
        <f>SAVING!M57</f>
        <v>3687.8845080000001</v>
      </c>
      <c r="P57" s="62">
        <v>45519</v>
      </c>
      <c r="Q57" s="60">
        <f t="shared" si="7"/>
        <v>1668.415</v>
      </c>
      <c r="R57" s="60">
        <f t="shared" si="3"/>
        <v>2019.4695080000001</v>
      </c>
    </row>
    <row r="58" spans="1:18">
      <c r="A58" s="61">
        <v>69</v>
      </c>
      <c r="B58" s="61">
        <v>44</v>
      </c>
      <c r="C58" s="61">
        <v>57</v>
      </c>
      <c r="D58" s="56" t="s">
        <v>335</v>
      </c>
      <c r="E58" s="56">
        <v>328.29</v>
      </c>
      <c r="F58" s="61" t="s">
        <v>282</v>
      </c>
      <c r="G58" s="63">
        <v>857</v>
      </c>
      <c r="H58" s="56" t="s">
        <v>338</v>
      </c>
      <c r="I58" s="60">
        <f t="shared" si="9"/>
        <v>1212.5</v>
      </c>
      <c r="J58" s="56" t="s">
        <v>334</v>
      </c>
      <c r="K58" s="60">
        <f t="shared" si="10"/>
        <v>167.66499999999999</v>
      </c>
      <c r="L58" s="62">
        <v>45332</v>
      </c>
      <c r="M58" s="62">
        <v>45565</v>
      </c>
      <c r="N58" s="62">
        <v>45565</v>
      </c>
      <c r="O58" s="61">
        <f>SAVING!M58</f>
        <v>584.96075999999994</v>
      </c>
      <c r="P58" s="62">
        <v>45565</v>
      </c>
      <c r="Q58" s="60">
        <f t="shared" si="7"/>
        <v>2565.4549999999999</v>
      </c>
      <c r="R58" s="60">
        <f t="shared" si="3"/>
        <v>-1980.49424</v>
      </c>
    </row>
    <row r="59" spans="1:18">
      <c r="A59" s="61">
        <v>68</v>
      </c>
      <c r="B59" s="61">
        <v>43</v>
      </c>
      <c r="C59" s="61">
        <v>58</v>
      </c>
      <c r="D59" s="56" t="s">
        <v>334</v>
      </c>
      <c r="E59" s="56">
        <v>400.64499999999998</v>
      </c>
      <c r="F59" s="61" t="s">
        <v>282</v>
      </c>
      <c r="G59" s="63">
        <v>47</v>
      </c>
      <c r="H59" s="56" t="s">
        <v>337</v>
      </c>
      <c r="I59" s="60">
        <f t="shared" si="9"/>
        <v>867.67</v>
      </c>
      <c r="J59" s="56" t="s">
        <v>336</v>
      </c>
      <c r="K59" s="60">
        <f t="shared" si="10"/>
        <v>592.71500000000003</v>
      </c>
      <c r="L59" s="62">
        <v>45484</v>
      </c>
      <c r="M59" s="62">
        <v>45349</v>
      </c>
      <c r="N59" s="62">
        <v>45349</v>
      </c>
      <c r="O59" s="61">
        <f>SAVING!M59</f>
        <v>2322.3460799999998</v>
      </c>
      <c r="P59" s="62">
        <v>45349</v>
      </c>
      <c r="Q59" s="60">
        <f t="shared" si="7"/>
        <v>1908.0300000000002</v>
      </c>
      <c r="R59" s="60">
        <f t="shared" si="3"/>
        <v>414.3160799999996</v>
      </c>
    </row>
    <row r="60" spans="1:18">
      <c r="A60" s="61">
        <v>67</v>
      </c>
      <c r="B60" s="61">
        <v>42</v>
      </c>
      <c r="C60" s="61">
        <v>59</v>
      </c>
      <c r="D60" s="56" t="s">
        <v>336</v>
      </c>
      <c r="E60" s="56">
        <v>473</v>
      </c>
      <c r="F60" s="56" t="s">
        <v>334</v>
      </c>
      <c r="G60" s="56">
        <v>619</v>
      </c>
      <c r="H60" s="56" t="s">
        <v>338</v>
      </c>
      <c r="I60" s="60">
        <f t="shared" si="9"/>
        <v>1036.5050000000001</v>
      </c>
      <c r="J60" s="56" t="s">
        <v>337</v>
      </c>
      <c r="K60" s="60">
        <f t="shared" si="10"/>
        <v>288.02499999999998</v>
      </c>
      <c r="L60" s="62">
        <v>45346</v>
      </c>
      <c r="M60" s="62">
        <v>45519</v>
      </c>
      <c r="N60" s="62">
        <v>45519</v>
      </c>
      <c r="O60" s="61">
        <f>SAVING!M60</f>
        <v>3409.4279520000005</v>
      </c>
      <c r="P60" s="62">
        <v>45519</v>
      </c>
      <c r="Q60" s="60">
        <f t="shared" si="7"/>
        <v>2416.5300000000002</v>
      </c>
      <c r="R60" s="60">
        <f t="shared" si="3"/>
        <v>992.89795200000026</v>
      </c>
    </row>
    <row r="61" spans="1:18">
      <c r="A61" s="61">
        <v>66</v>
      </c>
      <c r="B61" s="61">
        <v>41</v>
      </c>
      <c r="C61" s="61">
        <v>60</v>
      </c>
      <c r="D61" s="56" t="s">
        <v>337</v>
      </c>
      <c r="E61" s="56">
        <v>545.35500000000002</v>
      </c>
      <c r="F61" s="56" t="s">
        <v>334</v>
      </c>
      <c r="G61" s="56">
        <v>48.5</v>
      </c>
      <c r="H61" s="56" t="s">
        <v>339</v>
      </c>
      <c r="I61" s="60">
        <f t="shared" si="9"/>
        <v>232.86799999999999</v>
      </c>
      <c r="J61" s="56" t="s">
        <v>338</v>
      </c>
      <c r="K61" s="60">
        <f t="shared" si="10"/>
        <v>915.97500000000002</v>
      </c>
      <c r="L61" s="62">
        <v>45420</v>
      </c>
      <c r="M61" s="62">
        <v>45565</v>
      </c>
      <c r="N61" s="62">
        <v>45565</v>
      </c>
      <c r="O61" s="61">
        <f>SAVING!M61</f>
        <v>3882.685884</v>
      </c>
      <c r="P61" s="62">
        <v>45565</v>
      </c>
      <c r="Q61" s="60">
        <f t="shared" si="7"/>
        <v>1742.6979999999999</v>
      </c>
      <c r="R61" s="60">
        <f t="shared" si="3"/>
        <v>2139.9878840000001</v>
      </c>
    </row>
    <row r="62" spans="1:18">
      <c r="A62" s="61">
        <v>65</v>
      </c>
      <c r="B62" s="61">
        <v>40</v>
      </c>
      <c r="C62" s="61">
        <v>61</v>
      </c>
      <c r="D62" s="56" t="s">
        <v>338</v>
      </c>
      <c r="E62" s="56">
        <v>617.71</v>
      </c>
      <c r="F62" s="56" t="s">
        <v>336</v>
      </c>
      <c r="G62" s="56">
        <v>47.19</v>
      </c>
      <c r="H62" s="56" t="s">
        <v>340</v>
      </c>
      <c r="I62" s="60">
        <f t="shared" si="9"/>
        <v>1021.145</v>
      </c>
      <c r="J62" s="56" t="s">
        <v>339</v>
      </c>
      <c r="K62" s="60">
        <f t="shared" si="10"/>
        <v>739.92499999999995</v>
      </c>
      <c r="L62" s="62">
        <v>45322</v>
      </c>
      <c r="M62" s="62">
        <v>45349</v>
      </c>
      <c r="N62" s="62">
        <v>45349</v>
      </c>
      <c r="O62" s="61">
        <f>SAVING!M62</f>
        <v>1804.7013599999998</v>
      </c>
      <c r="P62" s="62">
        <v>45349</v>
      </c>
      <c r="Q62" s="60">
        <f t="shared" si="7"/>
        <v>2425.9700000000003</v>
      </c>
      <c r="R62" s="60">
        <f t="shared" si="3"/>
        <v>-621.26864000000046</v>
      </c>
    </row>
    <row r="63" spans="1:18">
      <c r="A63" s="61">
        <v>64</v>
      </c>
      <c r="B63" s="61">
        <v>39</v>
      </c>
      <c r="C63" s="61">
        <v>62</v>
      </c>
      <c r="D63" s="56" t="s">
        <v>339</v>
      </c>
      <c r="E63" s="56">
        <v>198.55</v>
      </c>
      <c r="F63" s="56" t="s">
        <v>337</v>
      </c>
      <c r="G63" s="56">
        <v>53.88</v>
      </c>
      <c r="H63" s="56" t="s">
        <v>334</v>
      </c>
      <c r="I63" s="60">
        <f t="shared" si="9"/>
        <v>247.32249999999999</v>
      </c>
      <c r="J63" s="56" t="s">
        <v>341</v>
      </c>
      <c r="K63" s="60">
        <f t="shared" si="10"/>
        <v>614.57500000000005</v>
      </c>
      <c r="L63" s="62">
        <v>45384</v>
      </c>
      <c r="M63" s="62">
        <v>45519</v>
      </c>
      <c r="N63" s="62">
        <v>45519</v>
      </c>
      <c r="O63" s="61">
        <f>SAVING!M63</f>
        <v>2613.0206920000001</v>
      </c>
      <c r="P63" s="62">
        <v>45519</v>
      </c>
      <c r="Q63" s="60">
        <f t="shared" si="7"/>
        <v>1114.3275000000001</v>
      </c>
      <c r="R63" s="60">
        <f t="shared" si="3"/>
        <v>1498.693192</v>
      </c>
    </row>
    <row r="64" spans="1:18">
      <c r="A64" s="61">
        <v>63</v>
      </c>
      <c r="B64" s="61">
        <v>38</v>
      </c>
      <c r="C64" s="61">
        <v>63</v>
      </c>
      <c r="D64" s="56" t="s">
        <v>340</v>
      </c>
      <c r="E64" s="56">
        <v>108.73</v>
      </c>
      <c r="F64" s="56" t="s">
        <v>338</v>
      </c>
      <c r="G64" s="56">
        <v>719</v>
      </c>
      <c r="H64" s="61" t="s">
        <v>334</v>
      </c>
      <c r="I64" s="60">
        <f t="shared" si="9"/>
        <v>855.5</v>
      </c>
      <c r="J64" s="56" t="s">
        <v>335</v>
      </c>
      <c r="K64" s="60">
        <f t="shared" si="10"/>
        <v>617.26499999999999</v>
      </c>
      <c r="L64" s="62">
        <v>45426</v>
      </c>
      <c r="M64" s="62">
        <v>45565</v>
      </c>
      <c r="N64" s="62">
        <v>45565</v>
      </c>
      <c r="O64" s="61">
        <f>SAVING!M64</f>
        <v>1305.4960800000001</v>
      </c>
      <c r="P64" s="62">
        <v>45565</v>
      </c>
      <c r="Q64" s="60">
        <f t="shared" si="7"/>
        <v>2300.4949999999999</v>
      </c>
      <c r="R64" s="60">
        <f t="shared" si="3"/>
        <v>-994.99891999999977</v>
      </c>
    </row>
    <row r="65" spans="1:18">
      <c r="A65" s="61">
        <v>62</v>
      </c>
      <c r="B65" s="61">
        <v>37</v>
      </c>
      <c r="C65" s="61">
        <v>64</v>
      </c>
      <c r="D65" s="56" t="s">
        <v>335</v>
      </c>
      <c r="E65" s="56">
        <v>248.45</v>
      </c>
      <c r="F65" s="56" t="s">
        <v>339</v>
      </c>
      <c r="G65" s="56">
        <v>120.5</v>
      </c>
      <c r="H65" s="61" t="s">
        <v>337</v>
      </c>
      <c r="I65" s="60">
        <f t="shared" si="9"/>
        <v>321.17750000000001</v>
      </c>
      <c r="J65" s="56" t="s">
        <v>334</v>
      </c>
      <c r="K65" s="60">
        <f t="shared" si="10"/>
        <v>606.81500000000005</v>
      </c>
      <c r="L65" s="62">
        <v>45416</v>
      </c>
      <c r="M65" s="62">
        <v>45349</v>
      </c>
      <c r="N65" s="62">
        <v>45349</v>
      </c>
      <c r="O65" s="61">
        <f>SAVING!M65</f>
        <v>6358.2834000000003</v>
      </c>
      <c r="P65" s="62">
        <v>45349</v>
      </c>
      <c r="Q65" s="60">
        <f t="shared" si="7"/>
        <v>1296.9425000000001</v>
      </c>
      <c r="R65" s="60">
        <f t="shared" si="3"/>
        <v>5061.3409000000001</v>
      </c>
    </row>
    <row r="66" spans="1:18">
      <c r="A66" s="61">
        <v>61</v>
      </c>
      <c r="B66" s="61">
        <v>36</v>
      </c>
      <c r="C66" s="61">
        <v>65</v>
      </c>
      <c r="D66" s="56" t="s">
        <v>334</v>
      </c>
      <c r="E66" s="56">
        <v>448.05</v>
      </c>
      <c r="F66" s="56" t="s">
        <v>340</v>
      </c>
      <c r="G66" s="56">
        <v>65.36</v>
      </c>
      <c r="H66" s="61" t="s">
        <v>337</v>
      </c>
      <c r="I66" s="60">
        <f t="shared" si="9"/>
        <v>356.04500000000002</v>
      </c>
      <c r="J66" s="56" t="s">
        <v>336</v>
      </c>
      <c r="K66" s="60">
        <f t="shared" si="10"/>
        <v>560.08500000000004</v>
      </c>
      <c r="L66" s="62">
        <v>45357</v>
      </c>
      <c r="M66" s="62">
        <v>45519</v>
      </c>
      <c r="N66" s="62">
        <v>45519</v>
      </c>
      <c r="O66" s="61">
        <f>SAVING!M66</f>
        <v>5547.6591239999998</v>
      </c>
      <c r="P66" s="62">
        <v>45519</v>
      </c>
      <c r="Q66" s="60">
        <f t="shared" ref="Q66:Q101" si="11">E66+G66+I66+K66</f>
        <v>1429.54</v>
      </c>
      <c r="R66" s="60">
        <f t="shared" si="3"/>
        <v>4118.1191239999998</v>
      </c>
    </row>
    <row r="67" spans="1:18">
      <c r="A67" s="61">
        <v>60</v>
      </c>
      <c r="B67" s="61">
        <v>35</v>
      </c>
      <c r="C67" s="61">
        <v>66</v>
      </c>
      <c r="D67" s="56" t="s">
        <v>336</v>
      </c>
      <c r="E67" s="56">
        <v>497.95</v>
      </c>
      <c r="F67" s="56" t="s">
        <v>335</v>
      </c>
      <c r="G67" s="56">
        <v>10.11</v>
      </c>
      <c r="H67" s="61" t="s">
        <v>334</v>
      </c>
      <c r="I67" s="60">
        <f t="shared" si="9"/>
        <v>153.155</v>
      </c>
      <c r="J67" s="56" t="s">
        <v>337</v>
      </c>
      <c r="K67" s="60">
        <f t="shared" si="10"/>
        <v>581.39499999999998</v>
      </c>
      <c r="L67" s="62">
        <v>45539</v>
      </c>
      <c r="M67" s="62">
        <v>45565</v>
      </c>
      <c r="N67" s="62">
        <v>45565</v>
      </c>
      <c r="O67" s="61">
        <f>SAVING!M67</f>
        <v>6686.6631040000011</v>
      </c>
      <c r="P67" s="62">
        <v>45565</v>
      </c>
      <c r="Q67" s="60">
        <f t="shared" si="11"/>
        <v>1242.6100000000001</v>
      </c>
      <c r="R67" s="60">
        <f t="shared" ref="R67:R101" si="12">O67-Q67</f>
        <v>5444.0531040000005</v>
      </c>
    </row>
    <row r="68" spans="1:18">
      <c r="A68" s="61">
        <v>59</v>
      </c>
      <c r="B68" s="61">
        <v>34</v>
      </c>
      <c r="C68" s="61">
        <v>67</v>
      </c>
      <c r="D68" s="56" t="s">
        <v>337</v>
      </c>
      <c r="E68" s="56">
        <v>547.85</v>
      </c>
      <c r="F68" s="56" t="s">
        <v>334</v>
      </c>
      <c r="G68" s="56">
        <v>45.12</v>
      </c>
      <c r="H68" s="61" t="s">
        <v>336</v>
      </c>
      <c r="I68" s="60">
        <f t="shared" si="9"/>
        <v>773.36500000000001</v>
      </c>
      <c r="J68" s="56" t="s">
        <v>338</v>
      </c>
      <c r="K68" s="60">
        <f t="shared" si="10"/>
        <v>602.71500000000003</v>
      </c>
      <c r="L68" s="62">
        <v>45326</v>
      </c>
      <c r="M68" s="62">
        <v>45349</v>
      </c>
      <c r="N68" s="62">
        <v>45349</v>
      </c>
      <c r="O68" s="61">
        <f>SAVING!M68</f>
        <v>3720.5491000000002</v>
      </c>
      <c r="P68" s="62">
        <v>45349</v>
      </c>
      <c r="Q68" s="60">
        <f t="shared" si="11"/>
        <v>1969.0500000000002</v>
      </c>
      <c r="R68" s="60">
        <f t="shared" si="12"/>
        <v>1751.4991</v>
      </c>
    </row>
    <row r="69" spans="1:18">
      <c r="A69" s="61">
        <v>58</v>
      </c>
      <c r="B69" s="61">
        <v>33</v>
      </c>
      <c r="C69" s="61">
        <v>68</v>
      </c>
      <c r="D69" s="56" t="s">
        <v>338</v>
      </c>
      <c r="E69" s="56">
        <v>897.15</v>
      </c>
      <c r="F69" s="56" t="s">
        <v>335</v>
      </c>
      <c r="G69" s="63">
        <v>100.34</v>
      </c>
      <c r="H69" s="61" t="s">
        <v>337</v>
      </c>
      <c r="I69" s="60">
        <f t="shared" si="9"/>
        <v>244.72499999999999</v>
      </c>
      <c r="J69" s="56" t="s">
        <v>339</v>
      </c>
      <c r="K69" s="60">
        <f t="shared" si="10"/>
        <v>377.04</v>
      </c>
      <c r="L69" s="62">
        <v>45567</v>
      </c>
      <c r="M69" s="62">
        <v>45519</v>
      </c>
      <c r="N69" s="62">
        <v>45519</v>
      </c>
      <c r="O69" s="61">
        <f>SAVING!M69</f>
        <v>3899.1178799999998</v>
      </c>
      <c r="P69" s="62">
        <v>45519</v>
      </c>
      <c r="Q69" s="60">
        <f t="shared" si="11"/>
        <v>1619.2549999999999</v>
      </c>
      <c r="R69" s="60">
        <f t="shared" si="12"/>
        <v>2279.8628799999997</v>
      </c>
    </row>
    <row r="70" spans="1:18">
      <c r="A70" s="61">
        <v>57</v>
      </c>
      <c r="B70" s="61">
        <v>32</v>
      </c>
      <c r="C70" s="61">
        <v>69</v>
      </c>
      <c r="D70" s="56" t="s">
        <v>339</v>
      </c>
      <c r="E70" s="56">
        <v>344.87</v>
      </c>
      <c r="F70" s="56" t="s">
        <v>335</v>
      </c>
      <c r="G70" s="63">
        <v>155.58000000000001</v>
      </c>
      <c r="H70" s="61" t="s">
        <v>334</v>
      </c>
      <c r="I70" s="60">
        <f t="shared" si="9"/>
        <v>289.38499999999999</v>
      </c>
      <c r="J70" s="56" t="s">
        <v>340</v>
      </c>
      <c r="K70" s="60">
        <f t="shared" si="10"/>
        <v>420.79499999999996</v>
      </c>
      <c r="L70" s="62">
        <v>45552</v>
      </c>
      <c r="M70" s="62">
        <v>45565</v>
      </c>
      <c r="N70" s="62">
        <v>45565</v>
      </c>
      <c r="O70" s="61">
        <f>SAVING!M70</f>
        <v>1040.129623</v>
      </c>
      <c r="P70" s="62">
        <v>45565</v>
      </c>
      <c r="Q70" s="60">
        <f t="shared" si="11"/>
        <v>1210.6300000000001</v>
      </c>
      <c r="R70" s="60">
        <f t="shared" si="12"/>
        <v>-170.50037700000007</v>
      </c>
    </row>
    <row r="71" spans="1:18">
      <c r="A71" s="61">
        <v>56</v>
      </c>
      <c r="B71" s="61">
        <v>31</v>
      </c>
      <c r="C71" s="61">
        <v>70</v>
      </c>
      <c r="D71" s="56" t="s">
        <v>340</v>
      </c>
      <c r="E71" s="56">
        <v>712.8</v>
      </c>
      <c r="F71" s="56" t="s">
        <v>340</v>
      </c>
      <c r="G71" s="63">
        <v>155.58000000000001</v>
      </c>
      <c r="H71" s="61" t="s">
        <v>341</v>
      </c>
      <c r="I71" s="60">
        <f t="shared" si="9"/>
        <v>259.08499999999998</v>
      </c>
      <c r="J71" s="56" t="s">
        <v>334</v>
      </c>
      <c r="K71" s="60">
        <f t="shared" si="10"/>
        <v>695.22500000000002</v>
      </c>
      <c r="L71" s="62">
        <v>45540</v>
      </c>
      <c r="M71" s="62">
        <v>45349</v>
      </c>
      <c r="N71" s="62">
        <v>45349</v>
      </c>
      <c r="O71" s="61">
        <f>SAVING!M71</f>
        <v>2756.3721799999998</v>
      </c>
      <c r="P71" s="62">
        <v>45349</v>
      </c>
      <c r="Q71" s="60">
        <f t="shared" si="11"/>
        <v>1822.69</v>
      </c>
      <c r="R71" s="60">
        <f t="shared" si="12"/>
        <v>933.68217999999979</v>
      </c>
    </row>
    <row r="72" spans="1:18">
      <c r="A72" s="61">
        <v>55</v>
      </c>
      <c r="B72" s="61">
        <v>30</v>
      </c>
      <c r="C72" s="61">
        <v>71</v>
      </c>
      <c r="D72" s="56" t="s">
        <v>335</v>
      </c>
      <c r="E72" s="56">
        <v>238.98</v>
      </c>
      <c r="F72" s="56" t="s">
        <v>339</v>
      </c>
      <c r="G72" s="63">
        <v>155.58000000000001</v>
      </c>
      <c r="H72" s="56" t="s">
        <v>338</v>
      </c>
      <c r="I72" s="60">
        <f t="shared" si="9"/>
        <v>319.04500000000002</v>
      </c>
      <c r="J72" s="61" t="s">
        <v>282</v>
      </c>
      <c r="K72" s="60">
        <f t="shared" si="10"/>
        <v>304.02499999999998</v>
      </c>
      <c r="L72" s="62">
        <v>45575</v>
      </c>
      <c r="M72" s="62">
        <v>45519</v>
      </c>
      <c r="N72" s="62">
        <v>45519</v>
      </c>
      <c r="O72" s="61">
        <f>SAVING!M72</f>
        <v>6052.5690103999996</v>
      </c>
      <c r="P72" s="62">
        <v>45519</v>
      </c>
      <c r="Q72" s="60">
        <f t="shared" si="11"/>
        <v>1017.63</v>
      </c>
      <c r="R72" s="60">
        <f t="shared" si="12"/>
        <v>5034.9390103999995</v>
      </c>
    </row>
    <row r="73" spans="1:18">
      <c r="A73" s="61">
        <v>54</v>
      </c>
      <c r="B73" s="61">
        <v>29</v>
      </c>
      <c r="C73" s="61">
        <v>72</v>
      </c>
      <c r="D73" s="56" t="s">
        <v>334</v>
      </c>
      <c r="E73" s="56">
        <v>87.6</v>
      </c>
      <c r="F73" s="56" t="s">
        <v>337</v>
      </c>
      <c r="G73" s="56">
        <v>21.58</v>
      </c>
      <c r="H73" s="56" t="s">
        <v>339</v>
      </c>
      <c r="I73" s="60">
        <f t="shared" si="9"/>
        <v>548.91499999999996</v>
      </c>
      <c r="J73" s="61" t="s">
        <v>282</v>
      </c>
      <c r="K73" s="60">
        <f t="shared" si="10"/>
        <v>772.77499999999998</v>
      </c>
      <c r="L73" s="62">
        <v>45422</v>
      </c>
      <c r="M73" s="62">
        <v>45565</v>
      </c>
      <c r="N73" s="62">
        <v>45565</v>
      </c>
      <c r="O73" s="61">
        <f>SAVING!M73</f>
        <v>4394.232989189999</v>
      </c>
      <c r="P73" s="62">
        <v>45565</v>
      </c>
      <c r="Q73" s="60">
        <f t="shared" si="11"/>
        <v>1430.87</v>
      </c>
      <c r="R73" s="60">
        <f t="shared" si="12"/>
        <v>2963.3629891899991</v>
      </c>
    </row>
    <row r="74" spans="1:18">
      <c r="A74" s="61">
        <v>53</v>
      </c>
      <c r="B74" s="61">
        <v>28</v>
      </c>
      <c r="C74" s="61">
        <v>73</v>
      </c>
      <c r="D74" s="56" t="s">
        <v>336</v>
      </c>
      <c r="E74" s="56">
        <v>54.76</v>
      </c>
      <c r="F74" s="56" t="s">
        <v>335</v>
      </c>
      <c r="G74" s="56">
        <v>76.091999999999999</v>
      </c>
      <c r="H74" s="56" t="s">
        <v>340</v>
      </c>
      <c r="I74" s="60">
        <f t="shared" si="9"/>
        <v>328.01499999999999</v>
      </c>
      <c r="J74" s="61" t="s">
        <v>282</v>
      </c>
      <c r="K74" s="60">
        <f t="shared" si="10"/>
        <v>1123.875</v>
      </c>
      <c r="L74" s="62">
        <v>45465</v>
      </c>
      <c r="M74" s="62">
        <v>45349</v>
      </c>
      <c r="N74" s="62">
        <v>45349</v>
      </c>
      <c r="O74" s="61">
        <f>SAVING!M74</f>
        <v>1467.1075500000002</v>
      </c>
      <c r="P74" s="62">
        <v>45349</v>
      </c>
      <c r="Q74" s="60">
        <f t="shared" si="11"/>
        <v>1582.742</v>
      </c>
      <c r="R74" s="60">
        <f t="shared" si="12"/>
        <v>-115.63444999999979</v>
      </c>
    </row>
    <row r="75" spans="1:18">
      <c r="A75" s="61">
        <v>52</v>
      </c>
      <c r="B75" s="61">
        <v>27</v>
      </c>
      <c r="C75" s="61">
        <v>74</v>
      </c>
      <c r="D75" s="56" t="s">
        <v>337</v>
      </c>
      <c r="E75" s="56">
        <v>76.98</v>
      </c>
      <c r="F75" s="56" t="s">
        <v>334</v>
      </c>
      <c r="G75" s="56">
        <v>431.2</v>
      </c>
      <c r="H75" s="56" t="s">
        <v>335</v>
      </c>
      <c r="I75" s="60">
        <f t="shared" si="9"/>
        <v>511.98</v>
      </c>
      <c r="J75" s="61" t="s">
        <v>282</v>
      </c>
      <c r="K75" s="60">
        <f t="shared" si="10"/>
        <v>433.435</v>
      </c>
      <c r="L75" s="62">
        <v>45296</v>
      </c>
      <c r="M75" s="62">
        <v>45519</v>
      </c>
      <c r="N75" s="62">
        <v>45519</v>
      </c>
      <c r="O75" s="61">
        <f>SAVING!M75</f>
        <v>1534.5016960000009</v>
      </c>
      <c r="P75" s="62">
        <v>45519</v>
      </c>
      <c r="Q75" s="60">
        <f t="shared" si="11"/>
        <v>1453.595</v>
      </c>
      <c r="R75" s="60">
        <f t="shared" si="12"/>
        <v>80.90669600000092</v>
      </c>
    </row>
    <row r="76" spans="1:18">
      <c r="A76" s="61">
        <v>51</v>
      </c>
      <c r="B76" s="61">
        <v>26</v>
      </c>
      <c r="C76" s="61">
        <v>75</v>
      </c>
      <c r="D76" s="56" t="s">
        <v>338</v>
      </c>
      <c r="E76" s="56">
        <v>87.98</v>
      </c>
      <c r="F76" s="56" t="s">
        <v>336</v>
      </c>
      <c r="G76" s="56">
        <v>487.02</v>
      </c>
      <c r="H76" s="56" t="s">
        <v>334</v>
      </c>
      <c r="I76" s="60">
        <f t="shared" si="9"/>
        <v>275.07</v>
      </c>
      <c r="J76" s="61" t="s">
        <v>282</v>
      </c>
      <c r="K76" s="60">
        <f t="shared" si="10"/>
        <v>1003.87</v>
      </c>
      <c r="L76" s="62">
        <v>45394</v>
      </c>
      <c r="M76" s="62">
        <v>45565</v>
      </c>
      <c r="N76" s="62">
        <v>45565</v>
      </c>
      <c r="O76" s="61">
        <f>SAVING!M76</f>
        <v>2556.0595060000019</v>
      </c>
      <c r="P76" s="62">
        <v>45565</v>
      </c>
      <c r="Q76" s="60">
        <f t="shared" si="11"/>
        <v>1853.94</v>
      </c>
      <c r="R76" s="60">
        <f t="shared" si="12"/>
        <v>702.11950600000182</v>
      </c>
    </row>
    <row r="77" spans="1:18">
      <c r="A77" s="61">
        <v>100</v>
      </c>
      <c r="B77" s="61">
        <v>25</v>
      </c>
      <c r="C77" s="61">
        <v>76</v>
      </c>
      <c r="D77" s="56" t="s">
        <v>339</v>
      </c>
      <c r="E77" s="56">
        <v>234.77</v>
      </c>
      <c r="F77" s="56" t="s">
        <v>337</v>
      </c>
      <c r="G77" s="56">
        <v>542.22</v>
      </c>
      <c r="H77" s="56" t="s">
        <v>336</v>
      </c>
      <c r="I77" s="60">
        <f t="shared" si="9"/>
        <v>65.38</v>
      </c>
      <c r="J77" s="61" t="s">
        <v>282</v>
      </c>
      <c r="K77" s="60">
        <f t="shared" si="10"/>
        <v>146.27500000000001</v>
      </c>
      <c r="L77" s="62">
        <v>45373</v>
      </c>
      <c r="M77" s="62">
        <v>45349</v>
      </c>
      <c r="N77" s="62">
        <v>45349</v>
      </c>
      <c r="O77" s="61">
        <f>SAVING!M77</f>
        <v>683.524</v>
      </c>
      <c r="P77" s="62">
        <v>45349</v>
      </c>
      <c r="Q77" s="60">
        <f t="shared" si="11"/>
        <v>988.64499999999998</v>
      </c>
      <c r="R77" s="60">
        <f t="shared" si="12"/>
        <v>-305.12099999999998</v>
      </c>
    </row>
    <row r="78" spans="1:18">
      <c r="A78" s="61">
        <v>99</v>
      </c>
      <c r="B78" s="61">
        <v>24</v>
      </c>
      <c r="C78" s="61">
        <v>77</v>
      </c>
      <c r="D78" s="56" t="s">
        <v>340</v>
      </c>
      <c r="E78" s="56">
        <v>233.56</v>
      </c>
      <c r="F78" s="56" t="s">
        <v>338</v>
      </c>
      <c r="G78" s="56">
        <v>597.41999999999996</v>
      </c>
      <c r="H78" s="56" t="s">
        <v>337</v>
      </c>
      <c r="I78" s="60">
        <f t="shared" si="9"/>
        <v>103.47199999999999</v>
      </c>
      <c r="J78" s="61" t="s">
        <v>339</v>
      </c>
      <c r="K78" s="60">
        <f t="shared" si="10"/>
        <v>124.22499999999999</v>
      </c>
      <c r="L78" s="62">
        <v>45388</v>
      </c>
      <c r="M78" s="62">
        <v>45488</v>
      </c>
      <c r="N78" s="62">
        <v>45519</v>
      </c>
      <c r="O78" s="61">
        <f>SAVING!M78</f>
        <v>2843.2160857999997</v>
      </c>
      <c r="P78" s="62">
        <v>45519</v>
      </c>
      <c r="Q78" s="60">
        <f t="shared" si="11"/>
        <v>1058.6769999999999</v>
      </c>
      <c r="R78" s="60">
        <f t="shared" si="12"/>
        <v>1784.5390857999998</v>
      </c>
    </row>
    <row r="79" spans="1:18">
      <c r="A79" s="61">
        <v>98</v>
      </c>
      <c r="B79" s="61">
        <v>23</v>
      </c>
      <c r="C79" s="61">
        <v>78</v>
      </c>
      <c r="D79" s="56" t="s">
        <v>335</v>
      </c>
      <c r="E79" s="56">
        <v>65.798000000000002</v>
      </c>
      <c r="F79" s="56" t="s">
        <v>339</v>
      </c>
      <c r="G79" s="56">
        <v>652.72</v>
      </c>
      <c r="H79" s="56" t="s">
        <v>338</v>
      </c>
      <c r="I79" s="60">
        <f t="shared" si="9"/>
        <v>469.69</v>
      </c>
      <c r="J79" s="61" t="s">
        <v>282</v>
      </c>
      <c r="K79" s="60">
        <f t="shared" si="10"/>
        <v>592.64499999999998</v>
      </c>
      <c r="L79" s="62">
        <v>45561</v>
      </c>
      <c r="M79" s="62">
        <v>45565</v>
      </c>
      <c r="N79" s="62">
        <v>45565</v>
      </c>
      <c r="O79" s="61">
        <f>SAVING!M79</f>
        <v>2714.0377445999998</v>
      </c>
      <c r="P79" s="62">
        <v>45565</v>
      </c>
      <c r="Q79" s="60">
        <f t="shared" si="11"/>
        <v>1780.8530000000001</v>
      </c>
      <c r="R79" s="60">
        <f t="shared" si="12"/>
        <v>933.1847445999997</v>
      </c>
    </row>
    <row r="80" spans="1:18">
      <c r="A80" s="61">
        <v>97</v>
      </c>
      <c r="B80" s="61">
        <v>22</v>
      </c>
      <c r="C80" s="61">
        <v>79</v>
      </c>
      <c r="D80" s="56" t="s">
        <v>334</v>
      </c>
      <c r="E80" s="56">
        <v>876.09</v>
      </c>
      <c r="F80" s="56" t="s">
        <v>340</v>
      </c>
      <c r="G80" s="63">
        <v>707.92</v>
      </c>
      <c r="H80" s="56" t="s">
        <v>339</v>
      </c>
      <c r="I80" s="60">
        <f t="shared" si="9"/>
        <v>531.01</v>
      </c>
      <c r="J80" s="61" t="s">
        <v>282</v>
      </c>
      <c r="K80" s="60">
        <f t="shared" si="10"/>
        <v>676.51250000000005</v>
      </c>
      <c r="L80" s="62">
        <v>45318</v>
      </c>
      <c r="M80" s="62">
        <v>45349</v>
      </c>
      <c r="N80" s="62">
        <v>45349</v>
      </c>
      <c r="O80" s="61">
        <f>SAVING!M80</f>
        <v>3138.228843333336</v>
      </c>
      <c r="P80" s="62">
        <v>45349</v>
      </c>
      <c r="Q80" s="60">
        <f t="shared" si="11"/>
        <v>2791.5325000000003</v>
      </c>
      <c r="R80" s="60">
        <f t="shared" si="12"/>
        <v>346.69634333333579</v>
      </c>
    </row>
    <row r="81" spans="1:18">
      <c r="A81" s="61">
        <v>96</v>
      </c>
      <c r="B81" s="61">
        <v>21</v>
      </c>
      <c r="C81" s="61">
        <v>80</v>
      </c>
      <c r="D81" s="56" t="s">
        <v>336</v>
      </c>
      <c r="E81" s="56">
        <v>46.097999999999999</v>
      </c>
      <c r="F81" s="56" t="s">
        <v>335</v>
      </c>
      <c r="G81" s="63">
        <v>763.19</v>
      </c>
      <c r="H81" s="56" t="s">
        <v>340</v>
      </c>
      <c r="I81" s="60">
        <f t="shared" si="9"/>
        <v>659.60500000000002</v>
      </c>
      <c r="J81" s="61" t="s">
        <v>282</v>
      </c>
      <c r="K81" s="60">
        <f t="shared" si="10"/>
        <v>558.70699999999999</v>
      </c>
      <c r="L81" s="62">
        <v>45428</v>
      </c>
      <c r="M81" s="62">
        <v>45519</v>
      </c>
      <c r="N81" s="62">
        <v>45519</v>
      </c>
      <c r="O81" s="61">
        <f>SAVING!M81</f>
        <v>1482.583578666668</v>
      </c>
      <c r="P81" s="62">
        <v>45519</v>
      </c>
      <c r="Q81" s="60">
        <f t="shared" si="11"/>
        <v>2027.6</v>
      </c>
      <c r="R81" s="60">
        <f t="shared" si="12"/>
        <v>-545.01642133333189</v>
      </c>
    </row>
    <row r="82" spans="1:18">
      <c r="A82" s="61">
        <v>95</v>
      </c>
      <c r="B82" s="61">
        <v>20</v>
      </c>
      <c r="C82" s="61">
        <v>81</v>
      </c>
      <c r="D82" s="56" t="s">
        <v>337</v>
      </c>
      <c r="E82" s="56">
        <v>690.76499999999999</v>
      </c>
      <c r="F82" s="56" t="s">
        <v>334</v>
      </c>
      <c r="G82" s="63">
        <v>763.19</v>
      </c>
      <c r="H82" s="56" t="s">
        <v>335</v>
      </c>
      <c r="I82" s="60">
        <f t="shared" si="9"/>
        <v>714.19999999999993</v>
      </c>
      <c r="J82" s="61" t="s">
        <v>282</v>
      </c>
      <c r="K82" s="60">
        <f t="shared" si="10"/>
        <v>1212.5</v>
      </c>
      <c r="L82" s="62">
        <v>45391</v>
      </c>
      <c r="M82" s="62">
        <v>45565</v>
      </c>
      <c r="N82" s="62">
        <v>45565</v>
      </c>
      <c r="O82" s="61">
        <f>SAVING!M82</f>
        <v>568.88150399999995</v>
      </c>
      <c r="P82" s="62">
        <v>45565</v>
      </c>
      <c r="Q82" s="60">
        <f t="shared" si="11"/>
        <v>3380.6549999999997</v>
      </c>
      <c r="R82" s="60">
        <f t="shared" si="12"/>
        <v>-2811.7734959999998</v>
      </c>
    </row>
    <row r="83" spans="1:18">
      <c r="A83" s="61">
        <v>94</v>
      </c>
      <c r="B83" s="61">
        <v>19</v>
      </c>
      <c r="C83" s="61">
        <v>82</v>
      </c>
      <c r="D83" s="56" t="s">
        <v>338</v>
      </c>
      <c r="E83" s="56">
        <v>76.98</v>
      </c>
      <c r="F83" s="56" t="s">
        <v>337</v>
      </c>
      <c r="G83" s="63">
        <v>763.19</v>
      </c>
      <c r="H83" s="56" t="s">
        <v>334</v>
      </c>
      <c r="I83" s="60">
        <f t="shared" si="9"/>
        <v>685.61900000000003</v>
      </c>
      <c r="J83" s="56" t="s">
        <v>336</v>
      </c>
      <c r="K83" s="60">
        <f t="shared" ref="K83:K101" si="13">G34+E34/2</f>
        <v>739.92499999999995</v>
      </c>
      <c r="L83" s="62">
        <v>45333</v>
      </c>
      <c r="M83" s="62">
        <v>45349</v>
      </c>
      <c r="N83" s="62">
        <v>45349</v>
      </c>
      <c r="O83" s="61">
        <f>SAVING!M83</f>
        <v>1262.813387786668</v>
      </c>
      <c r="P83" s="62">
        <v>45349</v>
      </c>
      <c r="Q83" s="60">
        <f t="shared" si="11"/>
        <v>2265.7139999999999</v>
      </c>
      <c r="R83" s="60">
        <f t="shared" si="12"/>
        <v>-1002.9006122133319</v>
      </c>
    </row>
    <row r="84" spans="1:18">
      <c r="A84" s="61">
        <v>93</v>
      </c>
      <c r="B84" s="61">
        <v>18</v>
      </c>
      <c r="C84" s="61">
        <v>83</v>
      </c>
      <c r="D84" s="56" t="s">
        <v>339</v>
      </c>
      <c r="E84" s="56">
        <v>302.25790000000001</v>
      </c>
      <c r="F84" s="56" t="s">
        <v>337</v>
      </c>
      <c r="G84" s="56">
        <v>542.22</v>
      </c>
      <c r="H84" s="56" t="s">
        <v>334</v>
      </c>
      <c r="I84" s="60">
        <f t="shared" si="9"/>
        <v>1145.9649999999999</v>
      </c>
      <c r="J84" s="56" t="s">
        <v>337</v>
      </c>
      <c r="K84" s="60">
        <f t="shared" si="13"/>
        <v>614.57500000000005</v>
      </c>
      <c r="L84" s="62">
        <v>45571</v>
      </c>
      <c r="M84" s="62">
        <v>45519</v>
      </c>
      <c r="N84" s="62">
        <v>45519</v>
      </c>
      <c r="O84" s="61">
        <f>SAVING!M84</f>
        <v>1626.5278052400054</v>
      </c>
      <c r="P84" s="62">
        <v>45519</v>
      </c>
      <c r="Q84" s="60">
        <f t="shared" si="11"/>
        <v>2605.0178999999998</v>
      </c>
      <c r="R84" s="60">
        <f t="shared" si="12"/>
        <v>-978.49009475999446</v>
      </c>
    </row>
    <row r="85" spans="1:18">
      <c r="A85" s="61">
        <v>92</v>
      </c>
      <c r="B85" s="61">
        <v>17</v>
      </c>
      <c r="C85" s="61">
        <v>84</v>
      </c>
      <c r="D85" s="56" t="s">
        <v>340</v>
      </c>
      <c r="E85" s="56">
        <v>285.96179999999998</v>
      </c>
      <c r="F85" s="56" t="s">
        <v>338</v>
      </c>
      <c r="G85" s="56">
        <v>597.41999999999996</v>
      </c>
      <c r="H85" s="56" t="s">
        <v>338</v>
      </c>
      <c r="I85" s="60">
        <f t="shared" si="9"/>
        <v>786.23900000000003</v>
      </c>
      <c r="J85" s="56" t="s">
        <v>338</v>
      </c>
      <c r="K85" s="60">
        <f t="shared" si="13"/>
        <v>617.26499999999999</v>
      </c>
      <c r="L85" s="62">
        <v>45292</v>
      </c>
      <c r="M85" s="62">
        <v>45565</v>
      </c>
      <c r="N85" s="62">
        <v>45565</v>
      </c>
      <c r="O85" s="61">
        <f>SAVING!M85</f>
        <v>332.73503304000201</v>
      </c>
      <c r="P85" s="62">
        <v>45565</v>
      </c>
      <c r="Q85" s="60">
        <f t="shared" si="11"/>
        <v>2286.8858</v>
      </c>
      <c r="R85" s="60">
        <f t="shared" si="12"/>
        <v>-1954.150766959998</v>
      </c>
    </row>
    <row r="86" spans="1:18">
      <c r="A86" s="61">
        <v>91</v>
      </c>
      <c r="B86" s="61">
        <v>16</v>
      </c>
      <c r="C86" s="61">
        <v>85</v>
      </c>
      <c r="D86" s="56" t="s">
        <v>335</v>
      </c>
      <c r="E86" s="56">
        <v>269.66570000000002</v>
      </c>
      <c r="F86" s="56" t="s">
        <v>339</v>
      </c>
      <c r="G86" s="56">
        <v>652.72</v>
      </c>
      <c r="H86" s="56" t="s">
        <v>339</v>
      </c>
      <c r="I86" s="60">
        <f t="shared" si="9"/>
        <v>1108.5725</v>
      </c>
      <c r="J86" s="56" t="s">
        <v>339</v>
      </c>
      <c r="K86" s="60">
        <f t="shared" si="13"/>
        <v>606.81500000000005</v>
      </c>
      <c r="L86" s="62">
        <v>45310</v>
      </c>
      <c r="M86" s="62">
        <v>45349</v>
      </c>
      <c r="N86" s="62">
        <v>45349</v>
      </c>
      <c r="O86" s="61">
        <f>SAVING!M86</f>
        <v>586.26039350000156</v>
      </c>
      <c r="P86" s="62">
        <v>45349</v>
      </c>
      <c r="Q86" s="60">
        <f t="shared" si="11"/>
        <v>2637.7732000000001</v>
      </c>
      <c r="R86" s="60">
        <f t="shared" si="12"/>
        <v>-2051.5128064999985</v>
      </c>
    </row>
    <row r="87" spans="1:18">
      <c r="A87" s="61">
        <v>90</v>
      </c>
      <c r="B87" s="61">
        <v>15</v>
      </c>
      <c r="C87" s="61">
        <v>86</v>
      </c>
      <c r="D87" s="56" t="s">
        <v>334</v>
      </c>
      <c r="E87" s="56">
        <v>253.36959999999999</v>
      </c>
      <c r="F87" s="56" t="s">
        <v>340</v>
      </c>
      <c r="G87" s="63">
        <v>707.92</v>
      </c>
      <c r="H87" s="56" t="s">
        <v>340</v>
      </c>
      <c r="I87" s="60">
        <f t="shared" si="9"/>
        <v>801.68000000000006</v>
      </c>
      <c r="J87" s="56" t="s">
        <v>341</v>
      </c>
      <c r="K87" s="60">
        <f t="shared" si="13"/>
        <v>560.08500000000004</v>
      </c>
      <c r="L87" s="62">
        <v>45441</v>
      </c>
      <c r="M87" s="62">
        <v>45519</v>
      </c>
      <c r="N87" s="62">
        <v>45519</v>
      </c>
      <c r="O87" s="61">
        <f>SAVING!M87</f>
        <v>2486.8497500000003</v>
      </c>
      <c r="P87" s="62">
        <v>45519</v>
      </c>
      <c r="Q87" s="60">
        <f t="shared" si="11"/>
        <v>2323.0545999999999</v>
      </c>
      <c r="R87" s="60">
        <f t="shared" si="12"/>
        <v>163.79515000000038</v>
      </c>
    </row>
    <row r="88" spans="1:18">
      <c r="A88" s="61">
        <v>89</v>
      </c>
      <c r="B88" s="61">
        <v>14</v>
      </c>
      <c r="C88" s="61">
        <v>87</v>
      </c>
      <c r="D88" s="56" t="s">
        <v>336</v>
      </c>
      <c r="E88" s="56">
        <v>237.0735</v>
      </c>
      <c r="F88" s="56" t="s">
        <v>340</v>
      </c>
      <c r="G88" s="63">
        <v>763.19</v>
      </c>
      <c r="H88" s="56" t="s">
        <v>334</v>
      </c>
      <c r="I88" s="60">
        <f t="shared" si="9"/>
        <v>693.34895000000006</v>
      </c>
      <c r="J88" s="56" t="s">
        <v>335</v>
      </c>
      <c r="K88" s="60">
        <f t="shared" si="13"/>
        <v>581.39499999999998</v>
      </c>
      <c r="L88" s="62">
        <v>45462</v>
      </c>
      <c r="M88" s="62">
        <v>45565</v>
      </c>
      <c r="N88" s="62">
        <v>45565</v>
      </c>
      <c r="O88" s="61">
        <f>SAVING!M88</f>
        <v>7608.0030127</v>
      </c>
      <c r="P88" s="62">
        <v>45565</v>
      </c>
      <c r="Q88" s="60">
        <f t="shared" si="11"/>
        <v>2275.0074500000001</v>
      </c>
      <c r="R88" s="60">
        <f t="shared" si="12"/>
        <v>5332.9955626999999</v>
      </c>
    </row>
    <row r="89" spans="1:18">
      <c r="A89" s="61">
        <v>88</v>
      </c>
      <c r="B89" s="61">
        <v>13</v>
      </c>
      <c r="C89" s="61">
        <v>88</v>
      </c>
      <c r="D89" s="56" t="s">
        <v>337</v>
      </c>
      <c r="E89" s="56">
        <v>220.7774</v>
      </c>
      <c r="F89" s="56" t="s">
        <v>334</v>
      </c>
      <c r="G89" s="63">
        <v>818.46</v>
      </c>
      <c r="H89" s="56" t="s">
        <v>341</v>
      </c>
      <c r="I89" s="60">
        <f t="shared" si="9"/>
        <v>740.40089999999998</v>
      </c>
      <c r="J89" s="56" t="s">
        <v>334</v>
      </c>
      <c r="K89" s="60">
        <f t="shared" si="13"/>
        <v>602.71500000000003</v>
      </c>
      <c r="L89" s="62">
        <v>45576</v>
      </c>
      <c r="M89" s="62">
        <v>45349</v>
      </c>
      <c r="N89" s="62">
        <v>45349</v>
      </c>
      <c r="O89" s="61">
        <f>SAVING!M89</f>
        <v>7997.3719679999995</v>
      </c>
      <c r="P89" s="62">
        <v>45349</v>
      </c>
      <c r="Q89" s="60">
        <f t="shared" si="11"/>
        <v>2382.3533000000002</v>
      </c>
      <c r="R89" s="60">
        <f t="shared" si="12"/>
        <v>5615.0186679999988</v>
      </c>
    </row>
    <row r="90" spans="1:18">
      <c r="A90" s="61">
        <v>87</v>
      </c>
      <c r="B90" s="61">
        <v>12</v>
      </c>
      <c r="C90" s="61">
        <v>89</v>
      </c>
      <c r="D90" s="56" t="s">
        <v>338</v>
      </c>
      <c r="E90" s="56">
        <v>204.4813</v>
      </c>
      <c r="F90" s="56" t="s">
        <v>336</v>
      </c>
      <c r="G90" s="63">
        <v>873.73</v>
      </c>
      <c r="H90" s="56" t="s">
        <v>341</v>
      </c>
      <c r="I90" s="60">
        <f t="shared" ref="I90:I95" si="14">G84+E86/2</f>
        <v>677.05285000000003</v>
      </c>
      <c r="J90" s="56" t="s">
        <v>336</v>
      </c>
      <c r="K90" s="60">
        <f t="shared" si="13"/>
        <v>377.04</v>
      </c>
      <c r="L90" s="62">
        <v>45454</v>
      </c>
      <c r="M90" s="62">
        <v>45519</v>
      </c>
      <c r="N90" s="62">
        <v>45519</v>
      </c>
      <c r="O90" s="61">
        <f>SAVING!M90</f>
        <v>3602.3941800000002</v>
      </c>
      <c r="P90" s="62">
        <v>45519</v>
      </c>
      <c r="Q90" s="60">
        <f t="shared" si="11"/>
        <v>2132.3041499999999</v>
      </c>
      <c r="R90" s="60">
        <f t="shared" si="12"/>
        <v>1470.0900300000003</v>
      </c>
    </row>
    <row r="91" spans="1:18">
      <c r="A91" s="61">
        <v>86</v>
      </c>
      <c r="B91" s="61">
        <v>11</v>
      </c>
      <c r="C91" s="61">
        <v>90</v>
      </c>
      <c r="D91" s="56" t="s">
        <v>339</v>
      </c>
      <c r="E91" s="56">
        <v>188.18520000000001</v>
      </c>
      <c r="F91" s="56" t="s">
        <v>335</v>
      </c>
      <c r="G91" s="63">
        <v>929</v>
      </c>
      <c r="H91" s="56" t="s">
        <v>339</v>
      </c>
      <c r="I91" s="60">
        <f t="shared" si="14"/>
        <v>724.10479999999995</v>
      </c>
      <c r="J91" s="56" t="s">
        <v>337</v>
      </c>
      <c r="K91" s="60">
        <f t="shared" si="13"/>
        <v>420.79499999999996</v>
      </c>
      <c r="L91" s="62">
        <v>45356</v>
      </c>
      <c r="M91" s="62">
        <v>45565</v>
      </c>
      <c r="N91" s="62">
        <v>45565</v>
      </c>
      <c r="O91" s="61">
        <f>SAVING!M91</f>
        <v>4607.1504710000008</v>
      </c>
      <c r="P91" s="62">
        <v>45565</v>
      </c>
      <c r="Q91" s="60">
        <f t="shared" si="11"/>
        <v>2262.085</v>
      </c>
      <c r="R91" s="60">
        <f t="shared" si="12"/>
        <v>2345.0654710000008</v>
      </c>
    </row>
    <row r="92" spans="1:18">
      <c r="A92" s="61">
        <v>85</v>
      </c>
      <c r="B92" s="61">
        <v>10</v>
      </c>
      <c r="C92" s="61">
        <v>91</v>
      </c>
      <c r="D92" s="56" t="s">
        <v>340</v>
      </c>
      <c r="E92" s="56">
        <v>171.88910000000101</v>
      </c>
      <c r="F92" s="56" t="s">
        <v>339</v>
      </c>
      <c r="G92" s="56">
        <v>99.070000000000107</v>
      </c>
      <c r="H92" s="56" t="s">
        <v>340</v>
      </c>
      <c r="I92" s="60">
        <f t="shared" si="14"/>
        <v>771.25675000000001</v>
      </c>
      <c r="J92" s="56" t="s">
        <v>338</v>
      </c>
      <c r="K92" s="60">
        <f t="shared" si="13"/>
        <v>695.22500000000002</v>
      </c>
      <c r="L92" s="62">
        <v>45452</v>
      </c>
      <c r="M92" s="62">
        <v>45349</v>
      </c>
      <c r="N92" s="62">
        <v>45349</v>
      </c>
      <c r="O92" s="61">
        <f>SAVING!M92</f>
        <v>2242.7616959999996</v>
      </c>
      <c r="P92" s="62">
        <v>45349</v>
      </c>
      <c r="Q92" s="60">
        <f t="shared" si="11"/>
        <v>1737.4408500000013</v>
      </c>
      <c r="R92" s="60">
        <f t="shared" si="12"/>
        <v>505.32084599999826</v>
      </c>
    </row>
    <row r="93" spans="1:18">
      <c r="A93" s="61">
        <v>84</v>
      </c>
      <c r="B93" s="61">
        <v>9</v>
      </c>
      <c r="C93" s="61">
        <v>92</v>
      </c>
      <c r="D93" s="56" t="s">
        <v>335</v>
      </c>
      <c r="E93" s="56">
        <v>155.59300000000101</v>
      </c>
      <c r="F93" s="56" t="s">
        <v>340</v>
      </c>
      <c r="G93" s="56">
        <v>154.45599999999999</v>
      </c>
      <c r="H93" s="56" t="s">
        <v>334</v>
      </c>
      <c r="I93" s="60">
        <f t="shared" si="14"/>
        <v>818.30869999999993</v>
      </c>
      <c r="J93" s="56" t="s">
        <v>339</v>
      </c>
      <c r="K93" s="60">
        <f t="shared" si="13"/>
        <v>304.02499999999998</v>
      </c>
      <c r="L93" s="62">
        <v>45483</v>
      </c>
      <c r="M93" s="62">
        <v>45519</v>
      </c>
      <c r="N93" s="62">
        <v>45519</v>
      </c>
      <c r="O93" s="61">
        <f>SAVING!M93</f>
        <v>1608.6618719999999</v>
      </c>
      <c r="P93" s="62">
        <v>45519</v>
      </c>
      <c r="Q93" s="60">
        <f t="shared" si="11"/>
        <v>1432.382700000001</v>
      </c>
      <c r="R93" s="60">
        <f t="shared" si="12"/>
        <v>176.27917199999888</v>
      </c>
    </row>
    <row r="94" spans="1:18">
      <c r="A94" s="61">
        <v>83</v>
      </c>
      <c r="B94" s="61">
        <v>8</v>
      </c>
      <c r="C94" s="61">
        <v>93</v>
      </c>
      <c r="D94" s="56" t="s">
        <v>334</v>
      </c>
      <c r="E94" s="56">
        <v>139.29690000000099</v>
      </c>
      <c r="F94" s="56" t="s">
        <v>341</v>
      </c>
      <c r="G94" s="56">
        <v>209.84200000000001</v>
      </c>
      <c r="H94" s="56" t="s">
        <v>336</v>
      </c>
      <c r="I94" s="60">
        <f t="shared" si="14"/>
        <v>865.43065000000001</v>
      </c>
      <c r="J94" s="56" t="s">
        <v>340</v>
      </c>
      <c r="K94" s="60">
        <f t="shared" si="13"/>
        <v>772.77499999999998</v>
      </c>
      <c r="L94" s="62">
        <v>45439</v>
      </c>
      <c r="M94" s="62">
        <v>45565</v>
      </c>
      <c r="N94" s="62">
        <v>45565</v>
      </c>
      <c r="O94" s="61">
        <f>SAVING!M94</f>
        <v>2998.4286080000002</v>
      </c>
      <c r="P94" s="62">
        <v>45565</v>
      </c>
      <c r="Q94" s="60">
        <f t="shared" si="11"/>
        <v>1987.3445500000012</v>
      </c>
      <c r="R94" s="60">
        <f t="shared" si="12"/>
        <v>1011.084057999999</v>
      </c>
    </row>
    <row r="95" spans="1:18">
      <c r="A95" s="61">
        <v>82</v>
      </c>
      <c r="B95" s="61">
        <v>7</v>
      </c>
      <c r="C95" s="61">
        <v>94</v>
      </c>
      <c r="D95" s="56" t="s">
        <v>336</v>
      </c>
      <c r="E95" s="56">
        <v>123.00080000000099</v>
      </c>
      <c r="F95" s="56" t="s">
        <v>334</v>
      </c>
      <c r="G95" s="56">
        <v>265.22800000000001</v>
      </c>
      <c r="H95" s="56" t="s">
        <v>337</v>
      </c>
      <c r="I95" s="60">
        <f t="shared" si="14"/>
        <v>912.55259999999998</v>
      </c>
      <c r="J95" s="56" t="s">
        <v>334</v>
      </c>
      <c r="K95" s="60">
        <f t="shared" si="13"/>
        <v>1123.875</v>
      </c>
      <c r="L95" s="62">
        <v>45428</v>
      </c>
      <c r="M95" s="62">
        <v>45349</v>
      </c>
      <c r="N95" s="62">
        <v>45349</v>
      </c>
      <c r="O95" s="61">
        <f>SAVING!M95</f>
        <v>3223.4885759999997</v>
      </c>
      <c r="P95" s="62">
        <v>45349</v>
      </c>
      <c r="Q95" s="60">
        <f t="shared" si="11"/>
        <v>2424.6564000000008</v>
      </c>
      <c r="R95" s="60">
        <f t="shared" si="12"/>
        <v>798.83217599999898</v>
      </c>
    </row>
    <row r="96" spans="1:18">
      <c r="A96" s="61">
        <v>81</v>
      </c>
      <c r="B96" s="61">
        <v>6</v>
      </c>
      <c r="C96" s="61">
        <v>95</v>
      </c>
      <c r="D96" s="56" t="s">
        <v>337</v>
      </c>
      <c r="E96" s="56">
        <v>106.704700000001</v>
      </c>
      <c r="F96" s="56" t="s">
        <v>341</v>
      </c>
      <c r="G96" s="56">
        <v>320.61399999999998</v>
      </c>
      <c r="H96" s="56" t="s">
        <v>339</v>
      </c>
      <c r="I96" s="60">
        <f t="shared" ref="I96:I101" si="15">G92+E92/2</f>
        <v>185.01455000000061</v>
      </c>
      <c r="J96" s="61" t="s">
        <v>282</v>
      </c>
      <c r="K96" s="60">
        <f t="shared" si="13"/>
        <v>433.435</v>
      </c>
      <c r="L96" s="62">
        <v>45504</v>
      </c>
      <c r="M96" s="62">
        <v>45519</v>
      </c>
      <c r="N96" s="62">
        <v>45519</v>
      </c>
      <c r="O96" s="61">
        <f>SAVING!M96</f>
        <v>3591.3100439999998</v>
      </c>
      <c r="P96" s="62">
        <v>45519</v>
      </c>
      <c r="Q96" s="60">
        <f t="shared" si="11"/>
        <v>1045.7682500000014</v>
      </c>
      <c r="R96" s="60">
        <f t="shared" si="12"/>
        <v>2545.5417939999984</v>
      </c>
    </row>
    <row r="97" spans="1:18">
      <c r="A97" s="61">
        <v>80</v>
      </c>
      <c r="B97" s="61">
        <v>5</v>
      </c>
      <c r="C97" s="61">
        <v>96</v>
      </c>
      <c r="D97" s="56" t="s">
        <v>338</v>
      </c>
      <c r="E97" s="56">
        <v>90.408600000000902</v>
      </c>
      <c r="F97" s="56" t="s">
        <v>335</v>
      </c>
      <c r="G97" s="56">
        <v>376</v>
      </c>
      <c r="H97" s="56" t="s">
        <v>340</v>
      </c>
      <c r="I97" s="60">
        <f t="shared" si="15"/>
        <v>232.25250000000051</v>
      </c>
      <c r="J97" s="61" t="s">
        <v>282</v>
      </c>
      <c r="K97" s="60">
        <f t="shared" si="13"/>
        <v>1003.87</v>
      </c>
      <c r="L97" s="62">
        <v>45437</v>
      </c>
      <c r="M97" s="62">
        <v>45565</v>
      </c>
      <c r="N97" s="62">
        <v>45503</v>
      </c>
      <c r="O97" s="61">
        <f>SAVING!M97</f>
        <v>2408.1435280000001</v>
      </c>
      <c r="P97" s="62">
        <v>45565</v>
      </c>
      <c r="Q97" s="60">
        <f t="shared" si="11"/>
        <v>1702.5311000000015</v>
      </c>
      <c r="R97" s="60">
        <f t="shared" si="12"/>
        <v>705.61242799999854</v>
      </c>
    </row>
    <row r="98" spans="1:18">
      <c r="A98" s="61">
        <v>79</v>
      </c>
      <c r="B98" s="61">
        <v>4</v>
      </c>
      <c r="C98" s="61">
        <v>97</v>
      </c>
      <c r="D98" s="56" t="s">
        <v>339</v>
      </c>
      <c r="E98" s="56">
        <v>74.112500000001006</v>
      </c>
      <c r="F98" s="56" t="s">
        <v>334</v>
      </c>
      <c r="G98" s="56">
        <v>431.2</v>
      </c>
      <c r="H98" s="56" t="s">
        <v>335</v>
      </c>
      <c r="I98" s="60">
        <f t="shared" si="15"/>
        <v>279.49045000000052</v>
      </c>
      <c r="J98" s="56" t="s">
        <v>334</v>
      </c>
      <c r="K98" s="60">
        <f t="shared" si="13"/>
        <v>146.27500000000001</v>
      </c>
      <c r="L98" s="62">
        <v>45331</v>
      </c>
      <c r="M98" s="62">
        <v>45349</v>
      </c>
      <c r="N98" s="62">
        <v>45349</v>
      </c>
      <c r="O98" s="61">
        <f>SAVING!M98</f>
        <v>1801.6892400000002</v>
      </c>
      <c r="P98" s="62">
        <v>45349</v>
      </c>
      <c r="Q98" s="60">
        <f t="shared" si="11"/>
        <v>931.07795000000158</v>
      </c>
      <c r="R98" s="60">
        <f t="shared" si="12"/>
        <v>870.61128999999858</v>
      </c>
    </row>
    <row r="99" spans="1:18">
      <c r="A99" s="61">
        <v>78</v>
      </c>
      <c r="B99" s="61">
        <v>3</v>
      </c>
      <c r="C99" s="61">
        <v>98</v>
      </c>
      <c r="D99" s="56" t="s">
        <v>340</v>
      </c>
      <c r="E99" s="56">
        <v>57.816400000001003</v>
      </c>
      <c r="F99" s="56" t="s">
        <v>339</v>
      </c>
      <c r="G99" s="56">
        <v>487.02</v>
      </c>
      <c r="H99" s="56" t="s">
        <v>334</v>
      </c>
      <c r="I99" s="60">
        <f t="shared" si="15"/>
        <v>326.72840000000053</v>
      </c>
      <c r="J99" s="56" t="s">
        <v>334</v>
      </c>
      <c r="K99" s="60">
        <f t="shared" si="13"/>
        <v>124.22499999999999</v>
      </c>
      <c r="L99" s="62">
        <v>45478</v>
      </c>
      <c r="M99" s="62">
        <v>45488</v>
      </c>
      <c r="N99" s="62">
        <v>45519</v>
      </c>
      <c r="O99" s="61">
        <f>SAVING!M99</f>
        <v>1165.149216</v>
      </c>
      <c r="P99" s="62">
        <v>45519</v>
      </c>
      <c r="Q99" s="60">
        <f t="shared" si="11"/>
        <v>995.78980000000149</v>
      </c>
      <c r="R99" s="60">
        <f t="shared" si="12"/>
        <v>169.35941599999853</v>
      </c>
    </row>
    <row r="100" spans="1:18">
      <c r="A100" s="61">
        <v>77</v>
      </c>
      <c r="B100" s="61">
        <v>2</v>
      </c>
      <c r="C100" s="61">
        <v>99</v>
      </c>
      <c r="D100" s="56" t="s">
        <v>335</v>
      </c>
      <c r="E100" s="56">
        <v>41.520300000000901</v>
      </c>
      <c r="F100" s="56" t="s">
        <v>340</v>
      </c>
      <c r="G100" s="56">
        <v>542.22</v>
      </c>
      <c r="H100" s="56" t="s">
        <v>341</v>
      </c>
      <c r="I100" s="60">
        <f t="shared" si="15"/>
        <v>373.96635000000049</v>
      </c>
      <c r="J100" s="56" t="s">
        <v>336</v>
      </c>
      <c r="K100" s="60">
        <f t="shared" si="13"/>
        <v>592.64499999999998</v>
      </c>
      <c r="L100" s="62">
        <v>45516</v>
      </c>
      <c r="M100" s="62">
        <v>45565</v>
      </c>
      <c r="N100" s="62">
        <v>45565</v>
      </c>
      <c r="O100" s="61">
        <f>SAVING!M100</f>
        <v>910.53573599999993</v>
      </c>
      <c r="P100" s="62">
        <v>45565</v>
      </c>
      <c r="Q100" s="60">
        <f t="shared" si="11"/>
        <v>1550.3516500000014</v>
      </c>
      <c r="R100" s="60">
        <f t="shared" si="12"/>
        <v>-639.8159140000015</v>
      </c>
    </row>
    <row r="101" spans="1:18">
      <c r="B101" s="61">
        <v>1</v>
      </c>
      <c r="C101" s="61">
        <v>100</v>
      </c>
      <c r="D101" s="56" t="s">
        <v>334</v>
      </c>
      <c r="E101" s="56">
        <v>25.224200000001002</v>
      </c>
      <c r="F101" s="56" t="s">
        <v>335</v>
      </c>
      <c r="G101" s="56">
        <v>597.41999999999996</v>
      </c>
      <c r="H101" s="56" t="s">
        <v>337</v>
      </c>
      <c r="I101" s="60">
        <f t="shared" si="15"/>
        <v>421.20430000000044</v>
      </c>
      <c r="J101" s="56" t="s">
        <v>337</v>
      </c>
      <c r="K101" s="60">
        <f t="shared" si="13"/>
        <v>676.51250000000005</v>
      </c>
      <c r="L101" s="62">
        <v>45544</v>
      </c>
      <c r="M101" s="62">
        <v>45349</v>
      </c>
      <c r="N101" s="62">
        <v>45349</v>
      </c>
      <c r="O101" s="61">
        <f>SAVING!M101</f>
        <v>4318.9852639999999</v>
      </c>
      <c r="P101" s="62">
        <v>45349</v>
      </c>
      <c r="Q101" s="60">
        <f t="shared" si="11"/>
        <v>1720.3610000000015</v>
      </c>
      <c r="R101" s="60">
        <f t="shared" si="12"/>
        <v>2598.6242639999982</v>
      </c>
    </row>
    <row r="102" spans="1:18">
      <c r="M102" s="62"/>
      <c r="N102" s="62"/>
      <c r="P102" s="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D802-828D-4A19-9052-B1E05681FE89}">
  <dimension ref="A1:F103"/>
  <sheetViews>
    <sheetView tabSelected="1" topLeftCell="D85" zoomScale="157" workbookViewId="0">
      <selection activeCell="E87" sqref="E87:E99"/>
    </sheetView>
  </sheetViews>
  <sheetFormatPr defaultRowHeight="14.4"/>
  <cols>
    <col min="2" max="2" width="18.5546875" customWidth="1"/>
    <col min="3" max="3" width="19.6640625" customWidth="1"/>
    <col min="4" max="4" width="17.88671875" customWidth="1"/>
    <col min="5" max="5" width="26.33203125" customWidth="1"/>
    <col min="6" max="6" width="25.109375" customWidth="1"/>
  </cols>
  <sheetData>
    <row r="1" spans="1:6">
      <c r="A1" s="37" t="s">
        <v>283</v>
      </c>
      <c r="B1" s="37" t="s">
        <v>14</v>
      </c>
      <c r="C1" s="37" t="s">
        <v>11</v>
      </c>
      <c r="D1" s="37" t="s">
        <v>12</v>
      </c>
      <c r="E1" s="37" t="s">
        <v>43</v>
      </c>
      <c r="F1" s="53" t="s">
        <v>360</v>
      </c>
    </row>
    <row r="2" spans="1:6">
      <c r="A2" s="38">
        <v>1</v>
      </c>
      <c r="B2">
        <v>25</v>
      </c>
      <c r="C2" s="38">
        <v>100</v>
      </c>
      <c r="D2" s="38">
        <v>1</v>
      </c>
      <c r="E2" s="38">
        <v>0.21</v>
      </c>
      <c r="F2" s="51">
        <f>EXPENSE!R2</f>
        <v>-435.2754239999997</v>
      </c>
    </row>
    <row r="3" spans="1:6">
      <c r="A3" s="38">
        <v>2</v>
      </c>
      <c r="B3">
        <v>24</v>
      </c>
      <c r="C3" s="38">
        <v>99</v>
      </c>
      <c r="D3" s="38">
        <v>2</v>
      </c>
      <c r="E3" s="38">
        <v>0</v>
      </c>
      <c r="F3" s="51">
        <f>EXPENSE!R3</f>
        <v>1268.0636400000003</v>
      </c>
    </row>
    <row r="4" spans="1:6">
      <c r="A4" s="38">
        <v>3</v>
      </c>
      <c r="B4">
        <v>23</v>
      </c>
      <c r="C4" s="38">
        <v>98</v>
      </c>
      <c r="D4" s="38">
        <v>3</v>
      </c>
      <c r="E4" s="38">
        <v>0</v>
      </c>
      <c r="F4" s="51">
        <f>EXPENSE!R4</f>
        <v>5128.4675999999999</v>
      </c>
    </row>
    <row r="5" spans="1:6">
      <c r="A5" s="38">
        <v>4</v>
      </c>
      <c r="B5">
        <v>22</v>
      </c>
      <c r="C5" s="38">
        <v>97</v>
      </c>
      <c r="D5" s="38">
        <v>4</v>
      </c>
      <c r="E5" s="38">
        <v>0</v>
      </c>
      <c r="F5" s="51">
        <f>EXPENSE!R5</f>
        <v>3028.0664999999999</v>
      </c>
    </row>
    <row r="6" spans="1:6">
      <c r="A6" s="38">
        <v>5</v>
      </c>
      <c r="B6">
        <v>21</v>
      </c>
      <c r="C6" s="38">
        <v>96</v>
      </c>
      <c r="D6" s="38">
        <v>5</v>
      </c>
      <c r="E6" s="38">
        <v>0</v>
      </c>
      <c r="F6" s="51">
        <f>EXPENSE!R6</f>
        <v>908.52850400000011</v>
      </c>
    </row>
    <row r="7" spans="1:6">
      <c r="A7" s="38">
        <v>6</v>
      </c>
      <c r="B7">
        <v>20</v>
      </c>
      <c r="C7" s="38">
        <v>95</v>
      </c>
      <c r="D7" s="38">
        <v>6</v>
      </c>
      <c r="E7" s="38">
        <v>0</v>
      </c>
      <c r="F7" s="51">
        <f>EXPENSE!R7</f>
        <v>1338.7813000000001</v>
      </c>
    </row>
    <row r="8" spans="1:6">
      <c r="A8" s="38">
        <v>7</v>
      </c>
      <c r="B8">
        <v>19</v>
      </c>
      <c r="C8" s="38">
        <v>94</v>
      </c>
      <c r="D8" s="38">
        <v>7</v>
      </c>
      <c r="E8" s="38">
        <v>0</v>
      </c>
      <c r="F8" s="51">
        <f>EXPENSE!R8</f>
        <v>2913.0304999999998</v>
      </c>
    </row>
    <row r="9" spans="1:6">
      <c r="A9" s="38">
        <v>8</v>
      </c>
      <c r="B9">
        <v>18</v>
      </c>
      <c r="C9" s="38">
        <v>93</v>
      </c>
      <c r="D9" s="38">
        <v>8</v>
      </c>
      <c r="E9" s="38">
        <v>0.31</v>
      </c>
      <c r="F9" s="51">
        <f>EXPENSE!R9</f>
        <v>-660.34768000000008</v>
      </c>
    </row>
    <row r="10" spans="1:6">
      <c r="A10" s="38">
        <v>9</v>
      </c>
      <c r="B10">
        <v>17</v>
      </c>
      <c r="C10" s="38">
        <v>92</v>
      </c>
      <c r="D10" s="38">
        <v>9</v>
      </c>
      <c r="E10" s="38">
        <v>0</v>
      </c>
      <c r="F10" s="51">
        <f>EXPENSE!R10</f>
        <v>2951.7941559999999</v>
      </c>
    </row>
    <row r="11" spans="1:6">
      <c r="A11" s="38">
        <v>10</v>
      </c>
      <c r="B11">
        <v>16</v>
      </c>
      <c r="C11" s="38">
        <v>91</v>
      </c>
      <c r="D11" s="38">
        <v>10</v>
      </c>
      <c r="E11" s="38">
        <v>0</v>
      </c>
      <c r="F11" s="51">
        <f>EXPENSE!R11</f>
        <v>1791.4745389999998</v>
      </c>
    </row>
    <row r="12" spans="1:6">
      <c r="A12" s="38">
        <v>11</v>
      </c>
      <c r="B12">
        <v>15</v>
      </c>
      <c r="C12" s="38">
        <v>90</v>
      </c>
      <c r="D12" s="38">
        <v>11</v>
      </c>
      <c r="E12" s="38">
        <v>0.14000000000000001</v>
      </c>
      <c r="F12" s="51">
        <f>EXPENSE!R12</f>
        <v>-149.08993920000034</v>
      </c>
    </row>
    <row r="13" spans="1:6">
      <c r="A13" s="38">
        <v>12</v>
      </c>
      <c r="B13">
        <v>14</v>
      </c>
      <c r="C13" s="38">
        <v>89</v>
      </c>
      <c r="D13" s="38">
        <v>12</v>
      </c>
      <c r="E13" s="38">
        <v>0.01</v>
      </c>
      <c r="F13" s="51">
        <f>EXPENSE!R13</f>
        <v>-1375.727288</v>
      </c>
    </row>
    <row r="14" spans="1:6">
      <c r="A14" s="38">
        <v>13</v>
      </c>
      <c r="B14">
        <v>13</v>
      </c>
      <c r="C14" s="38">
        <v>88</v>
      </c>
      <c r="D14" s="38">
        <v>13</v>
      </c>
      <c r="E14" s="38">
        <v>0.12</v>
      </c>
      <c r="F14" s="51">
        <f>EXPENSE!R14</f>
        <v>-707.65140159999987</v>
      </c>
    </row>
    <row r="15" spans="1:6">
      <c r="A15" s="38">
        <v>14</v>
      </c>
      <c r="B15">
        <v>12</v>
      </c>
      <c r="C15" s="38">
        <v>87</v>
      </c>
      <c r="D15" s="38">
        <v>14</v>
      </c>
      <c r="E15" s="38">
        <v>0</v>
      </c>
      <c r="F15" s="51">
        <f>EXPENSE!R15</f>
        <v>2040.4073500000004</v>
      </c>
    </row>
    <row r="16" spans="1:6">
      <c r="A16" s="38">
        <v>15</v>
      </c>
      <c r="B16">
        <v>11</v>
      </c>
      <c r="C16" s="38">
        <v>86</v>
      </c>
      <c r="D16" s="38">
        <v>15</v>
      </c>
      <c r="E16" s="38">
        <v>0</v>
      </c>
      <c r="F16" s="51">
        <f>EXPENSE!R16</f>
        <v>3721.3501939999992</v>
      </c>
    </row>
    <row r="17" spans="1:6">
      <c r="A17" s="38">
        <v>16</v>
      </c>
      <c r="B17">
        <v>10</v>
      </c>
      <c r="C17" s="38">
        <v>85</v>
      </c>
      <c r="D17" s="38">
        <v>16</v>
      </c>
      <c r="E17" s="38">
        <v>0</v>
      </c>
      <c r="F17" s="51">
        <f>EXPENSE!R17</f>
        <v>1087.4047455999996</v>
      </c>
    </row>
    <row r="18" spans="1:6">
      <c r="A18" s="38">
        <v>17</v>
      </c>
      <c r="B18">
        <v>9</v>
      </c>
      <c r="C18" s="38">
        <v>84</v>
      </c>
      <c r="D18" s="38">
        <v>17</v>
      </c>
      <c r="E18" s="38">
        <v>0</v>
      </c>
      <c r="F18" s="51">
        <f>EXPENSE!R18</f>
        <v>3083.7071503999996</v>
      </c>
    </row>
    <row r="19" spans="1:6">
      <c r="A19" s="38">
        <v>18</v>
      </c>
      <c r="B19">
        <v>8</v>
      </c>
      <c r="C19" s="38">
        <v>83</v>
      </c>
      <c r="D19" s="38">
        <v>18</v>
      </c>
      <c r="E19" s="38">
        <v>0</v>
      </c>
      <c r="F19" s="51">
        <f>EXPENSE!R19</f>
        <v>4254.6965888999994</v>
      </c>
    </row>
    <row r="20" spans="1:6">
      <c r="A20" s="38">
        <v>19</v>
      </c>
      <c r="B20">
        <v>7</v>
      </c>
      <c r="C20" s="38">
        <v>82</v>
      </c>
      <c r="D20" s="38">
        <v>19</v>
      </c>
      <c r="E20" s="38">
        <v>0</v>
      </c>
      <c r="F20" s="51">
        <f>EXPENSE!R20</f>
        <v>490.88396680000005</v>
      </c>
    </row>
    <row r="21" spans="1:6">
      <c r="A21" s="38">
        <v>20</v>
      </c>
      <c r="B21">
        <v>6</v>
      </c>
      <c r="C21" s="38">
        <v>81</v>
      </c>
      <c r="D21" s="38">
        <v>20</v>
      </c>
      <c r="E21" s="38">
        <v>0.12</v>
      </c>
      <c r="F21" s="51">
        <f>EXPENSE!R21</f>
        <v>-1507.7247584000002</v>
      </c>
    </row>
    <row r="22" spans="1:6">
      <c r="A22" s="38">
        <v>21</v>
      </c>
      <c r="B22">
        <v>5</v>
      </c>
      <c r="C22" s="38">
        <v>80</v>
      </c>
      <c r="D22" s="38">
        <v>21</v>
      </c>
      <c r="E22" s="38">
        <v>0.13</v>
      </c>
      <c r="F22" s="51">
        <f>EXPENSE!R22</f>
        <v>-1508.3762425999998</v>
      </c>
    </row>
    <row r="23" spans="1:6">
      <c r="A23" s="38">
        <v>22</v>
      </c>
      <c r="B23">
        <v>4</v>
      </c>
      <c r="C23" s="38">
        <v>79</v>
      </c>
      <c r="D23" s="38">
        <v>22</v>
      </c>
      <c r="E23" s="38">
        <v>0.31</v>
      </c>
      <c r="F23" s="51">
        <f>EXPENSE!R23</f>
        <v>-1193.0693719999999</v>
      </c>
    </row>
    <row r="24" spans="1:6">
      <c r="A24" s="38">
        <v>23</v>
      </c>
      <c r="B24">
        <v>3</v>
      </c>
      <c r="C24" s="38">
        <v>78</v>
      </c>
      <c r="D24" s="38">
        <v>23</v>
      </c>
      <c r="E24" s="38">
        <v>0</v>
      </c>
      <c r="F24" s="51">
        <f>EXPENSE!R24</f>
        <v>45.931999999999789</v>
      </c>
    </row>
    <row r="25" spans="1:6">
      <c r="A25" s="38">
        <v>24</v>
      </c>
      <c r="B25">
        <v>2</v>
      </c>
      <c r="C25" s="38">
        <v>77</v>
      </c>
      <c r="D25" s="38">
        <v>24</v>
      </c>
      <c r="E25" s="38">
        <v>0</v>
      </c>
      <c r="F25" s="51">
        <f>EXPENSE!R25</f>
        <v>2349.0195519999997</v>
      </c>
    </row>
    <row r="26" spans="1:6">
      <c r="A26" s="38">
        <v>25</v>
      </c>
      <c r="B26">
        <v>1</v>
      </c>
      <c r="C26" s="38">
        <v>76</v>
      </c>
      <c r="D26" s="38">
        <v>25</v>
      </c>
      <c r="E26" s="38">
        <v>0</v>
      </c>
      <c r="F26" s="51">
        <f>EXPENSE!R26</f>
        <v>1106.4845199999995</v>
      </c>
    </row>
    <row r="27" spans="1:6">
      <c r="A27" s="38">
        <v>26</v>
      </c>
      <c r="B27" s="38">
        <v>50</v>
      </c>
      <c r="C27" s="38">
        <v>75</v>
      </c>
      <c r="D27" s="38">
        <v>26</v>
      </c>
      <c r="E27" s="38">
        <v>0</v>
      </c>
      <c r="F27" s="51">
        <f>EXPENSE!R27</f>
        <v>1553.2636160000002</v>
      </c>
    </row>
    <row r="28" spans="1:6">
      <c r="A28" s="38">
        <v>27</v>
      </c>
      <c r="B28" s="38">
        <v>49</v>
      </c>
      <c r="C28" s="38">
        <v>74</v>
      </c>
      <c r="D28" s="38">
        <v>27</v>
      </c>
      <c r="E28" s="38">
        <v>0</v>
      </c>
      <c r="F28" s="51">
        <f>EXPENSE!R28</f>
        <v>764.50760480000008</v>
      </c>
    </row>
    <row r="29" spans="1:6">
      <c r="A29" s="38">
        <v>28</v>
      </c>
      <c r="B29" s="38">
        <v>48</v>
      </c>
      <c r="C29" s="38">
        <v>73</v>
      </c>
      <c r="D29" s="38">
        <v>28</v>
      </c>
      <c r="E29" s="38">
        <v>0</v>
      </c>
      <c r="F29" s="51">
        <f>EXPENSE!R29</f>
        <v>5052.2263330399992</v>
      </c>
    </row>
    <row r="30" spans="1:6">
      <c r="A30" s="38">
        <v>29</v>
      </c>
      <c r="B30" s="38">
        <v>47</v>
      </c>
      <c r="C30" s="38">
        <v>72</v>
      </c>
      <c r="D30" s="38">
        <v>29</v>
      </c>
      <c r="E30" s="38">
        <v>0</v>
      </c>
      <c r="F30" s="51">
        <f>EXPENSE!R30</f>
        <v>864.48729879999996</v>
      </c>
    </row>
    <row r="31" spans="1:6">
      <c r="A31" s="38">
        <v>30</v>
      </c>
      <c r="B31" s="38">
        <v>46</v>
      </c>
      <c r="C31" s="38">
        <v>71</v>
      </c>
      <c r="D31" s="38">
        <v>30</v>
      </c>
      <c r="E31" s="38">
        <v>0</v>
      </c>
      <c r="F31" s="51">
        <f>EXPENSE!R31</f>
        <v>856.5729359999998</v>
      </c>
    </row>
    <row r="32" spans="1:6">
      <c r="A32" s="38">
        <v>31</v>
      </c>
      <c r="B32" s="38">
        <v>45</v>
      </c>
      <c r="C32" s="38">
        <v>70</v>
      </c>
      <c r="D32" s="38">
        <v>31</v>
      </c>
      <c r="E32" s="38">
        <v>0</v>
      </c>
      <c r="F32" s="51">
        <f>EXPENSE!R32</f>
        <v>5371.8943040000004</v>
      </c>
    </row>
    <row r="33" spans="1:6">
      <c r="A33" s="38">
        <v>32</v>
      </c>
      <c r="B33" s="38">
        <v>44</v>
      </c>
      <c r="C33" s="38">
        <v>69</v>
      </c>
      <c r="D33" s="38">
        <v>32</v>
      </c>
      <c r="E33" s="38">
        <v>0</v>
      </c>
      <c r="F33" s="51">
        <f>EXPENSE!R33</f>
        <v>282.13313199999948</v>
      </c>
    </row>
    <row r="34" spans="1:6">
      <c r="A34" s="38">
        <v>33</v>
      </c>
      <c r="B34" s="38">
        <v>43</v>
      </c>
      <c r="C34" s="38">
        <v>68</v>
      </c>
      <c r="D34" s="38">
        <v>33</v>
      </c>
      <c r="E34" s="38">
        <v>0.2</v>
      </c>
      <c r="F34" s="51">
        <f>EXPENSE!R34</f>
        <v>-1626.8668650000004</v>
      </c>
    </row>
    <row r="35" spans="1:6">
      <c r="A35" s="38">
        <v>34</v>
      </c>
      <c r="B35" s="38">
        <v>42</v>
      </c>
      <c r="C35" s="38">
        <v>67</v>
      </c>
      <c r="D35" s="38">
        <v>34</v>
      </c>
      <c r="E35" s="38">
        <v>0.03</v>
      </c>
      <c r="F35" s="51">
        <f>EXPENSE!R35</f>
        <v>-1347.8111600000002</v>
      </c>
    </row>
    <row r="36" spans="1:6">
      <c r="A36" s="38">
        <v>35</v>
      </c>
      <c r="B36" s="38">
        <v>41</v>
      </c>
      <c r="C36" s="38">
        <v>66</v>
      </c>
      <c r="D36" s="38">
        <v>35</v>
      </c>
      <c r="E36" s="38">
        <v>0</v>
      </c>
      <c r="F36" s="51">
        <f>EXPENSE!R36</f>
        <v>2981.1175987399997</v>
      </c>
    </row>
    <row r="37" spans="1:6">
      <c r="A37" s="38">
        <v>36</v>
      </c>
      <c r="B37" s="38">
        <v>40</v>
      </c>
      <c r="C37" s="38">
        <v>65</v>
      </c>
      <c r="D37" s="38">
        <v>36</v>
      </c>
      <c r="E37" s="38">
        <v>0</v>
      </c>
      <c r="F37" s="51">
        <f>EXPENSE!R37</f>
        <v>1161.0413840000006</v>
      </c>
    </row>
    <row r="38" spans="1:6">
      <c r="A38" s="38">
        <v>37</v>
      </c>
      <c r="B38" s="38">
        <v>39</v>
      </c>
      <c r="C38" s="38">
        <v>64</v>
      </c>
      <c r="D38" s="38">
        <v>37</v>
      </c>
      <c r="E38" s="38">
        <v>0</v>
      </c>
      <c r="F38" s="51">
        <f>EXPENSE!R38</f>
        <v>1511.0759099999996</v>
      </c>
    </row>
    <row r="39" spans="1:6">
      <c r="A39" s="38">
        <v>38</v>
      </c>
      <c r="B39" s="38">
        <v>38</v>
      </c>
      <c r="C39" s="38">
        <v>63</v>
      </c>
      <c r="D39" s="38">
        <v>38</v>
      </c>
      <c r="E39" s="38">
        <v>0</v>
      </c>
      <c r="F39" s="51">
        <f>EXPENSE!R39</f>
        <v>1554.0152499999999</v>
      </c>
    </row>
    <row r="40" spans="1:6">
      <c r="A40" s="38">
        <v>39</v>
      </c>
      <c r="B40" s="38">
        <v>37</v>
      </c>
      <c r="C40" s="38">
        <v>62</v>
      </c>
      <c r="D40" s="38">
        <v>39</v>
      </c>
      <c r="E40" s="38">
        <v>0</v>
      </c>
      <c r="F40" s="51">
        <f>EXPENSE!R40</f>
        <v>846.47177999999985</v>
      </c>
    </row>
    <row r="41" spans="1:6">
      <c r="A41" s="38">
        <v>40</v>
      </c>
      <c r="B41" s="38">
        <v>36</v>
      </c>
      <c r="C41" s="38">
        <v>61</v>
      </c>
      <c r="D41" s="38">
        <v>40</v>
      </c>
      <c r="E41" s="38">
        <v>0.1</v>
      </c>
      <c r="F41" s="51">
        <f>EXPENSE!R41</f>
        <v>-149.68316899999991</v>
      </c>
    </row>
    <row r="42" spans="1:6">
      <c r="A42" s="38">
        <v>41</v>
      </c>
      <c r="B42" s="38">
        <v>35</v>
      </c>
      <c r="C42" s="38">
        <v>60</v>
      </c>
      <c r="D42" s="38">
        <v>41</v>
      </c>
      <c r="E42" s="38">
        <v>0</v>
      </c>
      <c r="F42" s="51">
        <f>EXPENSE!R42</f>
        <v>1709.4964719999996</v>
      </c>
    </row>
    <row r="43" spans="1:6">
      <c r="A43" s="38">
        <v>42</v>
      </c>
      <c r="B43" s="38">
        <v>34</v>
      </c>
      <c r="C43" s="38">
        <v>59</v>
      </c>
      <c r="D43" s="38">
        <v>42</v>
      </c>
      <c r="E43" s="38">
        <v>0</v>
      </c>
      <c r="F43" s="51">
        <f>EXPENSE!R43</f>
        <v>3659.4056439999999</v>
      </c>
    </row>
    <row r="44" spans="1:6">
      <c r="A44" s="38">
        <v>43</v>
      </c>
      <c r="B44" s="38">
        <v>33</v>
      </c>
      <c r="C44" s="38">
        <v>58</v>
      </c>
      <c r="D44" s="38">
        <v>43</v>
      </c>
      <c r="E44" s="38">
        <v>0</v>
      </c>
      <c r="F44" s="51">
        <f>EXPENSE!R44</f>
        <v>2673.41525</v>
      </c>
    </row>
    <row r="45" spans="1:6">
      <c r="A45" s="38">
        <v>44</v>
      </c>
      <c r="B45" s="38">
        <v>32</v>
      </c>
      <c r="C45" s="38">
        <v>57</v>
      </c>
      <c r="D45" s="38">
        <v>44</v>
      </c>
      <c r="E45" s="38">
        <v>0.11</v>
      </c>
      <c r="F45" s="51">
        <f>EXPENSE!R45</f>
        <v>-806.90741999999977</v>
      </c>
    </row>
    <row r="46" spans="1:6">
      <c r="A46" s="38">
        <v>45</v>
      </c>
      <c r="B46" s="38">
        <v>31</v>
      </c>
      <c r="C46" s="38">
        <v>56</v>
      </c>
      <c r="D46" s="38">
        <v>45</v>
      </c>
      <c r="E46" s="38">
        <v>0</v>
      </c>
      <c r="F46" s="51">
        <f>EXPENSE!R46</f>
        <v>2174.36132</v>
      </c>
    </row>
    <row r="47" spans="1:6">
      <c r="A47" s="38">
        <v>46</v>
      </c>
      <c r="B47" s="38">
        <v>30</v>
      </c>
      <c r="C47" s="38">
        <v>55</v>
      </c>
      <c r="D47" s="38">
        <v>46</v>
      </c>
      <c r="E47" s="38">
        <v>0</v>
      </c>
      <c r="F47" s="51">
        <f>EXPENSE!R47</f>
        <v>4082.8215999999989</v>
      </c>
    </row>
    <row r="48" spans="1:6">
      <c r="A48" s="38">
        <v>47</v>
      </c>
      <c r="B48" s="38">
        <v>29</v>
      </c>
      <c r="C48" s="38">
        <v>54</v>
      </c>
      <c r="D48" s="38">
        <v>47</v>
      </c>
      <c r="E48" s="38">
        <v>0</v>
      </c>
      <c r="F48" s="51">
        <f>EXPENSE!R48</f>
        <v>2421.8346539999993</v>
      </c>
    </row>
    <row r="49" spans="1:6">
      <c r="A49" s="38">
        <v>48</v>
      </c>
      <c r="B49" s="38">
        <v>28</v>
      </c>
      <c r="C49" s="38">
        <v>53</v>
      </c>
      <c r="D49" s="38">
        <v>48</v>
      </c>
      <c r="E49" s="38">
        <v>0</v>
      </c>
      <c r="F49" s="51">
        <f>EXPENSE!R49</f>
        <v>1637.9836519999997</v>
      </c>
    </row>
    <row r="50" spans="1:6">
      <c r="A50" s="38">
        <v>49</v>
      </c>
      <c r="B50" s="38">
        <v>27</v>
      </c>
      <c r="C50" s="38">
        <v>52</v>
      </c>
      <c r="D50" s="38">
        <v>49</v>
      </c>
      <c r="E50" s="38">
        <v>0</v>
      </c>
      <c r="F50" s="51">
        <f>EXPENSE!R50</f>
        <v>1981.4565000000002</v>
      </c>
    </row>
    <row r="51" spans="1:6">
      <c r="A51" s="38">
        <v>50</v>
      </c>
      <c r="B51" s="38">
        <v>26</v>
      </c>
      <c r="C51" s="38">
        <v>51</v>
      </c>
      <c r="D51" s="38">
        <v>50</v>
      </c>
      <c r="E51" s="38">
        <v>0.13</v>
      </c>
      <c r="F51" s="51">
        <f>EXPENSE!R51</f>
        <v>-458.97859199999971</v>
      </c>
    </row>
    <row r="52" spans="1:6">
      <c r="A52" s="38">
        <v>51</v>
      </c>
      <c r="B52" s="38">
        <v>75</v>
      </c>
      <c r="C52" s="38">
        <v>50</v>
      </c>
      <c r="D52" s="38">
        <v>51</v>
      </c>
      <c r="E52" s="38">
        <v>0.05</v>
      </c>
      <c r="F52" s="51">
        <f>EXPENSE!R52</f>
        <v>-1677.7359099999996</v>
      </c>
    </row>
    <row r="53" spans="1:6">
      <c r="A53" s="38">
        <v>52</v>
      </c>
      <c r="B53" s="38">
        <v>74</v>
      </c>
      <c r="C53" s="38">
        <v>49</v>
      </c>
      <c r="D53" s="38">
        <v>52</v>
      </c>
      <c r="E53" s="38">
        <v>0</v>
      </c>
      <c r="F53" s="51">
        <f>EXPENSE!R53</f>
        <v>4685.0725120000006</v>
      </c>
    </row>
    <row r="54" spans="1:6">
      <c r="A54" s="38">
        <v>53</v>
      </c>
      <c r="B54" s="38">
        <v>73</v>
      </c>
      <c r="C54" s="38">
        <v>48</v>
      </c>
      <c r="D54" s="38">
        <v>53</v>
      </c>
      <c r="E54" s="38">
        <v>0</v>
      </c>
      <c r="F54" s="51">
        <f>EXPENSE!R54</f>
        <v>2752.4931613999997</v>
      </c>
    </row>
    <row r="55" spans="1:6">
      <c r="A55" s="38">
        <v>54</v>
      </c>
      <c r="B55" s="38">
        <v>72</v>
      </c>
      <c r="C55" s="38">
        <v>47</v>
      </c>
      <c r="D55" s="38">
        <v>54</v>
      </c>
      <c r="E55" s="38">
        <v>0</v>
      </c>
      <c r="F55" s="51">
        <f>EXPENSE!R55</f>
        <v>5552.703840000001</v>
      </c>
    </row>
    <row r="56" spans="1:6">
      <c r="A56" s="38">
        <v>55</v>
      </c>
      <c r="B56" s="38">
        <v>71</v>
      </c>
      <c r="C56" s="38">
        <v>46</v>
      </c>
      <c r="D56" s="38">
        <v>55</v>
      </c>
      <c r="E56" s="38">
        <v>0</v>
      </c>
      <c r="F56" s="51">
        <f>EXPENSE!R56</f>
        <v>1932.2188999999994</v>
      </c>
    </row>
    <row r="57" spans="1:6">
      <c r="A57" s="38">
        <v>56</v>
      </c>
      <c r="B57" s="38">
        <v>70</v>
      </c>
      <c r="C57" s="38">
        <v>45</v>
      </c>
      <c r="D57" s="38">
        <v>56</v>
      </c>
      <c r="E57" s="38">
        <v>0</v>
      </c>
      <c r="F57" s="51">
        <f>EXPENSE!R57</f>
        <v>2019.4695080000001</v>
      </c>
    </row>
    <row r="58" spans="1:6">
      <c r="A58" s="38">
        <v>57</v>
      </c>
      <c r="B58" s="38">
        <v>69</v>
      </c>
      <c r="C58" s="38">
        <v>44</v>
      </c>
      <c r="D58" s="38">
        <v>57</v>
      </c>
      <c r="E58" s="38">
        <v>0.18</v>
      </c>
      <c r="F58" s="51">
        <f>EXPENSE!R58</f>
        <v>-1980.49424</v>
      </c>
    </row>
    <row r="59" spans="1:6">
      <c r="A59" s="38">
        <v>58</v>
      </c>
      <c r="B59" s="38">
        <v>68</v>
      </c>
      <c r="C59" s="38">
        <v>43</v>
      </c>
      <c r="D59" s="38">
        <v>58</v>
      </c>
      <c r="E59" s="38">
        <v>0</v>
      </c>
      <c r="F59" s="51">
        <f>EXPENSE!R59</f>
        <v>414.3160799999996</v>
      </c>
    </row>
    <row r="60" spans="1:6">
      <c r="A60" s="38">
        <v>59</v>
      </c>
      <c r="B60" s="38">
        <v>67</v>
      </c>
      <c r="C60" s="38">
        <v>42</v>
      </c>
      <c r="D60" s="38">
        <v>59</v>
      </c>
      <c r="E60" s="38">
        <v>0</v>
      </c>
      <c r="F60" s="51">
        <f>EXPENSE!R60</f>
        <v>992.89795200000026</v>
      </c>
    </row>
    <row r="61" spans="1:6">
      <c r="A61" s="38">
        <v>60</v>
      </c>
      <c r="B61" s="38">
        <v>66</v>
      </c>
      <c r="C61" s="38">
        <v>41</v>
      </c>
      <c r="D61" s="38">
        <v>60</v>
      </c>
      <c r="E61" s="38">
        <v>0</v>
      </c>
      <c r="F61" s="51">
        <f>EXPENSE!R61</f>
        <v>2139.9878840000001</v>
      </c>
    </row>
    <row r="62" spans="1:6">
      <c r="A62" s="38">
        <v>61</v>
      </c>
      <c r="B62" s="38">
        <v>65</v>
      </c>
      <c r="C62" s="38">
        <v>40</v>
      </c>
      <c r="D62" s="38">
        <v>61</v>
      </c>
      <c r="E62" s="38">
        <v>0.06</v>
      </c>
      <c r="F62" s="51">
        <f>EXPENSE!R62</f>
        <v>-621.26864000000046</v>
      </c>
    </row>
    <row r="63" spans="1:6">
      <c r="A63" s="38">
        <v>62</v>
      </c>
      <c r="B63" s="38">
        <v>64</v>
      </c>
      <c r="C63" s="38">
        <v>39</v>
      </c>
      <c r="D63" s="38">
        <v>62</v>
      </c>
      <c r="E63" s="38">
        <v>0</v>
      </c>
      <c r="F63" s="51">
        <f>EXPENSE!R63</f>
        <v>1498.693192</v>
      </c>
    </row>
    <row r="64" spans="1:6">
      <c r="A64" s="38">
        <v>63</v>
      </c>
      <c r="B64" s="38">
        <v>63</v>
      </c>
      <c r="C64" s="38">
        <v>38</v>
      </c>
      <c r="D64" s="38">
        <v>63</v>
      </c>
      <c r="E64" s="38">
        <v>0.18</v>
      </c>
      <c r="F64" s="51">
        <f>EXPENSE!R64</f>
        <v>-994.99891999999977</v>
      </c>
    </row>
    <row r="65" spans="1:6">
      <c r="A65" s="38">
        <v>64</v>
      </c>
      <c r="B65" s="38">
        <v>62</v>
      </c>
      <c r="C65" s="38">
        <v>37</v>
      </c>
      <c r="D65" s="38">
        <v>64</v>
      </c>
      <c r="E65" s="38">
        <v>0</v>
      </c>
      <c r="F65" s="51">
        <f>EXPENSE!R65</f>
        <v>5061.3409000000001</v>
      </c>
    </row>
    <row r="66" spans="1:6">
      <c r="A66" s="38">
        <v>65</v>
      </c>
      <c r="B66" s="38">
        <v>61</v>
      </c>
      <c r="C66" s="38">
        <v>36</v>
      </c>
      <c r="D66" s="38">
        <v>65</v>
      </c>
      <c r="E66" s="38">
        <v>0</v>
      </c>
      <c r="F66" s="51">
        <f>EXPENSE!R66</f>
        <v>4118.1191239999998</v>
      </c>
    </row>
    <row r="67" spans="1:6">
      <c r="A67" s="38">
        <v>66</v>
      </c>
      <c r="B67" s="38">
        <v>60</v>
      </c>
      <c r="C67" s="38">
        <v>35</v>
      </c>
      <c r="D67" s="38">
        <v>66</v>
      </c>
      <c r="E67" s="38">
        <v>0</v>
      </c>
      <c r="F67" s="51">
        <f>EXPENSE!R67</f>
        <v>5444.0531040000005</v>
      </c>
    </row>
    <row r="68" spans="1:6">
      <c r="A68" s="38">
        <v>67</v>
      </c>
      <c r="B68" s="38">
        <v>59</v>
      </c>
      <c r="C68" s="38">
        <v>34</v>
      </c>
      <c r="D68" s="38">
        <v>67</v>
      </c>
      <c r="E68" s="38">
        <v>0</v>
      </c>
      <c r="F68" s="51">
        <f>EXPENSE!R68</f>
        <v>1751.4991</v>
      </c>
    </row>
    <row r="69" spans="1:6">
      <c r="A69" s="38">
        <v>68</v>
      </c>
      <c r="B69" s="38">
        <v>58</v>
      </c>
      <c r="C69" s="38">
        <v>33</v>
      </c>
      <c r="D69" s="38">
        <v>68</v>
      </c>
      <c r="E69" s="38">
        <v>0</v>
      </c>
      <c r="F69" s="51">
        <f>EXPENSE!R69</f>
        <v>2279.8628799999997</v>
      </c>
    </row>
    <row r="70" spans="1:6">
      <c r="A70" s="38">
        <v>69</v>
      </c>
      <c r="B70" s="38">
        <v>57</v>
      </c>
      <c r="C70" s="38">
        <v>32</v>
      </c>
      <c r="D70" s="38">
        <v>69</v>
      </c>
      <c r="E70" s="38">
        <v>0.13</v>
      </c>
      <c r="F70" s="51">
        <f>EXPENSE!R70</f>
        <v>-170.50037700000007</v>
      </c>
    </row>
    <row r="71" spans="1:6">
      <c r="A71" s="38">
        <v>70</v>
      </c>
      <c r="B71" s="38">
        <v>56</v>
      </c>
      <c r="C71" s="38">
        <v>31</v>
      </c>
      <c r="D71" s="38">
        <v>70</v>
      </c>
      <c r="E71" s="38">
        <v>0</v>
      </c>
      <c r="F71" s="51">
        <f>EXPENSE!R71</f>
        <v>933.68217999999979</v>
      </c>
    </row>
    <row r="72" spans="1:6">
      <c r="A72" s="38">
        <v>71</v>
      </c>
      <c r="B72" s="38">
        <v>55</v>
      </c>
      <c r="C72" s="38">
        <v>30</v>
      </c>
      <c r="D72" s="38">
        <v>71</v>
      </c>
      <c r="E72" s="38">
        <v>0</v>
      </c>
      <c r="F72" s="51">
        <f>EXPENSE!R72</f>
        <v>5034.9390103999995</v>
      </c>
    </row>
    <row r="73" spans="1:6">
      <c r="A73" s="38">
        <v>72</v>
      </c>
      <c r="B73" s="38">
        <v>54</v>
      </c>
      <c r="C73" s="38">
        <v>29</v>
      </c>
      <c r="D73" s="38">
        <v>72</v>
      </c>
      <c r="E73" s="38">
        <v>0</v>
      </c>
      <c r="F73" s="51">
        <f>EXPENSE!R73</f>
        <v>2963.3629891899991</v>
      </c>
    </row>
    <row r="74" spans="1:6">
      <c r="A74" s="38">
        <v>73</v>
      </c>
      <c r="B74" s="38">
        <v>53</v>
      </c>
      <c r="C74" s="38">
        <v>28</v>
      </c>
      <c r="D74" s="38">
        <v>73</v>
      </c>
      <c r="E74" s="38">
        <v>0.19</v>
      </c>
      <c r="F74" s="51">
        <f>EXPENSE!R74</f>
        <v>-115.63444999999979</v>
      </c>
    </row>
    <row r="75" spans="1:6">
      <c r="A75" s="38">
        <v>74</v>
      </c>
      <c r="B75" s="38">
        <v>52</v>
      </c>
      <c r="C75" s="38">
        <v>27</v>
      </c>
      <c r="D75" s="38">
        <v>74</v>
      </c>
      <c r="E75" s="38">
        <v>0</v>
      </c>
      <c r="F75" s="51">
        <f>EXPENSE!R75</f>
        <v>80.90669600000092</v>
      </c>
    </row>
    <row r="76" spans="1:6">
      <c r="A76" s="38">
        <v>75</v>
      </c>
      <c r="B76" s="38">
        <v>51</v>
      </c>
      <c r="C76" s="38">
        <v>26</v>
      </c>
      <c r="D76" s="38">
        <v>75</v>
      </c>
      <c r="E76" s="38">
        <v>0</v>
      </c>
      <c r="F76" s="51">
        <f>EXPENSE!R76</f>
        <v>702.11950600000182</v>
      </c>
    </row>
    <row r="77" spans="1:6">
      <c r="A77" s="38">
        <v>76</v>
      </c>
      <c r="B77" s="38">
        <v>100</v>
      </c>
      <c r="C77" s="38">
        <v>25</v>
      </c>
      <c r="D77" s="38">
        <v>76</v>
      </c>
      <c r="E77" s="38">
        <v>0.11</v>
      </c>
      <c r="F77" s="51">
        <f>EXPENSE!R77</f>
        <v>-305.12099999999998</v>
      </c>
    </row>
    <row r="78" spans="1:6">
      <c r="A78" s="38">
        <v>77</v>
      </c>
      <c r="B78" s="38">
        <v>99</v>
      </c>
      <c r="C78" s="38">
        <v>24</v>
      </c>
      <c r="D78" s="38">
        <v>77</v>
      </c>
      <c r="E78" s="38">
        <v>0</v>
      </c>
      <c r="F78" s="51">
        <f>EXPENSE!R78</f>
        <v>1784.5390857999998</v>
      </c>
    </row>
    <row r="79" spans="1:6">
      <c r="A79" s="38">
        <v>78</v>
      </c>
      <c r="B79" s="38">
        <v>98</v>
      </c>
      <c r="C79" s="38">
        <v>23</v>
      </c>
      <c r="D79" s="38">
        <v>78</v>
      </c>
      <c r="E79" s="38">
        <v>0</v>
      </c>
      <c r="F79" s="51">
        <f>EXPENSE!R79</f>
        <v>933.1847445999997</v>
      </c>
    </row>
    <row r="80" spans="1:6">
      <c r="A80" s="38">
        <v>79</v>
      </c>
      <c r="B80" s="38">
        <v>97</v>
      </c>
      <c r="C80" s="38">
        <v>22</v>
      </c>
      <c r="D80" s="38">
        <v>79</v>
      </c>
      <c r="E80" s="38">
        <v>0</v>
      </c>
      <c r="F80" s="51">
        <f>EXPENSE!R80</f>
        <v>346.69634333333579</v>
      </c>
    </row>
    <row r="81" spans="1:6">
      <c r="A81" s="38">
        <v>80</v>
      </c>
      <c r="B81" s="38">
        <v>96</v>
      </c>
      <c r="C81" s="38">
        <v>21</v>
      </c>
      <c r="D81" s="38">
        <v>80</v>
      </c>
      <c r="E81" s="38">
        <v>0.16</v>
      </c>
      <c r="F81" s="51">
        <f>EXPENSE!R81</f>
        <v>-545.01642133333189</v>
      </c>
    </row>
    <row r="82" spans="1:6">
      <c r="A82" s="38">
        <v>81</v>
      </c>
      <c r="B82" s="38">
        <v>95</v>
      </c>
      <c r="C82" s="38">
        <v>20</v>
      </c>
      <c r="D82" s="38">
        <v>81</v>
      </c>
      <c r="E82" s="38">
        <v>0.17</v>
      </c>
      <c r="F82" s="51">
        <f>EXPENSE!R82</f>
        <v>-2811.7734959999998</v>
      </c>
    </row>
    <row r="83" spans="1:6">
      <c r="A83" s="38">
        <v>82</v>
      </c>
      <c r="B83" s="38">
        <v>94</v>
      </c>
      <c r="C83" s="38">
        <v>19</v>
      </c>
      <c r="D83" s="38">
        <v>82</v>
      </c>
      <c r="E83" s="38">
        <v>7.0000000000000007E-2</v>
      </c>
      <c r="F83" s="51">
        <f>EXPENSE!R83</f>
        <v>-1002.9006122133319</v>
      </c>
    </row>
    <row r="84" spans="1:6">
      <c r="A84" s="38">
        <v>83</v>
      </c>
      <c r="B84" s="38">
        <v>93</v>
      </c>
      <c r="C84" s="38">
        <v>18</v>
      </c>
      <c r="D84" s="38">
        <v>83</v>
      </c>
      <c r="E84" s="38">
        <v>0.14000000000000001</v>
      </c>
      <c r="F84" s="51">
        <f>EXPENSE!R84</f>
        <v>-978.49009475999446</v>
      </c>
    </row>
    <row r="85" spans="1:6">
      <c r="A85" s="38">
        <v>84</v>
      </c>
      <c r="B85" s="38">
        <v>92</v>
      </c>
      <c r="C85" s="38">
        <v>17</v>
      </c>
      <c r="D85" s="38">
        <v>84</v>
      </c>
      <c r="E85" s="38">
        <v>0.11</v>
      </c>
      <c r="F85" s="51">
        <f>EXPENSE!R85</f>
        <v>-1954.150766959998</v>
      </c>
    </row>
    <row r="86" spans="1:6">
      <c r="A86" s="38">
        <v>85</v>
      </c>
      <c r="B86" s="38">
        <v>91</v>
      </c>
      <c r="C86" s="38">
        <v>16</v>
      </c>
      <c r="D86" s="38">
        <v>85</v>
      </c>
      <c r="E86" s="38">
        <v>0.04</v>
      </c>
      <c r="F86" s="51">
        <f>EXPENSE!R86</f>
        <v>-2051.5128064999985</v>
      </c>
    </row>
    <row r="87" spans="1:6">
      <c r="A87" s="38">
        <v>86</v>
      </c>
      <c r="B87" s="38">
        <v>90</v>
      </c>
      <c r="C87" s="38">
        <v>15</v>
      </c>
      <c r="D87" s="38">
        <v>86</v>
      </c>
      <c r="E87" s="38">
        <v>0</v>
      </c>
      <c r="F87" s="51">
        <f>EXPENSE!R87</f>
        <v>163.79515000000038</v>
      </c>
    </row>
    <row r="88" spans="1:6">
      <c r="A88" s="38">
        <v>87</v>
      </c>
      <c r="B88" s="38">
        <v>89</v>
      </c>
      <c r="C88" s="38">
        <v>14</v>
      </c>
      <c r="D88" s="38">
        <v>87</v>
      </c>
      <c r="E88" s="38">
        <v>0</v>
      </c>
      <c r="F88" s="51">
        <f>EXPENSE!R88</f>
        <v>5332.9955626999999</v>
      </c>
    </row>
    <row r="89" spans="1:6">
      <c r="A89" s="38">
        <v>88</v>
      </c>
      <c r="B89" s="38">
        <v>88</v>
      </c>
      <c r="C89" s="38">
        <v>13</v>
      </c>
      <c r="D89" s="38">
        <v>88</v>
      </c>
      <c r="E89" s="38">
        <v>0</v>
      </c>
      <c r="F89" s="51">
        <f>EXPENSE!R89</f>
        <v>5615.0186679999988</v>
      </c>
    </row>
    <row r="90" spans="1:6">
      <c r="A90" s="38">
        <v>89</v>
      </c>
      <c r="B90" s="38">
        <v>87</v>
      </c>
      <c r="C90" s="38">
        <v>12</v>
      </c>
      <c r="D90" s="38">
        <v>89</v>
      </c>
      <c r="E90" s="38">
        <v>0</v>
      </c>
      <c r="F90" s="51">
        <f>EXPENSE!R90</f>
        <v>1470.0900300000003</v>
      </c>
    </row>
    <row r="91" spans="1:6">
      <c r="A91" s="38">
        <v>90</v>
      </c>
      <c r="B91" s="38">
        <v>86</v>
      </c>
      <c r="C91" s="38">
        <v>11</v>
      </c>
      <c r="D91" s="38">
        <v>90</v>
      </c>
      <c r="E91" s="38">
        <v>0</v>
      </c>
      <c r="F91" s="51">
        <f>EXPENSE!R91</f>
        <v>2345.0654710000008</v>
      </c>
    </row>
    <row r="92" spans="1:6">
      <c r="A92" s="38">
        <v>91</v>
      </c>
      <c r="B92" s="38">
        <v>85</v>
      </c>
      <c r="C92" s="38">
        <v>10</v>
      </c>
      <c r="D92" s="38">
        <v>91</v>
      </c>
      <c r="E92" s="38">
        <v>0</v>
      </c>
      <c r="F92" s="51">
        <f>EXPENSE!R92</f>
        <v>505.32084599999826</v>
      </c>
    </row>
    <row r="93" spans="1:6">
      <c r="A93" s="38">
        <v>92</v>
      </c>
      <c r="B93" s="38">
        <v>84</v>
      </c>
      <c r="C93" s="38">
        <v>9</v>
      </c>
      <c r="D93" s="38">
        <v>92</v>
      </c>
      <c r="E93" s="38">
        <v>0</v>
      </c>
      <c r="F93" s="51">
        <f>EXPENSE!R93</f>
        <v>176.27917199999888</v>
      </c>
    </row>
    <row r="94" spans="1:6">
      <c r="A94" s="38">
        <v>93</v>
      </c>
      <c r="B94" s="38">
        <v>83</v>
      </c>
      <c r="C94" s="38">
        <v>8</v>
      </c>
      <c r="D94" s="38">
        <v>93</v>
      </c>
      <c r="E94" s="38">
        <v>0</v>
      </c>
      <c r="F94" s="51">
        <f>EXPENSE!R94</f>
        <v>1011.084057999999</v>
      </c>
    </row>
    <row r="95" spans="1:6">
      <c r="A95" s="38">
        <v>94</v>
      </c>
      <c r="B95" s="38">
        <v>82</v>
      </c>
      <c r="C95" s="38">
        <v>7</v>
      </c>
      <c r="D95" s="38">
        <v>94</v>
      </c>
      <c r="E95" s="38">
        <v>0</v>
      </c>
      <c r="F95" s="51">
        <f>EXPENSE!R95</f>
        <v>798.83217599999898</v>
      </c>
    </row>
    <row r="96" spans="1:6">
      <c r="A96" s="38">
        <v>95</v>
      </c>
      <c r="B96" s="38">
        <v>81</v>
      </c>
      <c r="C96" s="38">
        <v>6</v>
      </c>
      <c r="D96" s="38">
        <v>95</v>
      </c>
      <c r="E96" s="38">
        <v>0</v>
      </c>
      <c r="F96" s="51">
        <f>EXPENSE!R96</f>
        <v>2545.5417939999984</v>
      </c>
    </row>
    <row r="97" spans="1:6">
      <c r="A97" s="38">
        <v>96</v>
      </c>
      <c r="B97" s="38">
        <v>80</v>
      </c>
      <c r="C97" s="38">
        <v>5</v>
      </c>
      <c r="D97" s="38">
        <v>96</v>
      </c>
      <c r="E97" s="38">
        <v>0</v>
      </c>
      <c r="F97" s="51">
        <f>EXPENSE!R97</f>
        <v>705.61242799999854</v>
      </c>
    </row>
    <row r="98" spans="1:6">
      <c r="A98" s="38">
        <v>97</v>
      </c>
      <c r="B98" s="38">
        <v>79</v>
      </c>
      <c r="C98" s="38">
        <v>4</v>
      </c>
      <c r="D98" s="38">
        <v>97</v>
      </c>
      <c r="E98" s="38">
        <v>0</v>
      </c>
      <c r="F98" s="51">
        <f>EXPENSE!R98</f>
        <v>870.61128999999858</v>
      </c>
    </row>
    <row r="99" spans="1:6">
      <c r="A99" s="38">
        <v>98</v>
      </c>
      <c r="B99" s="38">
        <v>78</v>
      </c>
      <c r="C99" s="38">
        <v>3</v>
      </c>
      <c r="D99" s="38">
        <v>98</v>
      </c>
      <c r="E99" s="38">
        <v>0</v>
      </c>
      <c r="F99" s="51">
        <f>EXPENSE!R99</f>
        <v>169.35941599999853</v>
      </c>
    </row>
    <row r="100" spans="1:6">
      <c r="A100" s="38">
        <v>99</v>
      </c>
      <c r="B100" s="38">
        <v>77</v>
      </c>
      <c r="C100" s="38">
        <v>2</v>
      </c>
      <c r="D100" s="38">
        <v>99</v>
      </c>
      <c r="E100" s="38">
        <v>0.18</v>
      </c>
      <c r="F100" s="51">
        <f>EXPENSE!R100</f>
        <v>-639.8159140000015</v>
      </c>
    </row>
    <row r="101" spans="1:6">
      <c r="A101" s="38"/>
      <c r="C101" s="38"/>
      <c r="D101" s="38"/>
      <c r="E101" s="38"/>
      <c r="F101" s="51"/>
    </row>
    <row r="102" spans="1:6">
      <c r="F102" s="51"/>
    </row>
    <row r="103" spans="1:6">
      <c r="F103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RELATIONAL DB</vt:lpstr>
      <vt:lpstr>USERS</vt:lpstr>
      <vt:lpstr>INCOME</vt:lpstr>
      <vt:lpstr>TAX</vt:lpstr>
      <vt:lpstr>SAVING</vt:lpstr>
      <vt:lpstr>INVESTMENT</vt:lpstr>
      <vt:lpstr>EXPENSE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Oluwadamilola BELLO</dc:creator>
  <cp:lastModifiedBy>Oluwadamilola BELLO</cp:lastModifiedBy>
  <dcterms:created xsi:type="dcterms:W3CDTF">2024-10-12T06:53:01Z</dcterms:created>
  <dcterms:modified xsi:type="dcterms:W3CDTF">2024-11-11T15:29:35Z</dcterms:modified>
</cp:coreProperties>
</file>