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showInkAnnotation="0" autoCompressPictures="0"/>
  <mc:AlternateContent xmlns:mc="http://schemas.openxmlformats.org/markup-compatibility/2006">
    <mc:Choice Requires="x15">
      <x15ac:absPath xmlns:x15ac="http://schemas.microsoft.com/office/spreadsheetml/2010/11/ac" url="/Users/fabioferrara/Desktop/UZH/4. Semester/Masterarbeit/Daten/PANDA/"/>
    </mc:Choice>
  </mc:AlternateContent>
  <xr:revisionPtr revIDLastSave="0" documentId="8_{0DEC2E71-75EB-1A42-B238-D23AB364C7A9}" xr6:coauthVersionLast="47" xr6:coauthVersionMax="47" xr10:uidLastSave="{00000000-0000-0000-0000-000000000000}"/>
  <bookViews>
    <workbookView xWindow="0" yWindow="500" windowWidth="26840" windowHeight="15380" tabRatio="771" xr2:uid="{00000000-000D-0000-FFFF-FFFF00000000}"/>
  </bookViews>
  <sheets>
    <sheet name="Question No. " sheetId="3" r:id="rId1"/>
    <sheet name="Explanations" sheetId="5" r:id="rId2"/>
    <sheet name="Worldbank PPP Data" sheetId="4" r:id="rId3"/>
    <sheet name="Exchange Rates" sheetId="6"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___________exp1">[1]result!#REF!</definedName>
    <definedName name="___________pri1">[1]result!#REF!</definedName>
    <definedName name="___________VN1">#REF!</definedName>
    <definedName name="___________VN2">#REF!</definedName>
    <definedName name="___________VN3">#REF!</definedName>
    <definedName name="___________VN4">#REF!</definedName>
    <definedName name="__________exp1">[1]result!#REF!</definedName>
    <definedName name="__________pri1">[1]result!#REF!</definedName>
    <definedName name="__________VN1">#REF!</definedName>
    <definedName name="__________VN2">#REF!</definedName>
    <definedName name="__________VN3">#REF!</definedName>
    <definedName name="__________VN4">#REF!</definedName>
    <definedName name="_________exp1">[1]result!#REF!</definedName>
    <definedName name="_________pri1">[1]result!#REF!</definedName>
    <definedName name="_________VN1">#REF!</definedName>
    <definedName name="_________VN2">#REF!</definedName>
    <definedName name="_________VN3">#REF!</definedName>
    <definedName name="_________VN4">#REF!</definedName>
    <definedName name="________exp1">[1]result!#REF!</definedName>
    <definedName name="________pri1">[1]result!#REF!</definedName>
    <definedName name="________VN1">#REF!</definedName>
    <definedName name="________VN2">#REF!</definedName>
    <definedName name="________VN3">#REF!</definedName>
    <definedName name="________VN4">#REF!</definedName>
    <definedName name="_______exp1">[1]result!#REF!</definedName>
    <definedName name="_______pri1">[1]result!#REF!</definedName>
    <definedName name="_______VN1">#REF!</definedName>
    <definedName name="_______VN2">#REF!</definedName>
    <definedName name="_______VN3">#REF!</definedName>
    <definedName name="_______VN4">#REF!</definedName>
    <definedName name="______exp1">[1]result!#REF!</definedName>
    <definedName name="______pri1">[1]result!#REF!</definedName>
    <definedName name="______VN1">#REF!</definedName>
    <definedName name="______VN2">#REF!</definedName>
    <definedName name="______VN3">#REF!</definedName>
    <definedName name="______VN4">#REF!</definedName>
    <definedName name="_____exp1">[1]result!#REF!</definedName>
    <definedName name="_____pri1">[1]result!#REF!</definedName>
    <definedName name="_____VN1">#REF!</definedName>
    <definedName name="_____VN2">#REF!</definedName>
    <definedName name="_____VN3">#REF!</definedName>
    <definedName name="_____VN4">#REF!</definedName>
    <definedName name="____exp1">[1]result!#REF!</definedName>
    <definedName name="____pri1">[1]result!#REF!</definedName>
    <definedName name="____VN1">#REF!</definedName>
    <definedName name="____VN2">#REF!</definedName>
    <definedName name="____VN3">#REF!</definedName>
    <definedName name="____VN4">#REF!</definedName>
    <definedName name="___exp1">[1]result!#REF!</definedName>
    <definedName name="___pri1">[1]result!#REF!</definedName>
    <definedName name="___VN1">#REF!</definedName>
    <definedName name="___VN2">#REF!</definedName>
    <definedName name="___VN3">#REF!</definedName>
    <definedName name="___VN4">#REF!</definedName>
    <definedName name="__exp1">[1]result!#REF!</definedName>
    <definedName name="__pri1">[1]result!#REF!</definedName>
    <definedName name="__VN1">#REF!</definedName>
    <definedName name="__VN2">#REF!</definedName>
    <definedName name="__VN3">#REF!</definedName>
    <definedName name="__VN4">#REF!</definedName>
    <definedName name="_AFN2">#REF!</definedName>
    <definedName name="_BCr2">#REF!</definedName>
    <definedName name="_CN">#REF!</definedName>
    <definedName name="_exp1">[1]result!#REF!</definedName>
    <definedName name="_xlnm._FilterDatabase" localSheetId="0" hidden="1">'Question No. '!$B$1:$J$209</definedName>
    <definedName name="_lc">#REF!</definedName>
    <definedName name="_MAINAGGREGATES">#REF!</definedName>
    <definedName name="_Order1" hidden="1">255</definedName>
    <definedName name="_pri1">[1]result!#REF!</definedName>
    <definedName name="_pri2">[1]result!#REF!</definedName>
    <definedName name="_VN1">#REF!</definedName>
    <definedName name="_VN2">#REF!</definedName>
    <definedName name="_VN3">#REF!</definedName>
    <definedName name="_VN4">#REF!</definedName>
    <definedName name="aaa">#REF!</definedName>
    <definedName name="ad_f">#REF!</definedName>
    <definedName name="ad_f1">#REF!</definedName>
    <definedName name="af_l">#REF!</definedName>
    <definedName name="af_sw">#REF!</definedName>
    <definedName name="AFN">#REF!</definedName>
    <definedName name="AfrCountries">'[2]07-Paramètre'!$B$166:$D$217</definedName>
    <definedName name="Africa2005BH">'[3]Africa 2005 BH'!$B$3:$AY$159</definedName>
    <definedName name="AFV">#REF!</definedName>
    <definedName name="Approaches">'[2]07-Paramètre'!$B$2:$C$6</definedName>
    <definedName name="ASIA2005BH">'[3]Asia 2005 BH'!$B$8:$Z$164</definedName>
    <definedName name="ass">#REF!</definedName>
    <definedName name="BasicHeadings">'[2]07-Paramètre'!$A$9:$C$163</definedName>
    <definedName name="BC_I">#REF!</definedName>
    <definedName name="BCr">#REF!</definedName>
    <definedName name="BHCateg">'[4]8. Categ'!$B$5:$J$165</definedName>
    <definedName name="BHExpend">#REF!</definedName>
    <definedName name="BHPrices">#REF!</definedName>
    <definedName name="BHSLimit">'[4]2.Param'!$C$14</definedName>
    <definedName name="Categories">[5]Categories!$B$5:$J$165</definedName>
    <definedName name="Category">#REF!</definedName>
    <definedName name="Category2">#REF!</definedName>
    <definedName name="Ccode">'[6]MORES-Burkina Faso'!$H$2</definedName>
    <definedName name="CIS2005BH">'[3]CIS 2005BH'!$B$5:$Q$161</definedName>
    <definedName name="class155">#REF!</definedName>
    <definedName name="CN">#REF!</definedName>
    <definedName name="Cnm">#REF!</definedName>
    <definedName name="Coeffs">#REF!</definedName>
    <definedName name="Coefft">'[7]3. Check'!$E$1</definedName>
    <definedName name="ColNumber">#REF!</definedName>
    <definedName name="ColStyle">[8]In_Pri!$H$17</definedName>
    <definedName name="Concord">#REF!</definedName>
    <definedName name="Countries">[8]In_Pri!$H$2</definedName>
    <definedName name="Country">'[9]1-Step 1-L-Year'!$F$2</definedName>
    <definedName name="Country_Code">'[4]2.Param'!$C$4</definedName>
    <definedName name="Country_Name">'[4]2.Param'!$C$3</definedName>
    <definedName name="CPD_Refc">#REF!</definedName>
    <definedName name="Ct">#REF!</definedName>
    <definedName name="CtryAlph">#REF!</definedName>
    <definedName name="CtryNum">#REF!</definedName>
    <definedName name="Currency">[8]In_Pri!$H$12</definedName>
    <definedName name="Currency_Unit">'[9]1-Step 1-L-Year'!$F$3</definedName>
    <definedName name="D_test3">" = Data_res!R4C6: R  22C6"</definedName>
    <definedName name="datab">#REF!</definedName>
    <definedName name="DataStyle">[8]In_Pri!$H$18</definedName>
    <definedName name="_xlnm.Database">#REF!</definedName>
    <definedName name="DevLimit">'[4]6. Time'!$S$1</definedName>
    <definedName name="_xlnm.Print_Area" localSheetId="2">'Worldbank PPP Data'!$B$2:$Z$223</definedName>
    <definedName name="_xlnm.Print_Titles" localSheetId="2">'Worldbank PPP Data'!$2:$4</definedName>
    <definedName name="dz">#REF!</definedName>
    <definedName name="E">#REF!</definedName>
    <definedName name="ERYear1">#REF!</definedName>
    <definedName name="ERYear2">#REF!</definedName>
    <definedName name="Estimated">'[10]2-Paso2-Ultimo año'!$H$5:$I$2272</definedName>
    <definedName name="Estimated11">'[2]5-Etape 5-2011'!$H$16:$I$1864</definedName>
    <definedName name="et">'[11]2- الخطوة 2-سنة ل'!$H$1:$I$65536</definedName>
    <definedName name="Excor">#REF!</definedName>
    <definedName name="exp">#REF!</definedName>
    <definedName name="EXP_05">'[12]1.2 EXP 2005'!$B$3:$DW$388</definedName>
    <definedName name="EXP_05_ORIG">[12]EXP_2005!$C$3:$IO$380</definedName>
    <definedName name="EXP_LY">#REF!</definedName>
    <definedName name="EXP_LY_ORIG">'[12]EXP LY'!$B$3:$DP$388</definedName>
    <definedName name="EXP2005ALL">#REF!</definedName>
    <definedName name="expenditure2005">'[5]EXP_2005 (ORGData)'!$B$3:$IO$380</definedName>
    <definedName name="expenditure2005B">'[5]EXP_2005 (ORGData)'!$B$1:$IO$380</definedName>
    <definedName name="Expenditure2005C">'[5]1.1 EXP_2005'!$A$12:$DM$387</definedName>
    <definedName name="ExpenditureLY">'[5]1.2 EXP_LY'!$A$12:$DM$387</definedName>
    <definedName name="Expenditures">#REF!</definedName>
    <definedName name="EXPLYALL">#REF!</definedName>
    <definedName name="ExrYear1">#REF!</definedName>
    <definedName name="ExrYear2">#REF!</definedName>
    <definedName name="Extrapolated">'[13]5-Step 5-2011'!$H$7:$I$1101</definedName>
    <definedName name="fg">#REF!</definedName>
    <definedName name="First">#REF!</definedName>
    <definedName name="FirstYear">'[4]2.Param'!$C$5</definedName>
    <definedName name="FocC">#REF!</definedName>
    <definedName name="ForCon">#REF!</definedName>
    <definedName name="Fourth">#REF!</definedName>
    <definedName name="Frequant_non_food1">#REF!</definedName>
    <definedName name="FrsCon">#REF!</definedName>
    <definedName name="Func_n">#REF!</definedName>
    <definedName name="G_R">#REF!</definedName>
    <definedName name="G_R1">#REF!</definedName>
    <definedName name="G_R1V">#REF!</definedName>
    <definedName name="G_RV">#REF!</definedName>
    <definedName name="GDPYear1">'[4]3. Year 1'!$E$6</definedName>
    <definedName name="GDPYear2">'[4]4. Year 2'!$E$6</definedName>
    <definedName name="gf">#REF!</definedName>
    <definedName name="GoDriv">[14]GoDrivers!$A$5:$P$169</definedName>
    <definedName name="HCEm05">[15]Control!$S$9</definedName>
    <definedName name="HCEoa05">[15]Control!$S$10</definedName>
    <definedName name="help">[0]!help</definedName>
    <definedName name="help_c">#N/A</definedName>
    <definedName name="In_pri">#REF!</definedName>
    <definedName name="In_V">#REF!</definedName>
    <definedName name="Indicator1">#REF!</definedName>
    <definedName name="Input">#REF!</definedName>
    <definedName name="InS">#REF!</definedName>
    <definedName name="interval">#REF!</definedName>
    <definedName name="interval1">#REF!</definedName>
    <definedName name="LAC2005BH">'[3]LAC 2005 BH'!$B$4:$M$160</definedName>
    <definedName name="LAC2005EXP">#REF!</definedName>
    <definedName name="LastYearEstimates">'[9]3-Step 3-L-Year'!$B$6:$E$381</definedName>
    <definedName name="LatestYear">'[9]1-Step 1-L-Year'!$F$1</definedName>
    <definedName name="lb">#REF!</definedName>
    <definedName name="lc">#REF!</definedName>
    <definedName name="LCt">#REF!</definedName>
    <definedName name="LCUnit">'[4]2.Param'!$C$9</definedName>
    <definedName name="LenCol">'[4]7. Classif.'!$C$3:$H$4</definedName>
    <definedName name="LevelLength">'[4]7. Classif.'!$G$384:$H$389</definedName>
    <definedName name="LL">#REF!</definedName>
    <definedName name="mean">#REF!</definedName>
    <definedName name="mean1">#REF!</definedName>
    <definedName name="N_CT">#REF!</definedName>
    <definedName name="N_Y">#REF!</definedName>
    <definedName name="N_Z">#REF!</definedName>
    <definedName name="NA">#REF!</definedName>
    <definedName name="NAFN">#REF!</definedName>
    <definedName name="NAFV">#REF!</definedName>
    <definedName name="Nomencl">#REF!</definedName>
    <definedName name="Nomenclature">'[16]08-French'!$B$1:$C$375</definedName>
    <definedName name="nonad_f">#REF!</definedName>
    <definedName name="nonaf_l">#REF!</definedName>
    <definedName name="nonaf_sw">#REF!</definedName>
    <definedName name="OECD2005BH">'[3]OECD 2005 BH'!$B$6:$AY$162</definedName>
    <definedName name="oecdraw">'[17]OECD Raw'!$B$3:$AW$161</definedName>
    <definedName name="OK">#REF!</definedName>
    <definedName name="OldClass">'[4]7. Classif.'!$B$7:$H$382</definedName>
    <definedName name="Org_P">#REF!</definedName>
    <definedName name="Output">#REF!</definedName>
    <definedName name="P">#REF!</definedName>
    <definedName name="PCap">#REF!</definedName>
    <definedName name="Pi">#REF!</definedName>
    <definedName name="PivotTableType">[8]In_Pri!$H$4</definedName>
    <definedName name="PlotLog">#REF!</definedName>
    <definedName name="PlotNorm">#REF!</definedName>
    <definedName name="pop">#REF!</definedName>
    <definedName name="pop_2005">#REF!</definedName>
    <definedName name="pop_ago">#REF!</definedName>
    <definedName name="pop_bdi">#REF!</definedName>
    <definedName name="pop_ben">#REF!</definedName>
    <definedName name="pop_bfa">#REF!</definedName>
    <definedName name="pop_bwa">#REF!</definedName>
    <definedName name="pop_caf">#REF!</definedName>
    <definedName name="pop_civ">#REF!</definedName>
    <definedName name="pop_cmr">#REF!</definedName>
    <definedName name="pop_cog">#REF!</definedName>
    <definedName name="pop_com">#REF!</definedName>
    <definedName name="pop_cpv">#REF!</definedName>
    <definedName name="pop_dji">#REF!</definedName>
    <definedName name="pop_egy">#REF!</definedName>
    <definedName name="pop_eth">#REF!</definedName>
    <definedName name="pop_gab">#REF!</definedName>
    <definedName name="pop_gha">#REF!</definedName>
    <definedName name="pop_gin">#REF!</definedName>
    <definedName name="pop_gmb">#REF!</definedName>
    <definedName name="pop_gnb">#REF!</definedName>
    <definedName name="pop_gnq">#REF!</definedName>
    <definedName name="pop_ken">#REF!</definedName>
    <definedName name="pop_lbr">#REF!</definedName>
    <definedName name="pop_lso">#REF!</definedName>
    <definedName name="pop_mar">#REF!</definedName>
    <definedName name="pop_mdg">#REF!</definedName>
    <definedName name="pop_mli">#REF!</definedName>
    <definedName name="pop_moz">#REF!</definedName>
    <definedName name="pop_mrt">#REF!</definedName>
    <definedName name="pop_mus">#REF!</definedName>
    <definedName name="pop_mwi">#REF!</definedName>
    <definedName name="pop_nam">#REF!</definedName>
    <definedName name="pop_ner">#REF!</definedName>
    <definedName name="pop_nga">#REF!</definedName>
    <definedName name="pop_rwa">#REF!</definedName>
    <definedName name="pop_sdn">#REF!</definedName>
    <definedName name="pop_sen">#REF!</definedName>
    <definedName name="pop_sle">#REF!</definedName>
    <definedName name="pop_stp">#REF!</definedName>
    <definedName name="pop_swz">#REF!</definedName>
    <definedName name="pop_tcd">#REF!</definedName>
    <definedName name="pop_tgo">#REF!</definedName>
    <definedName name="pop_tun">#REF!</definedName>
    <definedName name="pop_tza">#REF!</definedName>
    <definedName name="pop_uga">#REF!</definedName>
    <definedName name="pop_zaf">#REF!</definedName>
    <definedName name="pop_zar">#REF!</definedName>
    <definedName name="pop_zmb">#REF!</definedName>
    <definedName name="pop_zwe">#REF!</definedName>
    <definedName name="Pop05_">#REF!</definedName>
    <definedName name="Popor">#REF!</definedName>
    <definedName name="PopRate">'[4]2.Param'!$C$17</definedName>
    <definedName name="PopYear1">'[4]2.Param'!$C$6</definedName>
    <definedName name="PopYear2">'[4]2.Param'!$D$6</definedName>
    <definedName name="PPP">#REF!</definedName>
    <definedName name="pri">#REF!</definedName>
    <definedName name="Prices">#REF!</definedName>
    <definedName name="Prindex">#REF!</definedName>
    <definedName name="Project09">#REF!</definedName>
    <definedName name="PRT">#REF!</definedName>
    <definedName name="PRV">#REF!</definedName>
    <definedName name="PTT">#REF!</definedName>
    <definedName name="quants">[18]Int_Prices!#REF!</definedName>
    <definedName name="Rate">[8]In_Pri!$H$13</definedName>
    <definedName name="Ref">#REF!</definedName>
    <definedName name="Ref_Country">#REF!</definedName>
    <definedName name="RefAggr">'[4]2.Param'!$C$16</definedName>
    <definedName name="ReferenceYear">'[13]4-Step 4-2011'!$F$1</definedName>
    <definedName name="Result">#REF!</definedName>
    <definedName name="RowStyle">[8]In_Pri!$H$16</definedName>
    <definedName name="SAR">#REF!</definedName>
    <definedName name="SAR_N">#REF!</definedName>
    <definedName name="SCAR">#REF!</definedName>
    <definedName name="SCAR_N">#REF!</definedName>
    <definedName name="SecCon">#REF!</definedName>
    <definedName name="Second">#REF!</definedName>
    <definedName name="SecondYear">'[4]2.Param'!$D$5</definedName>
    <definedName name="share">#REF!</definedName>
    <definedName name="share1">#REF!</definedName>
    <definedName name="Source1">#REF!</definedName>
    <definedName name="SP">#REF!</definedName>
    <definedName name="Spline">#N/A</definedName>
    <definedName name="SplineCalc">#N/A</definedName>
    <definedName name="SplineChar">#N/A</definedName>
    <definedName name="SplineM">#N/A</definedName>
    <definedName name="Step1EN">'[9]1-Step 1-L-Year'!$B$6:$F$381</definedName>
    <definedName name="Strt">#REF!</definedName>
    <definedName name="sum_int">#REF!</definedName>
    <definedName name="temp">#REF!</definedName>
    <definedName name="Third">#REF!</definedName>
    <definedName name="ThrCon">#REF!</definedName>
    <definedName name="Threshhold">'[2]3-Etape 3-Dernière année'!$G$5</definedName>
    <definedName name="Threshhold1">'[2]6-Etape 6-2011'!$G$5</definedName>
    <definedName name="TitresFR">#REF!</definedName>
    <definedName name="Total_Discrepancy">'[9]1-Step 1-L-Year'!$F$6</definedName>
    <definedName name="Total_Discrepancy11">'[2]4-Etape 4-2011'!$F$6</definedName>
    <definedName name="TreshLimit">'[4]2.Param'!$C$13</definedName>
    <definedName name="UNIT">'[19]XR LAC'!$G$4</definedName>
    <definedName name="Unit1">#REF!</definedName>
    <definedName name="V">#REF!</definedName>
    <definedName name="V_EKS">#REF!</definedName>
    <definedName name="V_EKS1">#REF!</definedName>
    <definedName name="V_EKSw">#REF!</definedName>
    <definedName name="V_EKSw1">#REF!</definedName>
    <definedName name="V_GM">#REF!</definedName>
    <definedName name="V_GM1">#REF!</definedName>
    <definedName name="Value1">#REF!</definedName>
    <definedName name="VN1_N">#REF!</definedName>
    <definedName name="VN2_N">#REF!</definedName>
    <definedName name="VN3_N">#REF!</definedName>
    <definedName name="VN4_N">#REF!</definedName>
    <definedName name="WA2005BH">'[3]WA 2005 BH'!$B$4:$N$160</definedName>
    <definedName name="WDIDATA">#REF!</definedName>
    <definedName name="wrn.results." hidden="1">{#N/A,#N/A,TRUE,"Pri";#N/A,#N/A,TRUE,"Exp"}</definedName>
    <definedName name="x">[1]result!#REF!</definedName>
    <definedName name="XR_AFR11">[19]XR_AFR!$A$6:$D$59</definedName>
    <definedName name="XR_ASI11">'[19]XR Asia'!$C$6:$E$28</definedName>
    <definedName name="XR_CIS11">'[19]XR CIS'!$A$6:$D$14</definedName>
    <definedName name="XR_LAC11">'[19]XR LAC'!$A$6:$E$46</definedName>
    <definedName name="XR_WA11">'[19]XR WA'!$A$6:$C$19</definedName>
    <definedName name="XRate_AON">#REF!</definedName>
    <definedName name="XRate_BIF">#REF!</definedName>
    <definedName name="XRate_BWP">#REF!</definedName>
    <definedName name="XRate_CDF">#REF!</definedName>
    <definedName name="XRate_CVE">#REF!</definedName>
    <definedName name="XRate_DJF">#REF!</definedName>
    <definedName name="XRate_EGP">#REF!</definedName>
    <definedName name="XRate_ETB">#REF!</definedName>
    <definedName name="XRate_gha">#REF!</definedName>
    <definedName name="XRate_GHC">#REF!</definedName>
    <definedName name="XRate_GMD">#REF!</definedName>
    <definedName name="XRate_GNF">#REF!</definedName>
    <definedName name="XRate_KES">#REF!</definedName>
    <definedName name="XRate_KMF">#REF!</definedName>
    <definedName name="XRate_LRD">#REF!</definedName>
    <definedName name="XRate_LSL">#REF!</definedName>
    <definedName name="XRate_MAD">#REF!</definedName>
    <definedName name="XRate_mar">#REF!</definedName>
    <definedName name="XRate_MGA">#REF!</definedName>
    <definedName name="XRate_MRO">#REF!</definedName>
    <definedName name="XRate_MUR">#REF!</definedName>
    <definedName name="XRate_MWK">#REF!</definedName>
    <definedName name="XRate_MZN">#REF!</definedName>
    <definedName name="XRate_NAD">#REF!</definedName>
    <definedName name="XRate_NGN">#REF!</definedName>
    <definedName name="XRate_RWF">#REF!</definedName>
    <definedName name="XRate_SDD">#REF!</definedName>
    <definedName name="XRate_SLL">#REF!</definedName>
    <definedName name="XRate_STP">#REF!</definedName>
    <definedName name="XRate_SZL">#REF!</definedName>
    <definedName name="XRate_TND">#REF!</definedName>
    <definedName name="XRate_tun">#REF!</definedName>
    <definedName name="XRate_TZS">#REF!</definedName>
    <definedName name="XRate_UGX">#REF!</definedName>
    <definedName name="XRate_XAF">#REF!</definedName>
    <definedName name="XRate_XOF">#REF!</definedName>
    <definedName name="XRate_ZAR">#REF!</definedName>
    <definedName name="XRate_ZMK">#REF!</definedName>
    <definedName name="XRate_ZWD">#REF!</definedName>
    <definedName name="xxx">[1]result!#REF!</definedName>
    <definedName name="Y">#REF!</definedName>
    <definedName name="Year1">#REF!</definedName>
    <definedName name="Year11">'[2]4-Etape 4-2011'!$F$1</definedName>
    <definedName name="Z_V">#REF!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C34" i="6" l="1"/>
  <c r="C14" i="5"/>
  <c r="C13" i="5"/>
  <c r="C11" i="5"/>
  <c r="C10" i="5"/>
  <c r="C8" i="5"/>
  <c r="C9" i="5" s="1"/>
  <c r="G195" i="3"/>
  <c r="G196" i="3" s="1"/>
  <c r="F225" i="3"/>
  <c r="G225" i="3"/>
  <c r="K225" i="3" s="1"/>
  <c r="M224" i="3"/>
  <c r="F224" i="3"/>
  <c r="G224" i="3"/>
  <c r="F223" i="3"/>
  <c r="G223" i="3"/>
  <c r="K223" i="3"/>
  <c r="M222" i="3"/>
  <c r="F222" i="3"/>
  <c r="G222" i="3"/>
  <c r="K222" i="3"/>
  <c r="M221" i="3"/>
  <c r="F221" i="3"/>
  <c r="G221" i="3"/>
  <c r="K221" i="3"/>
  <c r="F220" i="3"/>
  <c r="G220" i="3"/>
  <c r="K220" i="3"/>
  <c r="M219" i="3"/>
  <c r="K219" i="3" s="1"/>
  <c r="G219" i="3"/>
  <c r="F217" i="3"/>
  <c r="G217" i="3"/>
  <c r="K217" i="3" s="1"/>
  <c r="F216" i="3"/>
  <c r="G216" i="3"/>
  <c r="K216" i="3"/>
  <c r="F215" i="3"/>
  <c r="G215" i="3"/>
  <c r="K215" i="3"/>
  <c r="F214" i="3"/>
  <c r="G214" i="3" s="1"/>
  <c r="K214" i="3" s="1"/>
  <c r="F213" i="3"/>
  <c r="G213" i="3"/>
  <c r="K213" i="3" s="1"/>
  <c r="F212" i="3"/>
  <c r="G212" i="3"/>
  <c r="K212" i="3"/>
  <c r="G211" i="3"/>
  <c r="K211" i="3"/>
  <c r="G203" i="3"/>
  <c r="K203" i="3" s="1"/>
  <c r="G204" i="3"/>
  <c r="G187" i="3"/>
  <c r="G188" i="3"/>
  <c r="K187" i="3"/>
  <c r="G179" i="3"/>
  <c r="G180" i="3"/>
  <c r="G184" i="3" s="1"/>
  <c r="K184" i="3" s="1"/>
  <c r="G185" i="3"/>
  <c r="K185" i="3"/>
  <c r="G183" i="3"/>
  <c r="K183" i="3"/>
  <c r="G181" i="3"/>
  <c r="K181" i="3"/>
  <c r="K179" i="3"/>
  <c r="G171" i="3"/>
  <c r="G172" i="3"/>
  <c r="K171" i="3"/>
  <c r="G163" i="3"/>
  <c r="G164" i="3"/>
  <c r="G168" i="3" s="1"/>
  <c r="K168" i="3" s="1"/>
  <c r="G169" i="3"/>
  <c r="K169" i="3"/>
  <c r="G167" i="3"/>
  <c r="K167" i="3"/>
  <c r="G165" i="3"/>
  <c r="K165" i="3"/>
  <c r="K163" i="3"/>
  <c r="G155" i="3"/>
  <c r="G156" i="3"/>
  <c r="F42" i="3"/>
  <c r="F159" i="3" s="1"/>
  <c r="F161" i="3"/>
  <c r="F160" i="3"/>
  <c r="G159" i="3"/>
  <c r="K159" i="3" s="1"/>
  <c r="F156" i="3"/>
  <c r="K155" i="3"/>
  <c r="K154" i="3"/>
  <c r="F154" i="3"/>
  <c r="G153" i="3"/>
  <c r="M153" i="3" s="1"/>
  <c r="K153" i="3" s="1"/>
  <c r="G152" i="3"/>
  <c r="M152" i="3"/>
  <c r="K152" i="3" s="1"/>
  <c r="G151" i="3"/>
  <c r="M151" i="3"/>
  <c r="K151" i="3"/>
  <c r="G150" i="3"/>
  <c r="M150" i="3" s="1"/>
  <c r="K150" i="3" s="1"/>
  <c r="G149" i="3"/>
  <c r="M149" i="3" s="1"/>
  <c r="K149" i="3" s="1"/>
  <c r="G148" i="3"/>
  <c r="M148" i="3"/>
  <c r="K148" i="3" s="1"/>
  <c r="G147" i="3"/>
  <c r="M147" i="3"/>
  <c r="K147" i="3"/>
  <c r="G145" i="3"/>
  <c r="M145" i="3" s="1"/>
  <c r="K145" i="3" s="1"/>
  <c r="G144" i="3"/>
  <c r="M144" i="3" s="1"/>
  <c r="K144" i="3" s="1"/>
  <c r="G143" i="3"/>
  <c r="M143" i="3"/>
  <c r="K143" i="3" s="1"/>
  <c r="G142" i="3"/>
  <c r="M142" i="3"/>
  <c r="K142" i="3"/>
  <c r="G141" i="3"/>
  <c r="M141" i="3" s="1"/>
  <c r="K141" i="3" s="1"/>
  <c r="G140" i="3"/>
  <c r="M140" i="3" s="1"/>
  <c r="K140" i="3" s="1"/>
  <c r="G139" i="3"/>
  <c r="M139" i="3"/>
  <c r="K139" i="3" s="1"/>
  <c r="G137" i="3"/>
  <c r="M137" i="3"/>
  <c r="K137" i="3"/>
  <c r="G136" i="3"/>
  <c r="M136" i="3" s="1"/>
  <c r="K136" i="3" s="1"/>
  <c r="G135" i="3"/>
  <c r="M135" i="3" s="1"/>
  <c r="K135" i="3" s="1"/>
  <c r="G134" i="3"/>
  <c r="M134" i="3"/>
  <c r="K134" i="3" s="1"/>
  <c r="G133" i="3"/>
  <c r="M133" i="3"/>
  <c r="K133" i="3"/>
  <c r="G132" i="3"/>
  <c r="M132" i="3" s="1"/>
  <c r="K132" i="3" s="1"/>
  <c r="G131" i="3"/>
  <c r="M131" i="3" s="1"/>
  <c r="K131" i="3" s="1"/>
  <c r="G129" i="3"/>
  <c r="K129" i="3"/>
  <c r="G128" i="3"/>
  <c r="K128" i="3" s="1"/>
  <c r="G127" i="3"/>
  <c r="K127" i="3"/>
  <c r="G126" i="3"/>
  <c r="K126" i="3" s="1"/>
  <c r="G125" i="3"/>
  <c r="K125" i="3"/>
  <c r="G124" i="3"/>
  <c r="K124" i="3" s="1"/>
  <c r="G123" i="3"/>
  <c r="K123" i="3"/>
  <c r="G121" i="3"/>
  <c r="K121" i="3" s="1"/>
  <c r="G120" i="3"/>
  <c r="K120" i="3"/>
  <c r="G119" i="3"/>
  <c r="K119" i="3" s="1"/>
  <c r="G118" i="3"/>
  <c r="K118" i="3"/>
  <c r="G117" i="3"/>
  <c r="K117" i="3" s="1"/>
  <c r="G116" i="3"/>
  <c r="K116" i="3"/>
  <c r="G115" i="3"/>
  <c r="K115" i="3" s="1"/>
  <c r="G113" i="3"/>
  <c r="K113" i="3"/>
  <c r="G112" i="3"/>
  <c r="K112" i="3" s="1"/>
  <c r="K111" i="3"/>
  <c r="G110" i="3"/>
  <c r="K110" i="3" s="1"/>
  <c r="G109" i="3"/>
  <c r="K109" i="3"/>
  <c r="G108" i="3"/>
  <c r="K108" i="3" s="1"/>
  <c r="G107" i="3"/>
  <c r="K107" i="3"/>
  <c r="F98" i="3"/>
  <c r="F104" i="3"/>
  <c r="G104" i="3" s="1"/>
  <c r="K104" i="3" s="1"/>
  <c r="K103" i="3"/>
  <c r="F103" i="3"/>
  <c r="K101" i="3"/>
  <c r="G99" i="3"/>
  <c r="K99" i="3" s="1"/>
  <c r="M97" i="3"/>
  <c r="K97" i="3" s="1"/>
  <c r="F97" i="3"/>
  <c r="G97" i="3" s="1"/>
  <c r="M96" i="3"/>
  <c r="K96" i="3" s="1"/>
  <c r="F96" i="3"/>
  <c r="G96" i="3" s="1"/>
  <c r="M95" i="3"/>
  <c r="K95" i="3" s="1"/>
  <c r="F95" i="3"/>
  <c r="G95" i="3" s="1"/>
  <c r="M94" i="3"/>
  <c r="K94" i="3" s="1"/>
  <c r="F94" i="3"/>
  <c r="G94" i="3" s="1"/>
  <c r="M93" i="3"/>
  <c r="K93" i="3" s="1"/>
  <c r="F93" i="3"/>
  <c r="G93" i="3" s="1"/>
  <c r="M92" i="3"/>
  <c r="K92" i="3" s="1"/>
  <c r="F92" i="3"/>
  <c r="G92" i="3" s="1"/>
  <c r="M91" i="3"/>
  <c r="K91" i="3" s="1"/>
  <c r="F91" i="3"/>
  <c r="G91" i="3" s="1"/>
  <c r="G89" i="3"/>
  <c r="K89" i="3"/>
  <c r="G88" i="3"/>
  <c r="K88" i="3" s="1"/>
  <c r="G87" i="3"/>
  <c r="K87" i="3"/>
  <c r="G86" i="3"/>
  <c r="K86" i="3" s="1"/>
  <c r="G85" i="3"/>
  <c r="K85" i="3"/>
  <c r="G84" i="3"/>
  <c r="K84" i="3" s="1"/>
  <c r="G83" i="3"/>
  <c r="K83" i="3"/>
  <c r="G81" i="3"/>
  <c r="K81" i="3" s="1"/>
  <c r="G80" i="3"/>
  <c r="K80" i="3"/>
  <c r="G79" i="3"/>
  <c r="K79" i="3" s="1"/>
  <c r="G78" i="3"/>
  <c r="K78" i="3"/>
  <c r="G77" i="3"/>
  <c r="K77" i="3" s="1"/>
  <c r="G76" i="3"/>
  <c r="K76" i="3"/>
  <c r="G75" i="3"/>
  <c r="K75" i="3" s="1"/>
  <c r="G73" i="3"/>
  <c r="K73" i="3"/>
  <c r="G72" i="3"/>
  <c r="K72" i="3" s="1"/>
  <c r="G71" i="3"/>
  <c r="K71" i="3"/>
  <c r="G70" i="3"/>
  <c r="K70" i="3" s="1"/>
  <c r="G69" i="3"/>
  <c r="K69" i="3"/>
  <c r="G68" i="3"/>
  <c r="K68" i="3" s="1"/>
  <c r="G67" i="3"/>
  <c r="K67" i="3"/>
  <c r="M65" i="3"/>
  <c r="F65" i="3"/>
  <c r="G65" i="3"/>
  <c r="K65" i="3"/>
  <c r="M64" i="3"/>
  <c r="F64" i="3"/>
  <c r="G64" i="3"/>
  <c r="K64" i="3"/>
  <c r="M63" i="3"/>
  <c r="F63" i="3"/>
  <c r="G63" i="3"/>
  <c r="K63" i="3"/>
  <c r="M62" i="3"/>
  <c r="F62" i="3"/>
  <c r="G62" i="3"/>
  <c r="K62" i="3"/>
  <c r="M61" i="3"/>
  <c r="F61" i="3"/>
  <c r="G61" i="3"/>
  <c r="K61" i="3"/>
  <c r="M60" i="3"/>
  <c r="F60" i="3"/>
  <c r="G60" i="3"/>
  <c r="K60" i="3"/>
  <c r="M59" i="3"/>
  <c r="F59" i="3"/>
  <c r="G59" i="3"/>
  <c r="K59" i="3"/>
  <c r="F57" i="3"/>
  <c r="G57" i="3" s="1"/>
  <c r="K57" i="3" s="1"/>
  <c r="F56" i="3"/>
  <c r="G56" i="3" s="1"/>
  <c r="K56" i="3" s="1"/>
  <c r="F55" i="3"/>
  <c r="G55" i="3"/>
  <c r="K55" i="3" s="1"/>
  <c r="F54" i="3"/>
  <c r="G54" i="3"/>
  <c r="K54" i="3"/>
  <c r="F53" i="3"/>
  <c r="G53" i="3" s="1"/>
  <c r="K53" i="3" s="1"/>
  <c r="F52" i="3"/>
  <c r="G52" i="3" s="1"/>
  <c r="K52" i="3" s="1"/>
  <c r="F51" i="3"/>
  <c r="G51" i="3"/>
  <c r="K51" i="3" s="1"/>
  <c r="G43" i="3"/>
  <c r="G44" i="3"/>
  <c r="G48" i="3" s="1"/>
  <c r="K48" i="3" s="1"/>
  <c r="F49" i="3"/>
  <c r="F48" i="3"/>
  <c r="F47" i="3"/>
  <c r="F46" i="3"/>
  <c r="F45" i="3"/>
  <c r="F44" i="3"/>
  <c r="K43" i="3"/>
  <c r="F34" i="3"/>
  <c r="F38" i="3" s="1"/>
  <c r="G38" i="3" s="1"/>
  <c r="K38" i="3" s="1"/>
  <c r="F40" i="3"/>
  <c r="G40" i="3" s="1"/>
  <c r="K40" i="3" s="1"/>
  <c r="F39" i="3"/>
  <c r="G39" i="3" s="1"/>
  <c r="M39" i="3" s="1"/>
  <c r="K39" i="3" s="1"/>
  <c r="F37" i="3"/>
  <c r="G37" i="3" s="1"/>
  <c r="K37" i="3" s="1"/>
  <c r="G35" i="3"/>
  <c r="M35" i="3" s="1"/>
  <c r="K35" i="3" s="1"/>
  <c r="G33" i="3"/>
  <c r="K33" i="3" s="1"/>
  <c r="J33" i="3"/>
  <c r="G32" i="3"/>
  <c r="M32" i="3"/>
  <c r="K32" i="3" s="1"/>
  <c r="G24" i="3"/>
  <c r="M24" i="3"/>
  <c r="K24" i="3" s="1"/>
  <c r="G31" i="3"/>
  <c r="M31" i="3" s="1"/>
  <c r="K31" i="3" s="1"/>
  <c r="G23" i="3"/>
  <c r="M23" i="3"/>
  <c r="K23" i="3" s="1"/>
  <c r="G30" i="3"/>
  <c r="K30" i="3" s="1"/>
  <c r="G22" i="3"/>
  <c r="M22" i="3" s="1"/>
  <c r="K22" i="3" s="1"/>
  <c r="J30" i="3"/>
  <c r="G29" i="3"/>
  <c r="M29" i="3" s="1"/>
  <c r="G21" i="3"/>
  <c r="M21" i="3"/>
  <c r="K21" i="3" s="1"/>
  <c r="G28" i="3"/>
  <c r="K28" i="3"/>
  <c r="J28" i="3"/>
  <c r="G27" i="3"/>
  <c r="K27" i="3" s="1"/>
  <c r="J27" i="3"/>
  <c r="J26" i="3"/>
  <c r="G25" i="3"/>
  <c r="K25" i="3" s="1"/>
  <c r="G17" i="3"/>
  <c r="M17" i="3" s="1"/>
  <c r="G16" i="3"/>
  <c r="M16" i="3" s="1"/>
  <c r="G15" i="3"/>
  <c r="M15" i="3"/>
  <c r="K15" i="3" s="1"/>
  <c r="G14" i="3"/>
  <c r="M14" i="3" s="1"/>
  <c r="G13" i="3"/>
  <c r="M13" i="3" s="1"/>
  <c r="K13" i="3" s="1"/>
  <c r="G20" i="3"/>
  <c r="K20" i="3"/>
  <c r="J20" i="3"/>
  <c r="G19" i="3"/>
  <c r="K19" i="3" s="1"/>
  <c r="J19" i="3"/>
  <c r="J18" i="3"/>
  <c r="G12" i="3"/>
  <c r="K12" i="3"/>
  <c r="G11" i="3"/>
  <c r="K11" i="3" s="1"/>
  <c r="G9" i="3"/>
  <c r="K9" i="3"/>
  <c r="G8" i="3"/>
  <c r="M8" i="3" s="1"/>
  <c r="K8" i="3" s="1"/>
  <c r="G7" i="3"/>
  <c r="M7" i="3" s="1"/>
  <c r="K7" i="3" s="1"/>
  <c r="G6" i="3"/>
  <c r="K6" i="3"/>
  <c r="G5" i="3"/>
  <c r="K5" i="3"/>
  <c r="G4" i="3"/>
  <c r="K4" i="3"/>
  <c r="G3" i="3"/>
  <c r="K3" i="3"/>
  <c r="K16" i="3" l="1"/>
  <c r="J24" i="3"/>
  <c r="J22" i="3"/>
  <c r="K14" i="3"/>
  <c r="K17" i="3"/>
  <c r="J25" i="3"/>
  <c r="K29" i="3"/>
  <c r="J29" i="3"/>
  <c r="J21" i="3"/>
  <c r="F105" i="3"/>
  <c r="G105" i="3" s="1"/>
  <c r="K105" i="3" s="1"/>
  <c r="F102" i="3"/>
  <c r="G102" i="3" s="1"/>
  <c r="K102" i="3" s="1"/>
  <c r="F101" i="3"/>
  <c r="F100" i="3"/>
  <c r="G100" i="3" s="1"/>
  <c r="K100" i="3" s="1"/>
  <c r="G177" i="3"/>
  <c r="K177" i="3" s="1"/>
  <c r="G175" i="3"/>
  <c r="K175" i="3" s="1"/>
  <c r="G173" i="3"/>
  <c r="K173" i="3" s="1"/>
  <c r="G176" i="3"/>
  <c r="K176" i="3" s="1"/>
  <c r="G174" i="3"/>
  <c r="K174" i="3" s="1"/>
  <c r="K172" i="3"/>
  <c r="G46" i="3"/>
  <c r="M46" i="3" s="1"/>
  <c r="K46" i="3" s="1"/>
  <c r="G45" i="3"/>
  <c r="M45" i="3" s="1"/>
  <c r="K45" i="3" s="1"/>
  <c r="K44" i="3"/>
  <c r="G47" i="3"/>
  <c r="K47" i="3" s="1"/>
  <c r="F41" i="3"/>
  <c r="G41" i="3" s="1"/>
  <c r="K41" i="3" s="1"/>
  <c r="F36" i="3"/>
  <c r="G36" i="3" s="1"/>
  <c r="K36" i="3" s="1"/>
  <c r="G201" i="3"/>
  <c r="K201" i="3" s="1"/>
  <c r="G199" i="3"/>
  <c r="K199" i="3" s="1"/>
  <c r="K196" i="3"/>
  <c r="G197" i="3"/>
  <c r="M197" i="3" s="1"/>
  <c r="K197" i="3" s="1"/>
  <c r="G200" i="3"/>
  <c r="K200" i="3" s="1"/>
  <c r="G198" i="3"/>
  <c r="M198" i="3" s="1"/>
  <c r="K198" i="3" s="1"/>
  <c r="J32" i="3"/>
  <c r="J23" i="3"/>
  <c r="J31" i="3"/>
  <c r="G49" i="3"/>
  <c r="K49" i="3" s="1"/>
  <c r="G161" i="3"/>
  <c r="K161" i="3" s="1"/>
  <c r="G160" i="3"/>
  <c r="K160" i="3" s="1"/>
  <c r="G158" i="3"/>
  <c r="M158" i="3" s="1"/>
  <c r="K158" i="3" s="1"/>
  <c r="G157" i="3"/>
  <c r="M157" i="3" s="1"/>
  <c r="K157" i="3" s="1"/>
  <c r="K156" i="3"/>
  <c r="G193" i="3"/>
  <c r="K193" i="3" s="1"/>
  <c r="G191" i="3"/>
  <c r="K191" i="3" s="1"/>
  <c r="G189" i="3"/>
  <c r="K189" i="3" s="1"/>
  <c r="G192" i="3"/>
  <c r="K192" i="3" s="1"/>
  <c r="G190" i="3"/>
  <c r="K190" i="3" s="1"/>
  <c r="K188" i="3"/>
  <c r="G209" i="3"/>
  <c r="K209" i="3" s="1"/>
  <c r="G207" i="3"/>
  <c r="K207" i="3" s="1"/>
  <c r="K204" i="3"/>
  <c r="G205" i="3"/>
  <c r="M205" i="3" s="1"/>
  <c r="K205" i="3" s="1"/>
  <c r="G208" i="3"/>
  <c r="K208" i="3" s="1"/>
  <c r="G206" i="3"/>
  <c r="M206" i="3" s="1"/>
  <c r="K206" i="3" s="1"/>
  <c r="K224" i="3"/>
  <c r="F157" i="3"/>
  <c r="F158" i="3"/>
  <c r="K195" i="3"/>
  <c r="K164" i="3"/>
  <c r="G166" i="3"/>
  <c r="K166" i="3" s="1"/>
  <c r="K180" i="3"/>
  <c r="G182" i="3"/>
  <c r="K182" i="3" s="1"/>
</calcChain>
</file>

<file path=xl/sharedStrings.xml><?xml version="1.0" encoding="utf-8"?>
<sst xmlns="http://schemas.openxmlformats.org/spreadsheetml/2006/main" count="1224" uniqueCount="357">
  <si>
    <t>X.F1 (1)</t>
  </si>
  <si>
    <t>Question Index</t>
  </si>
  <si>
    <t>Informations:</t>
  </si>
  <si>
    <t>Exhange Rates for 2011:</t>
  </si>
  <si>
    <t>Series Name</t>
  </si>
  <si>
    <t>Series Code</t>
  </si>
  <si>
    <t>Country Name</t>
  </si>
  <si>
    <t>Country Code</t>
  </si>
  <si>
    <t>2011 [YR2011]</t>
  </si>
  <si>
    <t>Official exchange rate (LCU per US$, period average)</t>
  </si>
  <si>
    <t>PA.NUS.FCRF</t>
  </si>
  <si>
    <t>DEU</t>
  </si>
  <si>
    <t>China</t>
  </si>
  <si>
    <t>CHN</t>
  </si>
  <si>
    <t>HKG</t>
  </si>
  <si>
    <t>JPN</t>
  </si>
  <si>
    <t>VNM</t>
  </si>
  <si>
    <t>Data from database: World Development Indicators</t>
  </si>
  <si>
    <t>Last Updated: 06/28/2018</t>
  </si>
  <si>
    <t>World Bank Data Set</t>
  </si>
  <si>
    <t>X.Z1</t>
  </si>
  <si>
    <t>X.Z1</t>
    <phoneticPr fontId="17" type="noConversion"/>
  </si>
  <si>
    <t>The results presented in the tables are based on data supplied by all the participating economies and compiled in accordance with ICP principles and the procedures recommended by the 2011 ICP Technical Advisory Group. The results for China are estimated by the 2011 ICP Asia and the Pacific Regional Office and the Global Office. The National Bureau of Statistics of China does not recognize these results as official statistics.</t>
  </si>
  <si>
    <t>e.</t>
  </si>
  <si>
    <t>2% from X.F1 (1)</t>
  </si>
  <si>
    <t>X.CRT1 (1)</t>
  </si>
  <si>
    <t>X.CRT1 (2)</t>
  </si>
  <si>
    <t>9,09 % less then (1)</t>
  </si>
  <si>
    <t>X.ToM4</t>
  </si>
  <si>
    <t>B.AWI.1.1 (1)</t>
  </si>
  <si>
    <t>B.AWI.1.1 (2)</t>
  </si>
  <si>
    <t>B.AWI.1.1 (3)</t>
  </si>
  <si>
    <t>B.AWI.1.1 (4)</t>
  </si>
  <si>
    <t>1 US Dollar = 30,3100</t>
  </si>
  <si>
    <t xml:space="preserve">= factual number -&gt; conversion with exchange rate </t>
  </si>
  <si>
    <t>X.FD0</t>
  </si>
  <si>
    <t>X.FD1</t>
  </si>
  <si>
    <t>X.FD3</t>
  </si>
  <si>
    <t>X.FD4</t>
  </si>
  <si>
    <t>X.Z2</t>
  </si>
  <si>
    <t>D.TG1</t>
  </si>
  <si>
    <t>D.TG1 (1)</t>
  </si>
  <si>
    <t>D.TG1 (2)</t>
  </si>
  <si>
    <r>
      <t>PPP Exchange Rate</t>
    </r>
    <r>
      <rPr>
        <b/>
        <sz val="12"/>
        <color indexed="8"/>
        <rFont val="Calibri"/>
        <family val="2"/>
      </rPr>
      <t xml:space="preserve"> (rounded)</t>
    </r>
    <phoneticPr fontId="17" type="noConversion"/>
  </si>
  <si>
    <r>
      <t>PPP Exchange Rate</t>
    </r>
    <r>
      <rPr>
        <b/>
        <sz val="12"/>
        <color indexed="8"/>
        <rFont val="Calibri"/>
        <family val="2"/>
      </rPr>
      <t xml:space="preserve"> (unrounded)</t>
    </r>
    <phoneticPr fontId="17" type="noConversion"/>
  </si>
  <si>
    <r>
      <t>Amount rounded</t>
    </r>
    <r>
      <rPr>
        <b/>
        <sz val="12"/>
        <color indexed="8"/>
        <rFont val="Calibri"/>
        <family val="2"/>
      </rPr>
      <t xml:space="preserve"> (old)</t>
    </r>
    <phoneticPr fontId="17" type="noConversion"/>
  </si>
  <si>
    <t>Amount rounded (final)</t>
    <phoneticPr fontId="17" type="noConversion"/>
  </si>
  <si>
    <t>No conversion!! Using $ in original verson!</t>
    <phoneticPr fontId="17" type="noConversion"/>
  </si>
  <si>
    <t>The official GDP of Cuba for reference year 2011 is 68,990.15 million in national currency. However, this number and its breakdown into main aggregates are not shown in the tables because of  methodological comparability issues. Therefore, Cuba’s results are provided only for the PPP and price level index. In addition, Cuba's figures are not included in the Latin America and world totals.</t>
  </si>
  <si>
    <t>g.</t>
  </si>
  <si>
    <t>Bonaire's results are provided only for the individual consumption expenditure by households. Therefore, to ensure consistency across the tables Bonaire is not included in the Caribbean or the world total.</t>
  </si>
  <si>
    <t>h.</t>
  </si>
  <si>
    <t>This table does not include the Pacific Islands and does not double count the dual participation economies: Egypt, Sudan, and the Russian Federation.</t>
  </si>
  <si>
    <t>Vietnamese Dong</t>
  </si>
  <si>
    <t>VN</t>
  </si>
  <si>
    <t>Currency</t>
  </si>
  <si>
    <t>EST</t>
  </si>
  <si>
    <t>USD</t>
  </si>
  <si>
    <t>steps</t>
  </si>
  <si>
    <t>B.Z1</t>
  </si>
  <si>
    <t>$-Amount for conversion</t>
  </si>
  <si>
    <t>X.2</t>
  </si>
  <si>
    <t>X.R1&amp;2</t>
  </si>
  <si>
    <t>X.R3</t>
  </si>
  <si>
    <t>1/4 of R1&amp;2</t>
  </si>
  <si>
    <t>X.T1 (A)</t>
  </si>
  <si>
    <t>X.T1 (B)</t>
  </si>
  <si>
    <t>difference</t>
  </si>
  <si>
    <t>Dominican Republic</t>
  </si>
  <si>
    <t>Ecuador</t>
  </si>
  <si>
    <t>El Salvador</t>
  </si>
  <si>
    <t>Guatemala</t>
  </si>
  <si>
    <t>Haiti</t>
  </si>
  <si>
    <t>Honduras</t>
  </si>
  <si>
    <t>Nicaragua</t>
  </si>
  <si>
    <t>Panama</t>
  </si>
  <si>
    <t>Paraguay</t>
  </si>
  <si>
    <t>Peru</t>
  </si>
  <si>
    <t>Uruguay</t>
  </si>
  <si>
    <t>Venezuela, RB</t>
  </si>
  <si>
    <t>CARIBBEAN</t>
  </si>
  <si>
    <t>Anguilla</t>
  </si>
  <si>
    <t>Antigua and Barbuda</t>
  </si>
  <si>
    <t>Taiwan missing</t>
  </si>
  <si>
    <t xml:space="preserve">Exhangerates.org </t>
  </si>
  <si>
    <t>X-Rates</t>
  </si>
  <si>
    <t>Jan </t>
  </si>
  <si>
    <t>Feb </t>
  </si>
  <si>
    <t>Mar </t>
  </si>
  <si>
    <t>Apr </t>
  </si>
  <si>
    <t>May </t>
  </si>
  <si>
    <t>Jun </t>
  </si>
  <si>
    <t>Jul </t>
  </si>
  <si>
    <t>Aug </t>
  </si>
  <si>
    <t>Sep </t>
  </si>
  <si>
    <t>Oct </t>
  </si>
  <si>
    <t>Dec</t>
  </si>
  <si>
    <t>Nov</t>
  </si>
  <si>
    <t>Avg</t>
  </si>
  <si>
    <t>Taiwan on other Data Sets:</t>
  </si>
  <si>
    <t>World Bank PPP Dataset from 2011</t>
  </si>
  <si>
    <t>Hong Kong</t>
  </si>
  <si>
    <t>Taiwan</t>
  </si>
  <si>
    <t>(LCU per US$)</t>
  </si>
  <si>
    <t>Question Index is copied from the Survey. 
If one Question contains more Values, these are indexed by F1(1)   F1(2)     F1(3)
In the order in which they appear</t>
  </si>
  <si>
    <t>X.F1 (2)</t>
  </si>
  <si>
    <t>St. Lucia</t>
  </si>
  <si>
    <t>St. Vincent and the Grenadines</t>
  </si>
  <si>
    <t>Sint Maarten</t>
  </si>
  <si>
    <t>Suriname</t>
  </si>
  <si>
    <t>Trinidad and Tobago</t>
  </si>
  <si>
    <t>Turks and Caicos Islands</t>
  </si>
  <si>
    <t>Virgin Islands, British</t>
  </si>
  <si>
    <t xml:space="preserve"> WESTERN ASIA</t>
  </si>
  <si>
    <t>Bahrain</t>
  </si>
  <si>
    <t>Iraq</t>
  </si>
  <si>
    <t>Jordan</t>
  </si>
  <si>
    <t>Kuwait</t>
  </si>
  <si>
    <t>Oman</t>
  </si>
  <si>
    <t>Palestinian Territory</t>
  </si>
  <si>
    <t>Qatar</t>
  </si>
  <si>
    <t>Saudi Arabia</t>
  </si>
  <si>
    <t>United Arab Emirates</t>
  </si>
  <si>
    <t>Yemen</t>
  </si>
  <si>
    <t>SINGLETONS</t>
  </si>
  <si>
    <t>Georgia</t>
  </si>
  <si>
    <t>Iran, Islamic Rep.</t>
  </si>
  <si>
    <r>
      <t xml:space="preserve"> WORLD</t>
    </r>
    <r>
      <rPr>
        <b/>
        <vertAlign val="superscript"/>
        <sz val="10"/>
        <rFont val="Arial Narrow"/>
        <family val="2"/>
      </rPr>
      <t>h</t>
    </r>
  </si>
  <si>
    <t>Not applicable.</t>
  </si>
  <si>
    <t>Data suppressed because of incompleteness.</t>
  </si>
  <si>
    <t>a.</t>
  </si>
  <si>
    <t xml:space="preserve">PPPs are rounded to three decimal places. </t>
  </si>
  <si>
    <t>b.</t>
  </si>
  <si>
    <t>Egypt participated in both the Africa and Western Asia regions. The regional results for Egypt were averaged by taking the geometric mean of the regional PPPs, allowing Egypt to have the same global results in each region.</t>
  </si>
  <si>
    <t>c.</t>
  </si>
  <si>
    <t>Sudan participated in both the Africa and Western Asia regions. The regional results for Sudan were averaged by taking the geometric mean of the regional PPPs, allowing Sudan to have the same global results in each region.</t>
  </si>
  <si>
    <t>d.</t>
  </si>
  <si>
    <t>Côte d'Ivoire</t>
  </si>
  <si>
    <t>Djibouti</t>
  </si>
  <si>
    <r>
      <t>Egypt, Arab Rep.</t>
    </r>
    <r>
      <rPr>
        <vertAlign val="superscript"/>
        <sz val="10"/>
        <rFont val="Arial Narrow"/>
        <family val="2"/>
      </rPr>
      <t>b</t>
    </r>
  </si>
  <si>
    <t>Equatorial Guinea</t>
  </si>
  <si>
    <t>Ethiopia</t>
  </si>
  <si>
    <t>Gabon</t>
  </si>
  <si>
    <t>Gambia, The</t>
  </si>
  <si>
    <t>Ghana</t>
  </si>
  <si>
    <t>Guinea</t>
  </si>
  <si>
    <t>Guinea-Bissau</t>
  </si>
  <si>
    <t>Kenya</t>
  </si>
  <si>
    <t>Lesotho</t>
  </si>
  <si>
    <t>Liberia</t>
  </si>
  <si>
    <t>Madagascar</t>
  </si>
  <si>
    <t>Malawi</t>
  </si>
  <si>
    <t xml:space="preserve">The Russia Federation participated in both the CIS and Eurostat-OECD comparisons. The PPPs for Russia are based on the Eurostat-OECD comparison. They were the basis for linking the CIS comparison to the ICP. </t>
  </si>
  <si>
    <t>f.</t>
  </si>
  <si>
    <t>Sierra Leone</t>
  </si>
  <si>
    <t>South Africa</t>
  </si>
  <si>
    <r>
      <t>Sudan</t>
    </r>
    <r>
      <rPr>
        <vertAlign val="superscript"/>
        <sz val="10"/>
        <rFont val="Arial Narrow"/>
        <family val="2"/>
      </rPr>
      <t>c</t>
    </r>
  </si>
  <si>
    <t>Swaziland</t>
  </si>
  <si>
    <t>Tanzania</t>
  </si>
  <si>
    <t>Togo</t>
  </si>
  <si>
    <t>Tunisia</t>
  </si>
  <si>
    <t>Uganda</t>
  </si>
  <si>
    <t>Zambia</t>
  </si>
  <si>
    <t>Zimbabwe</t>
  </si>
  <si>
    <t xml:space="preserve"> Total</t>
  </si>
  <si>
    <t>n.a</t>
  </si>
  <si>
    <t>n.a.</t>
  </si>
  <si>
    <t xml:space="preserve"> ASIA AND THE PACIFIC</t>
  </si>
  <si>
    <t>Bangladesh</t>
  </si>
  <si>
    <t>Bhutan</t>
  </si>
  <si>
    <t>Brunei Darussalam</t>
  </si>
  <si>
    <t>Cambodia</t>
  </si>
  <si>
    <r>
      <t>China</t>
    </r>
    <r>
      <rPr>
        <vertAlign val="superscript"/>
        <sz val="10"/>
        <rFont val="Arial Narrow"/>
        <family val="2"/>
      </rPr>
      <t>d</t>
    </r>
  </si>
  <si>
    <t>Fiji</t>
  </si>
  <si>
    <t>Hong Kong SAR, China</t>
  </si>
  <si>
    <t>India</t>
  </si>
  <si>
    <t>Indonesia</t>
  </si>
  <si>
    <t>Lao PDR</t>
  </si>
  <si>
    <t>Macao SAR, China</t>
  </si>
  <si>
    <t>Malaysia</t>
  </si>
  <si>
    <t>Maldives</t>
  </si>
  <si>
    <t>Mongolia</t>
  </si>
  <si>
    <t>Myanmar</t>
  </si>
  <si>
    <t>Nepal</t>
  </si>
  <si>
    <t>Pakistan</t>
  </si>
  <si>
    <t>Philippines</t>
  </si>
  <si>
    <t>Singapore</t>
  </si>
  <si>
    <t>Sri Lanka</t>
  </si>
  <si>
    <t>Taiwan, China</t>
  </si>
  <si>
    <t>Thailand</t>
  </si>
  <si>
    <t>Total</t>
  </si>
  <si>
    <t xml:space="preserve"> COMMONWEALTH OF INDEPENDENT STATES</t>
  </si>
  <si>
    <t>Armenia</t>
  </si>
  <si>
    <t>Azerbaijan</t>
  </si>
  <si>
    <t>Belarus</t>
  </si>
  <si>
    <t>Kazakhstan</t>
  </si>
  <si>
    <t>Kyrgyzstan</t>
  </si>
  <si>
    <t>Moldova</t>
  </si>
  <si>
    <r>
      <t>Russian Federation</t>
    </r>
    <r>
      <rPr>
        <vertAlign val="superscript"/>
        <sz val="10"/>
        <rFont val="Arial Narrow"/>
        <family val="2"/>
      </rPr>
      <t>e</t>
    </r>
  </si>
  <si>
    <t>Tajikistan</t>
  </si>
  <si>
    <t>Ukraine</t>
  </si>
  <si>
    <t xml:space="preserve"> EUROSTAT-OECD</t>
  </si>
  <si>
    <t>Albania</t>
  </si>
  <si>
    <t>Australia</t>
  </si>
  <si>
    <t>Austria</t>
  </si>
  <si>
    <t>Belgium</t>
  </si>
  <si>
    <t>Bosnia and Herzegovina</t>
  </si>
  <si>
    <t>Bulgaria</t>
  </si>
  <si>
    <t>Canada</t>
  </si>
  <si>
    <t>Chile</t>
  </si>
  <si>
    <t>Croatia</t>
  </si>
  <si>
    <t>Cyprus</t>
  </si>
  <si>
    <t>Czech Republic</t>
  </si>
  <si>
    <t>Denmark</t>
  </si>
  <si>
    <t>Estonia</t>
  </si>
  <si>
    <t>Finland</t>
  </si>
  <si>
    <t>France</t>
  </si>
  <si>
    <t>Greece</t>
  </si>
  <si>
    <t>Hungary</t>
  </si>
  <si>
    <t>Iceland</t>
  </si>
  <si>
    <t>Ireland</t>
  </si>
  <si>
    <t>Israel</t>
  </si>
  <si>
    <t>Italy</t>
  </si>
  <si>
    <t>Korea, Rep.</t>
  </si>
  <si>
    <t>Latvia</t>
  </si>
  <si>
    <t>Lithuania</t>
  </si>
  <si>
    <t>Luxembourg</t>
  </si>
  <si>
    <t>Macedonia, FYR</t>
  </si>
  <si>
    <t>Malta</t>
  </si>
  <si>
    <t>Mexico</t>
  </si>
  <si>
    <t>Montenegro</t>
  </si>
  <si>
    <t>Netherlands</t>
  </si>
  <si>
    <t>New Zealand</t>
  </si>
  <si>
    <t>Norway</t>
  </si>
  <si>
    <t>Poland</t>
  </si>
  <si>
    <t>Portugal</t>
  </si>
  <si>
    <t>Romania</t>
  </si>
  <si>
    <t>Serbia</t>
  </si>
  <si>
    <t>Slovakia</t>
  </si>
  <si>
    <t>Slovenia</t>
  </si>
  <si>
    <t>Spain</t>
  </si>
  <si>
    <t>Sweden</t>
  </si>
  <si>
    <t>Switzerland</t>
  </si>
  <si>
    <t>Turkey</t>
  </si>
  <si>
    <t>United Kingdom</t>
  </si>
  <si>
    <t>United States</t>
  </si>
  <si>
    <t xml:space="preserve"> LATIN AMERICA</t>
  </si>
  <si>
    <t>Bolivia</t>
  </si>
  <si>
    <t>Brazil</t>
  </si>
  <si>
    <t>Colombia</t>
  </si>
  <si>
    <t>Costa Rica</t>
  </si>
  <si>
    <r>
      <t>Cuba</t>
    </r>
    <r>
      <rPr>
        <vertAlign val="superscript"/>
        <sz val="10"/>
        <rFont val="Arial Narrow"/>
        <family val="2"/>
      </rPr>
      <t>f</t>
    </r>
  </si>
  <si>
    <t>Mali</t>
  </si>
  <si>
    <t>Mauritania</t>
  </si>
  <si>
    <t>Mauritius</t>
  </si>
  <si>
    <t>Morocco</t>
  </si>
  <si>
    <t>Mozambique</t>
  </si>
  <si>
    <t>Namibia</t>
  </si>
  <si>
    <t>Niger</t>
  </si>
  <si>
    <t>Nigeria</t>
  </si>
  <si>
    <t>Rwanda</t>
  </si>
  <si>
    <t>São Tomé and Principe</t>
  </si>
  <si>
    <t>Senegal</t>
  </si>
  <si>
    <t>Seychelles</t>
  </si>
  <si>
    <t>F.A4 (1)</t>
  </si>
  <si>
    <t>F.A4 (2)</t>
  </si>
  <si>
    <t>F.A4 (3)</t>
  </si>
  <si>
    <t>Aruba</t>
  </si>
  <si>
    <t>Bahamas, The</t>
  </si>
  <si>
    <t>Barbados</t>
  </si>
  <si>
    <t>Belize</t>
  </si>
  <si>
    <t>Bermuda</t>
  </si>
  <si>
    <r>
      <t>Bonaire</t>
    </r>
    <r>
      <rPr>
        <vertAlign val="superscript"/>
        <sz val="10"/>
        <rFont val="Arial Narrow"/>
        <family val="2"/>
      </rPr>
      <t>g</t>
    </r>
  </si>
  <si>
    <t>…</t>
  </si>
  <si>
    <t>Cayman Islands</t>
  </si>
  <si>
    <t>Curaçao</t>
  </si>
  <si>
    <t>Dominica</t>
  </si>
  <si>
    <t>Grenada</t>
  </si>
  <si>
    <t>Jamaica</t>
  </si>
  <si>
    <t>Montserrat</t>
  </si>
  <si>
    <t>St. Kitts and Nevis</t>
  </si>
  <si>
    <t>Germany</t>
  </si>
  <si>
    <t>Euro</t>
  </si>
  <si>
    <t>Country code</t>
  </si>
  <si>
    <t>Japan</t>
  </si>
  <si>
    <t>Vietnam</t>
  </si>
  <si>
    <t>GER</t>
  </si>
  <si>
    <t>CN</t>
  </si>
  <si>
    <t>HK</t>
  </si>
  <si>
    <t>TW</t>
  </si>
  <si>
    <t>JP</t>
  </si>
  <si>
    <t>Renminbi</t>
  </si>
  <si>
    <t>UG-Game</t>
  </si>
  <si>
    <t>Taiwan Dollar</t>
  </si>
  <si>
    <t>Yen</t>
  </si>
  <si>
    <t>Hong Kong Dollar</t>
  </si>
  <si>
    <t>TABLE D3 DETAILED RESULT: PPPs (US$ = 1)</t>
  </si>
  <si>
    <r>
      <rPr>
        <b/>
        <sz val="10"/>
        <rFont val="Arial Narrow"/>
        <family val="2"/>
      </rPr>
      <t>PPPs 
(US$ = 1)</t>
    </r>
    <r>
      <rPr>
        <b/>
        <vertAlign val="superscript"/>
        <sz val="10"/>
        <rFont val="Arial Narrow"/>
        <family val="2"/>
      </rPr>
      <t>a</t>
    </r>
    <r>
      <rPr>
        <sz val="10"/>
        <rFont val="Arial Narrow"/>
        <family val="2"/>
      </rPr>
      <t xml:space="preserve">
Economy</t>
    </r>
  </si>
  <si>
    <t>Gross domestic product</t>
  </si>
  <si>
    <t>Actual individual consumption</t>
  </si>
  <si>
    <t>Food and nonalcoholic beverages</t>
  </si>
  <si>
    <t>Alcoholic beverages, tobacco, and narcotics</t>
  </si>
  <si>
    <t>Clothing and footwear</t>
  </si>
  <si>
    <t>Housing, water, electricity, gas and other fuels</t>
  </si>
  <si>
    <t>Furnishings, household equipment and maintenance</t>
  </si>
  <si>
    <t>Health</t>
  </si>
  <si>
    <t>Transport</t>
  </si>
  <si>
    <t>Communication</t>
  </si>
  <si>
    <t>Recreation and culture</t>
  </si>
  <si>
    <t>Education</t>
  </si>
  <si>
    <t>Restaurants and hotels</t>
  </si>
  <si>
    <t>Miscellaneous goods and services</t>
  </si>
  <si>
    <t>Individual consumption expenditure by households</t>
  </si>
  <si>
    <t>Individual consumption expenditure by government</t>
  </si>
  <si>
    <t>Collective consumption expenditure by government</t>
  </si>
  <si>
    <t>Gross fixed capital formation</t>
  </si>
  <si>
    <t>Machinery and equipment</t>
  </si>
  <si>
    <t>Construction</t>
  </si>
  <si>
    <t>Domestic absorption</t>
  </si>
  <si>
    <t>Individual consumption expenditure by households without housing</t>
  </si>
  <si>
    <t>(00)</t>
  </si>
  <si>
    <t>(01)</t>
  </si>
  <si>
    <t>(02)</t>
  </si>
  <si>
    <t>(03)</t>
  </si>
  <si>
    <t>(04)</t>
  </si>
  <si>
    <t>(05)</t>
  </si>
  <si>
    <t>(06)</t>
  </si>
  <si>
    <t>(07)</t>
  </si>
  <si>
    <t>(08)</t>
  </si>
  <si>
    <t>(09)</t>
  </si>
  <si>
    <t>(10)</t>
  </si>
  <si>
    <t>(11)</t>
  </si>
  <si>
    <t>(12)</t>
  </si>
  <si>
    <t>(13)</t>
  </si>
  <si>
    <t>(14)</t>
  </si>
  <si>
    <t>(16)</t>
  </si>
  <si>
    <t>(17)</t>
  </si>
  <si>
    <t>(18)</t>
  </si>
  <si>
    <t>(19)</t>
  </si>
  <si>
    <t>(20)</t>
  </si>
  <si>
    <t>(21)</t>
  </si>
  <si>
    <t>(25)</t>
  </si>
  <si>
    <t>(26)</t>
  </si>
  <si>
    <t xml:space="preserve"> AFRICA</t>
  </si>
  <si>
    <t>Algeria</t>
  </si>
  <si>
    <t>Angola</t>
  </si>
  <si>
    <t>Benin</t>
  </si>
  <si>
    <t>Botswana</t>
  </si>
  <si>
    <t>Burkina Faso</t>
  </si>
  <si>
    <t>Burundi</t>
  </si>
  <si>
    <t>Cameroon</t>
  </si>
  <si>
    <t>Cape Verde</t>
  </si>
  <si>
    <t>Central African Republic</t>
  </si>
  <si>
    <t>Chad</t>
  </si>
  <si>
    <t>Comoros</t>
  </si>
  <si>
    <t>Congo, Rep.</t>
  </si>
  <si>
    <t>Congo, Dem. 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</si>
</sst>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quot;-&quot;??\ _€_-;_-@_-"/>
    <numFmt numFmtId="165" formatCode="0.000"/>
    <numFmt numFmtId="166" formatCode="0.0"/>
    <numFmt numFmtId="167" formatCode="#,##0.0"/>
  </numFmts>
  <fonts count="28" x14ac:knownFonts="1">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10"/>
      <name val="Arial Narrow"/>
      <family val="2"/>
    </font>
    <font>
      <b/>
      <sz val="10"/>
      <name val="Arial Narrow"/>
      <family val="2"/>
    </font>
    <font>
      <b/>
      <vertAlign val="superscript"/>
      <sz val="10"/>
      <name val="Arial Narrow"/>
      <family val="2"/>
    </font>
    <font>
      <sz val="10"/>
      <color indexed="8"/>
      <name val="Arial Narrow"/>
      <family val="2"/>
    </font>
    <font>
      <vertAlign val="superscript"/>
      <sz val="10"/>
      <name val="Arial Narrow"/>
      <family val="2"/>
    </font>
    <font>
      <b/>
      <sz val="10"/>
      <color indexed="8"/>
      <name val="Arial Narrow"/>
      <family val="2"/>
    </font>
    <font>
      <b/>
      <sz val="14"/>
      <color theme="1"/>
      <name val="Calibri"/>
      <family val="2"/>
      <scheme val="minor"/>
    </font>
    <font>
      <b/>
      <sz val="18"/>
      <color theme="1"/>
      <name val="Calibri"/>
      <family val="2"/>
      <scheme val="minor"/>
    </font>
    <font>
      <b/>
      <sz val="9"/>
      <color theme="1"/>
      <name val="Calibri"/>
      <family val="2"/>
      <scheme val="minor"/>
    </font>
    <font>
      <sz val="8"/>
      <name val="Verdana"/>
      <family val="2"/>
    </font>
    <font>
      <sz val="12"/>
      <color indexed="8"/>
      <name val="Calibri"/>
      <family val="2"/>
    </font>
    <font>
      <b/>
      <sz val="12"/>
      <color indexed="8"/>
      <name val="Calibri"/>
      <family val="2"/>
    </font>
    <font>
      <b/>
      <sz val="12"/>
      <color indexed="10"/>
      <name val="Calibri"/>
      <family val="2"/>
    </font>
    <font>
      <sz val="12"/>
      <color indexed="10"/>
      <name val="Calibri"/>
      <family val="2"/>
    </font>
    <font>
      <sz val="12"/>
      <name val="Calibri"/>
      <family val="2"/>
    </font>
    <font>
      <sz val="12"/>
      <color indexed="14"/>
      <name val="Calibri"/>
      <family val="2"/>
    </font>
    <font>
      <sz val="18"/>
      <color indexed="14"/>
      <name val="Calibri"/>
      <family val="2"/>
    </font>
    <font>
      <sz val="18"/>
      <color indexed="8"/>
      <name val="Calibri"/>
      <family val="2"/>
    </font>
    <font>
      <sz val="20"/>
      <color indexed="14"/>
      <name val="Calibri"/>
      <family val="2"/>
    </font>
    <font>
      <sz val="20"/>
      <color indexed="8"/>
      <name val="Calibri"/>
      <family val="2"/>
    </font>
  </fonts>
  <fills count="11">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8" tint="0.39997558519241921"/>
        <bgColor indexed="64"/>
      </patternFill>
    </fill>
    <fill>
      <patternFill patternType="solid">
        <fgColor indexed="9"/>
        <bgColor indexed="64"/>
      </patternFill>
    </fill>
    <fill>
      <patternFill patternType="solid">
        <fgColor indexed="43"/>
        <bgColor indexed="64"/>
      </patternFill>
    </fill>
    <fill>
      <patternFill patternType="solid">
        <fgColor indexed="47"/>
        <bgColor indexed="64"/>
      </patternFill>
    </fill>
  </fills>
  <borders count="3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bottom/>
      <diagonal/>
    </border>
    <border>
      <left/>
      <right/>
      <top/>
      <bottom style="hair">
        <color auto="1"/>
      </bottom>
      <diagonal/>
    </border>
    <border>
      <left/>
      <right style="thin">
        <color auto="1"/>
      </right>
      <top style="thin">
        <color auto="1"/>
      </top>
      <bottom style="hair">
        <color auto="1"/>
      </bottom>
      <diagonal/>
    </border>
    <border>
      <left style="thin">
        <color auto="1"/>
      </left>
      <right style="hair">
        <color auto="1"/>
      </right>
      <top/>
      <bottom/>
      <diagonal/>
    </border>
    <border>
      <left style="hair">
        <color auto="1"/>
      </left>
      <right/>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hair">
        <color auto="1"/>
      </left>
      <right/>
      <top style="hair">
        <color auto="1"/>
      </top>
      <bottom style="hair">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top style="hair">
        <color auto="1"/>
      </top>
      <bottom/>
      <diagonal/>
    </border>
    <border>
      <left style="thin">
        <color auto="1"/>
      </left>
      <right/>
      <top style="hair">
        <color auto="1"/>
      </top>
      <bottom style="thin">
        <color auto="1"/>
      </bottom>
      <diagonal/>
    </border>
    <border>
      <left/>
      <right/>
      <top style="hair">
        <color auto="1"/>
      </top>
      <bottom/>
      <diagonal/>
    </border>
    <border>
      <left style="hair">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style="thin">
        <color auto="1"/>
      </left>
      <right style="hair">
        <color auto="1"/>
      </right>
      <top style="hair">
        <color auto="1"/>
      </top>
      <bottom/>
      <diagonal/>
    </border>
    <border>
      <left/>
      <right style="hair">
        <color auto="1"/>
      </right>
      <top style="hair">
        <color auto="1"/>
      </top>
      <bottom style="hair">
        <color auto="1"/>
      </bottom>
      <diagonal/>
    </border>
    <border>
      <left/>
      <right style="hair">
        <color auto="1"/>
      </right>
      <top/>
      <bottom style="hair">
        <color auto="1"/>
      </bottom>
      <diagonal/>
    </border>
    <border>
      <left style="hair">
        <color auto="1"/>
      </left>
      <right style="thin">
        <color auto="1"/>
      </right>
      <top/>
      <bottom style="hair">
        <color auto="1"/>
      </bottom>
      <diagonal/>
    </border>
    <border>
      <left style="hair">
        <color auto="1"/>
      </left>
      <right style="thin">
        <color auto="1"/>
      </right>
      <top style="hair">
        <color auto="1"/>
      </top>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top style="hair">
        <color auto="1"/>
      </top>
      <bottom/>
      <diagonal/>
    </border>
    <border>
      <left/>
      <right/>
      <top style="hair">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7">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3" fillId="0" borderId="0"/>
    <xf numFmtId="0" fontId="2" fillId="0" borderId="0"/>
    <xf numFmtId="164" fontId="1" fillId="0" borderId="0" applyFont="0" applyFill="0" applyBorder="0" applyAlignment="0" applyProtection="0"/>
  </cellStyleXfs>
  <cellXfs count="192">
    <xf numFmtId="0" fontId="0" fillId="0" borderId="0" xfId="0"/>
    <xf numFmtId="1" fontId="0" fillId="6" borderId="0" xfId="0" applyNumberFormat="1" applyFill="1"/>
    <xf numFmtId="1" fontId="0" fillId="5" borderId="0" xfId="0" applyNumberFormat="1" applyFill="1"/>
    <xf numFmtId="167" fontId="6" fillId="3" borderId="0" xfId="0" applyNumberFormat="1" applyFont="1" applyFill="1" applyAlignment="1">
      <alignment wrapText="1"/>
    </xf>
    <xf numFmtId="0" fontId="6" fillId="2" borderId="0" xfId="0" applyFont="1" applyFill="1"/>
    <xf numFmtId="0" fontId="8" fillId="0" borderId="0" xfId="3" applyFont="1" applyFill="1" applyBorder="1" applyAlignment="1">
      <alignment horizontal="left" indent="1"/>
    </xf>
    <xf numFmtId="0" fontId="8" fillId="0" borderId="0" xfId="3" applyFont="1" applyFill="1" applyBorder="1"/>
    <xf numFmtId="0" fontId="8" fillId="0" borderId="0" xfId="3" applyFont="1"/>
    <xf numFmtId="0" fontId="9" fillId="0" borderId="0" xfId="3" applyFont="1"/>
    <xf numFmtId="165" fontId="9" fillId="0" borderId="3" xfId="3" applyNumberFormat="1" applyFont="1" applyBorder="1" applyAlignment="1">
      <alignment horizontal="center" vertical="center" wrapText="1"/>
    </xf>
    <xf numFmtId="165" fontId="9" fillId="0" borderId="4" xfId="3" applyNumberFormat="1" applyFont="1" applyBorder="1" applyAlignment="1">
      <alignment horizontal="center" vertical="center" wrapText="1"/>
    </xf>
    <xf numFmtId="165" fontId="9" fillId="0" borderId="5" xfId="3" applyNumberFormat="1" applyFont="1" applyBorder="1" applyAlignment="1">
      <alignment horizontal="center" vertical="center" wrapText="1"/>
    </xf>
    <xf numFmtId="165" fontId="9" fillId="0" borderId="6" xfId="3" applyNumberFormat="1" applyFont="1" applyBorder="1" applyAlignment="1">
      <alignment horizontal="center" vertical="center" wrapText="1"/>
    </xf>
    <xf numFmtId="0" fontId="8" fillId="0" borderId="0" xfId="3" applyFont="1" applyAlignment="1">
      <alignment vertical="center" wrapText="1"/>
    </xf>
    <xf numFmtId="0" fontId="8" fillId="0" borderId="1" xfId="3" applyFont="1" applyBorder="1" applyAlignment="1">
      <alignment horizontal="center" vertical="center"/>
    </xf>
    <xf numFmtId="0" fontId="8" fillId="0" borderId="2" xfId="3" quotePrefix="1" applyFont="1" applyBorder="1" applyAlignment="1">
      <alignment horizontal="center" vertical="center"/>
    </xf>
    <xf numFmtId="0" fontId="8" fillId="0" borderId="2" xfId="3" applyFont="1" applyBorder="1" applyAlignment="1">
      <alignment horizontal="center" vertical="center"/>
    </xf>
    <xf numFmtId="165" fontId="8" fillId="0" borderId="3" xfId="3" quotePrefix="1" applyNumberFormat="1" applyFont="1" applyBorder="1" applyAlignment="1">
      <alignment horizontal="center" vertical="center"/>
    </xf>
    <xf numFmtId="165" fontId="8" fillId="0" borderId="4" xfId="3" quotePrefix="1" applyNumberFormat="1" applyFont="1" applyBorder="1" applyAlignment="1">
      <alignment horizontal="center" vertical="center"/>
    </xf>
    <xf numFmtId="166" fontId="8" fillId="0" borderId="4" xfId="3" quotePrefix="1" applyNumberFormat="1" applyFont="1" applyBorder="1" applyAlignment="1">
      <alignment horizontal="center" vertical="center"/>
    </xf>
    <xf numFmtId="165" fontId="8" fillId="0" borderId="5" xfId="3" quotePrefix="1" applyNumberFormat="1" applyFont="1" applyBorder="1" applyAlignment="1">
      <alignment horizontal="center" vertical="center"/>
    </xf>
    <xf numFmtId="165" fontId="8" fillId="0" borderId="6" xfId="3" quotePrefix="1" applyNumberFormat="1" applyFont="1" applyBorder="1" applyAlignment="1">
      <alignment horizontal="center" vertical="center"/>
    </xf>
    <xf numFmtId="0" fontId="8" fillId="0" borderId="0" xfId="3" applyFont="1" applyAlignment="1">
      <alignment horizontal="center"/>
    </xf>
    <xf numFmtId="0" fontId="8" fillId="0" borderId="2" xfId="3" applyFont="1" applyBorder="1" applyAlignment="1">
      <alignment horizontal="center"/>
    </xf>
    <xf numFmtId="165" fontId="8" fillId="0" borderId="2" xfId="3" applyNumberFormat="1" applyFont="1" applyBorder="1" applyAlignment="1">
      <alignment horizontal="center"/>
    </xf>
    <xf numFmtId="0" fontId="9" fillId="3" borderId="7" xfId="4" applyFont="1" applyFill="1" applyBorder="1" applyAlignment="1">
      <alignment horizontal="left" vertical="center"/>
    </xf>
    <xf numFmtId="0" fontId="9" fillId="3" borderId="8" xfId="4" applyFont="1" applyFill="1" applyBorder="1" applyAlignment="1">
      <alignment horizontal="center" vertical="center"/>
    </xf>
    <xf numFmtId="165" fontId="9" fillId="3" borderId="8" xfId="4" applyNumberFormat="1" applyFont="1" applyFill="1" applyBorder="1" applyAlignment="1">
      <alignment horizontal="center" vertical="center"/>
    </xf>
    <xf numFmtId="165" fontId="9" fillId="3" borderId="9" xfId="4" applyNumberFormat="1" applyFont="1" applyFill="1" applyBorder="1" applyAlignment="1">
      <alignment horizontal="center" vertical="center"/>
    </xf>
    <xf numFmtId="0" fontId="8" fillId="0" borderId="10" xfId="4" applyFont="1" applyFill="1" applyBorder="1" applyAlignment="1">
      <alignment horizontal="left" vertical="center" indent="1"/>
    </xf>
    <xf numFmtId="0" fontId="8" fillId="0" borderId="11" xfId="4" applyFont="1" applyFill="1" applyBorder="1" applyAlignment="1">
      <alignment vertical="center" wrapText="1"/>
    </xf>
    <xf numFmtId="0" fontId="8" fillId="0" borderId="11" xfId="4" applyFont="1" applyFill="1" applyBorder="1" applyAlignment="1">
      <alignment horizontal="center" vertical="center" wrapText="1"/>
    </xf>
    <xf numFmtId="165" fontId="8" fillId="0" borderId="12" xfId="4" applyNumberFormat="1" applyFont="1" applyFill="1" applyBorder="1" applyAlignment="1">
      <alignment horizontal="right" vertical="center" wrapText="1"/>
    </xf>
    <xf numFmtId="165" fontId="8" fillId="0" borderId="13" xfId="4" applyNumberFormat="1" applyFont="1" applyFill="1" applyBorder="1" applyAlignment="1">
      <alignment horizontal="right" vertical="center" wrapText="1"/>
    </xf>
    <xf numFmtId="165" fontId="8" fillId="0" borderId="14" xfId="4" applyNumberFormat="1" applyFont="1" applyFill="1" applyBorder="1" applyAlignment="1">
      <alignment horizontal="right" vertical="center" wrapText="1"/>
    </xf>
    <xf numFmtId="0" fontId="8" fillId="0" borderId="15" xfId="4" applyFont="1" applyFill="1" applyBorder="1" applyAlignment="1">
      <alignment vertical="center" wrapText="1"/>
    </xf>
    <xf numFmtId="0" fontId="8" fillId="0" borderId="15" xfId="4" applyFont="1" applyFill="1" applyBorder="1" applyAlignment="1">
      <alignment horizontal="center" vertical="center" wrapText="1"/>
    </xf>
    <xf numFmtId="165" fontId="8" fillId="0" borderId="16" xfId="4" applyNumberFormat="1" applyFont="1" applyFill="1" applyBorder="1" applyAlignment="1">
      <alignment horizontal="right" vertical="center" wrapText="1"/>
    </xf>
    <xf numFmtId="165" fontId="8" fillId="0" borderId="17" xfId="4" applyNumberFormat="1" applyFont="1" applyFill="1" applyBorder="1" applyAlignment="1">
      <alignment horizontal="right" vertical="center" wrapText="1"/>
    </xf>
    <xf numFmtId="0" fontId="8" fillId="0" borderId="15" xfId="4" applyFont="1" applyFill="1" applyBorder="1" applyAlignment="1">
      <alignment horizontal="justify" vertical="center" wrapText="1"/>
    </xf>
    <xf numFmtId="0" fontId="8" fillId="0" borderId="15" xfId="4" applyFont="1" applyFill="1" applyBorder="1" applyAlignment="1">
      <alignment horizontal="left" vertical="center" wrapText="1"/>
    </xf>
    <xf numFmtId="0" fontId="11" fillId="0" borderId="15" xfId="4" applyFont="1" applyFill="1" applyBorder="1" applyAlignment="1">
      <alignment horizontal="center" vertical="center" wrapText="1"/>
    </xf>
    <xf numFmtId="0" fontId="8" fillId="0" borderId="16" xfId="4" applyFont="1" applyFill="1" applyBorder="1" applyAlignment="1">
      <alignment horizontal="left" vertical="center" indent="1"/>
    </xf>
    <xf numFmtId="0" fontId="8" fillId="0" borderId="18" xfId="4" applyFont="1" applyFill="1" applyBorder="1" applyAlignment="1">
      <alignment vertical="center" wrapText="1"/>
    </xf>
    <xf numFmtId="0" fontId="11" fillId="0" borderId="18" xfId="4" applyFont="1" applyFill="1" applyBorder="1" applyAlignment="1">
      <alignment horizontal="center" vertical="center" wrapText="1"/>
    </xf>
    <xf numFmtId="0" fontId="9" fillId="0" borderId="19" xfId="4" applyFont="1" applyFill="1" applyBorder="1" applyAlignment="1">
      <alignment horizontal="left" vertical="center"/>
    </xf>
    <xf numFmtId="0" fontId="9" fillId="0" borderId="20" xfId="4" applyFont="1" applyFill="1" applyBorder="1" applyAlignment="1">
      <alignment vertical="center" wrapText="1"/>
    </xf>
    <xf numFmtId="0" fontId="13" fillId="0" borderId="21" xfId="4" applyFont="1" applyFill="1" applyBorder="1" applyAlignment="1">
      <alignment horizontal="center" vertical="center" wrapText="1"/>
    </xf>
    <xf numFmtId="165" fontId="9" fillId="0" borderId="22" xfId="4" applyNumberFormat="1" applyFont="1" applyFill="1" applyBorder="1" applyAlignment="1">
      <alignment horizontal="right" vertical="center" wrapText="1"/>
    </xf>
    <xf numFmtId="165" fontId="9" fillId="0" borderId="23" xfId="4" applyNumberFormat="1" applyFont="1" applyFill="1" applyBorder="1" applyAlignment="1">
      <alignment horizontal="right" vertical="center" wrapText="1"/>
    </xf>
    <xf numFmtId="165" fontId="9" fillId="0" borderId="21" xfId="4" applyNumberFormat="1" applyFont="1" applyFill="1" applyBorder="1" applyAlignment="1">
      <alignment horizontal="right" vertical="center" wrapText="1"/>
    </xf>
    <xf numFmtId="0" fontId="9" fillId="0" borderId="2" xfId="4" applyFont="1" applyFill="1" applyBorder="1" applyAlignment="1">
      <alignment horizontal="left" vertical="center" indent="1"/>
    </xf>
    <xf numFmtId="0" fontId="9" fillId="0" borderId="2" xfId="4" applyFont="1" applyFill="1" applyBorder="1" applyAlignment="1">
      <alignment vertical="center" wrapText="1"/>
    </xf>
    <xf numFmtId="0" fontId="13" fillId="0" borderId="2" xfId="4" applyFont="1" applyFill="1" applyBorder="1" applyAlignment="1">
      <alignment horizontal="center" vertical="center" wrapText="1"/>
    </xf>
    <xf numFmtId="165" fontId="9" fillId="0" borderId="2" xfId="4" applyNumberFormat="1" applyFont="1" applyFill="1" applyBorder="1" applyAlignment="1">
      <alignment horizontal="right" vertical="center" wrapText="1"/>
    </xf>
    <xf numFmtId="165" fontId="8" fillId="0" borderId="0" xfId="3" applyNumberFormat="1" applyFont="1" applyBorder="1"/>
    <xf numFmtId="0" fontId="8" fillId="0" borderId="0" xfId="3" applyFont="1" applyBorder="1"/>
    <xf numFmtId="0" fontId="9" fillId="3" borderId="24" xfId="4" applyFont="1" applyFill="1" applyBorder="1" applyAlignment="1">
      <alignment horizontal="left" vertical="center"/>
    </xf>
    <xf numFmtId="0" fontId="9" fillId="3" borderId="25" xfId="4" applyFont="1" applyFill="1" applyBorder="1" applyAlignment="1">
      <alignment horizontal="center" vertical="center"/>
    </xf>
    <xf numFmtId="165" fontId="9" fillId="3" borderId="25" xfId="4" applyNumberFormat="1" applyFont="1" applyFill="1" applyBorder="1" applyAlignment="1">
      <alignment horizontal="right" vertical="center"/>
    </xf>
    <xf numFmtId="0" fontId="8" fillId="0" borderId="26" xfId="4" applyFont="1" applyFill="1" applyBorder="1" applyAlignment="1">
      <alignment horizontal="left" vertical="center" indent="1"/>
    </xf>
    <xf numFmtId="0" fontId="8" fillId="0" borderId="14" xfId="4" applyFont="1" applyFill="1" applyBorder="1" applyAlignment="1">
      <alignment horizontal="center" vertical="center" wrapText="1"/>
    </xf>
    <xf numFmtId="165" fontId="8" fillId="0" borderId="27" xfId="4" applyNumberFormat="1" applyFont="1" applyFill="1" applyBorder="1" applyAlignment="1">
      <alignment horizontal="right" vertical="center" wrapText="1"/>
    </xf>
    <xf numFmtId="165" fontId="8" fillId="0" borderId="28" xfId="4" applyNumberFormat="1" applyFont="1" applyFill="1" applyBorder="1" applyAlignment="1">
      <alignment horizontal="right" vertical="center" wrapText="1"/>
    </xf>
    <xf numFmtId="165" fontId="8" fillId="0" borderId="29" xfId="4" applyNumberFormat="1" applyFont="1" applyFill="1" applyBorder="1" applyAlignment="1">
      <alignment horizontal="right" vertical="center" wrapText="1"/>
    </xf>
    <xf numFmtId="0" fontId="8" fillId="4" borderId="10" xfId="4" applyFont="1" applyFill="1" applyBorder="1" applyAlignment="1">
      <alignment horizontal="left" vertical="center" indent="1"/>
    </xf>
    <xf numFmtId="0" fontId="8" fillId="4" borderId="15" xfId="4" applyFont="1" applyFill="1" applyBorder="1" applyAlignment="1">
      <alignment vertical="center" wrapText="1"/>
    </xf>
    <xf numFmtId="0" fontId="8" fillId="4" borderId="14" xfId="4" applyFont="1" applyFill="1" applyBorder="1" applyAlignment="1">
      <alignment horizontal="center" vertical="center" wrapText="1"/>
    </xf>
    <xf numFmtId="165" fontId="8" fillId="4" borderId="28" xfId="4" applyNumberFormat="1" applyFont="1" applyFill="1" applyBorder="1" applyAlignment="1">
      <alignment horizontal="right" vertical="center" wrapText="1"/>
    </xf>
    <xf numFmtId="165" fontId="8" fillId="4" borderId="17" xfId="4" applyNumberFormat="1" applyFont="1" applyFill="1" applyBorder="1" applyAlignment="1">
      <alignment horizontal="right" vertical="center" wrapText="1"/>
    </xf>
    <xf numFmtId="165" fontId="8" fillId="4" borderId="29" xfId="4" applyNumberFormat="1" applyFont="1" applyFill="1" applyBorder="1" applyAlignment="1">
      <alignment horizontal="right" vertical="center" wrapText="1"/>
    </xf>
    <xf numFmtId="0" fontId="8" fillId="4" borderId="0" xfId="3" applyFont="1" applyFill="1"/>
    <xf numFmtId="0" fontId="8" fillId="4" borderId="16" xfId="4" applyFont="1" applyFill="1" applyBorder="1" applyAlignment="1">
      <alignment horizontal="left" vertical="center" indent="1"/>
    </xf>
    <xf numFmtId="0" fontId="8" fillId="4" borderId="18" xfId="4" applyFont="1" applyFill="1" applyBorder="1" applyAlignment="1">
      <alignment vertical="center" wrapText="1"/>
    </xf>
    <xf numFmtId="0" fontId="8" fillId="4" borderId="30" xfId="4" applyFont="1" applyFill="1" applyBorder="1" applyAlignment="1">
      <alignment horizontal="center" vertical="center" wrapText="1"/>
    </xf>
    <xf numFmtId="0" fontId="9" fillId="0" borderId="26" xfId="4" applyFont="1" applyFill="1" applyBorder="1" applyAlignment="1">
      <alignment horizontal="left" vertical="center" indent="1"/>
    </xf>
    <xf numFmtId="0" fontId="9" fillId="0" borderId="18" xfId="4" applyFont="1" applyFill="1" applyBorder="1" applyAlignment="1">
      <alignment vertical="center" wrapText="1"/>
    </xf>
    <xf numFmtId="165" fontId="9" fillId="0" borderId="31" xfId="4" applyNumberFormat="1" applyFont="1" applyFill="1" applyBorder="1" applyAlignment="1">
      <alignment horizontal="right" vertical="center" wrapText="1"/>
    </xf>
    <xf numFmtId="0" fontId="11" fillId="0" borderId="14" xfId="4" applyFont="1" applyFill="1" applyBorder="1" applyAlignment="1">
      <alignment horizontal="center" vertical="center" wrapText="1"/>
    </xf>
    <xf numFmtId="0" fontId="11" fillId="0" borderId="30" xfId="4" applyFont="1" applyFill="1" applyBorder="1" applyAlignment="1">
      <alignment horizontal="center" vertical="center" wrapText="1"/>
    </xf>
    <xf numFmtId="0" fontId="9" fillId="0" borderId="26" xfId="4" applyFont="1" applyFill="1" applyBorder="1" applyAlignment="1">
      <alignment horizontal="left" vertical="center"/>
    </xf>
    <xf numFmtId="165" fontId="9" fillId="0" borderId="32" xfId="4" applyNumberFormat="1" applyFont="1" applyFill="1" applyBorder="1" applyAlignment="1">
      <alignment horizontal="right" vertical="center" wrapText="1"/>
    </xf>
    <xf numFmtId="0" fontId="11" fillId="4" borderId="14" xfId="4" applyFont="1" applyFill="1" applyBorder="1" applyAlignment="1">
      <alignment horizontal="center" vertical="center" wrapText="1"/>
    </xf>
    <xf numFmtId="0" fontId="8" fillId="0" borderId="26" xfId="4" applyFont="1" applyFill="1" applyBorder="1" applyAlignment="1">
      <alignment horizontal="left" vertical="center"/>
    </xf>
    <xf numFmtId="0" fontId="8" fillId="0" borderId="10" xfId="4" applyFont="1" applyFill="1" applyBorder="1" applyAlignment="1">
      <alignment horizontal="left" vertical="center"/>
    </xf>
    <xf numFmtId="0" fontId="8" fillId="0" borderId="16" xfId="4" applyFont="1" applyFill="1" applyBorder="1" applyAlignment="1">
      <alignment horizontal="left" vertical="center"/>
    </xf>
    <xf numFmtId="2" fontId="9" fillId="0" borderId="33" xfId="4" applyNumberFormat="1" applyFont="1" applyFill="1" applyBorder="1" applyAlignment="1">
      <alignment horizontal="left" vertical="center"/>
    </xf>
    <xf numFmtId="0" fontId="9" fillId="0" borderId="33" xfId="4" applyFont="1" applyFill="1" applyBorder="1" applyAlignment="1">
      <alignment horizontal="left" vertical="center"/>
    </xf>
    <xf numFmtId="0" fontId="9" fillId="0" borderId="34" xfId="4" applyFont="1" applyFill="1" applyBorder="1" applyAlignment="1">
      <alignment vertical="center" wrapText="1"/>
    </xf>
    <xf numFmtId="0" fontId="9" fillId="0" borderId="0" xfId="4" applyFont="1" applyFill="1" applyBorder="1" applyAlignment="1">
      <alignment horizontal="left" vertical="center"/>
    </xf>
    <xf numFmtId="0" fontId="9" fillId="0" borderId="0" xfId="4" applyFont="1" applyFill="1" applyBorder="1" applyAlignment="1">
      <alignment vertical="center" wrapText="1"/>
    </xf>
    <xf numFmtId="0" fontId="13" fillId="0" borderId="0" xfId="4" applyFont="1" applyFill="1" applyBorder="1" applyAlignment="1">
      <alignment horizontal="center" vertical="center" wrapText="1"/>
    </xf>
    <xf numFmtId="165" fontId="9" fillId="0" borderId="0" xfId="4" applyNumberFormat="1" applyFont="1" applyFill="1" applyBorder="1" applyAlignment="1">
      <alignment horizontal="right" vertical="center" wrapText="1"/>
    </xf>
    <xf numFmtId="0" fontId="9" fillId="3" borderId="1" xfId="4" applyFont="1" applyFill="1" applyBorder="1" applyAlignment="1">
      <alignment horizontal="left" vertical="center"/>
    </xf>
    <xf numFmtId="0" fontId="9" fillId="3" borderId="2" xfId="4" applyFont="1" applyFill="1" applyBorder="1" applyAlignment="1">
      <alignment horizontal="center" vertical="center"/>
    </xf>
    <xf numFmtId="1" fontId="9" fillId="3" borderId="6" xfId="4" applyNumberFormat="1" applyFont="1" applyFill="1" applyBorder="1" applyAlignment="1">
      <alignment horizontal="center" vertical="center"/>
    </xf>
    <xf numFmtId="165" fontId="9" fillId="3" borderId="3" xfId="4" applyNumberFormat="1" applyFont="1" applyFill="1" applyBorder="1" applyAlignment="1">
      <alignment horizontal="right" vertical="center"/>
    </xf>
    <xf numFmtId="165" fontId="9" fillId="3" borderId="4" xfId="4" applyNumberFormat="1" applyFont="1" applyFill="1" applyBorder="1" applyAlignment="1">
      <alignment horizontal="right" vertical="center"/>
    </xf>
    <xf numFmtId="165" fontId="9" fillId="3" borderId="5" xfId="4" applyNumberFormat="1" applyFont="1" applyFill="1" applyBorder="1" applyAlignment="1">
      <alignment horizontal="right" vertical="center"/>
    </xf>
    <xf numFmtId="165" fontId="9" fillId="3" borderId="6" xfId="4" applyNumberFormat="1" applyFont="1" applyFill="1" applyBorder="1" applyAlignment="1">
      <alignment horizontal="right" vertical="center"/>
    </xf>
    <xf numFmtId="0" fontId="8" fillId="0" borderId="0" xfId="3" applyFont="1" applyFill="1"/>
    <xf numFmtId="0" fontId="8" fillId="0" borderId="0" xfId="3" applyFont="1" applyFill="1" applyBorder="1" applyAlignment="1">
      <alignment horizontal="center" vertical="center"/>
    </xf>
    <xf numFmtId="0" fontId="8" fillId="0" borderId="0" xfId="3" applyFont="1" applyFill="1" applyBorder="1" applyAlignment="1"/>
    <xf numFmtId="0" fontId="3" fillId="0" borderId="0" xfId="3" applyFont="1" applyBorder="1"/>
    <xf numFmtId="0" fontId="8" fillId="0" borderId="0" xfId="3" applyFont="1" applyFill="1" applyAlignment="1">
      <alignment horizontal="center" vertical="center"/>
    </xf>
    <xf numFmtId="0" fontId="8" fillId="0" borderId="0" xfId="3" applyFont="1" applyFill="1" applyBorder="1" applyAlignment="1">
      <alignment horizontal="left" vertical="center"/>
    </xf>
    <xf numFmtId="0" fontId="8" fillId="0" borderId="0" xfId="3" applyFont="1" applyFill="1" applyBorder="1" applyAlignment="1">
      <alignment vertical="center" wrapText="1"/>
    </xf>
    <xf numFmtId="3" fontId="8" fillId="0" borderId="0" xfId="3" applyNumberFormat="1" applyFont="1" applyFill="1" applyBorder="1" applyAlignment="1">
      <alignment vertical="center"/>
    </xf>
    <xf numFmtId="3" fontId="8" fillId="0" borderId="0" xfId="3" applyNumberFormat="1" applyFont="1" applyFill="1" applyBorder="1" applyAlignment="1">
      <alignment vertical="center" wrapText="1"/>
    </xf>
    <xf numFmtId="3" fontId="8" fillId="0" borderId="0" xfId="3" applyNumberFormat="1" applyFont="1" applyFill="1" applyBorder="1" applyAlignment="1">
      <alignment horizontal="left" vertical="center" wrapText="1"/>
    </xf>
    <xf numFmtId="0" fontId="8" fillId="0" borderId="0" xfId="3" applyFont="1" applyFill="1" applyBorder="1" applyAlignment="1">
      <alignment vertical="center"/>
    </xf>
    <xf numFmtId="0" fontId="8" fillId="0" borderId="0" xfId="3" applyFont="1" applyFill="1" applyBorder="1" applyAlignment="1">
      <alignment horizontal="left" vertical="center" wrapText="1"/>
    </xf>
    <xf numFmtId="0" fontId="0" fillId="5" borderId="0" xfId="0" applyFill="1"/>
    <xf numFmtId="0" fontId="7" fillId="5" borderId="0" xfId="0" applyFont="1" applyFill="1"/>
    <xf numFmtId="0" fontId="7" fillId="6" borderId="0" xfId="0" applyFont="1" applyFill="1"/>
    <xf numFmtId="0" fontId="0" fillId="6" borderId="0" xfId="0" applyFill="1"/>
    <xf numFmtId="4" fontId="0" fillId="5" borderId="0" xfId="0" applyNumberFormat="1" applyFill="1" applyAlignment="1">
      <alignment wrapText="1"/>
    </xf>
    <xf numFmtId="0" fontId="6" fillId="5" borderId="0" xfId="0" applyFont="1" applyFill="1" applyAlignment="1">
      <alignment wrapText="1"/>
    </xf>
    <xf numFmtId="4" fontId="6" fillId="5" borderId="0" xfId="0" applyNumberFormat="1" applyFont="1" applyFill="1" applyAlignment="1">
      <alignment wrapText="1"/>
    </xf>
    <xf numFmtId="4" fontId="6" fillId="3" borderId="0" xfId="0" applyNumberFormat="1" applyFont="1" applyFill="1" applyAlignment="1">
      <alignment wrapText="1"/>
    </xf>
    <xf numFmtId="0" fontId="0" fillId="4" borderId="0" xfId="0" applyFill="1"/>
    <xf numFmtId="4" fontId="0" fillId="5" borderId="0" xfId="0" applyNumberFormat="1" applyFill="1"/>
    <xf numFmtId="4" fontId="0" fillId="6" borderId="0" xfId="0" applyNumberFormat="1" applyFill="1"/>
    <xf numFmtId="0" fontId="6" fillId="2" borderId="0" xfId="0" applyFont="1" applyFill="1" applyAlignment="1">
      <alignment horizontal="left"/>
    </xf>
    <xf numFmtId="0" fontId="6" fillId="2" borderId="0" xfId="0" applyFont="1" applyFill="1" applyAlignment="1">
      <alignment horizontal="left" wrapText="1"/>
    </xf>
    <xf numFmtId="0" fontId="6" fillId="5" borderId="0" xfId="0" applyFont="1" applyFill="1" applyAlignment="1">
      <alignment horizontal="left" wrapText="1"/>
    </xf>
    <xf numFmtId="0" fontId="6" fillId="2" borderId="0" xfId="0" applyFont="1" applyFill="1" applyAlignment="1">
      <alignment horizontal="center" wrapText="1"/>
    </xf>
    <xf numFmtId="0" fontId="6" fillId="3" borderId="0" xfId="0" applyFont="1" applyFill="1" applyAlignment="1">
      <alignment wrapText="1"/>
    </xf>
    <xf numFmtId="0" fontId="0" fillId="2" borderId="0" xfId="0" applyFont="1" applyFill="1" applyAlignment="1">
      <alignment horizontal="left" vertical="top" wrapText="1"/>
    </xf>
    <xf numFmtId="0" fontId="0" fillId="2" borderId="0" xfId="0" applyFill="1"/>
    <xf numFmtId="0" fontId="2" fillId="6" borderId="0" xfId="5" applyFill="1"/>
    <xf numFmtId="0" fontId="14" fillId="6" borderId="0" xfId="0" applyFont="1" applyFill="1"/>
    <xf numFmtId="14" fontId="0" fillId="6" borderId="0" xfId="0" applyNumberFormat="1" applyFill="1"/>
    <xf numFmtId="0" fontId="0" fillId="6" borderId="0" xfId="0" applyFill="1" applyAlignment="1">
      <alignment horizontal="center"/>
    </xf>
    <xf numFmtId="3" fontId="0" fillId="6" borderId="0" xfId="0" applyNumberFormat="1" applyFill="1" applyAlignment="1">
      <alignment horizontal="left"/>
    </xf>
    <xf numFmtId="0" fontId="0" fillId="6" borderId="0" xfId="0" applyFill="1" applyAlignment="1">
      <alignment horizontal="right"/>
    </xf>
    <xf numFmtId="3" fontId="6" fillId="6" borderId="0" xfId="0" applyNumberFormat="1" applyFont="1" applyFill="1" applyAlignment="1">
      <alignment horizontal="left"/>
    </xf>
    <xf numFmtId="0" fontId="0" fillId="2" borderId="0" xfId="0" applyFill="1" applyAlignment="1">
      <alignment horizontal="right"/>
    </xf>
    <xf numFmtId="0" fontId="15" fillId="2" borderId="0" xfId="0" applyFont="1" applyFill="1" applyAlignment="1">
      <alignment horizontal="left" wrapText="1"/>
    </xf>
    <xf numFmtId="0" fontId="0" fillId="2" borderId="0" xfId="0" applyFont="1" applyFill="1" applyAlignment="1">
      <alignment horizontal="right"/>
    </xf>
    <xf numFmtId="0" fontId="4" fillId="2" borderId="0" xfId="1" applyFill="1"/>
    <xf numFmtId="0" fontId="16" fillId="7" borderId="0" xfId="0" quotePrefix="1" applyFont="1" applyFill="1" applyAlignment="1">
      <alignment wrapText="1"/>
    </xf>
    <xf numFmtId="0" fontId="0" fillId="5" borderId="0" xfId="0" applyFill="1" applyAlignment="1">
      <alignment horizontal="left"/>
    </xf>
    <xf numFmtId="0" fontId="6" fillId="6" borderId="0" xfId="0" applyFont="1" applyFill="1"/>
    <xf numFmtId="4" fontId="0" fillId="2" borderId="0" xfId="0" applyNumberFormat="1" applyFill="1"/>
    <xf numFmtId="2" fontId="0" fillId="2" borderId="0" xfId="0" applyNumberFormat="1" applyFill="1"/>
    <xf numFmtId="0" fontId="6" fillId="4" borderId="0" xfId="0" applyFont="1" applyFill="1"/>
    <xf numFmtId="4" fontId="6" fillId="6" borderId="0" xfId="0" applyNumberFormat="1" applyFont="1" applyFill="1"/>
    <xf numFmtId="1" fontId="0" fillId="5" borderId="0" xfId="0" applyNumberFormat="1" applyFill="1"/>
    <xf numFmtId="1" fontId="0" fillId="6" borderId="0" xfId="0" applyNumberFormat="1" applyFill="1"/>
    <xf numFmtId="3" fontId="0" fillId="6" borderId="0" xfId="0" applyNumberFormat="1" applyFill="1"/>
    <xf numFmtId="3" fontId="0" fillId="5" borderId="0" xfId="0" applyNumberFormat="1" applyFill="1"/>
    <xf numFmtId="0" fontId="18" fillId="8" borderId="0" xfId="0" applyFont="1" applyFill="1"/>
    <xf numFmtId="3" fontId="0" fillId="6" borderId="0" xfId="0" applyNumberFormat="1" applyFill="1"/>
    <xf numFmtId="3" fontId="18" fillId="8" borderId="0" xfId="0" applyNumberFormat="1" applyFont="1" applyFill="1"/>
    <xf numFmtId="3" fontId="0" fillId="6" borderId="0" xfId="0" applyNumberFormat="1" applyFill="1"/>
    <xf numFmtId="0" fontId="0" fillId="0" borderId="0" xfId="0" applyFill="1"/>
    <xf numFmtId="3" fontId="0" fillId="0" borderId="0" xfId="0" applyNumberFormat="1" applyFill="1"/>
    <xf numFmtId="0" fontId="6" fillId="0" borderId="0" xfId="0" applyFont="1" applyFill="1" applyAlignment="1">
      <alignment wrapText="1"/>
    </xf>
    <xf numFmtId="0" fontId="18" fillId="0" borderId="0" xfId="0" applyFont="1" applyFill="1"/>
    <xf numFmtId="4" fontId="0" fillId="0" borderId="0" xfId="0" applyNumberFormat="1" applyFill="1"/>
    <xf numFmtId="4" fontId="6" fillId="0" borderId="0" xfId="0" applyNumberFormat="1" applyFont="1" applyFill="1" applyAlignment="1">
      <alignment wrapText="1"/>
    </xf>
    <xf numFmtId="3" fontId="0" fillId="6" borderId="0" xfId="0" applyNumberFormat="1" applyFill="1"/>
    <xf numFmtId="0" fontId="23" fillId="0" borderId="35" xfId="0" applyFont="1" applyFill="1" applyBorder="1"/>
    <xf numFmtId="0" fontId="23" fillId="0" borderId="36" xfId="0" applyFont="1" applyFill="1" applyBorder="1"/>
    <xf numFmtId="0" fontId="23" fillId="0" borderId="37" xfId="0" applyFont="1" applyFill="1" applyBorder="1"/>
    <xf numFmtId="3" fontId="0" fillId="5" borderId="0" xfId="0" applyNumberFormat="1" applyFill="1"/>
    <xf numFmtId="3" fontId="0" fillId="6" borderId="0" xfId="0" applyNumberFormat="1" applyFill="1"/>
    <xf numFmtId="0" fontId="20" fillId="9" borderId="0" xfId="0" applyFont="1" applyFill="1" applyAlignment="1">
      <alignment horizontal="center" wrapText="1"/>
    </xf>
    <xf numFmtId="4" fontId="0" fillId="9" borderId="0" xfId="0" applyNumberFormat="1" applyFill="1" applyAlignment="1">
      <alignment wrapText="1"/>
    </xf>
    <xf numFmtId="3" fontId="21" fillId="9" borderId="0" xfId="0" applyNumberFormat="1" applyFont="1" applyFill="1" applyAlignment="1">
      <alignment wrapText="1"/>
    </xf>
    <xf numFmtId="1" fontId="0" fillId="9" borderId="0" xfId="0" applyNumberFormat="1" applyFill="1" applyAlignment="1">
      <alignment wrapText="1"/>
    </xf>
    <xf numFmtId="1" fontId="21" fillId="9" borderId="0" xfId="0" applyNumberFormat="1" applyFont="1" applyFill="1" applyAlignment="1">
      <alignment wrapText="1"/>
    </xf>
    <xf numFmtId="4" fontId="21" fillId="9" borderId="0" xfId="0" applyNumberFormat="1" applyFont="1" applyFill="1" applyAlignment="1">
      <alignment wrapText="1"/>
    </xf>
    <xf numFmtId="3" fontId="21" fillId="9" borderId="0" xfId="0" applyNumberFormat="1" applyFont="1" applyFill="1" applyAlignment="1">
      <alignment wrapText="1"/>
    </xf>
    <xf numFmtId="3" fontId="21" fillId="9" borderId="0" xfId="0" applyNumberFormat="1" applyFont="1" applyFill="1" applyAlignment="1">
      <alignment wrapText="1"/>
    </xf>
    <xf numFmtId="3" fontId="0" fillId="9" borderId="0" xfId="0" applyNumberFormat="1" applyFill="1" applyAlignment="1">
      <alignment wrapText="1"/>
    </xf>
    <xf numFmtId="3" fontId="0" fillId="9" borderId="0" xfId="0" applyNumberFormat="1" applyFill="1" applyAlignment="1">
      <alignment wrapText="1"/>
    </xf>
    <xf numFmtId="164" fontId="21" fillId="9" borderId="0" xfId="6" applyFont="1" applyFill="1" applyAlignment="1">
      <alignment wrapText="1"/>
    </xf>
    <xf numFmtId="164" fontId="21" fillId="9" borderId="0" xfId="6" applyNumberFormat="1" applyFont="1" applyFill="1" applyAlignment="1">
      <alignment wrapText="1"/>
    </xf>
    <xf numFmtId="4" fontId="0" fillId="10" borderId="0" xfId="0" applyNumberFormat="1" applyFill="1" applyAlignment="1">
      <alignment wrapText="1"/>
    </xf>
    <xf numFmtId="3" fontId="23" fillId="10" borderId="0" xfId="0" applyNumberFormat="1" applyFont="1" applyFill="1" applyAlignment="1">
      <alignment wrapText="1"/>
    </xf>
    <xf numFmtId="3" fontId="22" fillId="10" borderId="0" xfId="0" applyNumberFormat="1" applyFont="1" applyFill="1" applyAlignment="1">
      <alignment wrapText="1"/>
    </xf>
    <xf numFmtId="3" fontId="0" fillId="10" borderId="0" xfId="0" applyNumberFormat="1" applyFill="1" applyAlignment="1">
      <alignment wrapText="1"/>
    </xf>
    <xf numFmtId="3" fontId="21" fillId="10" borderId="0" xfId="0" applyNumberFormat="1" applyFont="1" applyFill="1" applyAlignment="1">
      <alignment wrapText="1"/>
    </xf>
    <xf numFmtId="0" fontId="26" fillId="9" borderId="36" xfId="0" applyFont="1" applyFill="1" applyBorder="1" applyAlignment="1">
      <alignment wrapText="1"/>
    </xf>
    <xf numFmtId="0" fontId="27" fillId="9" borderId="36" xfId="0" applyFont="1" applyFill="1" applyBorder="1" applyAlignment="1">
      <alignment wrapText="1"/>
    </xf>
    <xf numFmtId="0" fontId="27" fillId="9" borderId="37" xfId="0" applyFont="1" applyFill="1" applyBorder="1" applyAlignment="1">
      <alignment wrapText="1"/>
    </xf>
    <xf numFmtId="0" fontId="24" fillId="0" borderId="0" xfId="0" applyFont="1" applyFill="1" applyBorder="1" applyAlignment="1">
      <alignment wrapText="1"/>
    </xf>
    <xf numFmtId="0" fontId="25" fillId="0" borderId="0" xfId="0" applyFont="1" applyFill="1" applyBorder="1" applyAlignment="1">
      <alignment wrapText="1"/>
    </xf>
    <xf numFmtId="0" fontId="8" fillId="0" borderId="1" xfId="4" applyFont="1" applyFill="1" applyBorder="1" applyAlignment="1">
      <alignment horizontal="center" vertical="center" wrapText="1"/>
    </xf>
    <xf numFmtId="0" fontId="8" fillId="0" borderId="2" xfId="4" applyFont="1" applyFill="1" applyBorder="1" applyAlignment="1">
      <alignment horizontal="center" vertical="center" wrapText="1"/>
    </xf>
  </cellXfs>
  <cellStyles count="7">
    <cellStyle name="Besuchter Hyperlink" xfId="2" builtinId="9" hidden="1"/>
    <cellStyle name="Komma" xfId="6" builtinId="3"/>
    <cellStyle name="Link" xfId="1" builtinId="8" hidden="1"/>
    <cellStyle name="Normal 2" xfId="4" xr:uid="{00000000-0005-0000-0000-000004000000}"/>
    <cellStyle name="Standard" xfId="0" builtinId="0"/>
    <cellStyle name="Standard 2" xfId="3" xr:uid="{00000000-0005-0000-0000-000005000000}"/>
    <cellStyle name="Standard 3" xfId="5" xr:uid="{00000000-0005-0000-0000-000006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7.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theme" Target="theme/theme1.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abioferrara/Library/Containers/com.apple.mail/Data/Library/Mail%20Downloads/82DC6A0F-688E-4576-94C8-C2FFD899331E/funcx%20modified.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fabioferrara/Library/Containers/com.apple.mail/Data/Library/Mail%20Downloads/82DC6A0F-688E-4576-94C8-C2FFD899331E/DOM_MORE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fabioferrara/Library/Containers/com.apple.mail/Data/Library/Mail%20Downloads/82DC6A0F-688E-4576-94C8-C2FFD899331E/GDP%20Expenditure%20by%20MORES_Iraq_2009_C(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fabioferrara/Library/Containers/com.apple.mail/Data/Library/Mail%20Downloads/82DC6A0F-688E-4576-94C8-C2FFD899331E/120830C_Estimating%20GDP%20EXP.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fabioferrara/Library/Containers/com.apple.mail/Data/Library/Mail%20Downloads/82DC6A0F-688E-4576-94C8-C2FFD899331E/04-GDP%20Splitting%20Steps-EN.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fabioferrara/Library/Containers/com.apple.mail/Data/Library/Mail%20Downloads/82DC6A0F-688E-4576-94C8-C2FFD899331E/110722_ICP-AfDB_MappingTable.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CRAZYBRAIN/Desktop/Forschungsprojekt/061101-Tanzania-GDP%20Breakdown.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fabioferrara/Library/Containers/com.apple.mail/Data/Library/Mail%20Downloads/82DC6A0F-688E-4576-94C8-C2FFD899331E/110705_GDPSplittingSteps_FR.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fabioferrara/Library/Containers/com.apple.mail/Data/Library/Mail%20Downloads/82DC6A0F-688E-4576-94C8-C2FFD899331E/120830_OECD.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fabioferrara/Library/Containers/com.apple.mail/Data/Library/Mail%20Downloads/82DC6A0F-688E-4576-94C8-C2FFD899331E/ICP85FIN.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fabioferrara/Library/Containers/com.apple.mail/Data/Library/Mail%20Downloads/82DC6A0F-688E-4576-94C8-C2FFD899331E/120823_Exchange%20r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abioferrara/Library/Containers/com.apple.mail/Data/Library/Mail%20Downloads/82DC6A0F-688E-4576-94C8-C2FFD899331E/120808_AFR_2009_MORES_Burkina%20Faso.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CRAZYBRAIN/Desktop/Forschungsprojekt/130417_BHExpenditures-AllCountri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fabioferrara/Library/Containers/com.apple.mail/Data/Library/Mail%20Downloads/82DC6A0F-688E-4576-94C8-C2FFD899331E/120524_AFRICA_NA_Intra-CountryValidation_NEW%20DATA%20with%20GDP%20as%20the%20SUM%20of%20BH.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CRAZYBRAIN/Desktop/Forschungsprojekt/120827_EstimatingGDPEXP.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fabioferrara/Library/Containers/com.apple.mail/Data/Library/Mail%20Downloads/82DC6A0F-688E-4576-94C8-C2FFD899331E/120904_ALLREGIONS_NA_InterCountryValidation.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CRAZYBRAIN/Desktop/Forschungsprojekt/140311_Asia-Expenditures_.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fabioferrara/Library/Containers/com.apple.mail/Data/Library/Mail%20Downloads/82DC6A0F-688E-4576-94C8-C2FFD899331E/ICPTLPK%20AFRICA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CRAZYBRAIN/Desktop/Forschungsprojekt/Annex%203%20MORES%20rev%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Paso2-Ultimo año"/>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 الخطوة 2-سنة ل"/>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 EXP 2005"/>
      <sheetName val="EXP_2005"/>
      <sheetName val="EXP LY"/>
    </sheetNames>
    <sheetDataSet>
      <sheetData sheetId="0" refreshError="1"/>
      <sheetData sheetId="1" refreshError="1"/>
      <sheetData sheetId="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Step 5-2011"/>
      <sheetName val="4-Step 4-2011"/>
    </sheetNames>
    <sheetDataSet>
      <sheetData sheetId="0" refreshError="1"/>
      <sheetData sheetId="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oDrivers"/>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8-French"/>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ECD Raw"/>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_Prices"/>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R LAC"/>
      <sheetName val="XR_AFR"/>
      <sheetName val="XR Asia"/>
      <sheetName val="XR CIS"/>
      <sheetName val="XR WA"/>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Paramètre"/>
      <sheetName val="5-Etape 5-2011"/>
      <sheetName val="3-Etape 3-Dernière année"/>
      <sheetName val="6-Etape 6-2011"/>
      <sheetName val="4-Etape 4-2011"/>
    </sheetNames>
    <sheetDataSet>
      <sheetData sheetId="0" refreshError="1"/>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rica 2005 BH"/>
      <sheetName val="Asia 2005 BH"/>
      <sheetName val="CIS 2005BH"/>
      <sheetName val="LAC 2005 BH"/>
      <sheetName val="OECD 2005 BH"/>
      <sheetName val="WA 2005 BH"/>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 Categ"/>
      <sheetName val="2.Param"/>
      <sheetName val="6. Time"/>
      <sheetName val="3. Year 1"/>
      <sheetName val="4. Year 2"/>
      <sheetName val="7. Classif."/>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ies"/>
      <sheetName val="EXP_2005 (ORGData)"/>
      <sheetName val="1.1 EXP_2005"/>
      <sheetName val="1.2 EXP_LY"/>
    </sheetNames>
    <sheetDataSet>
      <sheetData sheetId="0" refreshError="1"/>
      <sheetData sheetId="1" refreshError="1"/>
      <sheetData sheetId="2" refreshError="1"/>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RES-Burkina Faso"/>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 Check"/>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_Pri"/>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Step 1-L-Year"/>
      <sheetName val="3-Step 3-L-Year"/>
    </sheetNames>
    <sheetDataSet>
      <sheetData sheetId="0" refreshError="1"/>
      <sheetData sheetId="1" refreshError="1"/>
    </sheetDataSet>
  </externalBook>
</externalLink>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dimension ref="A1:M225"/>
  <sheetViews>
    <sheetView tabSelected="1" topLeftCell="A14" workbookViewId="0">
      <pane xSplit="20480"/>
      <selection activeCell="D51" sqref="D51"/>
      <selection pane="topRight"/>
    </sheetView>
  </sheetViews>
  <sheetFormatPr baseColWidth="10" defaultColWidth="10.6640625" defaultRowHeight="16" x14ac:dyDescent="0.2"/>
  <cols>
    <col min="1" max="1" width="11.83203125" style="115" customWidth="1"/>
    <col min="2" max="2" width="13.5" style="115" customWidth="1"/>
    <col min="3" max="3" width="10.5" style="115" customWidth="1"/>
    <col min="4" max="5" width="11.5" style="115" customWidth="1"/>
    <col min="6" max="6" width="13" style="115" customWidth="1"/>
    <col min="7" max="7" width="16.5" style="169" customWidth="1"/>
    <col min="8" max="8" width="10.83203125"/>
    <col min="9" max="9" width="13" style="115" customWidth="1"/>
    <col min="10" max="11" width="14.5" style="115" customWidth="1"/>
    <col min="12" max="12" width="19.33203125" style="115" customWidth="1"/>
    <col min="13" max="13" width="18" style="127" customWidth="1"/>
    <col min="14" max="16384" width="10.6640625" style="115"/>
  </cols>
  <sheetData>
    <row r="1" spans="2:13" s="143" customFormat="1" ht="38" customHeight="1" x14ac:dyDescent="0.2">
      <c r="B1" s="124" t="s">
        <v>1</v>
      </c>
      <c r="C1" s="124" t="s">
        <v>283</v>
      </c>
      <c r="D1" s="124" t="s">
        <v>44</v>
      </c>
      <c r="E1" s="124" t="s">
        <v>43</v>
      </c>
      <c r="F1" s="125" t="s">
        <v>60</v>
      </c>
      <c r="G1" s="168" t="s">
        <v>46</v>
      </c>
      <c r="I1" s="123" t="s">
        <v>55</v>
      </c>
      <c r="J1" s="123" t="s">
        <v>58</v>
      </c>
      <c r="K1" s="4" t="s">
        <v>67</v>
      </c>
      <c r="L1" s="141" t="s">
        <v>34</v>
      </c>
      <c r="M1" s="126" t="s">
        <v>45</v>
      </c>
    </row>
    <row r="2" spans="2:13" x14ac:dyDescent="0.2">
      <c r="B2" s="112" t="s">
        <v>292</v>
      </c>
      <c r="C2" s="112"/>
      <c r="D2" s="112"/>
      <c r="E2" s="112"/>
      <c r="F2" s="2">
        <v>130</v>
      </c>
      <c r="I2" s="112" t="s">
        <v>57</v>
      </c>
      <c r="J2" s="112"/>
      <c r="K2" s="112"/>
      <c r="M2" s="118"/>
    </row>
    <row r="3" spans="2:13" x14ac:dyDescent="0.2">
      <c r="B3" s="115" t="s">
        <v>292</v>
      </c>
      <c r="C3" s="115" t="s">
        <v>286</v>
      </c>
      <c r="D3" s="115">
        <v>0.77859999999999996</v>
      </c>
      <c r="E3" s="115">
        <v>1</v>
      </c>
      <c r="F3" s="1">
        <v>130</v>
      </c>
      <c r="G3" s="170">
        <f>E3*F3</f>
        <v>130</v>
      </c>
      <c r="I3" s="115" t="s">
        <v>282</v>
      </c>
      <c r="K3" s="122">
        <f t="shared" ref="K3:K9" si="0">M3-G3</f>
        <v>-30</v>
      </c>
      <c r="M3" s="119">
        <v>100</v>
      </c>
    </row>
    <row r="4" spans="2:13" ht="16.5" customHeight="1" x14ac:dyDescent="0.2">
      <c r="B4" s="115" t="s">
        <v>292</v>
      </c>
      <c r="C4" s="115" t="s">
        <v>56</v>
      </c>
      <c r="D4" s="115">
        <v>0.52410000000000001</v>
      </c>
      <c r="E4" s="115">
        <v>0.5</v>
      </c>
      <c r="F4" s="1">
        <v>130</v>
      </c>
      <c r="G4" s="170">
        <f>F4*E4</f>
        <v>65</v>
      </c>
      <c r="I4" s="115" t="s">
        <v>282</v>
      </c>
      <c r="K4" s="122">
        <f t="shared" si="0"/>
        <v>-5</v>
      </c>
      <c r="M4" s="119">
        <v>60</v>
      </c>
    </row>
    <row r="5" spans="2:13" x14ac:dyDescent="0.2">
      <c r="B5" s="115" t="s">
        <v>292</v>
      </c>
      <c r="C5" s="115" t="s">
        <v>287</v>
      </c>
      <c r="D5" s="115">
        <v>3.5055000000000001</v>
      </c>
      <c r="E5" s="115">
        <v>3</v>
      </c>
      <c r="F5" s="1">
        <v>130</v>
      </c>
      <c r="G5" s="170">
        <f>E5*F5</f>
        <v>390</v>
      </c>
      <c r="I5" s="115" t="s">
        <v>291</v>
      </c>
      <c r="K5" s="122">
        <f t="shared" si="0"/>
        <v>10</v>
      </c>
      <c r="M5" s="119">
        <v>400</v>
      </c>
    </row>
    <row r="6" spans="2:13" x14ac:dyDescent="0.2">
      <c r="B6" s="114" t="s">
        <v>292</v>
      </c>
      <c r="C6" s="115" t="s">
        <v>288</v>
      </c>
      <c r="D6" s="115">
        <v>5.4615999999999998</v>
      </c>
      <c r="E6" s="115">
        <v>5</v>
      </c>
      <c r="F6" s="1">
        <v>130</v>
      </c>
      <c r="G6" s="170">
        <f t="shared" ref="G6:G40" si="1">E6*F6</f>
        <v>650</v>
      </c>
      <c r="I6" s="115" t="s">
        <v>295</v>
      </c>
      <c r="K6" s="122">
        <f t="shared" si="0"/>
        <v>150</v>
      </c>
      <c r="M6" s="119">
        <v>800</v>
      </c>
    </row>
    <row r="7" spans="2:13" x14ac:dyDescent="0.2">
      <c r="B7" s="114" t="s">
        <v>292</v>
      </c>
      <c r="C7" s="115" t="s">
        <v>289</v>
      </c>
      <c r="D7" s="115">
        <v>15.112299999999999</v>
      </c>
      <c r="E7" s="115">
        <v>15</v>
      </c>
      <c r="F7" s="1">
        <v>130</v>
      </c>
      <c r="G7" s="170">
        <f t="shared" si="1"/>
        <v>1950</v>
      </c>
      <c r="I7" s="115" t="s">
        <v>293</v>
      </c>
      <c r="K7" s="122">
        <f t="shared" si="0"/>
        <v>50</v>
      </c>
      <c r="M7" s="119">
        <f>ROUND(G7,-2)</f>
        <v>2000</v>
      </c>
    </row>
    <row r="8" spans="2:13" x14ac:dyDescent="0.2">
      <c r="B8" s="114" t="s">
        <v>292</v>
      </c>
      <c r="C8" s="115" t="s">
        <v>290</v>
      </c>
      <c r="D8" s="115">
        <v>107.4543</v>
      </c>
      <c r="E8" s="115">
        <v>100</v>
      </c>
      <c r="F8" s="1">
        <v>130</v>
      </c>
      <c r="G8" s="170">
        <f t="shared" si="1"/>
        <v>13000</v>
      </c>
      <c r="I8" s="115" t="s">
        <v>294</v>
      </c>
      <c r="K8" s="122">
        <f t="shared" si="0"/>
        <v>0</v>
      </c>
      <c r="M8" s="119">
        <f>ROUND(G8,-3)</f>
        <v>13000</v>
      </c>
    </row>
    <row r="9" spans="2:13" ht="14.25" customHeight="1" x14ac:dyDescent="0.2">
      <c r="B9" s="114" t="s">
        <v>292</v>
      </c>
      <c r="C9" s="115" t="s">
        <v>54</v>
      </c>
      <c r="D9" s="115">
        <v>6709.192</v>
      </c>
      <c r="E9" s="115">
        <v>6500</v>
      </c>
      <c r="F9" s="1">
        <v>130</v>
      </c>
      <c r="G9" s="170">
        <f t="shared" si="1"/>
        <v>845000</v>
      </c>
      <c r="I9" s="115" t="s">
        <v>53</v>
      </c>
      <c r="K9" s="122">
        <f t="shared" si="0"/>
        <v>-45000</v>
      </c>
      <c r="M9" s="119">
        <v>800000</v>
      </c>
    </row>
    <row r="10" spans="2:13" ht="14.25" customHeight="1" x14ac:dyDescent="0.2">
      <c r="B10" s="113" t="s">
        <v>264</v>
      </c>
      <c r="C10" s="112"/>
      <c r="D10" s="112"/>
      <c r="E10" s="112"/>
      <c r="F10" s="2">
        <v>1200</v>
      </c>
      <c r="I10" s="112" t="s">
        <v>57</v>
      </c>
      <c r="J10" s="112"/>
      <c r="K10" s="121"/>
      <c r="M10" s="118"/>
    </row>
    <row r="11" spans="2:13" x14ac:dyDescent="0.2">
      <c r="B11" s="113" t="s">
        <v>264</v>
      </c>
      <c r="C11" s="115" t="s">
        <v>286</v>
      </c>
      <c r="D11" s="115">
        <v>0.77859999999999996</v>
      </c>
      <c r="E11" s="115">
        <v>1</v>
      </c>
      <c r="F11" s="1">
        <v>1200</v>
      </c>
      <c r="G11" s="170">
        <f t="shared" si="1"/>
        <v>1200</v>
      </c>
      <c r="I11" s="115" t="s">
        <v>282</v>
      </c>
      <c r="K11" s="122">
        <f t="shared" ref="K11:K17" si="2">M11-G11</f>
        <v>-200</v>
      </c>
      <c r="M11" s="119">
        <v>1000</v>
      </c>
    </row>
    <row r="12" spans="2:13" x14ac:dyDescent="0.2">
      <c r="B12" s="113" t="s">
        <v>264</v>
      </c>
      <c r="C12" s="115" t="s">
        <v>56</v>
      </c>
      <c r="D12" s="115">
        <v>0.52410000000000001</v>
      </c>
      <c r="E12" s="115">
        <v>0.5</v>
      </c>
      <c r="F12" s="1">
        <v>1200</v>
      </c>
      <c r="G12" s="170">
        <f t="shared" si="1"/>
        <v>600</v>
      </c>
      <c r="I12" s="115" t="s">
        <v>282</v>
      </c>
      <c r="K12" s="122">
        <f t="shared" si="2"/>
        <v>20</v>
      </c>
      <c r="M12" s="119">
        <v>620</v>
      </c>
    </row>
    <row r="13" spans="2:13" x14ac:dyDescent="0.2">
      <c r="B13" s="113" t="s">
        <v>264</v>
      </c>
      <c r="C13" s="115" t="s">
        <v>287</v>
      </c>
      <c r="D13" s="115">
        <v>3.5055000000000001</v>
      </c>
      <c r="E13" s="115">
        <v>3</v>
      </c>
      <c r="F13" s="1">
        <v>1200</v>
      </c>
      <c r="G13" s="170">
        <f t="shared" si="1"/>
        <v>3600</v>
      </c>
      <c r="I13" s="115" t="s">
        <v>291</v>
      </c>
      <c r="K13" s="122">
        <f t="shared" si="2"/>
        <v>0</v>
      </c>
      <c r="M13" s="119">
        <f>ROUND(G13,-2)</f>
        <v>3600</v>
      </c>
    </row>
    <row r="14" spans="2:13" x14ac:dyDescent="0.2">
      <c r="B14" s="113" t="s">
        <v>264</v>
      </c>
      <c r="C14" s="115" t="s">
        <v>288</v>
      </c>
      <c r="D14" s="115">
        <v>5.4615999999999998</v>
      </c>
      <c r="E14" s="115">
        <v>5</v>
      </c>
      <c r="F14" s="1">
        <v>1200</v>
      </c>
      <c r="G14" s="170">
        <f t="shared" si="1"/>
        <v>6000</v>
      </c>
      <c r="I14" s="115" t="s">
        <v>295</v>
      </c>
      <c r="K14" s="122">
        <f t="shared" si="2"/>
        <v>0</v>
      </c>
      <c r="M14" s="119">
        <f>ROUND(G14,-2)</f>
        <v>6000</v>
      </c>
    </row>
    <row r="15" spans="2:13" x14ac:dyDescent="0.2">
      <c r="B15" s="113" t="s">
        <v>264</v>
      </c>
      <c r="C15" s="115" t="s">
        <v>289</v>
      </c>
      <c r="D15" s="115">
        <v>15.112299999999999</v>
      </c>
      <c r="E15" s="115">
        <v>15</v>
      </c>
      <c r="F15" s="1">
        <v>1200</v>
      </c>
      <c r="G15" s="170">
        <f t="shared" si="1"/>
        <v>18000</v>
      </c>
      <c r="I15" s="115" t="s">
        <v>293</v>
      </c>
      <c r="K15" s="122">
        <f t="shared" si="2"/>
        <v>0</v>
      </c>
      <c r="M15" s="119">
        <f>ROUND(G15,-3)</f>
        <v>18000</v>
      </c>
    </row>
    <row r="16" spans="2:13" x14ac:dyDescent="0.2">
      <c r="B16" s="113" t="s">
        <v>264</v>
      </c>
      <c r="C16" s="115" t="s">
        <v>290</v>
      </c>
      <c r="D16" s="115">
        <v>107.4543</v>
      </c>
      <c r="E16" s="115">
        <v>100</v>
      </c>
      <c r="F16" s="1">
        <v>1200</v>
      </c>
      <c r="G16" s="170">
        <f t="shared" si="1"/>
        <v>120000</v>
      </c>
      <c r="I16" s="115" t="s">
        <v>294</v>
      </c>
      <c r="K16" s="122">
        <f t="shared" si="2"/>
        <v>0</v>
      </c>
      <c r="M16" s="119">
        <f>ROUND(G16,-4)</f>
        <v>120000</v>
      </c>
    </row>
    <row r="17" spans="2:13" x14ac:dyDescent="0.2">
      <c r="B17" s="113" t="s">
        <v>264</v>
      </c>
      <c r="C17" s="115" t="s">
        <v>54</v>
      </c>
      <c r="D17" s="115">
        <v>6709.192</v>
      </c>
      <c r="E17" s="115">
        <v>6500</v>
      </c>
      <c r="F17" s="1">
        <v>1200</v>
      </c>
      <c r="G17" s="170">
        <f t="shared" si="1"/>
        <v>7800000</v>
      </c>
      <c r="I17" s="115" t="s">
        <v>53</v>
      </c>
      <c r="K17" s="122">
        <f t="shared" si="2"/>
        <v>200000</v>
      </c>
      <c r="M17" s="119">
        <f>ROUND(G17,-6)</f>
        <v>8000000</v>
      </c>
    </row>
    <row r="18" spans="2:13" x14ac:dyDescent="0.2">
      <c r="B18" s="113" t="s">
        <v>265</v>
      </c>
      <c r="C18" s="112"/>
      <c r="D18" s="112"/>
      <c r="E18" s="112"/>
      <c r="F18" s="2">
        <v>1400</v>
      </c>
      <c r="I18" s="112"/>
      <c r="J18" s="112">
        <f>M10-M18</f>
        <v>0</v>
      </c>
      <c r="K18" s="121"/>
      <c r="M18" s="118"/>
    </row>
    <row r="19" spans="2:13" x14ac:dyDescent="0.2">
      <c r="B19" s="113" t="s">
        <v>265</v>
      </c>
      <c r="C19" s="115" t="s">
        <v>286</v>
      </c>
      <c r="D19" s="115">
        <v>0.77859999999999996</v>
      </c>
      <c r="E19" s="115">
        <v>1</v>
      </c>
      <c r="F19" s="1">
        <v>1400</v>
      </c>
      <c r="G19" s="170">
        <f t="shared" ref="G19" si="3">E19*F19</f>
        <v>1400</v>
      </c>
      <c r="I19" s="115" t="s">
        <v>282</v>
      </c>
      <c r="J19" s="115">
        <f t="shared" ref="J19:J33" si="4">M19-M11</f>
        <v>100</v>
      </c>
      <c r="K19" s="122">
        <f t="shared" ref="K19:K25" si="5">M19-G19</f>
        <v>-300</v>
      </c>
      <c r="M19" s="119">
        <v>1100</v>
      </c>
    </row>
    <row r="20" spans="2:13" x14ac:dyDescent="0.2">
      <c r="B20" s="113" t="s">
        <v>265</v>
      </c>
      <c r="C20" s="115" t="s">
        <v>56</v>
      </c>
      <c r="D20" s="115">
        <v>0.52410000000000001</v>
      </c>
      <c r="E20" s="115">
        <v>0.5</v>
      </c>
      <c r="F20" s="1">
        <v>1400</v>
      </c>
      <c r="G20" s="170">
        <f t="shared" si="1"/>
        <v>700</v>
      </c>
      <c r="I20" s="115" t="s">
        <v>282</v>
      </c>
      <c r="J20" s="115">
        <f t="shared" si="4"/>
        <v>110</v>
      </c>
      <c r="K20" s="122">
        <f t="shared" si="5"/>
        <v>30</v>
      </c>
      <c r="M20" s="119">
        <v>730</v>
      </c>
    </row>
    <row r="21" spans="2:13" x14ac:dyDescent="0.2">
      <c r="B21" s="113" t="s">
        <v>265</v>
      </c>
      <c r="C21" s="115" t="s">
        <v>287</v>
      </c>
      <c r="D21" s="115">
        <v>3.5055000000000001</v>
      </c>
      <c r="E21" s="115">
        <v>3</v>
      </c>
      <c r="F21" s="1">
        <v>1400</v>
      </c>
      <c r="G21" s="170">
        <f t="shared" si="1"/>
        <v>4200</v>
      </c>
      <c r="I21" s="115" t="s">
        <v>291</v>
      </c>
      <c r="J21" s="115">
        <f t="shared" si="4"/>
        <v>600</v>
      </c>
      <c r="K21" s="122">
        <f t="shared" si="5"/>
        <v>0</v>
      </c>
      <c r="M21" s="119">
        <f>ROUND(G21,-2)</f>
        <v>4200</v>
      </c>
    </row>
    <row r="22" spans="2:13" x14ac:dyDescent="0.2">
      <c r="B22" s="113" t="s">
        <v>265</v>
      </c>
      <c r="C22" s="115" t="s">
        <v>288</v>
      </c>
      <c r="D22" s="115">
        <v>5.4615999999999998</v>
      </c>
      <c r="E22" s="115">
        <v>5</v>
      </c>
      <c r="F22" s="1">
        <v>1400</v>
      </c>
      <c r="G22" s="170">
        <f t="shared" si="1"/>
        <v>7000</v>
      </c>
      <c r="I22" s="115" t="s">
        <v>295</v>
      </c>
      <c r="J22" s="115">
        <f t="shared" si="4"/>
        <v>1000</v>
      </c>
      <c r="K22" s="122">
        <f t="shared" si="5"/>
        <v>0</v>
      </c>
      <c r="M22" s="119">
        <f>ROUND(G22,-2)</f>
        <v>7000</v>
      </c>
    </row>
    <row r="23" spans="2:13" x14ac:dyDescent="0.2">
      <c r="B23" s="113" t="s">
        <v>265</v>
      </c>
      <c r="C23" s="115" t="s">
        <v>289</v>
      </c>
      <c r="D23" s="115">
        <v>15.112299999999999</v>
      </c>
      <c r="E23" s="115">
        <v>15</v>
      </c>
      <c r="F23" s="1">
        <v>1400</v>
      </c>
      <c r="G23" s="170">
        <f t="shared" si="1"/>
        <v>21000</v>
      </c>
      <c r="I23" s="115" t="s">
        <v>293</v>
      </c>
      <c r="J23" s="115">
        <f t="shared" si="4"/>
        <v>3000</v>
      </c>
      <c r="K23" s="122">
        <f t="shared" si="5"/>
        <v>0</v>
      </c>
      <c r="M23" s="119">
        <f>ROUND(G23,-3)</f>
        <v>21000</v>
      </c>
    </row>
    <row r="24" spans="2:13" x14ac:dyDescent="0.2">
      <c r="B24" s="113" t="s">
        <v>265</v>
      </c>
      <c r="C24" s="115" t="s">
        <v>290</v>
      </c>
      <c r="D24" s="115">
        <v>107.4543</v>
      </c>
      <c r="E24" s="115">
        <v>100</v>
      </c>
      <c r="F24" s="1">
        <v>1400</v>
      </c>
      <c r="G24" s="170">
        <f t="shared" si="1"/>
        <v>140000</v>
      </c>
      <c r="I24" s="115" t="s">
        <v>294</v>
      </c>
      <c r="J24" s="115">
        <f t="shared" si="4"/>
        <v>20000</v>
      </c>
      <c r="K24" s="122">
        <f t="shared" si="5"/>
        <v>0</v>
      </c>
      <c r="M24" s="119">
        <f>ROUND(G24,-4)</f>
        <v>140000</v>
      </c>
    </row>
    <row r="25" spans="2:13" x14ac:dyDescent="0.2">
      <c r="B25" s="113" t="s">
        <v>265</v>
      </c>
      <c r="C25" s="115" t="s">
        <v>54</v>
      </c>
      <c r="D25" s="115">
        <v>6709.192</v>
      </c>
      <c r="E25" s="115">
        <v>6500</v>
      </c>
      <c r="F25" s="1">
        <v>1400</v>
      </c>
      <c r="G25" s="170">
        <f t="shared" si="1"/>
        <v>9100000</v>
      </c>
      <c r="I25" s="115" t="s">
        <v>53</v>
      </c>
      <c r="J25" s="115">
        <f t="shared" si="4"/>
        <v>1500000</v>
      </c>
      <c r="K25" s="122">
        <f t="shared" si="5"/>
        <v>400000</v>
      </c>
      <c r="M25" s="119">
        <v>9500000</v>
      </c>
    </row>
    <row r="26" spans="2:13" x14ac:dyDescent="0.2">
      <c r="B26" s="113" t="s">
        <v>266</v>
      </c>
      <c r="C26" s="112"/>
      <c r="D26" s="112"/>
      <c r="E26" s="112"/>
      <c r="F26" s="148">
        <v>1600</v>
      </c>
      <c r="G26" s="171"/>
      <c r="I26" s="112" t="s">
        <v>57</v>
      </c>
      <c r="J26" s="112">
        <f t="shared" si="4"/>
        <v>0</v>
      </c>
      <c r="K26" s="121"/>
      <c r="M26" s="118"/>
    </row>
    <row r="27" spans="2:13" x14ac:dyDescent="0.2">
      <c r="B27" s="113" t="s">
        <v>266</v>
      </c>
      <c r="C27" s="115" t="s">
        <v>286</v>
      </c>
      <c r="D27" s="115">
        <v>0.77859999999999996</v>
      </c>
      <c r="E27" s="115">
        <v>1</v>
      </c>
      <c r="F27" s="149">
        <v>1600</v>
      </c>
      <c r="G27" s="172">
        <f t="shared" si="1"/>
        <v>1600</v>
      </c>
      <c r="I27" s="115" t="s">
        <v>282</v>
      </c>
      <c r="J27" s="115">
        <f t="shared" si="4"/>
        <v>100</v>
      </c>
      <c r="K27" s="122">
        <f t="shared" ref="K27:K33" si="6">M27-G27</f>
        <v>-400</v>
      </c>
      <c r="M27" s="119">
        <v>1200</v>
      </c>
    </row>
    <row r="28" spans="2:13" x14ac:dyDescent="0.2">
      <c r="B28" s="113" t="s">
        <v>266</v>
      </c>
      <c r="C28" s="115" t="s">
        <v>56</v>
      </c>
      <c r="D28" s="115">
        <v>0.52410000000000001</v>
      </c>
      <c r="E28" s="115">
        <v>0.5</v>
      </c>
      <c r="F28" s="149">
        <v>1600</v>
      </c>
      <c r="G28" s="172">
        <f>E28*F28</f>
        <v>800</v>
      </c>
      <c r="I28" s="115" t="s">
        <v>282</v>
      </c>
      <c r="J28" s="115">
        <f t="shared" si="4"/>
        <v>110</v>
      </c>
      <c r="K28" s="122">
        <f t="shared" si="6"/>
        <v>40</v>
      </c>
      <c r="M28" s="119">
        <v>840</v>
      </c>
    </row>
    <row r="29" spans="2:13" x14ac:dyDescent="0.2">
      <c r="B29" s="113" t="s">
        <v>266</v>
      </c>
      <c r="C29" s="115" t="s">
        <v>287</v>
      </c>
      <c r="D29" s="115">
        <v>3.5055000000000001</v>
      </c>
      <c r="E29" s="115">
        <v>3</v>
      </c>
      <c r="F29" s="149">
        <v>1600</v>
      </c>
      <c r="G29" s="172">
        <f t="shared" si="1"/>
        <v>4800</v>
      </c>
      <c r="I29" s="115" t="s">
        <v>291</v>
      </c>
      <c r="J29" s="115">
        <f t="shared" si="4"/>
        <v>600</v>
      </c>
      <c r="K29" s="122">
        <f t="shared" si="6"/>
        <v>0</v>
      </c>
      <c r="M29" s="119">
        <f>ROUND(G29,-2)</f>
        <v>4800</v>
      </c>
    </row>
    <row r="30" spans="2:13" x14ac:dyDescent="0.2">
      <c r="B30" s="113" t="s">
        <v>266</v>
      </c>
      <c r="C30" s="115" t="s">
        <v>288</v>
      </c>
      <c r="D30" s="115">
        <v>5.4615999999999998</v>
      </c>
      <c r="E30" s="115">
        <v>5</v>
      </c>
      <c r="F30" s="149">
        <v>1600</v>
      </c>
      <c r="G30" s="172">
        <f t="shared" si="1"/>
        <v>8000</v>
      </c>
      <c r="I30" s="115" t="s">
        <v>295</v>
      </c>
      <c r="J30" s="115">
        <f t="shared" si="4"/>
        <v>1600</v>
      </c>
      <c r="K30" s="122">
        <f t="shared" si="6"/>
        <v>600</v>
      </c>
      <c r="M30" s="119">
        <v>8600</v>
      </c>
    </row>
    <row r="31" spans="2:13" x14ac:dyDescent="0.2">
      <c r="B31" s="113" t="s">
        <v>266</v>
      </c>
      <c r="C31" s="115" t="s">
        <v>289</v>
      </c>
      <c r="D31" s="115">
        <v>15.112299999999999</v>
      </c>
      <c r="E31" s="115">
        <v>15</v>
      </c>
      <c r="F31" s="149">
        <v>1600</v>
      </c>
      <c r="G31" s="172">
        <f t="shared" si="1"/>
        <v>24000</v>
      </c>
      <c r="I31" s="115" t="s">
        <v>293</v>
      </c>
      <c r="J31" s="115">
        <f t="shared" si="4"/>
        <v>3000</v>
      </c>
      <c r="K31" s="122">
        <f t="shared" si="6"/>
        <v>0</v>
      </c>
      <c r="M31" s="119">
        <f>ROUND(G31,-3)</f>
        <v>24000</v>
      </c>
    </row>
    <row r="32" spans="2:13" x14ac:dyDescent="0.2">
      <c r="B32" s="113" t="s">
        <v>266</v>
      </c>
      <c r="C32" s="115" t="s">
        <v>290</v>
      </c>
      <c r="D32" s="115">
        <v>107.4543</v>
      </c>
      <c r="E32" s="115">
        <v>100</v>
      </c>
      <c r="F32" s="149">
        <v>1600</v>
      </c>
      <c r="G32" s="172">
        <f t="shared" si="1"/>
        <v>160000</v>
      </c>
      <c r="I32" s="115" t="s">
        <v>294</v>
      </c>
      <c r="J32" s="115">
        <f t="shared" si="4"/>
        <v>20000</v>
      </c>
      <c r="K32" s="122">
        <f t="shared" si="6"/>
        <v>0</v>
      </c>
      <c r="M32" s="119">
        <f>ROUND(G32,-4)</f>
        <v>160000</v>
      </c>
    </row>
    <row r="33" spans="2:13" x14ac:dyDescent="0.2">
      <c r="B33" s="113" t="s">
        <v>266</v>
      </c>
      <c r="C33" s="115" t="s">
        <v>54</v>
      </c>
      <c r="D33" s="115">
        <v>6709.192</v>
      </c>
      <c r="E33" s="115">
        <v>6500</v>
      </c>
      <c r="F33" s="149">
        <v>1600</v>
      </c>
      <c r="G33" s="172">
        <f t="shared" si="1"/>
        <v>10400000</v>
      </c>
      <c r="I33" s="115" t="s">
        <v>53</v>
      </c>
      <c r="J33" s="115">
        <f t="shared" si="4"/>
        <v>1500000</v>
      </c>
      <c r="K33" s="122">
        <f t="shared" si="6"/>
        <v>600000</v>
      </c>
      <c r="M33" s="119">
        <v>11000000</v>
      </c>
    </row>
    <row r="34" spans="2:13" x14ac:dyDescent="0.2">
      <c r="B34" s="112" t="s">
        <v>59</v>
      </c>
      <c r="C34" s="112"/>
      <c r="D34" s="112"/>
      <c r="E34" s="112"/>
      <c r="F34" s="148">
        <f>F35*(1/E35)</f>
        <v>300</v>
      </c>
      <c r="G34" s="171"/>
      <c r="I34" s="112" t="s">
        <v>57</v>
      </c>
      <c r="J34" s="112"/>
      <c r="K34" s="121"/>
      <c r="M34" s="118"/>
    </row>
    <row r="35" spans="2:13" x14ac:dyDescent="0.2">
      <c r="B35" s="115" t="s">
        <v>59</v>
      </c>
      <c r="C35" s="115" t="s">
        <v>286</v>
      </c>
      <c r="D35" s="115">
        <v>0.77859999999999996</v>
      </c>
      <c r="E35" s="115">
        <v>1</v>
      </c>
      <c r="F35" s="149">
        <v>300</v>
      </c>
      <c r="G35" s="172">
        <f>F35</f>
        <v>300</v>
      </c>
      <c r="I35" s="115" t="s">
        <v>282</v>
      </c>
      <c r="K35" s="122">
        <f t="shared" ref="K35:K41" si="7">M35-G35</f>
        <v>0</v>
      </c>
      <c r="M35" s="119">
        <f>G35</f>
        <v>300</v>
      </c>
    </row>
    <row r="36" spans="2:13" x14ac:dyDescent="0.2">
      <c r="B36" s="115" t="s">
        <v>59</v>
      </c>
      <c r="C36" s="115" t="s">
        <v>56</v>
      </c>
      <c r="D36" s="115">
        <v>0.52410000000000001</v>
      </c>
      <c r="E36" s="115">
        <v>0.5</v>
      </c>
      <c r="F36" s="149">
        <f>$F$34</f>
        <v>300</v>
      </c>
      <c r="G36" s="172">
        <f>E36*F36</f>
        <v>150</v>
      </c>
      <c r="I36" s="115" t="s">
        <v>282</v>
      </c>
      <c r="K36" s="122">
        <f t="shared" si="7"/>
        <v>60</v>
      </c>
      <c r="M36" s="119">
        <v>210</v>
      </c>
    </row>
    <row r="37" spans="2:13" x14ac:dyDescent="0.2">
      <c r="B37" s="115" t="s">
        <v>59</v>
      </c>
      <c r="C37" s="115" t="s">
        <v>287</v>
      </c>
      <c r="D37" s="115">
        <v>3.5055000000000001</v>
      </c>
      <c r="E37" s="115">
        <v>3</v>
      </c>
      <c r="F37" s="149">
        <f t="shared" ref="F37:F41" si="8">$F$34</f>
        <v>300</v>
      </c>
      <c r="G37" s="172">
        <f>E37*F37</f>
        <v>900</v>
      </c>
      <c r="I37" s="115" t="s">
        <v>291</v>
      </c>
      <c r="K37" s="122">
        <f t="shared" si="7"/>
        <v>450</v>
      </c>
      <c r="M37" s="119">
        <v>1350</v>
      </c>
    </row>
    <row r="38" spans="2:13" x14ac:dyDescent="0.2">
      <c r="B38" s="115" t="s">
        <v>59</v>
      </c>
      <c r="C38" s="115" t="s">
        <v>288</v>
      </c>
      <c r="D38" s="115">
        <v>5.4615999999999998</v>
      </c>
      <c r="E38" s="115">
        <v>5</v>
      </c>
      <c r="F38" s="149">
        <f>$F$34</f>
        <v>300</v>
      </c>
      <c r="G38" s="172">
        <f t="shared" si="1"/>
        <v>1500</v>
      </c>
      <c r="I38" s="115" t="s">
        <v>295</v>
      </c>
      <c r="K38" s="122">
        <f t="shared" si="7"/>
        <v>600</v>
      </c>
      <c r="M38" s="119">
        <v>2100</v>
      </c>
    </row>
    <row r="39" spans="2:13" x14ac:dyDescent="0.2">
      <c r="B39" s="115" t="s">
        <v>59</v>
      </c>
      <c r="C39" s="115" t="s">
        <v>289</v>
      </c>
      <c r="D39" s="115">
        <v>15.112299999999999</v>
      </c>
      <c r="E39" s="115">
        <v>15</v>
      </c>
      <c r="F39" s="149">
        <f t="shared" si="8"/>
        <v>300</v>
      </c>
      <c r="G39" s="172">
        <f t="shared" si="1"/>
        <v>4500</v>
      </c>
      <c r="I39" s="115" t="s">
        <v>293</v>
      </c>
      <c r="K39" s="122">
        <f t="shared" si="7"/>
        <v>500</v>
      </c>
      <c r="M39" s="119">
        <f>ROUND(G39,-3)</f>
        <v>5000</v>
      </c>
    </row>
    <row r="40" spans="2:13" x14ac:dyDescent="0.2">
      <c r="B40" s="115" t="s">
        <v>59</v>
      </c>
      <c r="C40" s="115" t="s">
        <v>290</v>
      </c>
      <c r="D40" s="115">
        <v>107.4543</v>
      </c>
      <c r="E40" s="115">
        <v>100</v>
      </c>
      <c r="F40" s="149">
        <f t="shared" si="8"/>
        <v>300</v>
      </c>
      <c r="G40" s="172">
        <f t="shared" si="1"/>
        <v>30000</v>
      </c>
      <c r="I40" s="115" t="s">
        <v>294</v>
      </c>
      <c r="K40" s="122">
        <f t="shared" si="7"/>
        <v>12000</v>
      </c>
      <c r="M40" s="119">
        <v>42000</v>
      </c>
    </row>
    <row r="41" spans="2:13" x14ac:dyDescent="0.2">
      <c r="B41" s="115" t="s">
        <v>59</v>
      </c>
      <c r="C41" s="115" t="s">
        <v>54</v>
      </c>
      <c r="D41" s="115">
        <v>6709.192</v>
      </c>
      <c r="E41" s="115">
        <v>6500</v>
      </c>
      <c r="F41" s="149">
        <f t="shared" si="8"/>
        <v>300</v>
      </c>
      <c r="G41" s="172">
        <f>E41*F41</f>
        <v>1950000</v>
      </c>
      <c r="I41" s="115" t="s">
        <v>53</v>
      </c>
      <c r="K41" s="122">
        <f t="shared" si="7"/>
        <v>650000</v>
      </c>
      <c r="M41" s="119">
        <v>2600000</v>
      </c>
    </row>
    <row r="42" spans="2:13" x14ac:dyDescent="0.2">
      <c r="B42" s="112" t="s">
        <v>61</v>
      </c>
      <c r="C42" s="112"/>
      <c r="D42" s="112"/>
      <c r="E42" s="112"/>
      <c r="F42" s="151">
        <f>F43*(1/E43)</f>
        <v>200</v>
      </c>
      <c r="G42" s="180"/>
      <c r="I42" s="112" t="s">
        <v>57</v>
      </c>
      <c r="J42" s="112"/>
      <c r="K42" s="121"/>
      <c r="M42" s="117"/>
    </row>
    <row r="43" spans="2:13" x14ac:dyDescent="0.2">
      <c r="B43" s="115" t="s">
        <v>61</v>
      </c>
      <c r="C43" s="115" t="s">
        <v>286</v>
      </c>
      <c r="D43" s="115">
        <v>0.77859999999999996</v>
      </c>
      <c r="E43" s="115">
        <v>1</v>
      </c>
      <c r="F43" s="150">
        <v>200</v>
      </c>
      <c r="G43" s="184">
        <f>F43</f>
        <v>200</v>
      </c>
      <c r="I43" s="115" t="s">
        <v>282</v>
      </c>
      <c r="K43" s="122">
        <f t="shared" ref="K43:K49" si="9">M43-G43</f>
        <v>0</v>
      </c>
      <c r="M43" s="119">
        <v>200</v>
      </c>
    </row>
    <row r="44" spans="2:13" x14ac:dyDescent="0.2">
      <c r="B44" s="115" t="s">
        <v>61</v>
      </c>
      <c r="C44" s="115" t="s">
        <v>56</v>
      </c>
      <c r="D44" s="115">
        <v>0.52410000000000001</v>
      </c>
      <c r="E44" s="115">
        <v>0.5</v>
      </c>
      <c r="F44" s="150">
        <f>$F$42</f>
        <v>200</v>
      </c>
      <c r="G44" s="184">
        <f>G43</f>
        <v>200</v>
      </c>
      <c r="I44" s="115" t="s">
        <v>282</v>
      </c>
      <c r="K44" s="122">
        <f t="shared" si="9"/>
        <v>-60</v>
      </c>
      <c r="M44" s="119">
        <v>140</v>
      </c>
    </row>
    <row r="45" spans="2:13" x14ac:dyDescent="0.2">
      <c r="B45" s="115" t="s">
        <v>61</v>
      </c>
      <c r="C45" s="115" t="s">
        <v>287</v>
      </c>
      <c r="D45" s="115">
        <v>3.5055000000000001</v>
      </c>
      <c r="E45" s="115">
        <v>3</v>
      </c>
      <c r="F45" s="150">
        <f t="shared" ref="F45:F49" si="10">$F$42</f>
        <v>200</v>
      </c>
      <c r="G45" s="184">
        <f>G44*7.5</f>
        <v>1500</v>
      </c>
      <c r="I45" s="115" t="s">
        <v>291</v>
      </c>
      <c r="K45" s="122">
        <f t="shared" si="9"/>
        <v>0</v>
      </c>
      <c r="M45" s="119">
        <f>ROUND(G45,-1)</f>
        <v>1500</v>
      </c>
    </row>
    <row r="46" spans="2:13" x14ac:dyDescent="0.2">
      <c r="B46" s="115" t="s">
        <v>61</v>
      </c>
      <c r="C46" s="115" t="s">
        <v>288</v>
      </c>
      <c r="D46" s="115">
        <v>5.4615999999999998</v>
      </c>
      <c r="E46" s="115">
        <v>5</v>
      </c>
      <c r="F46" s="150">
        <f t="shared" si="10"/>
        <v>200</v>
      </c>
      <c r="G46" s="184">
        <f>9*G44</f>
        <v>1800</v>
      </c>
      <c r="I46" s="115" t="s">
        <v>295</v>
      </c>
      <c r="K46" s="122">
        <f t="shared" si="9"/>
        <v>0</v>
      </c>
      <c r="M46" s="119">
        <f>ROUND(G46,-1)</f>
        <v>1800</v>
      </c>
    </row>
    <row r="47" spans="2:13" x14ac:dyDescent="0.2">
      <c r="B47" s="115" t="s">
        <v>61</v>
      </c>
      <c r="C47" s="115" t="s">
        <v>289</v>
      </c>
      <c r="D47" s="115">
        <v>15.112299999999999</v>
      </c>
      <c r="E47" s="115">
        <v>15</v>
      </c>
      <c r="F47" s="150">
        <f t="shared" si="10"/>
        <v>200</v>
      </c>
      <c r="G47" s="184">
        <f>35*G44</f>
        <v>7000</v>
      </c>
      <c r="I47" s="115" t="s">
        <v>293</v>
      </c>
      <c r="K47" s="122">
        <f t="shared" si="9"/>
        <v>-3000</v>
      </c>
      <c r="M47" s="119">
        <v>4000</v>
      </c>
    </row>
    <row r="48" spans="2:13" x14ac:dyDescent="0.2">
      <c r="B48" s="115" t="s">
        <v>61</v>
      </c>
      <c r="C48" s="115" t="s">
        <v>290</v>
      </c>
      <c r="D48" s="115">
        <v>107.4543</v>
      </c>
      <c r="E48" s="115">
        <v>100</v>
      </c>
      <c r="F48" s="150">
        <f t="shared" si="10"/>
        <v>200</v>
      </c>
      <c r="G48" s="184">
        <f>120*G44</f>
        <v>24000</v>
      </c>
      <c r="I48" s="115" t="s">
        <v>294</v>
      </c>
      <c r="K48" s="122">
        <f t="shared" si="9"/>
        <v>4000</v>
      </c>
      <c r="M48" s="119">
        <v>28000</v>
      </c>
    </row>
    <row r="49" spans="2:13" x14ac:dyDescent="0.2">
      <c r="B49" s="115" t="s">
        <v>61</v>
      </c>
      <c r="C49" s="115" t="s">
        <v>54</v>
      </c>
      <c r="D49" s="115">
        <v>6709.192</v>
      </c>
      <c r="E49" s="115">
        <v>6500</v>
      </c>
      <c r="F49" s="150">
        <f t="shared" si="10"/>
        <v>200</v>
      </c>
      <c r="G49" s="184">
        <f>25000*G44</f>
        <v>5000000</v>
      </c>
      <c r="I49" s="115" t="s">
        <v>53</v>
      </c>
      <c r="K49" s="122">
        <f t="shared" si="9"/>
        <v>-3260000</v>
      </c>
      <c r="M49" s="119">
        <v>1740000</v>
      </c>
    </row>
    <row r="50" spans="2:13" x14ac:dyDescent="0.2">
      <c r="B50" s="112" t="s">
        <v>62</v>
      </c>
      <c r="C50" s="112"/>
      <c r="D50" s="112"/>
      <c r="E50" s="112"/>
      <c r="F50" s="121">
        <v>100</v>
      </c>
      <c r="I50" s="112" t="s">
        <v>57</v>
      </c>
      <c r="J50" s="112"/>
      <c r="K50" s="121"/>
      <c r="M50" s="117"/>
    </row>
    <row r="51" spans="2:13" x14ac:dyDescent="0.2">
      <c r="B51" s="115" t="s">
        <v>62</v>
      </c>
      <c r="C51" s="115" t="s">
        <v>286</v>
      </c>
      <c r="D51" s="115">
        <v>0.77859999999999996</v>
      </c>
      <c r="E51" s="152">
        <v>1</v>
      </c>
      <c r="F51" s="122">
        <f>$F$50</f>
        <v>100</v>
      </c>
      <c r="G51" s="173">
        <f>F51*E51</f>
        <v>100</v>
      </c>
      <c r="I51" s="115" t="s">
        <v>282</v>
      </c>
      <c r="K51" s="122">
        <f t="shared" ref="K51:K57" si="11">M51-G51</f>
        <v>-20</v>
      </c>
      <c r="M51" s="119">
        <v>80</v>
      </c>
    </row>
    <row r="52" spans="2:13" x14ac:dyDescent="0.2">
      <c r="B52" s="115" t="s">
        <v>62</v>
      </c>
      <c r="C52" s="115" t="s">
        <v>56</v>
      </c>
      <c r="D52" s="115">
        <v>0.52410000000000001</v>
      </c>
      <c r="E52" s="152">
        <v>0.5</v>
      </c>
      <c r="F52" s="122">
        <f t="shared" ref="F52:F57" si="12">$F$50</f>
        <v>100</v>
      </c>
      <c r="G52" s="173">
        <f t="shared" ref="G52:G57" si="13">F52*E52</f>
        <v>50</v>
      </c>
      <c r="I52" s="115" t="s">
        <v>282</v>
      </c>
      <c r="K52" s="122">
        <f t="shared" si="11"/>
        <v>0</v>
      </c>
      <c r="M52" s="119">
        <v>50</v>
      </c>
    </row>
    <row r="53" spans="2:13" x14ac:dyDescent="0.2">
      <c r="B53" s="115" t="s">
        <v>62</v>
      </c>
      <c r="C53" s="115" t="s">
        <v>287</v>
      </c>
      <c r="D53" s="115">
        <v>3.5055000000000001</v>
      </c>
      <c r="E53" s="152">
        <v>3</v>
      </c>
      <c r="F53" s="122">
        <f t="shared" si="12"/>
        <v>100</v>
      </c>
      <c r="G53" s="173">
        <f t="shared" si="13"/>
        <v>300</v>
      </c>
      <c r="I53" s="115" t="s">
        <v>291</v>
      </c>
      <c r="K53" s="122">
        <f t="shared" si="11"/>
        <v>50</v>
      </c>
      <c r="M53" s="119">
        <v>350</v>
      </c>
    </row>
    <row r="54" spans="2:13" x14ac:dyDescent="0.2">
      <c r="B54" s="115" t="s">
        <v>62</v>
      </c>
      <c r="C54" s="115" t="s">
        <v>288</v>
      </c>
      <c r="D54" s="115">
        <v>5.4615999999999998</v>
      </c>
      <c r="E54" s="152">
        <v>5</v>
      </c>
      <c r="F54" s="122">
        <f t="shared" si="12"/>
        <v>100</v>
      </c>
      <c r="G54" s="173">
        <f t="shared" si="13"/>
        <v>500</v>
      </c>
      <c r="I54" s="115" t="s">
        <v>295</v>
      </c>
      <c r="K54" s="122">
        <f t="shared" si="11"/>
        <v>50</v>
      </c>
      <c r="M54" s="119">
        <v>550</v>
      </c>
    </row>
    <row r="55" spans="2:13" x14ac:dyDescent="0.2">
      <c r="B55" s="115" t="s">
        <v>62</v>
      </c>
      <c r="C55" s="115" t="s">
        <v>289</v>
      </c>
      <c r="D55" s="115">
        <v>15.112299999999999</v>
      </c>
      <c r="E55" s="152">
        <v>15</v>
      </c>
      <c r="F55" s="122">
        <f t="shared" si="12"/>
        <v>100</v>
      </c>
      <c r="G55" s="173">
        <f t="shared" si="13"/>
        <v>1500</v>
      </c>
      <c r="I55" s="115" t="s">
        <v>293</v>
      </c>
      <c r="K55" s="122">
        <f t="shared" si="11"/>
        <v>0</v>
      </c>
      <c r="M55" s="119">
        <v>1500</v>
      </c>
    </row>
    <row r="56" spans="2:13" x14ac:dyDescent="0.2">
      <c r="B56" s="115" t="s">
        <v>62</v>
      </c>
      <c r="C56" s="115" t="s">
        <v>290</v>
      </c>
      <c r="D56" s="115">
        <v>107.4543</v>
      </c>
      <c r="E56" s="152">
        <v>100</v>
      </c>
      <c r="F56" s="122">
        <f t="shared" si="12"/>
        <v>100</v>
      </c>
      <c r="G56" s="173">
        <f t="shared" si="13"/>
        <v>10000</v>
      </c>
      <c r="I56" s="115" t="s">
        <v>294</v>
      </c>
      <c r="K56" s="122">
        <f t="shared" si="11"/>
        <v>500</v>
      </c>
      <c r="M56" s="119">
        <v>10500</v>
      </c>
    </row>
    <row r="57" spans="2:13" x14ac:dyDescent="0.2">
      <c r="B57" s="115" t="s">
        <v>62</v>
      </c>
      <c r="C57" s="115" t="s">
        <v>54</v>
      </c>
      <c r="D57" s="115">
        <v>6709.192</v>
      </c>
      <c r="E57" s="152">
        <v>6500</v>
      </c>
      <c r="F57" s="122">
        <f t="shared" si="12"/>
        <v>100</v>
      </c>
      <c r="G57" s="173">
        <f t="shared" si="13"/>
        <v>650000</v>
      </c>
      <c r="I57" s="115" t="s">
        <v>53</v>
      </c>
      <c r="K57" s="122">
        <f t="shared" si="11"/>
        <v>20000</v>
      </c>
      <c r="M57" s="119">
        <v>670000</v>
      </c>
    </row>
    <row r="58" spans="2:13" x14ac:dyDescent="0.2">
      <c r="B58" s="112" t="s">
        <v>63</v>
      </c>
      <c r="C58" s="112"/>
      <c r="D58" s="112"/>
      <c r="E58" s="112"/>
      <c r="F58" s="121">
        <v>25</v>
      </c>
      <c r="I58" s="112" t="s">
        <v>57</v>
      </c>
      <c r="J58" s="112"/>
      <c r="K58" s="121"/>
      <c r="M58" s="117"/>
    </row>
    <row r="59" spans="2:13" x14ac:dyDescent="0.2">
      <c r="B59" s="115" t="s">
        <v>63</v>
      </c>
      <c r="C59" s="115" t="s">
        <v>286</v>
      </c>
      <c r="D59" s="115">
        <v>0.77859999999999996</v>
      </c>
      <c r="E59" s="115">
        <v>1</v>
      </c>
      <c r="F59" s="122">
        <f>$F$58</f>
        <v>25</v>
      </c>
      <c r="G59" s="174">
        <f>F59*E59</f>
        <v>25</v>
      </c>
      <c r="I59" s="115" t="s">
        <v>282</v>
      </c>
      <c r="J59" s="115" t="s">
        <v>64</v>
      </c>
      <c r="K59" s="122">
        <f t="shared" ref="K59:K65" si="14">M59-G59</f>
        <v>-5</v>
      </c>
      <c r="M59" s="3">
        <f>M51/4</f>
        <v>20</v>
      </c>
    </row>
    <row r="60" spans="2:13" x14ac:dyDescent="0.2">
      <c r="B60" s="115" t="s">
        <v>63</v>
      </c>
      <c r="C60" s="115" t="s">
        <v>56</v>
      </c>
      <c r="D60" s="115">
        <v>0.52410000000000001</v>
      </c>
      <c r="E60" s="115">
        <v>0.5</v>
      </c>
      <c r="F60" s="122">
        <f t="shared" ref="F60:F65" si="15">$F$58</f>
        <v>25</v>
      </c>
      <c r="G60" s="174">
        <f t="shared" ref="G60:G65" si="16">F60*E60</f>
        <v>12.5</v>
      </c>
      <c r="I60" s="115" t="s">
        <v>282</v>
      </c>
      <c r="J60" s="115" t="s">
        <v>64</v>
      </c>
      <c r="K60" s="122">
        <f t="shared" si="14"/>
        <v>0</v>
      </c>
      <c r="M60" s="119">
        <f t="shared" ref="M60:M65" si="17">M52/4</f>
        <v>12.5</v>
      </c>
    </row>
    <row r="61" spans="2:13" x14ac:dyDescent="0.2">
      <c r="B61" s="115" t="s">
        <v>63</v>
      </c>
      <c r="C61" s="115" t="s">
        <v>287</v>
      </c>
      <c r="D61" s="115">
        <v>3.5055000000000001</v>
      </c>
      <c r="E61" s="115">
        <v>3</v>
      </c>
      <c r="F61" s="122">
        <f t="shared" si="15"/>
        <v>25</v>
      </c>
      <c r="G61" s="174">
        <f t="shared" si="16"/>
        <v>75</v>
      </c>
      <c r="I61" s="115" t="s">
        <v>291</v>
      </c>
      <c r="J61" s="115" t="s">
        <v>64</v>
      </c>
      <c r="K61" s="122">
        <f t="shared" si="14"/>
        <v>12.5</v>
      </c>
      <c r="M61" s="119">
        <f t="shared" si="17"/>
        <v>87.5</v>
      </c>
    </row>
    <row r="62" spans="2:13" x14ac:dyDescent="0.2">
      <c r="B62" s="115" t="s">
        <v>63</v>
      </c>
      <c r="C62" s="115" t="s">
        <v>288</v>
      </c>
      <c r="D62" s="115">
        <v>5.4615999999999998</v>
      </c>
      <c r="E62" s="115">
        <v>5</v>
      </c>
      <c r="F62" s="122">
        <f t="shared" si="15"/>
        <v>25</v>
      </c>
      <c r="G62" s="174">
        <f t="shared" si="16"/>
        <v>125</v>
      </c>
      <c r="I62" s="115" t="s">
        <v>295</v>
      </c>
      <c r="J62" s="115" t="s">
        <v>64</v>
      </c>
      <c r="K62" s="122">
        <f t="shared" si="14"/>
        <v>12.5</v>
      </c>
      <c r="M62" s="119">
        <f t="shared" si="17"/>
        <v>137.5</v>
      </c>
    </row>
    <row r="63" spans="2:13" x14ac:dyDescent="0.2">
      <c r="B63" s="115" t="s">
        <v>63</v>
      </c>
      <c r="C63" s="115" t="s">
        <v>289</v>
      </c>
      <c r="D63" s="115">
        <v>15.112299999999999</v>
      </c>
      <c r="E63" s="115">
        <v>15</v>
      </c>
      <c r="F63" s="122">
        <f t="shared" si="15"/>
        <v>25</v>
      </c>
      <c r="G63" s="174">
        <f t="shared" si="16"/>
        <v>375</v>
      </c>
      <c r="I63" s="115" t="s">
        <v>293</v>
      </c>
      <c r="J63" s="115" t="s">
        <v>64</v>
      </c>
      <c r="K63" s="122">
        <f t="shared" si="14"/>
        <v>0</v>
      </c>
      <c r="M63" s="119">
        <f t="shared" si="17"/>
        <v>375</v>
      </c>
    </row>
    <row r="64" spans="2:13" x14ac:dyDescent="0.2">
      <c r="B64" s="115" t="s">
        <v>63</v>
      </c>
      <c r="C64" s="115" t="s">
        <v>290</v>
      </c>
      <c r="D64" s="115">
        <v>107.4543</v>
      </c>
      <c r="E64" s="115">
        <v>100</v>
      </c>
      <c r="F64" s="122">
        <f t="shared" si="15"/>
        <v>25</v>
      </c>
      <c r="G64" s="174">
        <f t="shared" si="16"/>
        <v>2500</v>
      </c>
      <c r="I64" s="115" t="s">
        <v>294</v>
      </c>
      <c r="J64" s="115" t="s">
        <v>64</v>
      </c>
      <c r="K64" s="122">
        <f t="shared" si="14"/>
        <v>125</v>
      </c>
      <c r="M64" s="119">
        <f t="shared" si="17"/>
        <v>2625</v>
      </c>
    </row>
    <row r="65" spans="2:13" x14ac:dyDescent="0.2">
      <c r="B65" s="115" t="s">
        <v>63</v>
      </c>
      <c r="C65" s="115" t="s">
        <v>54</v>
      </c>
      <c r="D65" s="115">
        <v>6709.192</v>
      </c>
      <c r="E65" s="115">
        <v>6500</v>
      </c>
      <c r="F65" s="122">
        <f t="shared" si="15"/>
        <v>25</v>
      </c>
      <c r="G65" s="174">
        <f t="shared" si="16"/>
        <v>162500</v>
      </c>
      <c r="I65" s="115" t="s">
        <v>53</v>
      </c>
      <c r="J65" s="115" t="s">
        <v>64</v>
      </c>
      <c r="K65" s="122">
        <f t="shared" si="14"/>
        <v>5000</v>
      </c>
      <c r="M65" s="119">
        <f t="shared" si="17"/>
        <v>167500</v>
      </c>
    </row>
    <row r="66" spans="2:13" x14ac:dyDescent="0.2">
      <c r="B66" s="112" t="s">
        <v>65</v>
      </c>
      <c r="C66" s="112"/>
      <c r="D66" s="112"/>
      <c r="E66" s="112"/>
      <c r="F66" s="112">
        <v>3400</v>
      </c>
      <c r="G66" s="174"/>
      <c r="I66" s="112" t="s">
        <v>57</v>
      </c>
      <c r="J66" s="112"/>
      <c r="K66" s="121"/>
      <c r="M66" s="118"/>
    </row>
    <row r="67" spans="2:13" x14ac:dyDescent="0.2">
      <c r="B67" s="115" t="s">
        <v>65</v>
      </c>
      <c r="C67" s="115" t="s">
        <v>286</v>
      </c>
      <c r="D67" s="115">
        <v>0.77859999999999996</v>
      </c>
      <c r="E67" s="115">
        <v>1</v>
      </c>
      <c r="F67" s="115">
        <v>3400</v>
      </c>
      <c r="G67" s="174">
        <f>E67*F67</f>
        <v>3400</v>
      </c>
      <c r="I67" s="115" t="s">
        <v>282</v>
      </c>
      <c r="K67" s="122">
        <f t="shared" ref="K67:K73" si="18">M67-G67</f>
        <v>-800</v>
      </c>
      <c r="M67" s="119">
        <v>2600</v>
      </c>
    </row>
    <row r="68" spans="2:13" x14ac:dyDescent="0.2">
      <c r="B68" s="115" t="s">
        <v>65</v>
      </c>
      <c r="C68" s="115" t="s">
        <v>56</v>
      </c>
      <c r="D68" s="115">
        <v>0.52410000000000001</v>
      </c>
      <c r="E68" s="115">
        <v>0.5</v>
      </c>
      <c r="F68" s="115">
        <v>3400</v>
      </c>
      <c r="G68" s="174">
        <f t="shared" ref="G68:G73" si="19">E68*F68</f>
        <v>1700</v>
      </c>
      <c r="I68" s="115" t="s">
        <v>282</v>
      </c>
      <c r="K68" s="122">
        <f t="shared" si="18"/>
        <v>100</v>
      </c>
      <c r="M68" s="119">
        <v>1800</v>
      </c>
    </row>
    <row r="69" spans="2:13" x14ac:dyDescent="0.2">
      <c r="B69" s="115" t="s">
        <v>65</v>
      </c>
      <c r="C69" s="115" t="s">
        <v>287</v>
      </c>
      <c r="D69" s="115">
        <v>3.5055000000000001</v>
      </c>
      <c r="E69" s="115">
        <v>3</v>
      </c>
      <c r="F69" s="115">
        <v>3400</v>
      </c>
      <c r="G69" s="174">
        <f t="shared" si="19"/>
        <v>10200</v>
      </c>
      <c r="I69" s="115" t="s">
        <v>291</v>
      </c>
      <c r="K69" s="122">
        <f t="shared" si="18"/>
        <v>1800</v>
      </c>
      <c r="M69" s="119">
        <v>12000</v>
      </c>
    </row>
    <row r="70" spans="2:13" x14ac:dyDescent="0.2">
      <c r="B70" s="115" t="s">
        <v>65</v>
      </c>
      <c r="C70" s="115" t="s">
        <v>288</v>
      </c>
      <c r="D70" s="115">
        <v>5.4615999999999998</v>
      </c>
      <c r="E70" s="115">
        <v>5</v>
      </c>
      <c r="F70" s="115">
        <v>3400</v>
      </c>
      <c r="G70" s="174">
        <f t="shared" si="19"/>
        <v>17000</v>
      </c>
      <c r="I70" s="115" t="s">
        <v>295</v>
      </c>
      <c r="K70" s="122">
        <f t="shared" si="18"/>
        <v>1500</v>
      </c>
      <c r="M70" s="119">
        <v>18500</v>
      </c>
    </row>
    <row r="71" spans="2:13" x14ac:dyDescent="0.2">
      <c r="B71" s="115" t="s">
        <v>65</v>
      </c>
      <c r="C71" s="115" t="s">
        <v>289</v>
      </c>
      <c r="D71" s="115">
        <v>15.112299999999999</v>
      </c>
      <c r="E71" s="115">
        <v>15</v>
      </c>
      <c r="F71" s="115">
        <v>3400</v>
      </c>
      <c r="G71" s="174">
        <f t="shared" si="19"/>
        <v>51000</v>
      </c>
      <c r="I71" s="115" t="s">
        <v>293</v>
      </c>
      <c r="K71" s="122">
        <f t="shared" si="18"/>
        <v>0</v>
      </c>
      <c r="M71" s="119">
        <v>51000</v>
      </c>
    </row>
    <row r="72" spans="2:13" x14ac:dyDescent="0.2">
      <c r="B72" s="115" t="s">
        <v>65</v>
      </c>
      <c r="C72" s="115" t="s">
        <v>290</v>
      </c>
      <c r="D72" s="115">
        <v>107.4543</v>
      </c>
      <c r="E72" s="115">
        <v>100</v>
      </c>
      <c r="F72" s="115">
        <v>3400</v>
      </c>
      <c r="G72" s="174">
        <f t="shared" si="19"/>
        <v>340000</v>
      </c>
      <c r="I72" s="115" t="s">
        <v>294</v>
      </c>
      <c r="K72" s="122">
        <f t="shared" si="18"/>
        <v>25000</v>
      </c>
      <c r="M72" s="119">
        <v>365000</v>
      </c>
    </row>
    <row r="73" spans="2:13" x14ac:dyDescent="0.2">
      <c r="B73" s="115" t="s">
        <v>65</v>
      </c>
      <c r="C73" s="115" t="s">
        <v>54</v>
      </c>
      <c r="D73" s="115">
        <v>6709.192</v>
      </c>
      <c r="E73" s="115">
        <v>6500</v>
      </c>
      <c r="F73" s="115">
        <v>3400</v>
      </c>
      <c r="G73" s="174">
        <f t="shared" si="19"/>
        <v>22100000</v>
      </c>
      <c r="I73" s="115" t="s">
        <v>53</v>
      </c>
      <c r="K73" s="122">
        <f t="shared" si="18"/>
        <v>700000</v>
      </c>
      <c r="M73" s="119">
        <v>22800000</v>
      </c>
    </row>
    <row r="74" spans="2:13" x14ac:dyDescent="0.2">
      <c r="B74" s="112" t="s">
        <v>66</v>
      </c>
      <c r="C74" s="112"/>
      <c r="D74" s="112"/>
      <c r="E74" s="112"/>
      <c r="F74" s="112">
        <v>3800</v>
      </c>
      <c r="I74" s="112" t="s">
        <v>57</v>
      </c>
      <c r="J74" s="112"/>
      <c r="K74" s="121"/>
      <c r="M74" s="118"/>
    </row>
    <row r="75" spans="2:13" x14ac:dyDescent="0.2">
      <c r="B75" s="115" t="s">
        <v>66</v>
      </c>
      <c r="C75" s="115" t="s">
        <v>286</v>
      </c>
      <c r="D75" s="115">
        <v>0.77859999999999996</v>
      </c>
      <c r="E75" s="115">
        <v>1</v>
      </c>
      <c r="F75" s="115">
        <v>3800</v>
      </c>
      <c r="G75" s="174">
        <f>E75*F75</f>
        <v>3800</v>
      </c>
      <c r="I75" s="115" t="s">
        <v>282</v>
      </c>
      <c r="K75" s="122">
        <f t="shared" ref="K75:K81" si="20">M75-G75</f>
        <v>-800</v>
      </c>
      <c r="M75" s="119">
        <v>3000</v>
      </c>
    </row>
    <row r="76" spans="2:13" x14ac:dyDescent="0.2">
      <c r="B76" s="115" t="s">
        <v>66</v>
      </c>
      <c r="C76" s="115" t="s">
        <v>56</v>
      </c>
      <c r="D76" s="115">
        <v>0.52410000000000001</v>
      </c>
      <c r="E76" s="115">
        <v>0.5</v>
      </c>
      <c r="F76" s="115">
        <v>3800</v>
      </c>
      <c r="G76" s="174">
        <f t="shared" ref="G76:G81" si="21">E76*F76</f>
        <v>1900</v>
      </c>
      <c r="I76" s="115" t="s">
        <v>282</v>
      </c>
      <c r="K76" s="122">
        <f t="shared" si="20"/>
        <v>100</v>
      </c>
      <c r="M76" s="119">
        <v>2000</v>
      </c>
    </row>
    <row r="77" spans="2:13" x14ac:dyDescent="0.2">
      <c r="B77" s="115" t="s">
        <v>66</v>
      </c>
      <c r="C77" s="115" t="s">
        <v>287</v>
      </c>
      <c r="D77" s="115">
        <v>3.5055000000000001</v>
      </c>
      <c r="E77" s="115">
        <v>3</v>
      </c>
      <c r="F77" s="115">
        <v>3800</v>
      </c>
      <c r="G77" s="174">
        <f t="shared" si="21"/>
        <v>11400</v>
      </c>
      <c r="I77" s="115" t="s">
        <v>291</v>
      </c>
      <c r="K77" s="122">
        <f t="shared" si="20"/>
        <v>1600</v>
      </c>
      <c r="M77" s="119">
        <v>13000</v>
      </c>
    </row>
    <row r="78" spans="2:13" x14ac:dyDescent="0.2">
      <c r="B78" s="115" t="s">
        <v>66</v>
      </c>
      <c r="C78" s="115" t="s">
        <v>288</v>
      </c>
      <c r="D78" s="115">
        <v>5.4615999999999998</v>
      </c>
      <c r="E78" s="115">
        <v>5</v>
      </c>
      <c r="F78" s="115">
        <v>3800</v>
      </c>
      <c r="G78" s="174">
        <f t="shared" si="21"/>
        <v>19000</v>
      </c>
      <c r="I78" s="115" t="s">
        <v>295</v>
      </c>
      <c r="K78" s="122">
        <f t="shared" si="20"/>
        <v>1500</v>
      </c>
      <c r="M78" s="119">
        <v>20500</v>
      </c>
    </row>
    <row r="79" spans="2:13" x14ac:dyDescent="0.2">
      <c r="B79" s="115" t="s">
        <v>66</v>
      </c>
      <c r="C79" s="115" t="s">
        <v>289</v>
      </c>
      <c r="D79" s="115">
        <v>15.112299999999999</v>
      </c>
      <c r="E79" s="115">
        <v>15</v>
      </c>
      <c r="F79" s="115">
        <v>3800</v>
      </c>
      <c r="G79" s="174">
        <f t="shared" si="21"/>
        <v>57000</v>
      </c>
      <c r="I79" s="115" t="s">
        <v>293</v>
      </c>
      <c r="K79" s="122">
        <f t="shared" si="20"/>
        <v>0</v>
      </c>
      <c r="M79" s="119">
        <v>57000</v>
      </c>
    </row>
    <row r="80" spans="2:13" x14ac:dyDescent="0.2">
      <c r="B80" s="115" t="s">
        <v>66</v>
      </c>
      <c r="C80" s="115" t="s">
        <v>290</v>
      </c>
      <c r="D80" s="115">
        <v>107.4543</v>
      </c>
      <c r="E80" s="115">
        <v>100</v>
      </c>
      <c r="F80" s="115">
        <v>3800</v>
      </c>
      <c r="G80" s="174">
        <f t="shared" si="21"/>
        <v>380000</v>
      </c>
      <c r="I80" s="115" t="s">
        <v>294</v>
      </c>
      <c r="K80" s="122">
        <f t="shared" si="20"/>
        <v>28000</v>
      </c>
      <c r="M80" s="119">
        <v>408000</v>
      </c>
    </row>
    <row r="81" spans="2:13" x14ac:dyDescent="0.2">
      <c r="B81" s="115" t="s">
        <v>66</v>
      </c>
      <c r="C81" s="115" t="s">
        <v>54</v>
      </c>
      <c r="D81" s="115">
        <v>6709.192</v>
      </c>
      <c r="E81" s="115">
        <v>6500</v>
      </c>
      <c r="F81" s="115">
        <v>3800</v>
      </c>
      <c r="G81" s="174">
        <f t="shared" si="21"/>
        <v>24700000</v>
      </c>
      <c r="I81" s="115" t="s">
        <v>53</v>
      </c>
      <c r="K81" s="122">
        <f t="shared" si="20"/>
        <v>800000</v>
      </c>
      <c r="M81" s="119">
        <v>25500000</v>
      </c>
    </row>
    <row r="82" spans="2:13" x14ac:dyDescent="0.2">
      <c r="B82" s="112" t="s">
        <v>0</v>
      </c>
      <c r="C82" s="112"/>
      <c r="D82" s="112"/>
      <c r="E82" s="112"/>
      <c r="F82" s="112">
        <v>100</v>
      </c>
      <c r="G82" s="174"/>
      <c r="I82" s="112" t="s">
        <v>57</v>
      </c>
      <c r="J82" s="112"/>
      <c r="K82" s="121"/>
      <c r="M82" s="117"/>
    </row>
    <row r="83" spans="2:13" x14ac:dyDescent="0.2">
      <c r="B83" s="115" t="s">
        <v>0</v>
      </c>
      <c r="C83" s="115" t="s">
        <v>286</v>
      </c>
      <c r="D83" s="115">
        <v>0.77859999999999996</v>
      </c>
      <c r="E83" s="152">
        <v>1</v>
      </c>
      <c r="F83" s="153">
        <v>100</v>
      </c>
      <c r="G83" s="174">
        <f>E83*F83</f>
        <v>100</v>
      </c>
      <c r="I83" s="115" t="s">
        <v>282</v>
      </c>
      <c r="K83" s="122">
        <f t="shared" ref="K83:K89" si="22">M83-G83</f>
        <v>0</v>
      </c>
      <c r="M83" s="119">
        <v>100</v>
      </c>
    </row>
    <row r="84" spans="2:13" x14ac:dyDescent="0.2">
      <c r="B84" s="115" t="s">
        <v>0</v>
      </c>
      <c r="C84" s="115" t="s">
        <v>56</v>
      </c>
      <c r="D84" s="115">
        <v>0.52410000000000001</v>
      </c>
      <c r="E84" s="152">
        <v>1</v>
      </c>
      <c r="F84" s="153">
        <v>100</v>
      </c>
      <c r="G84" s="174">
        <f t="shared" ref="G84:G89" si="23">E84*F84</f>
        <v>100</v>
      </c>
      <c r="I84" s="115" t="s">
        <v>282</v>
      </c>
      <c r="K84" s="122">
        <f t="shared" si="22"/>
        <v>-30</v>
      </c>
      <c r="M84" s="119">
        <v>70</v>
      </c>
    </row>
    <row r="85" spans="2:13" x14ac:dyDescent="0.2">
      <c r="B85" s="115" t="s">
        <v>0</v>
      </c>
      <c r="C85" s="115" t="s">
        <v>287</v>
      </c>
      <c r="D85" s="115">
        <v>3.5055000000000001</v>
      </c>
      <c r="E85" s="152">
        <v>1</v>
      </c>
      <c r="F85" s="153">
        <v>100</v>
      </c>
      <c r="G85" s="174">
        <f t="shared" si="23"/>
        <v>100</v>
      </c>
      <c r="I85" s="115" t="s">
        <v>291</v>
      </c>
      <c r="K85" s="122">
        <f t="shared" si="22"/>
        <v>350</v>
      </c>
      <c r="M85" s="119">
        <v>450</v>
      </c>
    </row>
    <row r="86" spans="2:13" x14ac:dyDescent="0.2">
      <c r="B86" s="115" t="s">
        <v>0</v>
      </c>
      <c r="C86" s="115" t="s">
        <v>288</v>
      </c>
      <c r="D86" s="115">
        <v>5.4615999999999998</v>
      </c>
      <c r="E86" s="152">
        <v>1</v>
      </c>
      <c r="F86" s="153">
        <v>100</v>
      </c>
      <c r="G86" s="174">
        <f t="shared" si="23"/>
        <v>100</v>
      </c>
      <c r="I86" s="115" t="s">
        <v>295</v>
      </c>
      <c r="K86" s="122">
        <f t="shared" si="22"/>
        <v>600</v>
      </c>
      <c r="M86" s="119">
        <v>700</v>
      </c>
    </row>
    <row r="87" spans="2:13" x14ac:dyDescent="0.2">
      <c r="B87" s="115" t="s">
        <v>0</v>
      </c>
      <c r="C87" s="115" t="s">
        <v>289</v>
      </c>
      <c r="D87" s="115">
        <v>15.112299999999999</v>
      </c>
      <c r="E87" s="152">
        <v>10</v>
      </c>
      <c r="F87" s="153">
        <v>100</v>
      </c>
      <c r="G87" s="174">
        <f t="shared" si="23"/>
        <v>1000</v>
      </c>
      <c r="I87" s="115" t="s">
        <v>293</v>
      </c>
      <c r="K87" s="122">
        <f t="shared" si="22"/>
        <v>1000</v>
      </c>
      <c r="M87" s="119">
        <v>2000</v>
      </c>
    </row>
    <row r="88" spans="2:13" x14ac:dyDescent="0.2">
      <c r="B88" s="115" t="s">
        <v>0</v>
      </c>
      <c r="C88" s="115" t="s">
        <v>290</v>
      </c>
      <c r="D88" s="115">
        <v>107.4543</v>
      </c>
      <c r="E88" s="152">
        <v>100</v>
      </c>
      <c r="F88" s="153">
        <v>100</v>
      </c>
      <c r="G88" s="174">
        <f t="shared" si="23"/>
        <v>10000</v>
      </c>
      <c r="I88" s="115" t="s">
        <v>294</v>
      </c>
      <c r="K88" s="122">
        <f t="shared" si="22"/>
        <v>4000</v>
      </c>
      <c r="M88" s="119">
        <v>14000</v>
      </c>
    </row>
    <row r="89" spans="2:13" x14ac:dyDescent="0.2">
      <c r="B89" s="115" t="s">
        <v>0</v>
      </c>
      <c r="C89" s="115" t="s">
        <v>54</v>
      </c>
      <c r="D89" s="115">
        <v>6709.192</v>
      </c>
      <c r="E89" s="154">
        <v>10000</v>
      </c>
      <c r="F89" s="153">
        <v>100</v>
      </c>
      <c r="G89" s="174">
        <f t="shared" si="23"/>
        <v>1000000</v>
      </c>
      <c r="I89" s="115" t="s">
        <v>53</v>
      </c>
      <c r="K89" s="122">
        <f t="shared" si="22"/>
        <v>-130000</v>
      </c>
      <c r="M89" s="119">
        <v>870000</v>
      </c>
    </row>
    <row r="90" spans="2:13" x14ac:dyDescent="0.2">
      <c r="B90" s="112" t="s">
        <v>105</v>
      </c>
      <c r="C90" s="112"/>
      <c r="D90" s="112"/>
      <c r="E90" s="112"/>
      <c r="F90" s="112">
        <v>102</v>
      </c>
      <c r="I90" s="112" t="s">
        <v>57</v>
      </c>
      <c r="J90" s="112"/>
      <c r="K90" s="112"/>
      <c r="M90" s="117"/>
    </row>
    <row r="91" spans="2:13" x14ac:dyDescent="0.2">
      <c r="B91" s="115" t="s">
        <v>105</v>
      </c>
      <c r="C91" s="115" t="s">
        <v>286</v>
      </c>
      <c r="D91" s="115">
        <v>0.77859999999999996</v>
      </c>
      <c r="E91" s="152">
        <v>1</v>
      </c>
      <c r="F91" s="115">
        <f>$F$90</f>
        <v>102</v>
      </c>
      <c r="G91" s="174">
        <f>E91*F91</f>
        <v>102</v>
      </c>
      <c r="I91" s="115" t="s">
        <v>282</v>
      </c>
      <c r="J91" s="115" t="s">
        <v>24</v>
      </c>
      <c r="K91" s="122">
        <f t="shared" ref="K91:K97" si="24">M91-G91</f>
        <v>0</v>
      </c>
      <c r="M91" s="119">
        <f>M83*1.02</f>
        <v>102</v>
      </c>
    </row>
    <row r="92" spans="2:13" x14ac:dyDescent="0.2">
      <c r="B92" s="115" t="s">
        <v>105</v>
      </c>
      <c r="C92" s="115" t="s">
        <v>56</v>
      </c>
      <c r="D92" s="115">
        <v>0.52410000000000001</v>
      </c>
      <c r="E92" s="152">
        <v>1</v>
      </c>
      <c r="F92" s="115">
        <f t="shared" ref="F92:F97" si="25">$F$90</f>
        <v>102</v>
      </c>
      <c r="G92" s="174">
        <f t="shared" ref="G92:G97" si="26">E92*F92</f>
        <v>102</v>
      </c>
      <c r="I92" s="115" t="s">
        <v>282</v>
      </c>
      <c r="J92" s="115" t="s">
        <v>24</v>
      </c>
      <c r="K92" s="122">
        <f t="shared" si="24"/>
        <v>-30.599999999999994</v>
      </c>
      <c r="M92" s="119">
        <f t="shared" ref="M92:M97" si="27">M84*1.02</f>
        <v>71.400000000000006</v>
      </c>
    </row>
    <row r="93" spans="2:13" x14ac:dyDescent="0.2">
      <c r="B93" s="115" t="s">
        <v>105</v>
      </c>
      <c r="C93" s="115" t="s">
        <v>287</v>
      </c>
      <c r="D93" s="115">
        <v>3.5055000000000001</v>
      </c>
      <c r="E93" s="152">
        <v>1</v>
      </c>
      <c r="F93" s="115">
        <f t="shared" si="25"/>
        <v>102</v>
      </c>
      <c r="G93" s="174">
        <f t="shared" si="26"/>
        <v>102</v>
      </c>
      <c r="I93" s="115" t="s">
        <v>291</v>
      </c>
      <c r="J93" s="115" t="s">
        <v>24</v>
      </c>
      <c r="K93" s="122">
        <f t="shared" si="24"/>
        <v>357</v>
      </c>
      <c r="M93" s="119">
        <f t="shared" si="27"/>
        <v>459</v>
      </c>
    </row>
    <row r="94" spans="2:13" x14ac:dyDescent="0.2">
      <c r="B94" s="115" t="s">
        <v>105</v>
      </c>
      <c r="C94" s="115" t="s">
        <v>288</v>
      </c>
      <c r="D94" s="115">
        <v>5.4615999999999998</v>
      </c>
      <c r="E94" s="152">
        <v>1</v>
      </c>
      <c r="F94" s="115">
        <f t="shared" si="25"/>
        <v>102</v>
      </c>
      <c r="G94" s="174">
        <f t="shared" si="26"/>
        <v>102</v>
      </c>
      <c r="I94" s="115" t="s">
        <v>295</v>
      </c>
      <c r="J94" s="115" t="s">
        <v>24</v>
      </c>
      <c r="K94" s="122">
        <f t="shared" si="24"/>
        <v>612</v>
      </c>
      <c r="M94" s="119">
        <f t="shared" si="27"/>
        <v>714</v>
      </c>
    </row>
    <row r="95" spans="2:13" x14ac:dyDescent="0.2">
      <c r="B95" s="115" t="s">
        <v>105</v>
      </c>
      <c r="C95" s="115" t="s">
        <v>289</v>
      </c>
      <c r="D95" s="115">
        <v>15.112299999999999</v>
      </c>
      <c r="E95" s="152">
        <v>10</v>
      </c>
      <c r="F95" s="115">
        <f t="shared" si="25"/>
        <v>102</v>
      </c>
      <c r="G95" s="174">
        <f t="shared" si="26"/>
        <v>1020</v>
      </c>
      <c r="I95" s="115" t="s">
        <v>293</v>
      </c>
      <c r="J95" s="115" t="s">
        <v>24</v>
      </c>
      <c r="K95" s="122">
        <f t="shared" si="24"/>
        <v>1020</v>
      </c>
      <c r="M95" s="119">
        <f t="shared" si="27"/>
        <v>2040</v>
      </c>
    </row>
    <row r="96" spans="2:13" x14ac:dyDescent="0.2">
      <c r="B96" s="115" t="s">
        <v>105</v>
      </c>
      <c r="C96" s="115" t="s">
        <v>290</v>
      </c>
      <c r="D96" s="115">
        <v>107.4543</v>
      </c>
      <c r="E96" s="152">
        <v>100</v>
      </c>
      <c r="F96" s="115">
        <f t="shared" si="25"/>
        <v>102</v>
      </c>
      <c r="G96" s="174">
        <f t="shared" si="26"/>
        <v>10200</v>
      </c>
      <c r="I96" s="115" t="s">
        <v>294</v>
      </c>
      <c r="J96" s="115" t="s">
        <v>24</v>
      </c>
      <c r="K96" s="122">
        <f t="shared" si="24"/>
        <v>4080</v>
      </c>
      <c r="M96" s="119">
        <f t="shared" si="27"/>
        <v>14280</v>
      </c>
    </row>
    <row r="97" spans="2:13" x14ac:dyDescent="0.2">
      <c r="B97" s="115" t="s">
        <v>105</v>
      </c>
      <c r="C97" s="115" t="s">
        <v>54</v>
      </c>
      <c r="D97" s="115">
        <v>6709.192</v>
      </c>
      <c r="E97" s="154">
        <v>10000</v>
      </c>
      <c r="F97" s="115">
        <f t="shared" si="25"/>
        <v>102</v>
      </c>
      <c r="G97" s="174">
        <f t="shared" si="26"/>
        <v>1020000</v>
      </c>
      <c r="I97" s="115" t="s">
        <v>53</v>
      </c>
      <c r="J97" s="115" t="s">
        <v>24</v>
      </c>
      <c r="K97" s="122">
        <f t="shared" si="24"/>
        <v>-132600</v>
      </c>
      <c r="M97" s="119">
        <f t="shared" si="27"/>
        <v>887400</v>
      </c>
    </row>
    <row r="98" spans="2:13" x14ac:dyDescent="0.2">
      <c r="B98" s="112" t="s">
        <v>25</v>
      </c>
      <c r="C98" s="112"/>
      <c r="D98" s="112"/>
      <c r="E98" s="112"/>
      <c r="F98" s="121">
        <f>F99*(1/E99)</f>
        <v>1.1000000000000001</v>
      </c>
      <c r="G98" s="173"/>
      <c r="I98" s="112" t="s">
        <v>57</v>
      </c>
      <c r="J98" s="112"/>
      <c r="K98" s="112"/>
      <c r="M98" s="117"/>
    </row>
    <row r="99" spans="2:13" x14ac:dyDescent="0.2">
      <c r="B99" s="115" t="s">
        <v>25</v>
      </c>
      <c r="C99" s="115" t="s">
        <v>286</v>
      </c>
      <c r="D99" s="115">
        <v>0.77859999999999996</v>
      </c>
      <c r="E99" s="152">
        <v>1</v>
      </c>
      <c r="F99" s="122">
        <v>1.1000000000000001</v>
      </c>
      <c r="G99" s="178">
        <f>E99*F99</f>
        <v>1.1000000000000001</v>
      </c>
      <c r="I99" s="115" t="s">
        <v>282</v>
      </c>
      <c r="K99" s="122">
        <f t="shared" ref="K99:K105" si="28">M99-G99</f>
        <v>0</v>
      </c>
      <c r="M99" s="119">
        <v>1.1000000000000001</v>
      </c>
    </row>
    <row r="100" spans="2:13" x14ac:dyDescent="0.2">
      <c r="B100" s="115" t="s">
        <v>25</v>
      </c>
      <c r="C100" s="115" t="s">
        <v>56</v>
      </c>
      <c r="D100" s="115">
        <v>0.52410000000000001</v>
      </c>
      <c r="E100" s="152">
        <v>1</v>
      </c>
      <c r="F100" s="122">
        <f>$F$98</f>
        <v>1.1000000000000001</v>
      </c>
      <c r="G100" s="178">
        <f t="shared" ref="G100:G105" si="29">E100*F100</f>
        <v>1.1000000000000001</v>
      </c>
      <c r="I100" s="115" t="s">
        <v>282</v>
      </c>
      <c r="K100" s="122">
        <f t="shared" si="28"/>
        <v>-0.35000000000000009</v>
      </c>
      <c r="M100" s="119">
        <v>0.75</v>
      </c>
    </row>
    <row r="101" spans="2:13" x14ac:dyDescent="0.2">
      <c r="B101" s="115" t="s">
        <v>25</v>
      </c>
      <c r="C101" s="115" t="s">
        <v>287</v>
      </c>
      <c r="D101" s="115">
        <v>3.5055000000000001</v>
      </c>
      <c r="E101" s="152">
        <v>1</v>
      </c>
      <c r="F101" s="122">
        <f t="shared" ref="F101:F105" si="30">$F$98</f>
        <v>1.1000000000000001</v>
      </c>
      <c r="G101" s="179">
        <v>1.1000000000000001</v>
      </c>
      <c r="I101" s="115" t="s">
        <v>291</v>
      </c>
      <c r="K101" s="122">
        <f t="shared" si="28"/>
        <v>3.9</v>
      </c>
      <c r="M101" s="119">
        <v>5</v>
      </c>
    </row>
    <row r="102" spans="2:13" x14ac:dyDescent="0.2">
      <c r="B102" s="115" t="s">
        <v>25</v>
      </c>
      <c r="C102" s="115" t="s">
        <v>288</v>
      </c>
      <c r="D102" s="115">
        <v>5.4615999999999998</v>
      </c>
      <c r="E102" s="152">
        <v>1</v>
      </c>
      <c r="F102" s="122">
        <f t="shared" si="30"/>
        <v>1.1000000000000001</v>
      </c>
      <c r="G102" s="178">
        <f t="shared" si="29"/>
        <v>1.1000000000000001</v>
      </c>
      <c r="I102" s="115" t="s">
        <v>295</v>
      </c>
      <c r="K102" s="122">
        <f t="shared" si="28"/>
        <v>6.4</v>
      </c>
      <c r="M102" s="119">
        <v>7.5</v>
      </c>
    </row>
    <row r="103" spans="2:13" x14ac:dyDescent="0.2">
      <c r="B103" s="115" t="s">
        <v>25</v>
      </c>
      <c r="C103" s="115" t="s">
        <v>289</v>
      </c>
      <c r="D103" s="115">
        <v>15.112299999999999</v>
      </c>
      <c r="E103" s="152">
        <v>100</v>
      </c>
      <c r="F103" s="122">
        <f t="shared" si="30"/>
        <v>1.1000000000000001</v>
      </c>
      <c r="G103" s="175">
        <v>110</v>
      </c>
      <c r="I103" s="115" t="s">
        <v>293</v>
      </c>
      <c r="K103" s="122">
        <f t="shared" si="28"/>
        <v>-89</v>
      </c>
      <c r="M103" s="119">
        <v>21</v>
      </c>
    </row>
    <row r="104" spans="2:13" x14ac:dyDescent="0.2">
      <c r="B104" s="115" t="s">
        <v>25</v>
      </c>
      <c r="C104" s="115" t="s">
        <v>290</v>
      </c>
      <c r="D104" s="115">
        <v>107.4543</v>
      </c>
      <c r="E104" s="152">
        <v>100</v>
      </c>
      <c r="F104" s="122">
        <f t="shared" si="30"/>
        <v>1.1000000000000001</v>
      </c>
      <c r="G104" s="175">
        <f t="shared" si="29"/>
        <v>110.00000000000001</v>
      </c>
      <c r="I104" s="115" t="s">
        <v>294</v>
      </c>
      <c r="K104" s="122">
        <f t="shared" si="28"/>
        <v>39.999999999999986</v>
      </c>
      <c r="M104" s="119">
        <v>150</v>
      </c>
    </row>
    <row r="105" spans="2:13" x14ac:dyDescent="0.2">
      <c r="B105" s="115" t="s">
        <v>25</v>
      </c>
      <c r="C105" s="115" t="s">
        <v>54</v>
      </c>
      <c r="D105" s="115">
        <v>6709.192</v>
      </c>
      <c r="E105" s="152">
        <v>10000</v>
      </c>
      <c r="F105" s="122">
        <f t="shared" si="30"/>
        <v>1.1000000000000001</v>
      </c>
      <c r="G105" s="175">
        <f t="shared" si="29"/>
        <v>11000</v>
      </c>
      <c r="I105" s="115" t="s">
        <v>53</v>
      </c>
      <c r="K105" s="122">
        <f t="shared" si="28"/>
        <v>-1500</v>
      </c>
      <c r="M105" s="119">
        <v>9500</v>
      </c>
    </row>
    <row r="106" spans="2:13" x14ac:dyDescent="0.2">
      <c r="B106" s="112" t="s">
        <v>26</v>
      </c>
      <c r="C106" s="112"/>
      <c r="D106" s="112"/>
      <c r="E106" s="112"/>
      <c r="F106" s="112"/>
      <c r="I106" s="112" t="s">
        <v>57</v>
      </c>
      <c r="J106" s="112"/>
      <c r="K106" s="112"/>
      <c r="M106" s="116"/>
    </row>
    <row r="107" spans="2:13" x14ac:dyDescent="0.2">
      <c r="B107" s="115" t="s">
        <v>26</v>
      </c>
      <c r="C107" s="115" t="s">
        <v>286</v>
      </c>
      <c r="D107" s="115">
        <v>0.77859999999999996</v>
      </c>
      <c r="E107" s="152">
        <v>1</v>
      </c>
      <c r="F107" s="115">
        <v>1</v>
      </c>
      <c r="G107" s="175">
        <f>E107*F107</f>
        <v>1</v>
      </c>
      <c r="I107" s="115" t="s">
        <v>282</v>
      </c>
      <c r="J107" s="115" t="s">
        <v>27</v>
      </c>
      <c r="K107" s="122">
        <f t="shared" ref="K107:K113" si="31">M107-G107</f>
        <v>0</v>
      </c>
      <c r="M107" s="119">
        <v>1</v>
      </c>
    </row>
    <row r="108" spans="2:13" x14ac:dyDescent="0.2">
      <c r="B108" s="115" t="s">
        <v>26</v>
      </c>
      <c r="C108" s="115" t="s">
        <v>56</v>
      </c>
      <c r="D108" s="115">
        <v>0.52410000000000001</v>
      </c>
      <c r="E108" s="152">
        <v>1</v>
      </c>
      <c r="F108" s="115">
        <v>1</v>
      </c>
      <c r="G108" s="175">
        <f t="shared" ref="G108:G113" si="32">E108*F108</f>
        <v>1</v>
      </c>
      <c r="I108" s="115" t="s">
        <v>282</v>
      </c>
      <c r="J108" s="115" t="s">
        <v>27</v>
      </c>
      <c r="K108" s="122">
        <f t="shared" si="31"/>
        <v>-0.35</v>
      </c>
      <c r="M108" s="119">
        <v>0.65</v>
      </c>
    </row>
    <row r="109" spans="2:13" x14ac:dyDescent="0.2">
      <c r="B109" s="115" t="s">
        <v>26</v>
      </c>
      <c r="C109" s="115" t="s">
        <v>287</v>
      </c>
      <c r="D109" s="115">
        <v>3.5055000000000001</v>
      </c>
      <c r="E109" s="152">
        <v>1</v>
      </c>
      <c r="F109" s="115">
        <v>1</v>
      </c>
      <c r="G109" s="175">
        <f t="shared" si="32"/>
        <v>1</v>
      </c>
      <c r="I109" s="115" t="s">
        <v>291</v>
      </c>
      <c r="J109" s="115" t="s">
        <v>27</v>
      </c>
      <c r="K109" s="122">
        <f t="shared" si="31"/>
        <v>3.5</v>
      </c>
      <c r="M109" s="119">
        <v>4.5</v>
      </c>
    </row>
    <row r="110" spans="2:13" x14ac:dyDescent="0.2">
      <c r="B110" s="115" t="s">
        <v>26</v>
      </c>
      <c r="C110" s="115" t="s">
        <v>288</v>
      </c>
      <c r="D110" s="115">
        <v>5.4615999999999998</v>
      </c>
      <c r="E110" s="152">
        <v>1</v>
      </c>
      <c r="F110" s="115">
        <v>1</v>
      </c>
      <c r="G110" s="175">
        <f t="shared" si="32"/>
        <v>1</v>
      </c>
      <c r="I110" s="115" t="s">
        <v>295</v>
      </c>
      <c r="J110" s="115" t="s">
        <v>27</v>
      </c>
      <c r="K110" s="122">
        <f t="shared" si="31"/>
        <v>5.8</v>
      </c>
      <c r="M110" s="119">
        <v>6.8</v>
      </c>
    </row>
    <row r="111" spans="2:13" x14ac:dyDescent="0.2">
      <c r="B111" s="115" t="s">
        <v>26</v>
      </c>
      <c r="C111" s="115" t="s">
        <v>289</v>
      </c>
      <c r="D111" s="115">
        <v>15.112299999999999</v>
      </c>
      <c r="E111" s="152">
        <v>100</v>
      </c>
      <c r="F111" s="115">
        <v>1</v>
      </c>
      <c r="G111" s="175">
        <v>100</v>
      </c>
      <c r="I111" s="115" t="s">
        <v>293</v>
      </c>
      <c r="J111" s="115" t="s">
        <v>27</v>
      </c>
      <c r="K111" s="122">
        <f t="shared" si="31"/>
        <v>-81</v>
      </c>
      <c r="M111" s="119">
        <v>19</v>
      </c>
    </row>
    <row r="112" spans="2:13" x14ac:dyDescent="0.2">
      <c r="B112" s="115" t="s">
        <v>26</v>
      </c>
      <c r="C112" s="115" t="s">
        <v>290</v>
      </c>
      <c r="D112" s="115">
        <v>107.4543</v>
      </c>
      <c r="E112" s="152">
        <v>100</v>
      </c>
      <c r="F112" s="115">
        <v>1</v>
      </c>
      <c r="G112" s="175">
        <f t="shared" si="32"/>
        <v>100</v>
      </c>
      <c r="I112" s="115" t="s">
        <v>294</v>
      </c>
      <c r="J112" s="115" t="s">
        <v>27</v>
      </c>
      <c r="K112" s="122">
        <f t="shared" si="31"/>
        <v>35</v>
      </c>
      <c r="M112" s="119">
        <v>135</v>
      </c>
    </row>
    <row r="113" spans="1:13" x14ac:dyDescent="0.2">
      <c r="B113" s="115" t="s">
        <v>26</v>
      </c>
      <c r="C113" s="115" t="s">
        <v>54</v>
      </c>
      <c r="D113" s="115">
        <v>6709.192</v>
      </c>
      <c r="E113" s="152">
        <v>10000</v>
      </c>
      <c r="F113" s="115">
        <v>1</v>
      </c>
      <c r="G113" s="175">
        <f t="shared" si="32"/>
        <v>10000</v>
      </c>
      <c r="I113" s="115" t="s">
        <v>53</v>
      </c>
      <c r="J113" s="115" t="s">
        <v>27</v>
      </c>
      <c r="K113" s="122">
        <f t="shared" si="31"/>
        <v>-1500</v>
      </c>
      <c r="M113" s="119">
        <v>8500</v>
      </c>
    </row>
    <row r="114" spans="1:13" x14ac:dyDescent="0.2">
      <c r="A114" s="188"/>
      <c r="B114" s="112" t="s">
        <v>28</v>
      </c>
      <c r="C114" s="112"/>
      <c r="D114" s="112"/>
      <c r="E114" s="112"/>
      <c r="F114" s="112"/>
      <c r="I114" s="112" t="s">
        <v>57</v>
      </c>
      <c r="J114" s="112"/>
      <c r="K114" s="112"/>
      <c r="M114" s="117"/>
    </row>
    <row r="115" spans="1:13" x14ac:dyDescent="0.2">
      <c r="A115" s="189"/>
      <c r="B115" s="115" t="s">
        <v>28</v>
      </c>
      <c r="C115" s="115" t="s">
        <v>286</v>
      </c>
      <c r="D115" s="115">
        <v>0.77859999999999996</v>
      </c>
      <c r="E115" s="115">
        <v>1</v>
      </c>
      <c r="F115" s="155">
        <v>100</v>
      </c>
      <c r="G115" s="176">
        <f>E115*F115</f>
        <v>100</v>
      </c>
      <c r="I115" s="115" t="s">
        <v>282</v>
      </c>
      <c r="K115" s="122">
        <f t="shared" ref="K115:K121" si="33">M115-G115</f>
        <v>0</v>
      </c>
      <c r="M115" s="119">
        <v>100</v>
      </c>
    </row>
    <row r="116" spans="1:13" x14ac:dyDescent="0.2">
      <c r="A116" s="189"/>
      <c r="B116" s="115" t="s">
        <v>28</v>
      </c>
      <c r="C116" s="115" t="s">
        <v>56</v>
      </c>
      <c r="D116" s="115">
        <v>0.52410000000000001</v>
      </c>
      <c r="E116" s="115">
        <v>0.5</v>
      </c>
      <c r="F116" s="155">
        <v>100</v>
      </c>
      <c r="G116" s="176">
        <f t="shared" ref="G116:G120" si="34">E116*F116</f>
        <v>50</v>
      </c>
      <c r="I116" s="115" t="s">
        <v>282</v>
      </c>
      <c r="K116" s="122">
        <f t="shared" si="33"/>
        <v>20</v>
      </c>
      <c r="M116" s="119">
        <v>70</v>
      </c>
    </row>
    <row r="117" spans="1:13" x14ac:dyDescent="0.2">
      <c r="A117" s="189"/>
      <c r="B117" s="115" t="s">
        <v>28</v>
      </c>
      <c r="C117" s="115" t="s">
        <v>287</v>
      </c>
      <c r="D117" s="115">
        <v>3.5055000000000001</v>
      </c>
      <c r="E117" s="115">
        <v>2</v>
      </c>
      <c r="F117" s="155">
        <v>100</v>
      </c>
      <c r="G117" s="176">
        <f t="shared" si="34"/>
        <v>200</v>
      </c>
      <c r="I117" s="115" t="s">
        <v>291</v>
      </c>
      <c r="K117" s="122">
        <f t="shared" si="33"/>
        <v>250</v>
      </c>
      <c r="M117" s="119">
        <v>450</v>
      </c>
    </row>
    <row r="118" spans="1:13" x14ac:dyDescent="0.2">
      <c r="A118" s="189"/>
      <c r="B118" s="115" t="s">
        <v>28</v>
      </c>
      <c r="C118" s="115" t="s">
        <v>288</v>
      </c>
      <c r="D118" s="115">
        <v>5.4615999999999998</v>
      </c>
      <c r="E118" s="115">
        <v>2</v>
      </c>
      <c r="F118" s="155">
        <v>100</v>
      </c>
      <c r="G118" s="176">
        <f t="shared" si="34"/>
        <v>200</v>
      </c>
      <c r="I118" s="115" t="s">
        <v>295</v>
      </c>
      <c r="K118" s="122">
        <f t="shared" si="33"/>
        <v>500</v>
      </c>
      <c r="M118" s="119">
        <v>700</v>
      </c>
    </row>
    <row r="119" spans="1:13" x14ac:dyDescent="0.2">
      <c r="A119" s="189"/>
      <c r="B119" s="115" t="s">
        <v>28</v>
      </c>
      <c r="C119" s="115" t="s">
        <v>289</v>
      </c>
      <c r="D119" s="115">
        <v>15.112299999999999</v>
      </c>
      <c r="E119" s="115">
        <v>10</v>
      </c>
      <c r="F119" s="155">
        <v>100</v>
      </c>
      <c r="G119" s="176">
        <f t="shared" si="34"/>
        <v>1000</v>
      </c>
      <c r="I119" s="115" t="s">
        <v>293</v>
      </c>
      <c r="K119" s="122">
        <f t="shared" si="33"/>
        <v>1000</v>
      </c>
      <c r="M119" s="119">
        <v>2000</v>
      </c>
    </row>
    <row r="120" spans="1:13" x14ac:dyDescent="0.2">
      <c r="A120" s="189"/>
      <c r="B120" s="115" t="s">
        <v>28</v>
      </c>
      <c r="C120" s="115" t="s">
        <v>290</v>
      </c>
      <c r="D120" s="115">
        <v>107.4543</v>
      </c>
      <c r="E120" s="115">
        <v>100</v>
      </c>
      <c r="F120" s="155">
        <v>100</v>
      </c>
      <c r="G120" s="176">
        <f t="shared" si="34"/>
        <v>10000</v>
      </c>
      <c r="I120" s="115" t="s">
        <v>294</v>
      </c>
      <c r="K120" s="122">
        <f t="shared" si="33"/>
        <v>4000</v>
      </c>
      <c r="M120" s="119">
        <v>14000</v>
      </c>
    </row>
    <row r="121" spans="1:13" x14ac:dyDescent="0.2">
      <c r="A121" s="189"/>
      <c r="B121" s="115" t="s">
        <v>28</v>
      </c>
      <c r="C121" s="115" t="s">
        <v>54</v>
      </c>
      <c r="D121" s="115">
        <v>6709.192</v>
      </c>
      <c r="E121" s="115">
        <v>6500</v>
      </c>
      <c r="F121" s="155">
        <v>100</v>
      </c>
      <c r="G121" s="176">
        <f>E121*F121</f>
        <v>650000</v>
      </c>
      <c r="I121" s="115" t="s">
        <v>53</v>
      </c>
      <c r="K121" s="122">
        <f t="shared" si="33"/>
        <v>220000</v>
      </c>
      <c r="M121" s="119">
        <v>870000</v>
      </c>
    </row>
    <row r="122" spans="1:13" s="156" customFormat="1" x14ac:dyDescent="0.2">
      <c r="A122" s="185" t="s">
        <v>47</v>
      </c>
      <c r="B122" s="156" t="s">
        <v>29</v>
      </c>
      <c r="F122" s="157">
        <v>22500000</v>
      </c>
      <c r="G122" s="169"/>
      <c r="I122" s="156" t="s">
        <v>57</v>
      </c>
      <c r="M122" s="158"/>
    </row>
    <row r="123" spans="1:13" s="156" customFormat="1" x14ac:dyDescent="0.2">
      <c r="A123" s="186"/>
      <c r="B123" s="156" t="s">
        <v>29</v>
      </c>
      <c r="C123" s="156" t="s">
        <v>286</v>
      </c>
      <c r="D123" s="156">
        <v>0.7</v>
      </c>
      <c r="E123" s="159">
        <v>1</v>
      </c>
      <c r="F123" s="157">
        <v>22500000</v>
      </c>
      <c r="G123" s="177">
        <f>F123*E123</f>
        <v>22500000</v>
      </c>
      <c r="I123" s="156" t="s">
        <v>282</v>
      </c>
      <c r="K123" s="160">
        <f t="shared" ref="K123:K129" si="35">M123-J123-G123</f>
        <v>-6750000.0000000019</v>
      </c>
      <c r="M123" s="161">
        <v>15749999.999999998</v>
      </c>
    </row>
    <row r="124" spans="1:13" s="156" customFormat="1" x14ac:dyDescent="0.2">
      <c r="A124" s="186"/>
      <c r="B124" s="156" t="s">
        <v>29</v>
      </c>
      <c r="C124" s="156" t="s">
        <v>56</v>
      </c>
      <c r="D124" s="156">
        <v>0.7</v>
      </c>
      <c r="E124" s="159">
        <v>1</v>
      </c>
      <c r="F124" s="157">
        <v>22500000</v>
      </c>
      <c r="G124" s="177">
        <f t="shared" ref="G124:G145" si="36">F124*E124</f>
        <v>22500000</v>
      </c>
      <c r="I124" s="156" t="s">
        <v>282</v>
      </c>
      <c r="K124" s="160">
        <f t="shared" si="35"/>
        <v>-6750000.0000000019</v>
      </c>
      <c r="M124" s="161">
        <v>15749999.999999998</v>
      </c>
    </row>
    <row r="125" spans="1:13" s="156" customFormat="1" x14ac:dyDescent="0.2">
      <c r="A125" s="186"/>
      <c r="B125" s="156" t="s">
        <v>29</v>
      </c>
      <c r="C125" s="156" t="s">
        <v>287</v>
      </c>
      <c r="D125" s="156">
        <v>6.4614613265500704</v>
      </c>
      <c r="E125" s="159">
        <v>1</v>
      </c>
      <c r="F125" s="157">
        <v>22500000</v>
      </c>
      <c r="G125" s="177">
        <f t="shared" si="36"/>
        <v>22500000</v>
      </c>
      <c r="I125" s="156" t="s">
        <v>291</v>
      </c>
      <c r="K125" s="160">
        <f t="shared" si="35"/>
        <v>122883000</v>
      </c>
      <c r="M125" s="161">
        <v>145383000</v>
      </c>
    </row>
    <row r="126" spans="1:13" s="156" customFormat="1" x14ac:dyDescent="0.2">
      <c r="A126" s="186"/>
      <c r="B126" s="156" t="s">
        <v>29</v>
      </c>
      <c r="C126" s="156" t="s">
        <v>288</v>
      </c>
      <c r="D126" s="156">
        <v>7.7839999999999998</v>
      </c>
      <c r="E126" s="159">
        <v>1</v>
      </c>
      <c r="F126" s="157">
        <v>22500000</v>
      </c>
      <c r="G126" s="177">
        <f t="shared" si="36"/>
        <v>22500000</v>
      </c>
      <c r="I126" s="156" t="s">
        <v>295</v>
      </c>
      <c r="K126" s="160">
        <f t="shared" si="35"/>
        <v>152640000</v>
      </c>
      <c r="M126" s="161">
        <v>175140000</v>
      </c>
    </row>
    <row r="127" spans="1:13" s="156" customFormat="1" x14ac:dyDescent="0.2">
      <c r="A127" s="186"/>
      <c r="B127" s="156" t="s">
        <v>29</v>
      </c>
      <c r="C127" s="156" t="s">
        <v>289</v>
      </c>
      <c r="D127" s="156">
        <v>29.385159999999999</v>
      </c>
      <c r="E127" s="159">
        <v>1</v>
      </c>
      <c r="F127" s="157">
        <v>22500000</v>
      </c>
      <c r="G127" s="177">
        <f t="shared" si="36"/>
        <v>22500000</v>
      </c>
      <c r="I127" s="156" t="s">
        <v>293</v>
      </c>
      <c r="K127" s="160">
        <f t="shared" si="35"/>
        <v>638666000</v>
      </c>
      <c r="M127" s="161">
        <v>661166000</v>
      </c>
    </row>
    <row r="128" spans="1:13" s="156" customFormat="1" x14ac:dyDescent="0.2">
      <c r="A128" s="186"/>
      <c r="B128" s="156" t="s">
        <v>29</v>
      </c>
      <c r="C128" s="156" t="s">
        <v>290</v>
      </c>
      <c r="D128" s="156">
        <v>79.807019832189198</v>
      </c>
      <c r="E128" s="159">
        <v>1</v>
      </c>
      <c r="F128" s="157">
        <v>22500000</v>
      </c>
      <c r="G128" s="177">
        <f t="shared" si="36"/>
        <v>22500000</v>
      </c>
      <c r="I128" s="156" t="s">
        <v>294</v>
      </c>
      <c r="K128" s="160">
        <f t="shared" si="35"/>
        <v>1773158000</v>
      </c>
      <c r="M128" s="161">
        <v>1795658000</v>
      </c>
    </row>
    <row r="129" spans="1:13" s="156" customFormat="1" x14ac:dyDescent="0.2">
      <c r="A129" s="186"/>
      <c r="B129" s="156" t="s">
        <v>29</v>
      </c>
      <c r="C129" s="156" t="s">
        <v>54</v>
      </c>
      <c r="D129" s="160">
        <v>20509.75</v>
      </c>
      <c r="E129" s="159">
        <v>1</v>
      </c>
      <c r="F129" s="157">
        <v>22500000</v>
      </c>
      <c r="G129" s="177">
        <f>F129*E129</f>
        <v>22500000</v>
      </c>
      <c r="I129" s="156" t="s">
        <v>53</v>
      </c>
      <c r="K129" s="160">
        <f t="shared" si="35"/>
        <v>461446875000</v>
      </c>
      <c r="M129" s="161">
        <v>461469375000</v>
      </c>
    </row>
    <row r="130" spans="1:13" s="156" customFormat="1" x14ac:dyDescent="0.2">
      <c r="A130" s="186"/>
      <c r="B130" s="156" t="s">
        <v>30</v>
      </c>
      <c r="F130" s="160">
        <v>20000000</v>
      </c>
      <c r="G130" s="169"/>
      <c r="I130" s="156" t="s">
        <v>57</v>
      </c>
      <c r="M130" s="158"/>
    </row>
    <row r="131" spans="1:13" s="156" customFormat="1" x14ac:dyDescent="0.2">
      <c r="A131" s="186"/>
      <c r="B131" s="156" t="s">
        <v>30</v>
      </c>
      <c r="C131" s="156" t="s">
        <v>286</v>
      </c>
      <c r="D131" s="156">
        <v>0.7</v>
      </c>
      <c r="E131" s="159">
        <v>1</v>
      </c>
      <c r="F131" s="160">
        <v>20000000</v>
      </c>
      <c r="G131" s="169">
        <f t="shared" si="36"/>
        <v>20000000</v>
      </c>
      <c r="I131" s="156" t="s">
        <v>282</v>
      </c>
      <c r="K131" s="160">
        <f t="shared" ref="K131:K137" si="37">M131-J131-G131</f>
        <v>0</v>
      </c>
      <c r="M131" s="161">
        <f t="shared" ref="M131:M137" si="38">ROUND(G131,-3)</f>
        <v>20000000</v>
      </c>
    </row>
    <row r="132" spans="1:13" s="156" customFormat="1" x14ac:dyDescent="0.2">
      <c r="A132" s="186"/>
      <c r="B132" s="156" t="s">
        <v>30</v>
      </c>
      <c r="C132" s="156" t="s">
        <v>56</v>
      </c>
      <c r="D132" s="156">
        <v>0.7</v>
      </c>
      <c r="E132" s="159">
        <v>1</v>
      </c>
      <c r="F132" s="160">
        <v>20000000</v>
      </c>
      <c r="G132" s="169">
        <f t="shared" si="36"/>
        <v>20000000</v>
      </c>
      <c r="I132" s="156" t="s">
        <v>282</v>
      </c>
      <c r="K132" s="160">
        <f t="shared" si="37"/>
        <v>0</v>
      </c>
      <c r="M132" s="161">
        <f t="shared" si="38"/>
        <v>20000000</v>
      </c>
    </row>
    <row r="133" spans="1:13" s="156" customFormat="1" x14ac:dyDescent="0.2">
      <c r="A133" s="186"/>
      <c r="B133" s="156" t="s">
        <v>30</v>
      </c>
      <c r="C133" s="156" t="s">
        <v>287</v>
      </c>
      <c r="D133" s="156">
        <v>6.4614613265500704</v>
      </c>
      <c r="E133" s="159">
        <v>1</v>
      </c>
      <c r="F133" s="160">
        <v>20000000</v>
      </c>
      <c r="G133" s="169">
        <f t="shared" si="36"/>
        <v>20000000</v>
      </c>
      <c r="I133" s="156" t="s">
        <v>291</v>
      </c>
      <c r="K133" s="160">
        <f t="shared" si="37"/>
        <v>0</v>
      </c>
      <c r="M133" s="161">
        <f t="shared" si="38"/>
        <v>20000000</v>
      </c>
    </row>
    <row r="134" spans="1:13" s="156" customFormat="1" x14ac:dyDescent="0.2">
      <c r="A134" s="186"/>
      <c r="B134" s="156" t="s">
        <v>30</v>
      </c>
      <c r="C134" s="156" t="s">
        <v>288</v>
      </c>
      <c r="D134" s="156">
        <v>7.7839999999999998</v>
      </c>
      <c r="E134" s="159">
        <v>1</v>
      </c>
      <c r="F134" s="160">
        <v>20000000</v>
      </c>
      <c r="G134" s="169">
        <f t="shared" si="36"/>
        <v>20000000</v>
      </c>
      <c r="I134" s="156" t="s">
        <v>295</v>
      </c>
      <c r="K134" s="160">
        <f t="shared" si="37"/>
        <v>0</v>
      </c>
      <c r="M134" s="161">
        <f t="shared" si="38"/>
        <v>20000000</v>
      </c>
    </row>
    <row r="135" spans="1:13" s="156" customFormat="1" x14ac:dyDescent="0.2">
      <c r="A135" s="186"/>
      <c r="B135" s="156" t="s">
        <v>30</v>
      </c>
      <c r="C135" s="156" t="s">
        <v>289</v>
      </c>
      <c r="D135" s="156">
        <v>29.385159999999999</v>
      </c>
      <c r="E135" s="159">
        <v>1</v>
      </c>
      <c r="F135" s="160">
        <v>20000000</v>
      </c>
      <c r="G135" s="169">
        <f t="shared" si="36"/>
        <v>20000000</v>
      </c>
      <c r="I135" s="156" t="s">
        <v>293</v>
      </c>
      <c r="K135" s="160">
        <f t="shared" si="37"/>
        <v>0</v>
      </c>
      <c r="M135" s="161">
        <f t="shared" si="38"/>
        <v>20000000</v>
      </c>
    </row>
    <row r="136" spans="1:13" s="156" customFormat="1" x14ac:dyDescent="0.2">
      <c r="A136" s="186"/>
      <c r="B136" s="156" t="s">
        <v>30</v>
      </c>
      <c r="C136" s="156" t="s">
        <v>290</v>
      </c>
      <c r="D136" s="156">
        <v>79.807019832189198</v>
      </c>
      <c r="E136" s="159">
        <v>1</v>
      </c>
      <c r="F136" s="160">
        <v>20000000</v>
      </c>
      <c r="G136" s="169">
        <f t="shared" si="36"/>
        <v>20000000</v>
      </c>
      <c r="I136" s="156" t="s">
        <v>294</v>
      </c>
      <c r="K136" s="160">
        <f t="shared" si="37"/>
        <v>0</v>
      </c>
      <c r="M136" s="161">
        <f t="shared" si="38"/>
        <v>20000000</v>
      </c>
    </row>
    <row r="137" spans="1:13" s="156" customFormat="1" x14ac:dyDescent="0.2">
      <c r="A137" s="186"/>
      <c r="B137" s="156" t="s">
        <v>30</v>
      </c>
      <c r="C137" s="156" t="s">
        <v>54</v>
      </c>
      <c r="D137" s="156">
        <v>20509.75</v>
      </c>
      <c r="E137" s="159">
        <v>1</v>
      </c>
      <c r="F137" s="160">
        <v>20000000</v>
      </c>
      <c r="G137" s="169">
        <f>F137*E137</f>
        <v>20000000</v>
      </c>
      <c r="I137" s="156" t="s">
        <v>53</v>
      </c>
      <c r="K137" s="160">
        <f t="shared" si="37"/>
        <v>0</v>
      </c>
      <c r="M137" s="161">
        <f t="shared" si="38"/>
        <v>20000000</v>
      </c>
    </row>
    <row r="138" spans="1:13" s="156" customFormat="1" x14ac:dyDescent="0.2">
      <c r="A138" s="186"/>
      <c r="B138" s="156" t="s">
        <v>31</v>
      </c>
      <c r="F138" s="160">
        <v>40000000</v>
      </c>
      <c r="G138" s="169"/>
      <c r="I138" s="156" t="s">
        <v>57</v>
      </c>
      <c r="M138" s="158"/>
    </row>
    <row r="139" spans="1:13" s="156" customFormat="1" x14ac:dyDescent="0.2">
      <c r="A139" s="186"/>
      <c r="B139" s="156" t="s">
        <v>31</v>
      </c>
      <c r="C139" s="156" t="s">
        <v>286</v>
      </c>
      <c r="D139" s="156">
        <v>0.7</v>
      </c>
      <c r="E139" s="159">
        <v>1</v>
      </c>
      <c r="F139" s="160">
        <v>40000000</v>
      </c>
      <c r="G139" s="169">
        <f t="shared" si="36"/>
        <v>40000000</v>
      </c>
      <c r="I139" s="156" t="s">
        <v>282</v>
      </c>
      <c r="K139" s="160">
        <f t="shared" ref="K139:K145" si="39">M139-J139-G139</f>
        <v>0</v>
      </c>
      <c r="M139" s="161">
        <f t="shared" ref="M139:M145" si="40">ROUND(G139,-3)</f>
        <v>40000000</v>
      </c>
    </row>
    <row r="140" spans="1:13" s="156" customFormat="1" x14ac:dyDescent="0.2">
      <c r="A140" s="186"/>
      <c r="B140" s="156" t="s">
        <v>31</v>
      </c>
      <c r="C140" s="156" t="s">
        <v>56</v>
      </c>
      <c r="D140" s="156">
        <v>0.7</v>
      </c>
      <c r="E140" s="159">
        <v>1</v>
      </c>
      <c r="F140" s="160">
        <v>40000000</v>
      </c>
      <c r="G140" s="169">
        <f t="shared" si="36"/>
        <v>40000000</v>
      </c>
      <c r="I140" s="156" t="s">
        <v>282</v>
      </c>
      <c r="K140" s="160">
        <f t="shared" si="39"/>
        <v>0</v>
      </c>
      <c r="M140" s="161">
        <f t="shared" si="40"/>
        <v>40000000</v>
      </c>
    </row>
    <row r="141" spans="1:13" s="156" customFormat="1" x14ac:dyDescent="0.2">
      <c r="A141" s="186"/>
      <c r="B141" s="156" t="s">
        <v>31</v>
      </c>
      <c r="C141" s="156" t="s">
        <v>287</v>
      </c>
      <c r="D141" s="156">
        <v>6.4614613265500704</v>
      </c>
      <c r="E141" s="159">
        <v>1</v>
      </c>
      <c r="F141" s="160">
        <v>40000000</v>
      </c>
      <c r="G141" s="169">
        <f t="shared" si="36"/>
        <v>40000000</v>
      </c>
      <c r="I141" s="156" t="s">
        <v>291</v>
      </c>
      <c r="K141" s="160">
        <f t="shared" si="39"/>
        <v>0</v>
      </c>
      <c r="M141" s="161">
        <f t="shared" si="40"/>
        <v>40000000</v>
      </c>
    </row>
    <row r="142" spans="1:13" s="156" customFormat="1" x14ac:dyDescent="0.2">
      <c r="A142" s="186"/>
      <c r="B142" s="156" t="s">
        <v>31</v>
      </c>
      <c r="C142" s="156" t="s">
        <v>288</v>
      </c>
      <c r="D142" s="156">
        <v>7.7839999999999998</v>
      </c>
      <c r="E142" s="159">
        <v>1</v>
      </c>
      <c r="F142" s="160">
        <v>40000000</v>
      </c>
      <c r="G142" s="169">
        <f t="shared" si="36"/>
        <v>40000000</v>
      </c>
      <c r="I142" s="156" t="s">
        <v>295</v>
      </c>
      <c r="K142" s="160">
        <f t="shared" si="39"/>
        <v>0</v>
      </c>
      <c r="M142" s="161">
        <f t="shared" si="40"/>
        <v>40000000</v>
      </c>
    </row>
    <row r="143" spans="1:13" s="156" customFormat="1" x14ac:dyDescent="0.2">
      <c r="A143" s="186"/>
      <c r="B143" s="156" t="s">
        <v>31</v>
      </c>
      <c r="C143" s="156" t="s">
        <v>289</v>
      </c>
      <c r="D143" s="156">
        <v>29.385159999999999</v>
      </c>
      <c r="E143" s="159">
        <v>1</v>
      </c>
      <c r="F143" s="160">
        <v>40000000</v>
      </c>
      <c r="G143" s="169">
        <f t="shared" si="36"/>
        <v>40000000</v>
      </c>
      <c r="I143" s="156" t="s">
        <v>293</v>
      </c>
      <c r="K143" s="160">
        <f t="shared" si="39"/>
        <v>0</v>
      </c>
      <c r="M143" s="161">
        <f t="shared" si="40"/>
        <v>40000000</v>
      </c>
    </row>
    <row r="144" spans="1:13" s="156" customFormat="1" x14ac:dyDescent="0.2">
      <c r="A144" s="186"/>
      <c r="B144" s="156" t="s">
        <v>31</v>
      </c>
      <c r="C144" s="156" t="s">
        <v>290</v>
      </c>
      <c r="D144" s="156">
        <v>79.807019832189198</v>
      </c>
      <c r="E144" s="159">
        <v>1</v>
      </c>
      <c r="F144" s="160">
        <v>40000000</v>
      </c>
      <c r="G144" s="169">
        <f t="shared" si="36"/>
        <v>40000000</v>
      </c>
      <c r="I144" s="156" t="s">
        <v>294</v>
      </c>
      <c r="K144" s="160">
        <f t="shared" si="39"/>
        <v>0</v>
      </c>
      <c r="M144" s="161">
        <f t="shared" si="40"/>
        <v>40000000</v>
      </c>
    </row>
    <row r="145" spans="1:13" s="156" customFormat="1" x14ac:dyDescent="0.2">
      <c r="A145" s="186"/>
      <c r="B145" s="156" t="s">
        <v>31</v>
      </c>
      <c r="C145" s="156" t="s">
        <v>54</v>
      </c>
      <c r="D145" s="156">
        <v>20509.75</v>
      </c>
      <c r="E145" s="159">
        <v>1</v>
      </c>
      <c r="F145" s="160">
        <v>40000000</v>
      </c>
      <c r="G145" s="169">
        <f t="shared" si="36"/>
        <v>40000000</v>
      </c>
      <c r="I145" s="156" t="s">
        <v>53</v>
      </c>
      <c r="K145" s="160">
        <f t="shared" si="39"/>
        <v>0</v>
      </c>
      <c r="M145" s="161">
        <f t="shared" si="40"/>
        <v>40000000</v>
      </c>
    </row>
    <row r="146" spans="1:13" s="156" customFormat="1" x14ac:dyDescent="0.2">
      <c r="A146" s="186"/>
      <c r="B146" s="156" t="s">
        <v>32</v>
      </c>
      <c r="F146" s="160">
        <v>18000000</v>
      </c>
      <c r="G146" s="169"/>
      <c r="I146" s="156" t="s">
        <v>57</v>
      </c>
      <c r="M146" s="158"/>
    </row>
    <row r="147" spans="1:13" s="156" customFormat="1" x14ac:dyDescent="0.2">
      <c r="A147" s="186"/>
      <c r="B147" s="156" t="s">
        <v>32</v>
      </c>
      <c r="C147" s="156" t="s">
        <v>286</v>
      </c>
      <c r="D147" s="156">
        <v>0.7</v>
      </c>
      <c r="E147" s="159">
        <v>1</v>
      </c>
      <c r="F147" s="160">
        <v>18000000</v>
      </c>
      <c r="G147" s="169">
        <f t="shared" ref="G147:G153" si="41">F147*E147</f>
        <v>18000000</v>
      </c>
      <c r="I147" s="156" t="s">
        <v>282</v>
      </c>
      <c r="K147" s="160">
        <f t="shared" ref="K147:K153" si="42">M147-J147-G147</f>
        <v>0</v>
      </c>
      <c r="M147" s="161">
        <f t="shared" ref="M147:M153" si="43">ROUND(G147,-3)</f>
        <v>18000000</v>
      </c>
    </row>
    <row r="148" spans="1:13" s="156" customFormat="1" x14ac:dyDescent="0.2">
      <c r="A148" s="186"/>
      <c r="B148" s="156" t="s">
        <v>32</v>
      </c>
      <c r="C148" s="156" t="s">
        <v>56</v>
      </c>
      <c r="D148" s="156">
        <v>0.7</v>
      </c>
      <c r="E148" s="159">
        <v>1</v>
      </c>
      <c r="F148" s="160">
        <v>18000000</v>
      </c>
      <c r="G148" s="169">
        <f t="shared" si="41"/>
        <v>18000000</v>
      </c>
      <c r="I148" s="156" t="s">
        <v>282</v>
      </c>
      <c r="K148" s="160">
        <f t="shared" si="42"/>
        <v>0</v>
      </c>
      <c r="M148" s="161">
        <f t="shared" si="43"/>
        <v>18000000</v>
      </c>
    </row>
    <row r="149" spans="1:13" s="156" customFormat="1" x14ac:dyDescent="0.2">
      <c r="A149" s="186"/>
      <c r="B149" s="156" t="s">
        <v>32</v>
      </c>
      <c r="C149" s="156" t="s">
        <v>287</v>
      </c>
      <c r="D149" s="156">
        <v>6.4614613265500704</v>
      </c>
      <c r="E149" s="159">
        <v>1</v>
      </c>
      <c r="F149" s="160">
        <v>18000000</v>
      </c>
      <c r="G149" s="169">
        <f t="shared" si="41"/>
        <v>18000000</v>
      </c>
      <c r="I149" s="156" t="s">
        <v>291</v>
      </c>
      <c r="K149" s="160">
        <f t="shared" si="42"/>
        <v>0</v>
      </c>
      <c r="M149" s="161">
        <f t="shared" si="43"/>
        <v>18000000</v>
      </c>
    </row>
    <row r="150" spans="1:13" s="156" customFormat="1" x14ac:dyDescent="0.2">
      <c r="A150" s="186"/>
      <c r="B150" s="156" t="s">
        <v>32</v>
      </c>
      <c r="C150" s="156" t="s">
        <v>288</v>
      </c>
      <c r="D150" s="156">
        <v>7.7839999999999998</v>
      </c>
      <c r="E150" s="159">
        <v>1</v>
      </c>
      <c r="F150" s="160">
        <v>18000000</v>
      </c>
      <c r="G150" s="169">
        <f t="shared" si="41"/>
        <v>18000000</v>
      </c>
      <c r="I150" s="156" t="s">
        <v>295</v>
      </c>
      <c r="K150" s="160">
        <f t="shared" si="42"/>
        <v>0</v>
      </c>
      <c r="M150" s="161">
        <f t="shared" si="43"/>
        <v>18000000</v>
      </c>
    </row>
    <row r="151" spans="1:13" s="156" customFormat="1" x14ac:dyDescent="0.2">
      <c r="A151" s="186"/>
      <c r="B151" s="156" t="s">
        <v>32</v>
      </c>
      <c r="C151" s="156" t="s">
        <v>289</v>
      </c>
      <c r="D151" s="156">
        <v>29.385159999999999</v>
      </c>
      <c r="E151" s="159">
        <v>1</v>
      </c>
      <c r="F151" s="160">
        <v>18000000</v>
      </c>
      <c r="G151" s="169">
        <f>F151*E151</f>
        <v>18000000</v>
      </c>
      <c r="I151" s="156" t="s">
        <v>293</v>
      </c>
      <c r="K151" s="160">
        <f t="shared" si="42"/>
        <v>0</v>
      </c>
      <c r="M151" s="161">
        <f t="shared" si="43"/>
        <v>18000000</v>
      </c>
    </row>
    <row r="152" spans="1:13" s="156" customFormat="1" x14ac:dyDescent="0.2">
      <c r="A152" s="186"/>
      <c r="B152" s="156" t="s">
        <v>32</v>
      </c>
      <c r="C152" s="156" t="s">
        <v>290</v>
      </c>
      <c r="D152" s="156">
        <v>79.807019832189198</v>
      </c>
      <c r="E152" s="159">
        <v>1</v>
      </c>
      <c r="F152" s="160">
        <v>18000000</v>
      </c>
      <c r="G152" s="169">
        <f t="shared" si="41"/>
        <v>18000000</v>
      </c>
      <c r="I152" s="156" t="s">
        <v>294</v>
      </c>
      <c r="K152" s="160">
        <f t="shared" si="42"/>
        <v>0</v>
      </c>
      <c r="M152" s="161">
        <f t="shared" si="43"/>
        <v>18000000</v>
      </c>
    </row>
    <row r="153" spans="1:13" s="156" customFormat="1" ht="17" thickBot="1" x14ac:dyDescent="0.25">
      <c r="A153" s="187"/>
      <c r="B153" s="156" t="s">
        <v>32</v>
      </c>
      <c r="C153" s="156" t="s">
        <v>54</v>
      </c>
      <c r="D153" s="156">
        <v>20509.75</v>
      </c>
      <c r="E153" s="159">
        <v>1</v>
      </c>
      <c r="F153" s="160">
        <v>18000000</v>
      </c>
      <c r="G153" s="169">
        <f t="shared" si="41"/>
        <v>18000000</v>
      </c>
      <c r="I153" s="156" t="s">
        <v>53</v>
      </c>
      <c r="K153" s="160">
        <f t="shared" si="42"/>
        <v>0</v>
      </c>
      <c r="M153" s="161">
        <f t="shared" si="43"/>
        <v>18000000</v>
      </c>
    </row>
    <row r="154" spans="1:13" x14ac:dyDescent="0.2">
      <c r="A154" s="163"/>
      <c r="B154" s="112" t="s">
        <v>35</v>
      </c>
      <c r="C154" s="112"/>
      <c r="D154" s="112"/>
      <c r="E154" s="112"/>
      <c r="F154" s="121">
        <f>F155*(1/E155)</f>
        <v>200</v>
      </c>
      <c r="G154" s="180"/>
      <c r="I154" s="112" t="s">
        <v>57</v>
      </c>
      <c r="J154" s="112"/>
      <c r="K154" s="121">
        <f t="shared" ref="K154:K161" si="44">M154-G154</f>
        <v>0</v>
      </c>
      <c r="M154" s="117"/>
    </row>
    <row r="155" spans="1:13" x14ac:dyDescent="0.2">
      <c r="A155" s="164"/>
      <c r="B155" s="115" t="s">
        <v>35</v>
      </c>
      <c r="C155" s="115" t="s">
        <v>286</v>
      </c>
      <c r="D155" s="115">
        <v>0.77859999999999996</v>
      </c>
      <c r="E155" s="115">
        <v>1</v>
      </c>
      <c r="F155" s="122">
        <v>200</v>
      </c>
      <c r="G155" s="181">
        <f>F155</f>
        <v>200</v>
      </c>
      <c r="I155" s="115" t="s">
        <v>282</v>
      </c>
      <c r="K155" s="122">
        <f t="shared" si="44"/>
        <v>0</v>
      </c>
      <c r="M155" s="119">
        <v>200</v>
      </c>
    </row>
    <row r="156" spans="1:13" x14ac:dyDescent="0.2">
      <c r="A156" s="164"/>
      <c r="B156" s="115" t="s">
        <v>35</v>
      </c>
      <c r="C156" s="115" t="s">
        <v>56</v>
      </c>
      <c r="D156" s="115">
        <v>0.52410000000000001</v>
      </c>
      <c r="E156" s="115">
        <v>0.5</v>
      </c>
      <c r="F156" s="122">
        <f>$F$42</f>
        <v>200</v>
      </c>
      <c r="G156" s="184">
        <f>G155</f>
        <v>200</v>
      </c>
      <c r="I156" s="115" t="s">
        <v>282</v>
      </c>
      <c r="K156" s="122">
        <f t="shared" si="44"/>
        <v>-60</v>
      </c>
      <c r="M156" s="119">
        <v>140</v>
      </c>
    </row>
    <row r="157" spans="1:13" x14ac:dyDescent="0.2">
      <c r="A157" s="164"/>
      <c r="B157" s="115" t="s">
        <v>35</v>
      </c>
      <c r="C157" s="115" t="s">
        <v>287</v>
      </c>
      <c r="D157" s="115">
        <v>3.5055000000000001</v>
      </c>
      <c r="E157" s="115">
        <v>3</v>
      </c>
      <c r="F157" s="122">
        <f t="shared" ref="F157:F161" si="45">$F$42</f>
        <v>200</v>
      </c>
      <c r="G157" s="184">
        <f>G156*7.5</f>
        <v>1500</v>
      </c>
      <c r="I157" s="115" t="s">
        <v>291</v>
      </c>
      <c r="K157" s="122">
        <f t="shared" si="44"/>
        <v>0</v>
      </c>
      <c r="M157" s="119">
        <f>ROUND(G157,-1)</f>
        <v>1500</v>
      </c>
    </row>
    <row r="158" spans="1:13" x14ac:dyDescent="0.2">
      <c r="A158" s="164"/>
      <c r="B158" s="115" t="s">
        <v>35</v>
      </c>
      <c r="C158" s="115" t="s">
        <v>288</v>
      </c>
      <c r="D158" s="115">
        <v>5.4615999999999998</v>
      </c>
      <c r="E158" s="115">
        <v>5</v>
      </c>
      <c r="F158" s="122">
        <f t="shared" si="45"/>
        <v>200</v>
      </c>
      <c r="G158" s="184">
        <f>9*G156</f>
        <v>1800</v>
      </c>
      <c r="I158" s="115" t="s">
        <v>295</v>
      </c>
      <c r="K158" s="122">
        <f t="shared" si="44"/>
        <v>0</v>
      </c>
      <c r="M158" s="119">
        <f>ROUND(G158,-1)</f>
        <v>1800</v>
      </c>
    </row>
    <row r="159" spans="1:13" x14ac:dyDescent="0.2">
      <c r="A159" s="164"/>
      <c r="B159" s="115" t="s">
        <v>35</v>
      </c>
      <c r="C159" s="115" t="s">
        <v>289</v>
      </c>
      <c r="D159" s="115">
        <v>15.112299999999999</v>
      </c>
      <c r="E159" s="115">
        <v>15</v>
      </c>
      <c r="F159" s="122">
        <f t="shared" si="45"/>
        <v>200</v>
      </c>
      <c r="G159" s="184">
        <f>35*G156</f>
        <v>7000</v>
      </c>
      <c r="I159" s="115" t="s">
        <v>293</v>
      </c>
      <c r="K159" s="122">
        <f t="shared" si="44"/>
        <v>-3000</v>
      </c>
      <c r="M159" s="119">
        <v>4000</v>
      </c>
    </row>
    <row r="160" spans="1:13" x14ac:dyDescent="0.2">
      <c r="A160" s="164"/>
      <c r="B160" s="115" t="s">
        <v>35</v>
      </c>
      <c r="C160" s="115" t="s">
        <v>290</v>
      </c>
      <c r="D160" s="115">
        <v>107.4543</v>
      </c>
      <c r="E160" s="115">
        <v>100</v>
      </c>
      <c r="F160" s="122">
        <f t="shared" si="45"/>
        <v>200</v>
      </c>
      <c r="G160" s="184">
        <f>120*G156</f>
        <v>24000</v>
      </c>
      <c r="I160" s="115" t="s">
        <v>294</v>
      </c>
      <c r="K160" s="122">
        <f t="shared" si="44"/>
        <v>4000</v>
      </c>
      <c r="M160" s="119">
        <v>28000</v>
      </c>
    </row>
    <row r="161" spans="1:13" ht="17" thickBot="1" x14ac:dyDescent="0.25">
      <c r="A161" s="165"/>
      <c r="B161" s="115" t="s">
        <v>35</v>
      </c>
      <c r="C161" s="115" t="s">
        <v>54</v>
      </c>
      <c r="D161" s="115">
        <v>6709.192</v>
      </c>
      <c r="E161" s="115">
        <v>6500</v>
      </c>
      <c r="F161" s="122">
        <f t="shared" si="45"/>
        <v>200</v>
      </c>
      <c r="G161" s="184">
        <f>25000*G156</f>
        <v>5000000</v>
      </c>
      <c r="I161" s="115" t="s">
        <v>53</v>
      </c>
      <c r="K161" s="122">
        <f t="shared" si="44"/>
        <v>-3260000</v>
      </c>
      <c r="M161" s="119">
        <v>1740000</v>
      </c>
    </row>
    <row r="162" spans="1:13" x14ac:dyDescent="0.2">
      <c r="B162" s="112" t="s">
        <v>36</v>
      </c>
      <c r="C162" s="112"/>
      <c r="D162" s="112"/>
      <c r="E162" s="112"/>
      <c r="F162" s="112">
        <v>100</v>
      </c>
      <c r="G162" s="180"/>
      <c r="I162" s="112" t="s">
        <v>57</v>
      </c>
      <c r="J162" s="112"/>
      <c r="K162" s="121"/>
      <c r="M162" s="117"/>
    </row>
    <row r="163" spans="1:13" x14ac:dyDescent="0.2">
      <c r="B163" s="115" t="s">
        <v>36</v>
      </c>
      <c r="C163" s="115" t="s">
        <v>286</v>
      </c>
      <c r="D163" s="115">
        <v>0.77859999999999996</v>
      </c>
      <c r="E163" s="152">
        <v>1</v>
      </c>
      <c r="F163" s="162">
        <v>100</v>
      </c>
      <c r="G163" s="182">
        <f>E163*F163</f>
        <v>100</v>
      </c>
      <c r="I163" s="115" t="s">
        <v>282</v>
      </c>
      <c r="K163" s="122">
        <f t="shared" ref="K163:K169" si="46">M163-G163</f>
        <v>0</v>
      </c>
      <c r="M163" s="119">
        <v>100</v>
      </c>
    </row>
    <row r="164" spans="1:13" x14ac:dyDescent="0.2">
      <c r="B164" s="115" t="s">
        <v>36</v>
      </c>
      <c r="C164" s="115" t="s">
        <v>56</v>
      </c>
      <c r="D164" s="115">
        <v>0.52410000000000001</v>
      </c>
      <c r="E164" s="152">
        <v>1</v>
      </c>
      <c r="F164" s="162">
        <v>100</v>
      </c>
      <c r="G164" s="184">
        <f>G163</f>
        <v>100</v>
      </c>
      <c r="I164" s="115" t="s">
        <v>282</v>
      </c>
      <c r="K164" s="122">
        <f t="shared" si="46"/>
        <v>-30</v>
      </c>
      <c r="M164" s="119">
        <v>70</v>
      </c>
    </row>
    <row r="165" spans="1:13" x14ac:dyDescent="0.2">
      <c r="B165" s="115" t="s">
        <v>36</v>
      </c>
      <c r="C165" s="115" t="s">
        <v>287</v>
      </c>
      <c r="D165" s="115">
        <v>3.5055000000000001</v>
      </c>
      <c r="E165" s="152">
        <v>1</v>
      </c>
      <c r="F165" s="162">
        <v>100</v>
      </c>
      <c r="G165" s="184">
        <f>G164*7.5</f>
        <v>750</v>
      </c>
      <c r="I165" s="115" t="s">
        <v>291</v>
      </c>
      <c r="K165" s="122">
        <f t="shared" si="46"/>
        <v>-300</v>
      </c>
      <c r="M165" s="119">
        <v>450</v>
      </c>
    </row>
    <row r="166" spans="1:13" x14ac:dyDescent="0.2">
      <c r="B166" s="115" t="s">
        <v>36</v>
      </c>
      <c r="C166" s="115" t="s">
        <v>288</v>
      </c>
      <c r="D166" s="115">
        <v>5.4615999999999998</v>
      </c>
      <c r="E166" s="152">
        <v>1</v>
      </c>
      <c r="F166" s="162">
        <v>100</v>
      </c>
      <c r="G166" s="184">
        <f>9*G164</f>
        <v>900</v>
      </c>
      <c r="I166" s="115" t="s">
        <v>295</v>
      </c>
      <c r="K166" s="122">
        <f t="shared" si="46"/>
        <v>-200</v>
      </c>
      <c r="M166" s="119">
        <v>700</v>
      </c>
    </row>
    <row r="167" spans="1:13" x14ac:dyDescent="0.2">
      <c r="B167" s="115" t="s">
        <v>36</v>
      </c>
      <c r="C167" s="115" t="s">
        <v>289</v>
      </c>
      <c r="D167" s="115">
        <v>15.112299999999999</v>
      </c>
      <c r="E167" s="152">
        <v>10</v>
      </c>
      <c r="F167" s="162">
        <v>100</v>
      </c>
      <c r="G167" s="184">
        <f>35*G164</f>
        <v>3500</v>
      </c>
      <c r="I167" s="115" t="s">
        <v>293</v>
      </c>
      <c r="K167" s="122">
        <f t="shared" si="46"/>
        <v>-1500</v>
      </c>
      <c r="M167" s="119">
        <v>2000</v>
      </c>
    </row>
    <row r="168" spans="1:13" x14ac:dyDescent="0.2">
      <c r="B168" s="115" t="s">
        <v>36</v>
      </c>
      <c r="C168" s="115" t="s">
        <v>290</v>
      </c>
      <c r="D168" s="115">
        <v>107.4543</v>
      </c>
      <c r="E168" s="152">
        <v>100</v>
      </c>
      <c r="F168" s="162">
        <v>100</v>
      </c>
      <c r="G168" s="184">
        <f>120*G164</f>
        <v>12000</v>
      </c>
      <c r="I168" s="115" t="s">
        <v>294</v>
      </c>
      <c r="K168" s="122">
        <f t="shared" si="46"/>
        <v>2000</v>
      </c>
      <c r="M168" s="119">
        <v>14000</v>
      </c>
    </row>
    <row r="169" spans="1:13" x14ac:dyDescent="0.2">
      <c r="B169" s="115" t="s">
        <v>36</v>
      </c>
      <c r="C169" s="115" t="s">
        <v>54</v>
      </c>
      <c r="D169" s="115">
        <v>6709.192</v>
      </c>
      <c r="E169" s="152">
        <v>10000</v>
      </c>
      <c r="F169" s="162">
        <v>100</v>
      </c>
      <c r="G169" s="184">
        <f>25000*G164</f>
        <v>2500000</v>
      </c>
      <c r="I169" s="115" t="s">
        <v>53</v>
      </c>
      <c r="K169" s="122">
        <f t="shared" si="46"/>
        <v>-1630000</v>
      </c>
      <c r="M169" s="119">
        <v>870000</v>
      </c>
    </row>
    <row r="170" spans="1:13" x14ac:dyDescent="0.2">
      <c r="B170" s="112" t="s">
        <v>37</v>
      </c>
      <c r="C170" s="112"/>
      <c r="D170" s="112"/>
      <c r="E170" s="112"/>
      <c r="F170" s="112">
        <v>100</v>
      </c>
      <c r="G170" s="180"/>
      <c r="I170" s="112" t="s">
        <v>57</v>
      </c>
      <c r="J170" s="112"/>
      <c r="K170" s="121"/>
      <c r="M170" s="117"/>
    </row>
    <row r="171" spans="1:13" x14ac:dyDescent="0.2">
      <c r="B171" s="115" t="s">
        <v>37</v>
      </c>
      <c r="C171" s="115" t="s">
        <v>286</v>
      </c>
      <c r="D171" s="115">
        <v>0.77859999999999996</v>
      </c>
      <c r="E171" s="152">
        <v>1</v>
      </c>
      <c r="F171" s="122">
        <v>100</v>
      </c>
      <c r="G171" s="182">
        <f>E171*F171</f>
        <v>100</v>
      </c>
      <c r="I171" s="115" t="s">
        <v>282</v>
      </c>
      <c r="K171" s="122">
        <f t="shared" ref="K171:K177" si="47">M171-G171</f>
        <v>0</v>
      </c>
      <c r="M171" s="119">
        <v>100</v>
      </c>
    </row>
    <row r="172" spans="1:13" x14ac:dyDescent="0.2">
      <c r="B172" s="115" t="s">
        <v>37</v>
      </c>
      <c r="C172" s="115" t="s">
        <v>56</v>
      </c>
      <c r="D172" s="115">
        <v>0.52410000000000001</v>
      </c>
      <c r="E172" s="152">
        <v>1</v>
      </c>
      <c r="F172" s="122">
        <v>100</v>
      </c>
      <c r="G172" s="184">
        <f>G171</f>
        <v>100</v>
      </c>
      <c r="I172" s="115" t="s">
        <v>282</v>
      </c>
      <c r="K172" s="122">
        <f t="shared" si="47"/>
        <v>-30</v>
      </c>
      <c r="M172" s="119">
        <v>70</v>
      </c>
    </row>
    <row r="173" spans="1:13" x14ac:dyDescent="0.2">
      <c r="B173" s="115" t="s">
        <v>37</v>
      </c>
      <c r="C173" s="115" t="s">
        <v>287</v>
      </c>
      <c r="D173" s="115">
        <v>3.5055000000000001</v>
      </c>
      <c r="E173" s="152">
        <v>1</v>
      </c>
      <c r="F173" s="122">
        <v>100</v>
      </c>
      <c r="G173" s="184">
        <f>G172*7.5</f>
        <v>750</v>
      </c>
      <c r="I173" s="115" t="s">
        <v>291</v>
      </c>
      <c r="K173" s="122">
        <f t="shared" si="47"/>
        <v>-300</v>
      </c>
      <c r="M173" s="119">
        <v>450</v>
      </c>
    </row>
    <row r="174" spans="1:13" x14ac:dyDescent="0.2">
      <c r="B174" s="115" t="s">
        <v>37</v>
      </c>
      <c r="C174" s="115" t="s">
        <v>288</v>
      </c>
      <c r="D174" s="115">
        <v>5.4615999999999998</v>
      </c>
      <c r="E174" s="152">
        <v>1</v>
      </c>
      <c r="F174" s="122">
        <v>100</v>
      </c>
      <c r="G174" s="184">
        <f>9*G172</f>
        <v>900</v>
      </c>
      <c r="I174" s="115" t="s">
        <v>295</v>
      </c>
      <c r="K174" s="122">
        <f t="shared" si="47"/>
        <v>-200</v>
      </c>
      <c r="M174" s="119">
        <v>700</v>
      </c>
    </row>
    <row r="175" spans="1:13" x14ac:dyDescent="0.2">
      <c r="B175" s="115" t="s">
        <v>37</v>
      </c>
      <c r="C175" s="115" t="s">
        <v>289</v>
      </c>
      <c r="D175" s="115">
        <v>15.112299999999999</v>
      </c>
      <c r="E175" s="152">
        <v>10</v>
      </c>
      <c r="F175" s="122">
        <v>100</v>
      </c>
      <c r="G175" s="184">
        <f>35*G172</f>
        <v>3500</v>
      </c>
      <c r="I175" s="115" t="s">
        <v>293</v>
      </c>
      <c r="K175" s="122">
        <f t="shared" si="47"/>
        <v>-1500</v>
      </c>
      <c r="M175" s="119">
        <v>2000</v>
      </c>
    </row>
    <row r="176" spans="1:13" x14ac:dyDescent="0.2">
      <c r="B176" s="115" t="s">
        <v>37</v>
      </c>
      <c r="C176" s="115" t="s">
        <v>290</v>
      </c>
      <c r="D176" s="115">
        <v>107.4543</v>
      </c>
      <c r="E176" s="152">
        <v>100</v>
      </c>
      <c r="F176" s="122">
        <v>100</v>
      </c>
      <c r="G176" s="184">
        <f>120*G172</f>
        <v>12000</v>
      </c>
      <c r="I176" s="115" t="s">
        <v>294</v>
      </c>
      <c r="K176" s="122">
        <f t="shared" si="47"/>
        <v>2000</v>
      </c>
      <c r="M176" s="119">
        <v>14000</v>
      </c>
    </row>
    <row r="177" spans="2:13" x14ac:dyDescent="0.2">
      <c r="B177" s="115" t="s">
        <v>37</v>
      </c>
      <c r="C177" s="115" t="s">
        <v>54</v>
      </c>
      <c r="D177" s="115">
        <v>6709.192</v>
      </c>
      <c r="E177" s="152">
        <v>10000</v>
      </c>
      <c r="F177" s="122">
        <v>100</v>
      </c>
      <c r="G177" s="184">
        <f>25000*G172</f>
        <v>2500000</v>
      </c>
      <c r="I177" s="115" t="s">
        <v>53</v>
      </c>
      <c r="K177" s="122">
        <f t="shared" si="47"/>
        <v>-1630000</v>
      </c>
      <c r="M177" s="119">
        <v>870000</v>
      </c>
    </row>
    <row r="178" spans="2:13" x14ac:dyDescent="0.2">
      <c r="B178" s="112" t="s">
        <v>38</v>
      </c>
      <c r="C178" s="112"/>
      <c r="D178" s="112"/>
      <c r="E178" s="112"/>
      <c r="F178" s="112">
        <v>100</v>
      </c>
      <c r="G178" s="180"/>
      <c r="I178" s="112" t="s">
        <v>57</v>
      </c>
      <c r="J178" s="112"/>
      <c r="K178" s="121"/>
      <c r="M178" s="117"/>
    </row>
    <row r="179" spans="2:13" x14ac:dyDescent="0.2">
      <c r="B179" s="115" t="s">
        <v>38</v>
      </c>
      <c r="C179" s="115" t="s">
        <v>286</v>
      </c>
      <c r="D179" s="115">
        <v>0.77859999999999996</v>
      </c>
      <c r="E179" s="152">
        <v>1</v>
      </c>
      <c r="F179" s="122">
        <v>100</v>
      </c>
      <c r="G179" s="183">
        <f>E179*F179</f>
        <v>100</v>
      </c>
      <c r="I179" s="115" t="s">
        <v>282</v>
      </c>
      <c r="K179" s="122">
        <f t="shared" ref="K179:K185" si="48">M179-G179</f>
        <v>0</v>
      </c>
      <c r="M179" s="119">
        <v>100</v>
      </c>
    </row>
    <row r="180" spans="2:13" x14ac:dyDescent="0.2">
      <c r="B180" s="115" t="s">
        <v>38</v>
      </c>
      <c r="C180" s="115" t="s">
        <v>56</v>
      </c>
      <c r="D180" s="115">
        <v>0.52410000000000001</v>
      </c>
      <c r="E180" s="152">
        <v>1</v>
      </c>
      <c r="F180" s="122">
        <v>100</v>
      </c>
      <c r="G180" s="184">
        <f>G179</f>
        <v>100</v>
      </c>
      <c r="I180" s="115" t="s">
        <v>282</v>
      </c>
      <c r="K180" s="122">
        <f t="shared" si="48"/>
        <v>-30</v>
      </c>
      <c r="M180" s="119">
        <v>70</v>
      </c>
    </row>
    <row r="181" spans="2:13" x14ac:dyDescent="0.2">
      <c r="B181" s="115" t="s">
        <v>38</v>
      </c>
      <c r="C181" s="115" t="s">
        <v>287</v>
      </c>
      <c r="D181" s="115">
        <v>3.5055000000000001</v>
      </c>
      <c r="E181" s="152">
        <v>1</v>
      </c>
      <c r="F181" s="122">
        <v>100</v>
      </c>
      <c r="G181" s="184">
        <f>G180*7.5</f>
        <v>750</v>
      </c>
      <c r="I181" s="115" t="s">
        <v>291</v>
      </c>
      <c r="K181" s="122">
        <f t="shared" si="48"/>
        <v>-300</v>
      </c>
      <c r="M181" s="119">
        <v>450</v>
      </c>
    </row>
    <row r="182" spans="2:13" x14ac:dyDescent="0.2">
      <c r="B182" s="115" t="s">
        <v>38</v>
      </c>
      <c r="C182" s="115" t="s">
        <v>288</v>
      </c>
      <c r="D182" s="115">
        <v>5.4615999999999998</v>
      </c>
      <c r="E182" s="152">
        <v>1</v>
      </c>
      <c r="F182" s="122">
        <v>100</v>
      </c>
      <c r="G182" s="184">
        <f>9*G180</f>
        <v>900</v>
      </c>
      <c r="I182" s="115" t="s">
        <v>295</v>
      </c>
      <c r="K182" s="122">
        <f t="shared" si="48"/>
        <v>-200</v>
      </c>
      <c r="M182" s="119">
        <v>700</v>
      </c>
    </row>
    <row r="183" spans="2:13" x14ac:dyDescent="0.2">
      <c r="B183" s="115" t="s">
        <v>38</v>
      </c>
      <c r="C183" s="115" t="s">
        <v>289</v>
      </c>
      <c r="D183" s="115">
        <v>15.112299999999999</v>
      </c>
      <c r="E183" s="152">
        <v>10</v>
      </c>
      <c r="F183" s="122">
        <v>100</v>
      </c>
      <c r="G183" s="184">
        <f>35*G180</f>
        <v>3500</v>
      </c>
      <c r="I183" s="115" t="s">
        <v>293</v>
      </c>
      <c r="K183" s="122">
        <f t="shared" si="48"/>
        <v>-1500</v>
      </c>
      <c r="M183" s="119">
        <v>2000</v>
      </c>
    </row>
    <row r="184" spans="2:13" x14ac:dyDescent="0.2">
      <c r="B184" s="115" t="s">
        <v>38</v>
      </c>
      <c r="C184" s="115" t="s">
        <v>290</v>
      </c>
      <c r="D184" s="115">
        <v>107.4543</v>
      </c>
      <c r="E184" s="152">
        <v>100</v>
      </c>
      <c r="F184" s="122">
        <v>100</v>
      </c>
      <c r="G184" s="184">
        <f>120*G180</f>
        <v>12000</v>
      </c>
      <c r="I184" s="115" t="s">
        <v>294</v>
      </c>
      <c r="K184" s="122">
        <f t="shared" si="48"/>
        <v>2000</v>
      </c>
      <c r="M184" s="119">
        <v>14000</v>
      </c>
    </row>
    <row r="185" spans="2:13" x14ac:dyDescent="0.2">
      <c r="B185" s="115" t="s">
        <v>38</v>
      </c>
      <c r="C185" s="115" t="s">
        <v>54</v>
      </c>
      <c r="D185" s="115">
        <v>6709.192</v>
      </c>
      <c r="E185" s="152">
        <v>10000</v>
      </c>
      <c r="F185" s="122">
        <v>100</v>
      </c>
      <c r="G185" s="184">
        <f>25000*G180</f>
        <v>2500000</v>
      </c>
      <c r="I185" s="115" t="s">
        <v>53</v>
      </c>
      <c r="K185" s="122">
        <f t="shared" si="48"/>
        <v>-1630000</v>
      </c>
      <c r="M185" s="119">
        <v>870000</v>
      </c>
    </row>
    <row r="186" spans="2:13" x14ac:dyDescent="0.2">
      <c r="B186" s="112" t="s">
        <v>38</v>
      </c>
      <c r="C186" s="112"/>
      <c r="D186" s="112"/>
      <c r="E186" s="112"/>
      <c r="F186" s="112">
        <v>100</v>
      </c>
      <c r="G186" s="183"/>
      <c r="I186" s="112" t="s">
        <v>57</v>
      </c>
      <c r="J186" s="112"/>
      <c r="K186" s="121"/>
      <c r="M186" s="117"/>
    </row>
    <row r="187" spans="2:13" x14ac:dyDescent="0.2">
      <c r="B187" s="115" t="s">
        <v>38</v>
      </c>
      <c r="C187" s="115" t="s">
        <v>286</v>
      </c>
      <c r="D187" s="115">
        <v>0.77859999999999996</v>
      </c>
      <c r="E187" s="152">
        <v>1</v>
      </c>
      <c r="F187" s="122">
        <v>100</v>
      </c>
      <c r="G187" s="183">
        <f>E187*F187</f>
        <v>100</v>
      </c>
      <c r="I187" s="115" t="s">
        <v>282</v>
      </c>
      <c r="K187" s="122">
        <f t="shared" ref="K187:K193" si="49">M187-G187</f>
        <v>0</v>
      </c>
      <c r="M187" s="119">
        <v>100</v>
      </c>
    </row>
    <row r="188" spans="2:13" x14ac:dyDescent="0.2">
      <c r="B188" s="115" t="s">
        <v>38</v>
      </c>
      <c r="C188" s="115" t="s">
        <v>56</v>
      </c>
      <c r="D188" s="115">
        <v>0.52410000000000001</v>
      </c>
      <c r="E188" s="152">
        <v>1</v>
      </c>
      <c r="F188" s="122">
        <v>100</v>
      </c>
      <c r="G188" s="184">
        <f>G187</f>
        <v>100</v>
      </c>
      <c r="I188" s="115" t="s">
        <v>282</v>
      </c>
      <c r="K188" s="122">
        <f t="shared" si="49"/>
        <v>-30</v>
      </c>
      <c r="M188" s="119">
        <v>70</v>
      </c>
    </row>
    <row r="189" spans="2:13" x14ac:dyDescent="0.2">
      <c r="B189" s="115" t="s">
        <v>38</v>
      </c>
      <c r="C189" s="115" t="s">
        <v>287</v>
      </c>
      <c r="D189" s="115">
        <v>3.5055000000000001</v>
      </c>
      <c r="E189" s="152">
        <v>1</v>
      </c>
      <c r="F189" s="122">
        <v>100</v>
      </c>
      <c r="G189" s="184">
        <f>G188*7.5</f>
        <v>750</v>
      </c>
      <c r="I189" s="115" t="s">
        <v>291</v>
      </c>
      <c r="K189" s="122">
        <f t="shared" si="49"/>
        <v>-300</v>
      </c>
      <c r="M189" s="119">
        <v>450</v>
      </c>
    </row>
    <row r="190" spans="2:13" x14ac:dyDescent="0.2">
      <c r="B190" s="115" t="s">
        <v>38</v>
      </c>
      <c r="C190" s="115" t="s">
        <v>288</v>
      </c>
      <c r="D190" s="115">
        <v>5.4615999999999998</v>
      </c>
      <c r="E190" s="152">
        <v>1</v>
      </c>
      <c r="F190" s="122">
        <v>100</v>
      </c>
      <c r="G190" s="184">
        <f>9*G188</f>
        <v>900</v>
      </c>
      <c r="I190" s="115" t="s">
        <v>295</v>
      </c>
      <c r="K190" s="122">
        <f t="shared" si="49"/>
        <v>-200</v>
      </c>
      <c r="M190" s="119">
        <v>700</v>
      </c>
    </row>
    <row r="191" spans="2:13" x14ac:dyDescent="0.2">
      <c r="B191" s="115" t="s">
        <v>38</v>
      </c>
      <c r="C191" s="115" t="s">
        <v>289</v>
      </c>
      <c r="D191" s="115">
        <v>15.112299999999999</v>
      </c>
      <c r="E191" s="152">
        <v>10</v>
      </c>
      <c r="F191" s="122">
        <v>100</v>
      </c>
      <c r="G191" s="184">
        <f>35*G188</f>
        <v>3500</v>
      </c>
      <c r="I191" s="115" t="s">
        <v>293</v>
      </c>
      <c r="K191" s="122">
        <f t="shared" si="49"/>
        <v>-1500</v>
      </c>
      <c r="M191" s="119">
        <v>2000</v>
      </c>
    </row>
    <row r="192" spans="2:13" x14ac:dyDescent="0.2">
      <c r="B192" s="115" t="s">
        <v>38</v>
      </c>
      <c r="C192" s="115" t="s">
        <v>290</v>
      </c>
      <c r="D192" s="115">
        <v>107.4543</v>
      </c>
      <c r="E192" s="152">
        <v>100</v>
      </c>
      <c r="F192" s="122">
        <v>100</v>
      </c>
      <c r="G192" s="184">
        <f>120*G188</f>
        <v>12000</v>
      </c>
      <c r="I192" s="115" t="s">
        <v>294</v>
      </c>
      <c r="K192" s="122">
        <f t="shared" si="49"/>
        <v>2000</v>
      </c>
      <c r="M192" s="119">
        <v>14000</v>
      </c>
    </row>
    <row r="193" spans="2:13" x14ac:dyDescent="0.2">
      <c r="B193" s="115" t="s">
        <v>38</v>
      </c>
      <c r="C193" s="115" t="s">
        <v>54</v>
      </c>
      <c r="D193" s="115">
        <v>6709.192</v>
      </c>
      <c r="E193" s="152">
        <v>10000</v>
      </c>
      <c r="F193" s="122">
        <v>100</v>
      </c>
      <c r="G193" s="184">
        <f>25000*G188</f>
        <v>2500000</v>
      </c>
      <c r="I193" s="115" t="s">
        <v>53</v>
      </c>
      <c r="K193" s="122">
        <f t="shared" si="49"/>
        <v>-1630000</v>
      </c>
      <c r="M193" s="119">
        <v>870000</v>
      </c>
    </row>
    <row r="194" spans="2:13" x14ac:dyDescent="0.2">
      <c r="B194" s="112" t="s">
        <v>21</v>
      </c>
      <c r="C194" s="112"/>
      <c r="D194" s="112"/>
      <c r="E194" s="112"/>
      <c r="F194" s="166">
        <v>300</v>
      </c>
      <c r="G194" s="180"/>
      <c r="I194" s="112" t="s">
        <v>57</v>
      </c>
      <c r="J194" s="112"/>
      <c r="K194" s="121"/>
      <c r="M194" s="117"/>
    </row>
    <row r="195" spans="2:13" x14ac:dyDescent="0.2">
      <c r="B195" s="115" t="s">
        <v>21</v>
      </c>
      <c r="C195" s="115" t="s">
        <v>286</v>
      </c>
      <c r="D195" s="115">
        <v>0.77859999999999996</v>
      </c>
      <c r="E195" s="152">
        <v>1</v>
      </c>
      <c r="F195" s="167">
        <v>300</v>
      </c>
      <c r="G195" s="181">
        <f>F195</f>
        <v>300</v>
      </c>
      <c r="I195" s="115" t="s">
        <v>282</v>
      </c>
      <c r="K195" s="122">
        <f t="shared" ref="K195:K201" si="50">M195-G195</f>
        <v>-100</v>
      </c>
      <c r="M195" s="119">
        <v>200</v>
      </c>
    </row>
    <row r="196" spans="2:13" x14ac:dyDescent="0.2">
      <c r="B196" s="115" t="s">
        <v>21</v>
      </c>
      <c r="C196" s="115" t="s">
        <v>56</v>
      </c>
      <c r="D196" s="115">
        <v>0.52410000000000001</v>
      </c>
      <c r="E196" s="152">
        <v>1</v>
      </c>
      <c r="F196" s="167">
        <v>300</v>
      </c>
      <c r="G196" s="184">
        <f>G195</f>
        <v>300</v>
      </c>
      <c r="I196" s="115" t="s">
        <v>282</v>
      </c>
      <c r="K196" s="122">
        <f t="shared" si="50"/>
        <v>-160</v>
      </c>
      <c r="M196" s="119">
        <v>140</v>
      </c>
    </row>
    <row r="197" spans="2:13" x14ac:dyDescent="0.2">
      <c r="B197" s="115" t="s">
        <v>20</v>
      </c>
      <c r="C197" s="115" t="s">
        <v>287</v>
      </c>
      <c r="D197" s="115">
        <v>3.5055000000000001</v>
      </c>
      <c r="E197" s="152">
        <v>1</v>
      </c>
      <c r="F197" s="167">
        <v>300</v>
      </c>
      <c r="G197" s="184">
        <f>G196*7.5</f>
        <v>2250</v>
      </c>
      <c r="I197" s="115" t="s">
        <v>291</v>
      </c>
      <c r="K197" s="122">
        <f t="shared" si="50"/>
        <v>0</v>
      </c>
      <c r="M197" s="119">
        <f>ROUND(G197,-1)</f>
        <v>2250</v>
      </c>
    </row>
    <row r="198" spans="2:13" x14ac:dyDescent="0.2">
      <c r="B198" s="115" t="s">
        <v>20</v>
      </c>
      <c r="C198" s="115" t="s">
        <v>288</v>
      </c>
      <c r="D198" s="115">
        <v>5.4615999999999998</v>
      </c>
      <c r="E198" s="152">
        <v>1</v>
      </c>
      <c r="F198" s="167">
        <v>300</v>
      </c>
      <c r="G198" s="184">
        <f>9*G196</f>
        <v>2700</v>
      </c>
      <c r="I198" s="115" t="s">
        <v>295</v>
      </c>
      <c r="K198" s="122">
        <f t="shared" si="50"/>
        <v>0</v>
      </c>
      <c r="M198" s="119">
        <f>ROUND(G198,-1)</f>
        <v>2700</v>
      </c>
    </row>
    <row r="199" spans="2:13" x14ac:dyDescent="0.2">
      <c r="B199" s="115" t="s">
        <v>20</v>
      </c>
      <c r="C199" s="115" t="s">
        <v>289</v>
      </c>
      <c r="D199" s="115">
        <v>15.112299999999999</v>
      </c>
      <c r="E199" s="152">
        <v>10</v>
      </c>
      <c r="F199" s="167">
        <v>300</v>
      </c>
      <c r="G199" s="184">
        <f>35*G196</f>
        <v>10500</v>
      </c>
      <c r="I199" s="115" t="s">
        <v>293</v>
      </c>
      <c r="K199" s="122">
        <f t="shared" si="50"/>
        <v>-6500</v>
      </c>
      <c r="M199" s="119">
        <v>4000</v>
      </c>
    </row>
    <row r="200" spans="2:13" x14ac:dyDescent="0.2">
      <c r="B200" s="115" t="s">
        <v>20</v>
      </c>
      <c r="C200" s="115" t="s">
        <v>290</v>
      </c>
      <c r="D200" s="115">
        <v>107.4543</v>
      </c>
      <c r="E200" s="152">
        <v>100</v>
      </c>
      <c r="F200" s="167">
        <v>300</v>
      </c>
      <c r="G200" s="184">
        <f>120*G196</f>
        <v>36000</v>
      </c>
      <c r="I200" s="115" t="s">
        <v>294</v>
      </c>
      <c r="K200" s="122">
        <f t="shared" si="50"/>
        <v>-8000</v>
      </c>
      <c r="M200" s="119">
        <v>28000</v>
      </c>
    </row>
    <row r="201" spans="2:13" x14ac:dyDescent="0.2">
      <c r="B201" s="115" t="s">
        <v>20</v>
      </c>
      <c r="C201" s="115" t="s">
        <v>54</v>
      </c>
      <c r="D201" s="115">
        <v>6709.192</v>
      </c>
      <c r="E201" s="152">
        <v>10000</v>
      </c>
      <c r="F201" s="167">
        <v>300</v>
      </c>
      <c r="G201" s="184">
        <f>25000*G196</f>
        <v>7500000</v>
      </c>
      <c r="I201" s="115" t="s">
        <v>53</v>
      </c>
      <c r="K201" s="122">
        <f t="shared" si="50"/>
        <v>-5760000</v>
      </c>
      <c r="M201" s="119">
        <v>1740000</v>
      </c>
    </row>
    <row r="202" spans="2:13" x14ac:dyDescent="0.2">
      <c r="B202" s="112" t="s">
        <v>39</v>
      </c>
      <c r="C202" s="112"/>
      <c r="D202" s="112"/>
      <c r="E202" s="112"/>
      <c r="F202" s="166">
        <v>200</v>
      </c>
      <c r="G202" s="180"/>
      <c r="I202" s="112" t="s">
        <v>57</v>
      </c>
      <c r="J202" s="112"/>
      <c r="K202" s="121"/>
      <c r="M202" s="117"/>
    </row>
    <row r="203" spans="2:13" x14ac:dyDescent="0.2">
      <c r="B203" s="115" t="s">
        <v>39</v>
      </c>
      <c r="C203" s="115" t="s">
        <v>286</v>
      </c>
      <c r="D203" s="115">
        <v>0.77859999999999996</v>
      </c>
      <c r="E203" s="152">
        <v>1</v>
      </c>
      <c r="F203" s="167">
        <v>200</v>
      </c>
      <c r="G203" s="181">
        <f>F203</f>
        <v>200</v>
      </c>
      <c r="I203" s="115" t="s">
        <v>282</v>
      </c>
      <c r="K203" s="122">
        <f t="shared" ref="K203:K209" si="51">M203-G203</f>
        <v>0</v>
      </c>
      <c r="M203" s="119">
        <v>200</v>
      </c>
    </row>
    <row r="204" spans="2:13" x14ac:dyDescent="0.2">
      <c r="B204" s="115" t="s">
        <v>39</v>
      </c>
      <c r="C204" s="115" t="s">
        <v>56</v>
      </c>
      <c r="D204" s="115">
        <v>0.52410000000000001</v>
      </c>
      <c r="E204" s="152">
        <v>1</v>
      </c>
      <c r="F204" s="167">
        <v>200</v>
      </c>
      <c r="G204" s="184">
        <f>G203</f>
        <v>200</v>
      </c>
      <c r="I204" s="115" t="s">
        <v>282</v>
      </c>
      <c r="K204" s="122">
        <f t="shared" si="51"/>
        <v>-60</v>
      </c>
      <c r="M204" s="119">
        <v>140</v>
      </c>
    </row>
    <row r="205" spans="2:13" x14ac:dyDescent="0.2">
      <c r="B205" s="115" t="s">
        <v>39</v>
      </c>
      <c r="C205" s="115" t="s">
        <v>287</v>
      </c>
      <c r="D205" s="115">
        <v>3.5055000000000001</v>
      </c>
      <c r="E205" s="152">
        <v>1</v>
      </c>
      <c r="F205" s="167">
        <v>200</v>
      </c>
      <c r="G205" s="184">
        <f>G204*7.5</f>
        <v>1500</v>
      </c>
      <c r="I205" s="115" t="s">
        <v>291</v>
      </c>
      <c r="K205" s="122">
        <f t="shared" si="51"/>
        <v>0</v>
      </c>
      <c r="M205" s="119">
        <f>ROUND(G205,-1)</f>
        <v>1500</v>
      </c>
    </row>
    <row r="206" spans="2:13" x14ac:dyDescent="0.2">
      <c r="B206" s="115" t="s">
        <v>39</v>
      </c>
      <c r="C206" s="115" t="s">
        <v>288</v>
      </c>
      <c r="D206" s="115">
        <v>5.4615999999999998</v>
      </c>
      <c r="E206" s="152">
        <v>1</v>
      </c>
      <c r="F206" s="167">
        <v>200</v>
      </c>
      <c r="G206" s="184">
        <f>9*G204</f>
        <v>1800</v>
      </c>
      <c r="I206" s="115" t="s">
        <v>295</v>
      </c>
      <c r="K206" s="122">
        <f t="shared" si="51"/>
        <v>0</v>
      </c>
      <c r="M206" s="119">
        <f>ROUND(G206,-1)</f>
        <v>1800</v>
      </c>
    </row>
    <row r="207" spans="2:13" x14ac:dyDescent="0.2">
      <c r="B207" s="115" t="s">
        <v>39</v>
      </c>
      <c r="C207" s="115" t="s">
        <v>289</v>
      </c>
      <c r="D207" s="115">
        <v>15.112299999999999</v>
      </c>
      <c r="E207" s="152">
        <v>10</v>
      </c>
      <c r="F207" s="167">
        <v>200</v>
      </c>
      <c r="G207" s="184">
        <f>35*G204</f>
        <v>7000</v>
      </c>
      <c r="I207" s="115" t="s">
        <v>293</v>
      </c>
      <c r="K207" s="122">
        <f t="shared" si="51"/>
        <v>-3000</v>
      </c>
      <c r="M207" s="119">
        <v>4000</v>
      </c>
    </row>
    <row r="208" spans="2:13" x14ac:dyDescent="0.2">
      <c r="B208" s="115" t="s">
        <v>39</v>
      </c>
      <c r="C208" s="115" t="s">
        <v>290</v>
      </c>
      <c r="D208" s="115">
        <v>107.4543</v>
      </c>
      <c r="E208" s="152">
        <v>100</v>
      </c>
      <c r="F208" s="167">
        <v>200</v>
      </c>
      <c r="G208" s="184">
        <f>120*G204</f>
        <v>24000</v>
      </c>
      <c r="I208" s="115" t="s">
        <v>294</v>
      </c>
      <c r="K208" s="122">
        <f t="shared" si="51"/>
        <v>4000</v>
      </c>
      <c r="M208" s="119">
        <v>28000</v>
      </c>
    </row>
    <row r="209" spans="2:13" x14ac:dyDescent="0.2">
      <c r="B209" s="115" t="s">
        <v>39</v>
      </c>
      <c r="C209" s="115" t="s">
        <v>54</v>
      </c>
      <c r="D209" s="115">
        <v>6709.192</v>
      </c>
      <c r="E209" s="152">
        <v>10000</v>
      </c>
      <c r="F209" s="167">
        <v>200</v>
      </c>
      <c r="G209" s="184">
        <f>25000*G204</f>
        <v>5000000</v>
      </c>
      <c r="I209" s="115" t="s">
        <v>53</v>
      </c>
      <c r="K209" s="122">
        <f t="shared" si="51"/>
        <v>-3260000</v>
      </c>
      <c r="M209" s="119">
        <v>1740000</v>
      </c>
    </row>
    <row r="210" spans="2:13" x14ac:dyDescent="0.2">
      <c r="B210" s="112" t="s">
        <v>41</v>
      </c>
      <c r="C210" s="112"/>
      <c r="D210" s="112"/>
      <c r="E210" s="112"/>
      <c r="F210" s="121">
        <v>3</v>
      </c>
      <c r="I210" s="112"/>
      <c r="J210" s="112"/>
      <c r="K210" s="121"/>
      <c r="M210" s="117"/>
    </row>
    <row r="211" spans="2:13" x14ac:dyDescent="0.2">
      <c r="B211" s="115" t="s">
        <v>40</v>
      </c>
      <c r="C211" s="115" t="s">
        <v>286</v>
      </c>
      <c r="D211" s="115">
        <v>0.77859999999999996</v>
      </c>
      <c r="E211" s="152">
        <v>1</v>
      </c>
      <c r="F211" s="147">
        <v>3</v>
      </c>
      <c r="G211" s="169">
        <f>F210*E211</f>
        <v>3</v>
      </c>
      <c r="I211" s="115" t="s">
        <v>282</v>
      </c>
      <c r="K211" s="122">
        <f t="shared" ref="K211:K217" si="52">M211-G211</f>
        <v>0</v>
      </c>
      <c r="M211" s="119">
        <v>3</v>
      </c>
    </row>
    <row r="212" spans="2:13" x14ac:dyDescent="0.2">
      <c r="B212" s="115" t="s">
        <v>40</v>
      </c>
      <c r="C212" s="115" t="s">
        <v>56</v>
      </c>
      <c r="D212" s="115">
        <v>0.52410000000000001</v>
      </c>
      <c r="E212" s="152">
        <v>1</v>
      </c>
      <c r="F212" s="122">
        <f>$F$210</f>
        <v>3</v>
      </c>
      <c r="G212" s="169">
        <f>F212*E212</f>
        <v>3</v>
      </c>
      <c r="I212" s="115" t="s">
        <v>282</v>
      </c>
      <c r="K212" s="122">
        <f t="shared" si="52"/>
        <v>-1</v>
      </c>
      <c r="M212" s="119">
        <v>2</v>
      </c>
    </row>
    <row r="213" spans="2:13" x14ac:dyDescent="0.2">
      <c r="B213" s="115" t="s">
        <v>40</v>
      </c>
      <c r="C213" s="115" t="s">
        <v>287</v>
      </c>
      <c r="D213" s="115">
        <v>3.5055000000000001</v>
      </c>
      <c r="E213" s="152">
        <v>10</v>
      </c>
      <c r="F213" s="122">
        <f t="shared" ref="F213:F217" si="53">$F$210</f>
        <v>3</v>
      </c>
      <c r="G213" s="169">
        <f>F213*E213</f>
        <v>30</v>
      </c>
      <c r="I213" s="115" t="s">
        <v>291</v>
      </c>
      <c r="K213" s="122">
        <f t="shared" si="52"/>
        <v>-16.5</v>
      </c>
      <c r="M213" s="119">
        <v>13.5</v>
      </c>
    </row>
    <row r="214" spans="2:13" x14ac:dyDescent="0.2">
      <c r="B214" s="115" t="s">
        <v>40</v>
      </c>
      <c r="C214" s="115" t="s">
        <v>288</v>
      </c>
      <c r="D214" s="115">
        <v>5.4615999999999998</v>
      </c>
      <c r="E214" s="152">
        <v>10</v>
      </c>
      <c r="F214" s="122">
        <f t="shared" si="53"/>
        <v>3</v>
      </c>
      <c r="G214" s="169">
        <f t="shared" ref="G214:G216" si="54">F214*E214</f>
        <v>30</v>
      </c>
      <c r="I214" s="115" t="s">
        <v>295</v>
      </c>
      <c r="K214" s="122">
        <f t="shared" si="52"/>
        <v>-9</v>
      </c>
      <c r="M214" s="119">
        <v>21</v>
      </c>
    </row>
    <row r="215" spans="2:13" x14ac:dyDescent="0.2">
      <c r="B215" s="115" t="s">
        <v>40</v>
      </c>
      <c r="C215" s="115" t="s">
        <v>289</v>
      </c>
      <c r="D215" s="115">
        <v>15.112299999999999</v>
      </c>
      <c r="E215" s="152">
        <v>10</v>
      </c>
      <c r="F215" s="122">
        <f t="shared" si="53"/>
        <v>3</v>
      </c>
      <c r="G215" s="169">
        <f t="shared" si="54"/>
        <v>30</v>
      </c>
      <c r="I215" s="115" t="s">
        <v>293</v>
      </c>
      <c r="K215" s="122">
        <f t="shared" si="52"/>
        <v>28</v>
      </c>
      <c r="M215" s="119">
        <v>58</v>
      </c>
    </row>
    <row r="216" spans="2:13" x14ac:dyDescent="0.2">
      <c r="B216" s="115" t="s">
        <v>40</v>
      </c>
      <c r="C216" s="115" t="s">
        <v>290</v>
      </c>
      <c r="D216" s="115">
        <v>107.4543</v>
      </c>
      <c r="E216" s="152">
        <v>100</v>
      </c>
      <c r="F216" s="122">
        <f t="shared" si="53"/>
        <v>3</v>
      </c>
      <c r="G216" s="169">
        <f t="shared" si="54"/>
        <v>300</v>
      </c>
      <c r="I216" s="115" t="s">
        <v>294</v>
      </c>
      <c r="K216" s="122">
        <f t="shared" si="52"/>
        <v>114</v>
      </c>
      <c r="M216" s="119">
        <v>414</v>
      </c>
    </row>
    <row r="217" spans="2:13" x14ac:dyDescent="0.2">
      <c r="B217" s="115" t="s">
        <v>40</v>
      </c>
      <c r="C217" s="115" t="s">
        <v>54</v>
      </c>
      <c r="D217" s="115">
        <v>6709.192</v>
      </c>
      <c r="E217" s="152">
        <v>10000</v>
      </c>
      <c r="F217" s="122">
        <f t="shared" si="53"/>
        <v>3</v>
      </c>
      <c r="G217" s="169">
        <f>F217*E217</f>
        <v>30000</v>
      </c>
      <c r="I217" s="115" t="s">
        <v>53</v>
      </c>
      <c r="K217" s="122">
        <f t="shared" si="52"/>
        <v>-4150</v>
      </c>
      <c r="M217" s="119">
        <v>25850</v>
      </c>
    </row>
    <row r="218" spans="2:13" x14ac:dyDescent="0.2">
      <c r="B218" s="112" t="s">
        <v>42</v>
      </c>
      <c r="C218" s="112"/>
      <c r="D218" s="112"/>
      <c r="E218" s="112"/>
      <c r="F218" s="121">
        <v>11</v>
      </c>
      <c r="I218" s="112"/>
      <c r="J218" s="112"/>
      <c r="K218" s="121"/>
      <c r="M218" s="117"/>
    </row>
    <row r="219" spans="2:13" x14ac:dyDescent="0.2">
      <c r="B219" s="115" t="s">
        <v>40</v>
      </c>
      <c r="C219" s="115" t="s">
        <v>286</v>
      </c>
      <c r="D219" s="115">
        <v>0.77859999999999996</v>
      </c>
      <c r="E219" s="152">
        <v>1</v>
      </c>
      <c r="F219" s="147">
        <v>11</v>
      </c>
      <c r="G219" s="169">
        <f>F219</f>
        <v>11</v>
      </c>
      <c r="I219" s="115" t="s">
        <v>282</v>
      </c>
      <c r="K219" s="122">
        <f t="shared" ref="K219:K225" si="55">M219-G219</f>
        <v>0</v>
      </c>
      <c r="M219" s="119">
        <f>(M211/3)*11</f>
        <v>11</v>
      </c>
    </row>
    <row r="220" spans="2:13" x14ac:dyDescent="0.2">
      <c r="B220" s="115" t="s">
        <v>40</v>
      </c>
      <c r="C220" s="115" t="s">
        <v>56</v>
      </c>
      <c r="D220" s="115">
        <v>0.52410000000000001</v>
      </c>
      <c r="E220" s="152">
        <v>1</v>
      </c>
      <c r="F220" s="122">
        <f>$F$218</f>
        <v>11</v>
      </c>
      <c r="G220" s="169">
        <f>F220*E220</f>
        <v>11</v>
      </c>
      <c r="I220" s="115" t="s">
        <v>282</v>
      </c>
      <c r="K220" s="122">
        <f t="shared" si="55"/>
        <v>-3.5999999999999996</v>
      </c>
      <c r="M220" s="119">
        <v>7.4</v>
      </c>
    </row>
    <row r="221" spans="2:13" x14ac:dyDescent="0.2">
      <c r="B221" s="115" t="s">
        <v>40</v>
      </c>
      <c r="C221" s="115" t="s">
        <v>287</v>
      </c>
      <c r="D221" s="115">
        <v>3.5055000000000001</v>
      </c>
      <c r="E221" s="152">
        <v>10</v>
      </c>
      <c r="F221" s="122">
        <f t="shared" ref="F221:F225" si="56">$F$218</f>
        <v>11</v>
      </c>
      <c r="G221" s="169">
        <f>F221*E221</f>
        <v>110</v>
      </c>
      <c r="I221" s="115" t="s">
        <v>291</v>
      </c>
      <c r="K221" s="122">
        <f t="shared" si="55"/>
        <v>-60.5</v>
      </c>
      <c r="M221" s="119">
        <f t="shared" ref="M221:M224" si="57">(M213/3)*11</f>
        <v>49.5</v>
      </c>
    </row>
    <row r="222" spans="2:13" x14ac:dyDescent="0.2">
      <c r="B222" s="115" t="s">
        <v>40</v>
      </c>
      <c r="C222" s="115" t="s">
        <v>288</v>
      </c>
      <c r="D222" s="115">
        <v>5.4615999999999998</v>
      </c>
      <c r="E222" s="152">
        <v>10</v>
      </c>
      <c r="F222" s="122">
        <f t="shared" si="56"/>
        <v>11</v>
      </c>
      <c r="G222" s="169">
        <f t="shared" ref="G222:G225" si="58">F222*E222</f>
        <v>110</v>
      </c>
      <c r="I222" s="115" t="s">
        <v>295</v>
      </c>
      <c r="K222" s="122">
        <f t="shared" si="55"/>
        <v>-33</v>
      </c>
      <c r="M222" s="119">
        <f t="shared" si="57"/>
        <v>77</v>
      </c>
    </row>
    <row r="223" spans="2:13" x14ac:dyDescent="0.2">
      <c r="B223" s="115" t="s">
        <v>40</v>
      </c>
      <c r="C223" s="115" t="s">
        <v>289</v>
      </c>
      <c r="D223" s="115">
        <v>15.112299999999999</v>
      </c>
      <c r="E223" s="152">
        <v>10</v>
      </c>
      <c r="F223" s="122">
        <f t="shared" si="56"/>
        <v>11</v>
      </c>
      <c r="G223" s="169">
        <f t="shared" si="58"/>
        <v>110</v>
      </c>
      <c r="I223" s="115" t="s">
        <v>293</v>
      </c>
      <c r="K223" s="122">
        <f t="shared" si="55"/>
        <v>103</v>
      </c>
      <c r="M223" s="119">
        <v>213</v>
      </c>
    </row>
    <row r="224" spans="2:13" x14ac:dyDescent="0.2">
      <c r="B224" s="115" t="s">
        <v>40</v>
      </c>
      <c r="C224" s="115" t="s">
        <v>290</v>
      </c>
      <c r="D224" s="115">
        <v>107.4543</v>
      </c>
      <c r="E224" s="152">
        <v>100</v>
      </c>
      <c r="F224" s="122">
        <f t="shared" si="56"/>
        <v>11</v>
      </c>
      <c r="G224" s="169">
        <f t="shared" si="58"/>
        <v>1100</v>
      </c>
      <c r="I224" s="115" t="s">
        <v>294</v>
      </c>
      <c r="K224" s="122">
        <f t="shared" si="55"/>
        <v>418</v>
      </c>
      <c r="M224" s="119">
        <f t="shared" si="57"/>
        <v>1518</v>
      </c>
    </row>
    <row r="225" spans="2:13" x14ac:dyDescent="0.2">
      <c r="B225" s="115" t="s">
        <v>40</v>
      </c>
      <c r="C225" s="115" t="s">
        <v>54</v>
      </c>
      <c r="D225" s="115">
        <v>6709.192</v>
      </c>
      <c r="E225" s="152">
        <v>10000</v>
      </c>
      <c r="F225" s="122">
        <f t="shared" si="56"/>
        <v>11</v>
      </c>
      <c r="G225" s="169">
        <f t="shared" si="58"/>
        <v>110000</v>
      </c>
      <c r="I225" s="115" t="s">
        <v>53</v>
      </c>
      <c r="K225" s="122">
        <f t="shared" si="55"/>
        <v>-15214</v>
      </c>
      <c r="M225" s="119">
        <v>94786</v>
      </c>
    </row>
  </sheetData>
  <autoFilter ref="B1:J209" xr:uid="{00000000-0009-0000-0000-000000000000}"/>
  <mergeCells count="2">
    <mergeCell ref="A122:A153"/>
    <mergeCell ref="A114:A121"/>
  </mergeCells>
  <phoneticPr fontId="17" type="noConversion"/>
  <pageMargins left="0.75" right="0.75" top="1" bottom="1" header="0.5" footer="0.5"/>
  <pageSetup paperSize="9" orientation="portrait" horizontalDpi="4294967292" verticalDpi="429496729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ublished="0"/>
  <dimension ref="B2:D22"/>
  <sheetViews>
    <sheetView workbookViewId="0">
      <selection activeCell="G4" sqref="G4:G5"/>
    </sheetView>
  </sheetViews>
  <sheetFormatPr baseColWidth="10" defaultColWidth="10.6640625" defaultRowHeight="16" x14ac:dyDescent="0.2"/>
  <cols>
    <col min="1" max="1" width="4" style="115" customWidth="1"/>
    <col min="2" max="2" width="51.33203125" style="115" customWidth="1"/>
    <col min="3" max="3" width="22" style="115" customWidth="1"/>
    <col min="4" max="4" width="29.33203125" style="115" customWidth="1"/>
    <col min="5" max="16384" width="10.6640625" style="115"/>
  </cols>
  <sheetData>
    <row r="2" spans="2:4" ht="25" x14ac:dyDescent="0.3">
      <c r="B2" s="138" t="s">
        <v>2</v>
      </c>
      <c r="C2" s="129"/>
      <c r="D2" s="129"/>
    </row>
    <row r="3" spans="2:4" x14ac:dyDescent="0.2">
      <c r="B3" s="129"/>
      <c r="C3" s="129"/>
      <c r="D3" s="129"/>
    </row>
    <row r="4" spans="2:4" ht="78.75" customHeight="1" x14ac:dyDescent="0.2">
      <c r="B4" s="128" t="s">
        <v>104</v>
      </c>
      <c r="C4" s="124"/>
      <c r="D4" s="124"/>
    </row>
    <row r="5" spans="2:4" x14ac:dyDescent="0.2">
      <c r="B5" s="140" t="s">
        <v>100</v>
      </c>
      <c r="C5" s="129"/>
      <c r="D5" s="129"/>
    </row>
    <row r="6" spans="2:4" x14ac:dyDescent="0.2">
      <c r="B6" s="129"/>
      <c r="C6" s="129"/>
      <c r="D6" s="129"/>
    </row>
    <row r="7" spans="2:4" x14ac:dyDescent="0.2">
      <c r="B7" s="4" t="s">
        <v>3</v>
      </c>
      <c r="C7" s="139" t="s">
        <v>103</v>
      </c>
      <c r="D7" s="129"/>
    </row>
    <row r="8" spans="2:4" x14ac:dyDescent="0.2">
      <c r="B8" s="137" t="s">
        <v>281</v>
      </c>
      <c r="C8" s="145">
        <f>'Exchange Rates'!E4</f>
        <v>0.7</v>
      </c>
      <c r="D8" s="129"/>
    </row>
    <row r="9" spans="2:4" x14ac:dyDescent="0.2">
      <c r="B9" s="137" t="s">
        <v>214</v>
      </c>
      <c r="C9" s="145">
        <f>C8</f>
        <v>0.7</v>
      </c>
      <c r="D9" s="129"/>
    </row>
    <row r="10" spans="2:4" x14ac:dyDescent="0.2">
      <c r="B10" s="137" t="s">
        <v>12</v>
      </c>
      <c r="C10" s="129">
        <f>'Exchange Rates'!E5</f>
        <v>6.4614613265500704</v>
      </c>
      <c r="D10" s="129"/>
    </row>
    <row r="11" spans="2:4" x14ac:dyDescent="0.2">
      <c r="B11" s="137" t="s">
        <v>101</v>
      </c>
      <c r="C11" s="129">
        <f>'Exchange Rates'!E6</f>
        <v>7.7839999999999998</v>
      </c>
      <c r="D11" s="129"/>
    </row>
    <row r="12" spans="2:4" x14ac:dyDescent="0.2">
      <c r="B12" s="137" t="s">
        <v>102</v>
      </c>
      <c r="C12" s="144">
        <v>29.385159999999999</v>
      </c>
      <c r="D12" s="129"/>
    </row>
    <row r="13" spans="2:4" x14ac:dyDescent="0.2">
      <c r="B13" s="137" t="s">
        <v>284</v>
      </c>
      <c r="C13" s="129">
        <f>'Exchange Rates'!E7</f>
        <v>79.807019832189198</v>
      </c>
      <c r="D13" s="129"/>
    </row>
    <row r="14" spans="2:4" x14ac:dyDescent="0.2">
      <c r="B14" s="137" t="s">
        <v>285</v>
      </c>
      <c r="C14" s="129">
        <f>'Exchange Rates'!E9</f>
        <v>20509.75</v>
      </c>
      <c r="D14" s="129"/>
    </row>
    <row r="15" spans="2:4" x14ac:dyDescent="0.2">
      <c r="B15" s="129"/>
      <c r="C15" s="129"/>
      <c r="D15" s="129"/>
    </row>
    <row r="16" spans="2:4" x14ac:dyDescent="0.2">
      <c r="B16" s="129"/>
      <c r="C16" s="129"/>
      <c r="D16" s="129"/>
    </row>
    <row r="17" spans="2:4" x14ac:dyDescent="0.2">
      <c r="B17" s="129"/>
      <c r="C17" s="129"/>
      <c r="D17" s="129"/>
    </row>
    <row r="18" spans="2:4" x14ac:dyDescent="0.2">
      <c r="B18" s="129"/>
      <c r="C18" s="129"/>
      <c r="D18" s="129"/>
    </row>
    <row r="19" spans="2:4" x14ac:dyDescent="0.2">
      <c r="B19" s="129"/>
      <c r="C19" s="129"/>
      <c r="D19" s="129"/>
    </row>
    <row r="20" spans="2:4" x14ac:dyDescent="0.2">
      <c r="B20" s="129"/>
      <c r="C20" s="129"/>
      <c r="D20" s="129"/>
    </row>
    <row r="21" spans="2:4" x14ac:dyDescent="0.2">
      <c r="B21" s="129"/>
      <c r="C21" s="129"/>
      <c r="D21" s="129"/>
    </row>
    <row r="22" spans="2:4" x14ac:dyDescent="0.2">
      <c r="B22" s="129"/>
      <c r="C22" s="129"/>
      <c r="D22" s="129"/>
    </row>
  </sheetData>
  <phoneticPr fontId="17" type="noConversion"/>
  <hyperlinks>
    <hyperlink ref="B5" location="'Worldbank%20PPP%20Data'!A1" display="World Bank PPP Dataset from 2011" xr:uid="{00000000-0004-0000-0100-000000000000}"/>
  </hyperlinks>
  <pageMargins left="0.7" right="0.7" top="0.78740157499999996" bottom="0.78740157499999996" header="0.3" footer="0.3"/>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ublished="0">
    <pageSetUpPr fitToPage="1"/>
  </sheetPr>
  <dimension ref="B2:Z224"/>
  <sheetViews>
    <sheetView view="pageBreakPreview" zoomScale="120" zoomScaleNormal="150" zoomScaleSheetLayoutView="120" zoomScalePageLayoutView="150" workbookViewId="0">
      <selection activeCell="D32" sqref="D32"/>
    </sheetView>
  </sheetViews>
  <sheetFormatPr baseColWidth="10" defaultColWidth="18.1640625" defaultRowHeight="13" x14ac:dyDescent="0.15"/>
  <cols>
    <col min="1" max="1" width="3.5" style="7" customWidth="1"/>
    <col min="2" max="2" width="1.33203125" style="5" customWidth="1"/>
    <col min="3" max="3" width="19.5" style="6" customWidth="1"/>
    <col min="4" max="4" width="4.1640625" style="7" bestFit="1" customWidth="1"/>
    <col min="5" max="13" width="9.5" style="7" customWidth="1"/>
    <col min="14" max="14" width="10.83203125" style="7" customWidth="1"/>
    <col min="15" max="17" width="9.5" style="7" customWidth="1"/>
    <col min="18" max="18" width="10.33203125" style="7" customWidth="1"/>
    <col min="19" max="26" width="9.5" style="7" customWidth="1"/>
    <col min="27" max="16384" width="18.1640625" style="7"/>
  </cols>
  <sheetData>
    <row r="2" spans="2:26" x14ac:dyDescent="0.15">
      <c r="B2" s="7"/>
      <c r="C2" s="8" t="s">
        <v>296</v>
      </c>
    </row>
    <row r="3" spans="2:26" s="13" customFormat="1" ht="112" x14ac:dyDescent="0.2">
      <c r="B3" s="190" t="s">
        <v>297</v>
      </c>
      <c r="C3" s="191"/>
      <c r="D3" s="191"/>
      <c r="E3" s="9" t="s">
        <v>298</v>
      </c>
      <c r="F3" s="10" t="s">
        <v>299</v>
      </c>
      <c r="G3" s="10" t="s">
        <v>300</v>
      </c>
      <c r="H3" s="10" t="s">
        <v>301</v>
      </c>
      <c r="I3" s="10" t="s">
        <v>302</v>
      </c>
      <c r="J3" s="10" t="s">
        <v>303</v>
      </c>
      <c r="K3" s="10" t="s">
        <v>304</v>
      </c>
      <c r="L3" s="10" t="s">
        <v>305</v>
      </c>
      <c r="M3" s="10" t="s">
        <v>306</v>
      </c>
      <c r="N3" s="10" t="s">
        <v>307</v>
      </c>
      <c r="O3" s="10" t="s">
        <v>308</v>
      </c>
      <c r="P3" s="10" t="s">
        <v>309</v>
      </c>
      <c r="Q3" s="10" t="s">
        <v>310</v>
      </c>
      <c r="R3" s="10" t="s">
        <v>311</v>
      </c>
      <c r="S3" s="10" t="s">
        <v>312</v>
      </c>
      <c r="T3" s="10" t="s">
        <v>313</v>
      </c>
      <c r="U3" s="10" t="s">
        <v>314</v>
      </c>
      <c r="V3" s="10" t="s">
        <v>315</v>
      </c>
      <c r="W3" s="10" t="s">
        <v>316</v>
      </c>
      <c r="X3" s="10" t="s">
        <v>317</v>
      </c>
      <c r="Y3" s="11" t="s">
        <v>318</v>
      </c>
      <c r="Z3" s="12" t="s">
        <v>319</v>
      </c>
    </row>
    <row r="4" spans="2:26" s="22" customFormat="1" x14ac:dyDescent="0.15">
      <c r="B4" s="14"/>
      <c r="C4" s="15" t="s">
        <v>320</v>
      </c>
      <c r="D4" s="16"/>
      <c r="E4" s="17" t="s">
        <v>321</v>
      </c>
      <c r="F4" s="18" t="s">
        <v>322</v>
      </c>
      <c r="G4" s="18" t="s">
        <v>323</v>
      </c>
      <c r="H4" s="18" t="s">
        <v>324</v>
      </c>
      <c r="I4" s="18" t="s">
        <v>325</v>
      </c>
      <c r="J4" s="19" t="s">
        <v>326</v>
      </c>
      <c r="K4" s="18" t="s">
        <v>327</v>
      </c>
      <c r="L4" s="18" t="s">
        <v>328</v>
      </c>
      <c r="M4" s="18" t="s">
        <v>329</v>
      </c>
      <c r="N4" s="18" t="s">
        <v>330</v>
      </c>
      <c r="O4" s="18" t="s">
        <v>331</v>
      </c>
      <c r="P4" s="18" t="s">
        <v>332</v>
      </c>
      <c r="Q4" s="18" t="s">
        <v>333</v>
      </c>
      <c r="R4" s="18" t="s">
        <v>334</v>
      </c>
      <c r="S4" s="18" t="s">
        <v>335</v>
      </c>
      <c r="T4" s="18" t="s">
        <v>336</v>
      </c>
      <c r="U4" s="18" t="s">
        <v>337</v>
      </c>
      <c r="V4" s="18" t="s">
        <v>338</v>
      </c>
      <c r="W4" s="18" t="s">
        <v>339</v>
      </c>
      <c r="X4" s="18" t="s">
        <v>340</v>
      </c>
      <c r="Y4" s="20" t="s">
        <v>341</v>
      </c>
      <c r="Z4" s="21" t="s">
        <v>342</v>
      </c>
    </row>
    <row r="5" spans="2:26" s="22" customFormat="1" x14ac:dyDescent="0.15">
      <c r="B5" s="23"/>
      <c r="C5" s="23"/>
      <c r="D5" s="23"/>
      <c r="E5" s="24"/>
      <c r="F5" s="24"/>
      <c r="G5" s="24"/>
      <c r="H5" s="24"/>
      <c r="I5" s="24"/>
      <c r="J5" s="24"/>
      <c r="K5" s="24"/>
      <c r="L5" s="24"/>
      <c r="M5" s="24"/>
      <c r="N5" s="24"/>
      <c r="O5" s="24"/>
      <c r="P5" s="24"/>
      <c r="Q5" s="24"/>
      <c r="R5" s="24"/>
      <c r="S5" s="24"/>
      <c r="T5" s="24"/>
      <c r="U5" s="24"/>
      <c r="V5" s="24"/>
      <c r="W5" s="24"/>
      <c r="X5" s="24"/>
      <c r="Y5" s="24"/>
      <c r="Z5" s="24"/>
    </row>
    <row r="6" spans="2:26" x14ac:dyDescent="0.15">
      <c r="B6" s="25" t="s">
        <v>343</v>
      </c>
      <c r="C6" s="26"/>
      <c r="D6" s="26"/>
      <c r="E6" s="27"/>
      <c r="F6" s="27"/>
      <c r="G6" s="27"/>
      <c r="H6" s="27"/>
      <c r="I6" s="27"/>
      <c r="J6" s="27"/>
      <c r="K6" s="27"/>
      <c r="L6" s="27"/>
      <c r="M6" s="27"/>
      <c r="N6" s="27"/>
      <c r="O6" s="27"/>
      <c r="P6" s="27"/>
      <c r="Q6" s="27"/>
      <c r="R6" s="27"/>
      <c r="S6" s="27"/>
      <c r="T6" s="27"/>
      <c r="U6" s="27"/>
      <c r="V6" s="27"/>
      <c r="W6" s="27"/>
      <c r="X6" s="27"/>
      <c r="Y6" s="27"/>
      <c r="Z6" s="28"/>
    </row>
    <row r="7" spans="2:26" ht="14" x14ac:dyDescent="0.15">
      <c r="B7" s="29"/>
      <c r="C7" s="30" t="s">
        <v>344</v>
      </c>
      <c r="D7" s="31"/>
      <c r="E7" s="32">
        <v>30.501793368355237</v>
      </c>
      <c r="F7" s="33">
        <v>28.879908799541774</v>
      </c>
      <c r="G7" s="33">
        <v>50.735651069599967</v>
      </c>
      <c r="H7" s="33">
        <v>45.390127916522353</v>
      </c>
      <c r="I7" s="33">
        <v>41.982707587521972</v>
      </c>
      <c r="J7" s="33">
        <v>24.135372343647141</v>
      </c>
      <c r="K7" s="33">
        <v>40.766875844479458</v>
      </c>
      <c r="L7" s="33">
        <v>13.000408551919898</v>
      </c>
      <c r="M7" s="33">
        <v>33.25802502496331</v>
      </c>
      <c r="N7" s="33">
        <v>35.93991349214118</v>
      </c>
      <c r="O7" s="33">
        <v>30.056139166738234</v>
      </c>
      <c r="P7" s="33">
        <v>7.264948843106354</v>
      </c>
      <c r="Q7" s="33">
        <v>35.528592574001998</v>
      </c>
      <c r="R7" s="33">
        <v>31.437400303475421</v>
      </c>
      <c r="S7" s="33">
        <v>31.772286907477984</v>
      </c>
      <c r="T7" s="33">
        <v>12.652020296730132</v>
      </c>
      <c r="U7" s="33">
        <v>16.887291273378953</v>
      </c>
      <c r="V7" s="33">
        <v>42.024194178720968</v>
      </c>
      <c r="W7" s="33">
        <v>92.826724468893744</v>
      </c>
      <c r="X7" s="33">
        <v>22.862410056840471</v>
      </c>
      <c r="Y7" s="33">
        <v>30.305073254839535</v>
      </c>
      <c r="Z7" s="34">
        <v>32.517660274022163</v>
      </c>
    </row>
    <row r="8" spans="2:26" ht="14" x14ac:dyDescent="0.15">
      <c r="B8" s="29"/>
      <c r="C8" s="35" t="s">
        <v>345</v>
      </c>
      <c r="D8" s="36"/>
      <c r="E8" s="37">
        <v>68.314855561122627</v>
      </c>
      <c r="F8" s="38">
        <v>69.973363769197604</v>
      </c>
      <c r="G8" s="38">
        <v>118.13724901315889</v>
      </c>
      <c r="H8" s="38">
        <v>45.559352252242796</v>
      </c>
      <c r="I8" s="38">
        <v>84.022286514843159</v>
      </c>
      <c r="J8" s="38">
        <v>54.74093523674977</v>
      </c>
      <c r="K8" s="38">
        <v>106.34919295305046</v>
      </c>
      <c r="L8" s="38">
        <v>48.787659408964338</v>
      </c>
      <c r="M8" s="38">
        <v>85.333148469817971</v>
      </c>
      <c r="N8" s="38">
        <v>87.874503698115547</v>
      </c>
      <c r="O8" s="38">
        <v>105.36459889839362</v>
      </c>
      <c r="P8" s="38">
        <v>27.003456434358291</v>
      </c>
      <c r="Q8" s="38">
        <v>127.38713446616863</v>
      </c>
      <c r="R8" s="38">
        <v>70.663126317158202</v>
      </c>
      <c r="S8" s="38">
        <v>73.833118746184027</v>
      </c>
      <c r="T8" s="38">
        <v>44.124512057055128</v>
      </c>
      <c r="U8" s="38">
        <v>56.268633969889919</v>
      </c>
      <c r="V8" s="38">
        <v>56.979312607841202</v>
      </c>
      <c r="W8" s="38">
        <v>127.78856426875282</v>
      </c>
      <c r="X8" s="38">
        <v>30.395418357739839</v>
      </c>
      <c r="Y8" s="33">
        <v>66.9265680745211</v>
      </c>
      <c r="Z8" s="34">
        <v>80.752440670734046</v>
      </c>
    </row>
    <row r="9" spans="2:26" ht="14" x14ac:dyDescent="0.15">
      <c r="B9" s="29"/>
      <c r="C9" s="35" t="s">
        <v>346</v>
      </c>
      <c r="D9" s="36"/>
      <c r="E9" s="37">
        <v>214.03456356771611</v>
      </c>
      <c r="F9" s="38">
        <v>207.31193598996461</v>
      </c>
      <c r="G9" s="38">
        <v>370.58171221092817</v>
      </c>
      <c r="H9" s="38">
        <v>195.94162296973892</v>
      </c>
      <c r="I9" s="38">
        <v>204.20046550273273</v>
      </c>
      <c r="J9" s="38">
        <v>183.01438044935082</v>
      </c>
      <c r="K9" s="38">
        <v>306.3130112511605</v>
      </c>
      <c r="L9" s="38">
        <v>121.41335338455404</v>
      </c>
      <c r="M9" s="38">
        <v>261.62804080678711</v>
      </c>
      <c r="N9" s="38">
        <v>244.76571025372616</v>
      </c>
      <c r="O9" s="38">
        <v>280.39588280536719</v>
      </c>
      <c r="P9" s="38">
        <v>80.369620422359674</v>
      </c>
      <c r="Q9" s="38">
        <v>296.89621248779667</v>
      </c>
      <c r="R9" s="38">
        <v>152.28540941173725</v>
      </c>
      <c r="S9" s="38">
        <v>224.9172238932621</v>
      </c>
      <c r="T9" s="38">
        <v>117.37003288354283</v>
      </c>
      <c r="U9" s="38">
        <v>145.38403301253425</v>
      </c>
      <c r="V9" s="38">
        <v>300.05856881213873</v>
      </c>
      <c r="W9" s="38">
        <v>596.38526231270862</v>
      </c>
      <c r="X9" s="38">
        <v>174.49538246738879</v>
      </c>
      <c r="Y9" s="33">
        <v>216.12523499726962</v>
      </c>
      <c r="Z9" s="34">
        <v>245.85292005594772</v>
      </c>
    </row>
    <row r="10" spans="2:26" ht="14" x14ac:dyDescent="0.15">
      <c r="B10" s="29"/>
      <c r="C10" s="35" t="s">
        <v>347</v>
      </c>
      <c r="D10" s="36"/>
      <c r="E10" s="37">
        <v>3.764021059818575</v>
      </c>
      <c r="F10" s="38">
        <v>4.0675148065092408</v>
      </c>
      <c r="G10" s="38">
        <v>6.4933874948504986</v>
      </c>
      <c r="H10" s="38">
        <v>5.4944883611388216</v>
      </c>
      <c r="I10" s="38">
        <v>3.6124672203302839</v>
      </c>
      <c r="J10" s="38">
        <v>4.4637042592995666</v>
      </c>
      <c r="K10" s="38">
        <v>6.7328881523281785</v>
      </c>
      <c r="L10" s="38">
        <v>2.2648857320614479</v>
      </c>
      <c r="M10" s="38">
        <v>4.974866254634728</v>
      </c>
      <c r="N10" s="38">
        <v>3.2631561728044267</v>
      </c>
      <c r="O10" s="38">
        <v>4.9140819464358101</v>
      </c>
      <c r="P10" s="38">
        <v>1.4325596874520052</v>
      </c>
      <c r="Q10" s="38">
        <v>6.4559082776371586</v>
      </c>
      <c r="R10" s="38">
        <v>3.8691144439375638</v>
      </c>
      <c r="S10" s="38">
        <v>4.4380527388257578</v>
      </c>
      <c r="T10" s="38">
        <v>2.0166256922741161</v>
      </c>
      <c r="U10" s="38">
        <v>3.2063523287656293</v>
      </c>
      <c r="V10" s="38">
        <v>3.2795100105715012</v>
      </c>
      <c r="W10" s="38">
        <v>8.3399869376454152</v>
      </c>
      <c r="X10" s="38">
        <v>1.5762912955621824</v>
      </c>
      <c r="Y10" s="33">
        <v>3.7360552372072582</v>
      </c>
      <c r="Z10" s="34">
        <v>4.660621050147074</v>
      </c>
    </row>
    <row r="11" spans="2:26" ht="14" x14ac:dyDescent="0.15">
      <c r="B11" s="29"/>
      <c r="C11" s="35" t="s">
        <v>348</v>
      </c>
      <c r="D11" s="36"/>
      <c r="E11" s="37">
        <v>213.65917158750074</v>
      </c>
      <c r="F11" s="38">
        <v>203.81414349158848</v>
      </c>
      <c r="G11" s="38">
        <v>384.84960310372918</v>
      </c>
      <c r="H11" s="38">
        <v>213.06857986733002</v>
      </c>
      <c r="I11" s="38">
        <v>184.91838227505627</v>
      </c>
      <c r="J11" s="38">
        <v>150.48693030278821</v>
      </c>
      <c r="K11" s="38">
        <v>294.9744181562819</v>
      </c>
      <c r="L11" s="38">
        <v>118.4474219417877</v>
      </c>
      <c r="M11" s="38">
        <v>319.79712408132798</v>
      </c>
      <c r="N11" s="38">
        <v>251.16477877112405</v>
      </c>
      <c r="O11" s="38">
        <v>309.30524402903802</v>
      </c>
      <c r="P11" s="38">
        <v>56.243981041168873</v>
      </c>
      <c r="Q11" s="38">
        <v>231.34761691021961</v>
      </c>
      <c r="R11" s="38">
        <v>185.56144799070057</v>
      </c>
      <c r="S11" s="38">
        <v>222.24196641378416</v>
      </c>
      <c r="T11" s="38">
        <v>107.35237975831296</v>
      </c>
      <c r="U11" s="38">
        <v>178.69323537672273</v>
      </c>
      <c r="V11" s="38">
        <v>282.17710654197714</v>
      </c>
      <c r="W11" s="38">
        <v>632.35936583673833</v>
      </c>
      <c r="X11" s="38">
        <v>151.51784075638719</v>
      </c>
      <c r="Y11" s="33">
        <v>215.75865831860767</v>
      </c>
      <c r="Z11" s="34">
        <v>247.38770194073578</v>
      </c>
    </row>
    <row r="12" spans="2:26" ht="14" x14ac:dyDescent="0.15">
      <c r="B12" s="29"/>
      <c r="C12" s="39" t="s">
        <v>349</v>
      </c>
      <c r="D12" s="36"/>
      <c r="E12" s="37">
        <v>425.76830071686015</v>
      </c>
      <c r="F12" s="38">
        <v>436.01941658035111</v>
      </c>
      <c r="G12" s="38">
        <v>811.29152526119969</v>
      </c>
      <c r="H12" s="38">
        <v>734.21457519391947</v>
      </c>
      <c r="I12" s="38">
        <v>411.0719073333845</v>
      </c>
      <c r="J12" s="38">
        <v>245.86629362710252</v>
      </c>
      <c r="K12" s="38">
        <v>719.05502987730233</v>
      </c>
      <c r="L12" s="38">
        <v>172.35614070697619</v>
      </c>
      <c r="M12" s="38">
        <v>1009.7662897469143</v>
      </c>
      <c r="N12" s="38">
        <v>809.5089914394556</v>
      </c>
      <c r="O12" s="38">
        <v>672.52950428750989</v>
      </c>
      <c r="P12" s="38">
        <v>97.106598950370824</v>
      </c>
      <c r="Q12" s="38">
        <v>621.54099467093567</v>
      </c>
      <c r="R12" s="38">
        <v>412.48704585653144</v>
      </c>
      <c r="S12" s="38">
        <v>487.32727627005465</v>
      </c>
      <c r="T12" s="38">
        <v>168.11248636586336</v>
      </c>
      <c r="U12" s="38">
        <v>267.61502411598309</v>
      </c>
      <c r="V12" s="38">
        <v>694.09534273195993</v>
      </c>
      <c r="W12" s="38">
        <v>1537.3289656531244</v>
      </c>
      <c r="X12" s="38">
        <v>376.8417323749037</v>
      </c>
      <c r="Y12" s="33">
        <v>451.10164188692602</v>
      </c>
      <c r="Z12" s="34">
        <v>566.85918586057278</v>
      </c>
    </row>
    <row r="13" spans="2:26" ht="14" x14ac:dyDescent="0.15">
      <c r="B13" s="29"/>
      <c r="C13" s="35" t="s">
        <v>350</v>
      </c>
      <c r="D13" s="36"/>
      <c r="E13" s="37">
        <v>227.21165560877711</v>
      </c>
      <c r="F13" s="38">
        <v>213.63962693914215</v>
      </c>
      <c r="G13" s="38">
        <v>352.21778798687365</v>
      </c>
      <c r="H13" s="38">
        <v>238.07329164792583</v>
      </c>
      <c r="I13" s="38">
        <v>270.9657619538354</v>
      </c>
      <c r="J13" s="38">
        <v>152.1838487020089</v>
      </c>
      <c r="K13" s="38">
        <v>372.60839227871423</v>
      </c>
      <c r="L13" s="38">
        <v>156.91144744776437</v>
      </c>
      <c r="M13" s="38">
        <v>327.77365374784563</v>
      </c>
      <c r="N13" s="38">
        <v>373.13465021438606</v>
      </c>
      <c r="O13" s="38">
        <v>312.04712906050992</v>
      </c>
      <c r="P13" s="38">
        <v>81.898056256044626</v>
      </c>
      <c r="Q13" s="38">
        <v>318.5428675215054</v>
      </c>
      <c r="R13" s="38">
        <v>184.64144256520507</v>
      </c>
      <c r="S13" s="38">
        <v>230.37526967503953</v>
      </c>
      <c r="T13" s="38">
        <v>147.67123543496822</v>
      </c>
      <c r="U13" s="38">
        <v>191.97679554251303</v>
      </c>
      <c r="V13" s="38">
        <v>313.99112335485756</v>
      </c>
      <c r="W13" s="38">
        <v>576.87792176479365</v>
      </c>
      <c r="X13" s="38">
        <v>204.73809450883746</v>
      </c>
      <c r="Y13" s="33">
        <v>228.23795490147893</v>
      </c>
      <c r="Z13" s="34">
        <v>254.18979890408292</v>
      </c>
    </row>
    <row r="14" spans="2:26" ht="14" x14ac:dyDescent="0.15">
      <c r="B14" s="29"/>
      <c r="C14" s="40" t="s">
        <v>351</v>
      </c>
      <c r="D14" s="36"/>
      <c r="E14" s="37">
        <v>48.591678925796693</v>
      </c>
      <c r="F14" s="38">
        <v>44.321198309730384</v>
      </c>
      <c r="G14" s="38">
        <v>73.269954940474946</v>
      </c>
      <c r="H14" s="38">
        <v>50.568385136012509</v>
      </c>
      <c r="I14" s="38">
        <v>55.775442762485632</v>
      </c>
      <c r="J14" s="38">
        <v>42.235517934704291</v>
      </c>
      <c r="K14" s="38">
        <v>57.248782561472439</v>
      </c>
      <c r="L14" s="38">
        <v>25.848936147751214</v>
      </c>
      <c r="M14" s="38">
        <v>70.939929813585621</v>
      </c>
      <c r="N14" s="38">
        <v>37.053839260592063</v>
      </c>
      <c r="O14" s="38">
        <v>57.594894835235799</v>
      </c>
      <c r="P14" s="38">
        <v>17.730639100096298</v>
      </c>
      <c r="Q14" s="38">
        <v>48.68895071520452</v>
      </c>
      <c r="R14" s="38">
        <v>40.567694253579269</v>
      </c>
      <c r="S14" s="38">
        <v>47.565139867421095</v>
      </c>
      <c r="T14" s="38">
        <v>25.997939387495187</v>
      </c>
      <c r="U14" s="38">
        <v>39.410941271042581</v>
      </c>
      <c r="V14" s="38">
        <v>58.738259794815754</v>
      </c>
      <c r="W14" s="38">
        <v>106.97227077192568</v>
      </c>
      <c r="X14" s="38">
        <v>37.180372649085598</v>
      </c>
      <c r="Y14" s="33">
        <v>47.064945970161766</v>
      </c>
      <c r="Z14" s="34">
        <v>51.238768389231531</v>
      </c>
    </row>
    <row r="15" spans="2:26" ht="14" x14ac:dyDescent="0.15">
      <c r="B15" s="29"/>
      <c r="C15" s="35" t="s">
        <v>352</v>
      </c>
      <c r="D15" s="41"/>
      <c r="E15" s="37">
        <v>255.86175341749134</v>
      </c>
      <c r="F15" s="38">
        <v>243.98146069151954</v>
      </c>
      <c r="G15" s="38">
        <v>490.05542715793422</v>
      </c>
      <c r="H15" s="38">
        <v>270.57238610959632</v>
      </c>
      <c r="I15" s="38">
        <v>221.47183405930701</v>
      </c>
      <c r="J15" s="38">
        <v>126.37961127485752</v>
      </c>
      <c r="K15" s="38">
        <v>398.50919451178731</v>
      </c>
      <c r="L15" s="38">
        <v>125.80412154534314</v>
      </c>
      <c r="M15" s="38">
        <v>367.85927925677549</v>
      </c>
      <c r="N15" s="38">
        <v>408.95508006879101</v>
      </c>
      <c r="O15" s="38">
        <v>332.74541306661865</v>
      </c>
      <c r="P15" s="38">
        <v>53.93875535184425</v>
      </c>
      <c r="Q15" s="38">
        <v>319.75937087818227</v>
      </c>
      <c r="R15" s="38">
        <v>230.13627994224981</v>
      </c>
      <c r="S15" s="38">
        <v>267.86910049515876</v>
      </c>
      <c r="T15" s="38">
        <v>108.14249082045724</v>
      </c>
      <c r="U15" s="38">
        <v>222.56371605824287</v>
      </c>
      <c r="V15" s="38">
        <v>326.10560024148657</v>
      </c>
      <c r="W15" s="38">
        <v>644.13795607994905</v>
      </c>
      <c r="X15" s="38">
        <v>195.36601629992333</v>
      </c>
      <c r="Y15" s="33">
        <v>254.55539808557708</v>
      </c>
      <c r="Z15" s="34">
        <v>301.38766066703306</v>
      </c>
    </row>
    <row r="16" spans="2:26" ht="14" x14ac:dyDescent="0.15">
      <c r="B16" s="29"/>
      <c r="C16" s="35" t="s">
        <v>353</v>
      </c>
      <c r="D16" s="41"/>
      <c r="E16" s="37">
        <v>250.44301060987326</v>
      </c>
      <c r="F16" s="38">
        <v>231.08890265133721</v>
      </c>
      <c r="G16" s="38">
        <v>405.50649528196107</v>
      </c>
      <c r="H16" s="38">
        <v>273.2973125997915</v>
      </c>
      <c r="I16" s="38">
        <v>223.69285090651525</v>
      </c>
      <c r="J16" s="38">
        <v>206.60463891377509</v>
      </c>
      <c r="K16" s="38">
        <v>366.99188472179611</v>
      </c>
      <c r="L16" s="38">
        <v>122.50463509516381</v>
      </c>
      <c r="M16" s="38">
        <v>344.54560244831231</v>
      </c>
      <c r="N16" s="38">
        <v>362.38912857142878</v>
      </c>
      <c r="O16" s="38">
        <v>263.16852810706922</v>
      </c>
      <c r="P16" s="38">
        <v>58.232669461421899</v>
      </c>
      <c r="Q16" s="38">
        <v>366.83642449667371</v>
      </c>
      <c r="R16" s="38">
        <v>189.835682007413</v>
      </c>
      <c r="S16" s="38">
        <v>251.29615851614986</v>
      </c>
      <c r="T16" s="38">
        <v>138.71951693961842</v>
      </c>
      <c r="U16" s="38">
        <v>194.45460563552365</v>
      </c>
      <c r="V16" s="38">
        <v>352.97121977686459</v>
      </c>
      <c r="W16" s="38">
        <v>646.42546853021986</v>
      </c>
      <c r="X16" s="38">
        <v>233.6368801638308</v>
      </c>
      <c r="Y16" s="33">
        <v>250.39277458336372</v>
      </c>
      <c r="Z16" s="34">
        <v>273.6690982067376</v>
      </c>
    </row>
    <row r="17" spans="2:26" ht="14" x14ac:dyDescent="0.15">
      <c r="B17" s="29"/>
      <c r="C17" s="35" t="s">
        <v>354</v>
      </c>
      <c r="D17" s="41"/>
      <c r="E17" s="37">
        <v>207.58447641372288</v>
      </c>
      <c r="F17" s="38">
        <v>201.13182926655227</v>
      </c>
      <c r="G17" s="38">
        <v>355.58134489030647</v>
      </c>
      <c r="H17" s="38">
        <v>316.6733555152864</v>
      </c>
      <c r="I17" s="38">
        <v>219.06515437457955</v>
      </c>
      <c r="J17" s="38">
        <v>149.34846611351082</v>
      </c>
      <c r="K17" s="38">
        <v>395.66004140074608</v>
      </c>
      <c r="L17" s="38">
        <v>105.98595572270339</v>
      </c>
      <c r="M17" s="38">
        <v>297.71951454184716</v>
      </c>
      <c r="N17" s="38">
        <v>353.04483744288979</v>
      </c>
      <c r="O17" s="38">
        <v>307.24976552659518</v>
      </c>
      <c r="P17" s="38">
        <v>59.08387071070878</v>
      </c>
      <c r="Q17" s="38">
        <v>266.39172544541469</v>
      </c>
      <c r="R17" s="38">
        <v>221.54647203776403</v>
      </c>
      <c r="S17" s="38">
        <v>220.57248899461706</v>
      </c>
      <c r="T17" s="38">
        <v>99.914370793482732</v>
      </c>
      <c r="U17" s="38">
        <v>161.33901755154065</v>
      </c>
      <c r="V17" s="38">
        <v>235.82760680759131</v>
      </c>
      <c r="W17" s="38">
        <v>483.48648373425226</v>
      </c>
      <c r="X17" s="38">
        <v>138.4938086351427</v>
      </c>
      <c r="Y17" s="33">
        <v>203.04611356083669</v>
      </c>
      <c r="Z17" s="34">
        <v>249.35953551331431</v>
      </c>
    </row>
    <row r="18" spans="2:26" ht="14" x14ac:dyDescent="0.15">
      <c r="B18" s="29"/>
      <c r="C18" s="35" t="s">
        <v>355</v>
      </c>
      <c r="D18" s="41"/>
      <c r="E18" s="37">
        <v>289.29899420572076</v>
      </c>
      <c r="F18" s="38">
        <v>276.07030638316138</v>
      </c>
      <c r="G18" s="38">
        <v>544.90539655917814</v>
      </c>
      <c r="H18" s="38">
        <v>268.94022331302222</v>
      </c>
      <c r="I18" s="38">
        <v>299.81152198301697</v>
      </c>
      <c r="J18" s="38">
        <v>161.7696514810057</v>
      </c>
      <c r="K18" s="38">
        <v>396.02214953577317</v>
      </c>
      <c r="L18" s="38">
        <v>144.275613639558</v>
      </c>
      <c r="M18" s="38">
        <v>436.56249665128018</v>
      </c>
      <c r="N18" s="38">
        <v>418.05376129770968</v>
      </c>
      <c r="O18" s="38">
        <v>375.07546170469857</v>
      </c>
      <c r="P18" s="38">
        <v>100.63992606553063</v>
      </c>
      <c r="Q18" s="38">
        <v>355.00120762604365</v>
      </c>
      <c r="R18" s="38">
        <v>198.52483511386032</v>
      </c>
      <c r="S18" s="38">
        <v>296.50028616452749</v>
      </c>
      <c r="T18" s="38">
        <v>166.99935401928005</v>
      </c>
      <c r="U18" s="38">
        <v>249.54296228174874</v>
      </c>
      <c r="V18" s="38">
        <v>389.52923501866064</v>
      </c>
      <c r="W18" s="38">
        <v>645.29844980312839</v>
      </c>
      <c r="X18" s="38">
        <v>237.97941183696278</v>
      </c>
      <c r="Y18" s="33">
        <v>304.56607611290246</v>
      </c>
      <c r="Z18" s="34">
        <v>328.14378281940662</v>
      </c>
    </row>
    <row r="19" spans="2:26" ht="14" x14ac:dyDescent="0.15">
      <c r="B19" s="29"/>
      <c r="C19" s="35" t="s">
        <v>356</v>
      </c>
      <c r="D19" s="41"/>
      <c r="E19" s="37">
        <v>521.86969639897313</v>
      </c>
      <c r="F19" s="38">
        <v>492.25371380344347</v>
      </c>
      <c r="G19" s="38">
        <v>995.87873313488114</v>
      </c>
      <c r="H19" s="38">
        <v>619.16811826365461</v>
      </c>
      <c r="I19" s="38">
        <v>501.38459412397128</v>
      </c>
      <c r="J19" s="38">
        <v>276.92348699945472</v>
      </c>
      <c r="K19" s="38">
        <v>643.04734239497975</v>
      </c>
      <c r="L19" s="38">
        <v>241.44326642706665</v>
      </c>
      <c r="M19" s="38">
        <v>759.32151184117652</v>
      </c>
      <c r="N19" s="38">
        <v>659.75526968000145</v>
      </c>
      <c r="O19" s="38">
        <v>563.80903789098591</v>
      </c>
      <c r="P19" s="38">
        <v>118.74809253696203</v>
      </c>
      <c r="Q19" s="38">
        <v>819.13977579330196</v>
      </c>
      <c r="R19" s="38">
        <v>492.2334235627564</v>
      </c>
      <c r="S19" s="38">
        <v>537.73234586266301</v>
      </c>
      <c r="T19" s="38">
        <v>263.25480412573603</v>
      </c>
      <c r="U19" s="38">
        <v>433.66321991147493</v>
      </c>
      <c r="V19" s="38">
        <v>670.56129237526045</v>
      </c>
      <c r="W19" s="38">
        <v>1262.8829635690524</v>
      </c>
      <c r="X19" s="38">
        <v>411.46791010285438</v>
      </c>
      <c r="Y19" s="33">
        <v>520.88049610377027</v>
      </c>
      <c r="Z19" s="34">
        <v>624.73174319584962</v>
      </c>
    </row>
    <row r="20" spans="2:26" ht="14" x14ac:dyDescent="0.15">
      <c r="B20" s="29"/>
      <c r="C20" s="35" t="s">
        <v>137</v>
      </c>
      <c r="D20" s="41"/>
      <c r="E20" s="37">
        <v>228.22848003750298</v>
      </c>
      <c r="F20" s="38">
        <v>219.76864044558016</v>
      </c>
      <c r="G20" s="38">
        <v>384.92406627869127</v>
      </c>
      <c r="H20" s="38">
        <v>239.40821032863184</v>
      </c>
      <c r="I20" s="38">
        <v>266.55584074021453</v>
      </c>
      <c r="J20" s="38">
        <v>157.06145990949059</v>
      </c>
      <c r="K20" s="38">
        <v>300.32505711116454</v>
      </c>
      <c r="L20" s="38">
        <v>108.33775410698395</v>
      </c>
      <c r="M20" s="38">
        <v>340.63163715261936</v>
      </c>
      <c r="N20" s="38">
        <v>341.43809087651005</v>
      </c>
      <c r="O20" s="38">
        <v>349.10665028038659</v>
      </c>
      <c r="P20" s="38">
        <v>97.614866530547872</v>
      </c>
      <c r="Q20" s="38">
        <v>262.76138116829389</v>
      </c>
      <c r="R20" s="38">
        <v>187.18549420055842</v>
      </c>
      <c r="S20" s="38">
        <v>235.68790825529155</v>
      </c>
      <c r="T20" s="38">
        <v>142.95118411838513</v>
      </c>
      <c r="U20" s="38">
        <v>201.78212405818167</v>
      </c>
      <c r="V20" s="38">
        <v>280.41773422193</v>
      </c>
      <c r="W20" s="38">
        <v>637.98419786232148</v>
      </c>
      <c r="X20" s="38">
        <v>147.72737289049974</v>
      </c>
      <c r="Y20" s="33">
        <v>227.43184694392741</v>
      </c>
      <c r="Z20" s="34">
        <v>259.00150204858852</v>
      </c>
    </row>
    <row r="21" spans="2:26" ht="14" x14ac:dyDescent="0.15">
      <c r="B21" s="29"/>
      <c r="C21" s="35" t="s">
        <v>138</v>
      </c>
      <c r="D21" s="41"/>
      <c r="E21" s="37">
        <v>94.003066899695298</v>
      </c>
      <c r="F21" s="38">
        <v>94.223252088215531</v>
      </c>
      <c r="G21" s="38">
        <v>152.68233126729984</v>
      </c>
      <c r="H21" s="38">
        <v>102.27900115971626</v>
      </c>
      <c r="I21" s="38">
        <v>99.872667464468549</v>
      </c>
      <c r="J21" s="38">
        <v>75.69940793872415</v>
      </c>
      <c r="K21" s="38">
        <v>127.8790777294635</v>
      </c>
      <c r="L21" s="38">
        <v>65.130263727083005</v>
      </c>
      <c r="M21" s="38">
        <v>139.71193028627917</v>
      </c>
      <c r="N21" s="38">
        <v>86.983399602107269</v>
      </c>
      <c r="O21" s="38">
        <v>138.3580563186602</v>
      </c>
      <c r="P21" s="38">
        <v>36.886767778060133</v>
      </c>
      <c r="Q21" s="38">
        <v>143.40351160048331</v>
      </c>
      <c r="R21" s="38">
        <v>97.927881550901745</v>
      </c>
      <c r="S21" s="38">
        <v>101.48058385653681</v>
      </c>
      <c r="T21" s="38">
        <v>56.524891242882028</v>
      </c>
      <c r="U21" s="38">
        <v>79.426771701618918</v>
      </c>
      <c r="V21" s="38">
        <v>95.412047705773375</v>
      </c>
      <c r="W21" s="38">
        <v>221.79265309410678</v>
      </c>
      <c r="X21" s="38">
        <v>49.437935507070101</v>
      </c>
      <c r="Y21" s="33">
        <v>93.384182864975898</v>
      </c>
      <c r="Z21" s="34">
        <v>111.78695830405324</v>
      </c>
    </row>
    <row r="22" spans="2:26" ht="17" x14ac:dyDescent="0.15">
      <c r="B22" s="29"/>
      <c r="C22" s="35" t="s">
        <v>139</v>
      </c>
      <c r="D22" s="41"/>
      <c r="E22" s="37">
        <v>1.6248293549431172</v>
      </c>
      <c r="F22" s="38">
        <v>1.6057785965234439</v>
      </c>
      <c r="G22" s="38">
        <v>3.4362275006108018</v>
      </c>
      <c r="H22" s="38">
        <v>2.8083225707739476</v>
      </c>
      <c r="I22" s="38">
        <v>2.0588802323067976</v>
      </c>
      <c r="J22" s="38">
        <v>0.71089021779361961</v>
      </c>
      <c r="K22" s="38">
        <v>3.1452151791325078</v>
      </c>
      <c r="L22" s="38">
        <v>0.83029124306827051</v>
      </c>
      <c r="M22" s="38">
        <v>2.2980436650436422</v>
      </c>
      <c r="N22" s="38">
        <v>1.9086009197051264</v>
      </c>
      <c r="O22" s="38">
        <v>1.9814533681179627</v>
      </c>
      <c r="P22" s="38">
        <v>0.50674250826033629</v>
      </c>
      <c r="Q22" s="38">
        <v>2.4096534086731127</v>
      </c>
      <c r="R22" s="38">
        <v>1.585030295005764</v>
      </c>
      <c r="S22" s="38">
        <v>1.8029792813297836</v>
      </c>
      <c r="T22" s="38">
        <v>0.56591268920585491</v>
      </c>
      <c r="U22" s="38">
        <v>0.82209278885777992</v>
      </c>
      <c r="V22" s="38">
        <v>2.6889224000250449</v>
      </c>
      <c r="W22" s="38">
        <v>6.6560376665372685</v>
      </c>
      <c r="X22" s="38">
        <v>1.3912706625134421</v>
      </c>
      <c r="Y22" s="33">
        <v>1.6461469461302705</v>
      </c>
      <c r="Z22" s="34">
        <v>2.0963731398473868</v>
      </c>
    </row>
    <row r="23" spans="2:26" ht="14" x14ac:dyDescent="0.15">
      <c r="B23" s="29"/>
      <c r="C23" s="35" t="s">
        <v>140</v>
      </c>
      <c r="D23" s="41"/>
      <c r="E23" s="37">
        <v>294.57185994247385</v>
      </c>
      <c r="F23" s="38">
        <v>304.09668776660982</v>
      </c>
      <c r="G23" s="38">
        <v>589.3220623123774</v>
      </c>
      <c r="H23" s="38">
        <v>232.06090773173102</v>
      </c>
      <c r="I23" s="38">
        <v>298.29424510423826</v>
      </c>
      <c r="J23" s="38">
        <v>220.22256329088384</v>
      </c>
      <c r="K23" s="38">
        <v>512.58432436358885</v>
      </c>
      <c r="L23" s="38">
        <v>165.53268754803955</v>
      </c>
      <c r="M23" s="38">
        <v>420.7264297487792</v>
      </c>
      <c r="N23" s="38">
        <v>307.63480615869616</v>
      </c>
      <c r="O23" s="38">
        <v>471.31069630646294</v>
      </c>
      <c r="P23" s="38">
        <v>92.634453395197085</v>
      </c>
      <c r="Q23" s="38">
        <v>396.1145865737895</v>
      </c>
      <c r="R23" s="38">
        <v>288.34931985897629</v>
      </c>
      <c r="S23" s="38">
        <v>321.35431431605633</v>
      </c>
      <c r="T23" s="38">
        <v>208.31779599949741</v>
      </c>
      <c r="U23" s="38">
        <v>424.92953125729554</v>
      </c>
      <c r="V23" s="38">
        <v>276.01819276728992</v>
      </c>
      <c r="W23" s="38">
        <v>651.25812460157545</v>
      </c>
      <c r="X23" s="38">
        <v>139.28696363851529</v>
      </c>
      <c r="Y23" s="33">
        <v>296.39568913435966</v>
      </c>
      <c r="Z23" s="34">
        <v>347.0654620594841</v>
      </c>
    </row>
    <row r="24" spans="2:26" ht="14" x14ac:dyDescent="0.15">
      <c r="B24" s="29"/>
      <c r="C24" s="35" t="s">
        <v>141</v>
      </c>
      <c r="D24" s="41"/>
      <c r="E24" s="37">
        <v>4.9193372030739999</v>
      </c>
      <c r="F24" s="38">
        <v>4.9339314899696847</v>
      </c>
      <c r="G24" s="38">
        <v>8.8693966773161002</v>
      </c>
      <c r="H24" s="38">
        <v>6.1637493635953886</v>
      </c>
      <c r="I24" s="38">
        <v>5.8206095108185343</v>
      </c>
      <c r="J24" s="38">
        <v>4.5805574144306149</v>
      </c>
      <c r="K24" s="38">
        <v>7.8531256018418807</v>
      </c>
      <c r="L24" s="38">
        <v>2.3846127113694444</v>
      </c>
      <c r="M24" s="38">
        <v>7.979044614262139</v>
      </c>
      <c r="N24" s="38">
        <v>5.3047738831456313</v>
      </c>
      <c r="O24" s="38">
        <v>5.573260870393856</v>
      </c>
      <c r="P24" s="38">
        <v>1.0415136161828045</v>
      </c>
      <c r="Q24" s="38">
        <v>4.9177878571089151</v>
      </c>
      <c r="R24" s="38">
        <v>3.9361179170904768</v>
      </c>
      <c r="S24" s="38">
        <v>5.4386136263938223</v>
      </c>
      <c r="T24" s="38">
        <v>2.1087064218350355</v>
      </c>
      <c r="U24" s="38">
        <v>3.5632636971304281</v>
      </c>
      <c r="V24" s="38">
        <v>7.2570395952445361</v>
      </c>
      <c r="W24" s="38">
        <v>22.178894632542839</v>
      </c>
      <c r="X24" s="38">
        <v>2.7958175230323152</v>
      </c>
      <c r="Y24" s="33">
        <v>5.2063251579540566</v>
      </c>
      <c r="Z24" s="34">
        <v>5.6846272469063326</v>
      </c>
    </row>
    <row r="25" spans="2:26" ht="14" x14ac:dyDescent="0.15">
      <c r="B25" s="29"/>
      <c r="C25" s="35" t="s">
        <v>142</v>
      </c>
      <c r="D25" s="41"/>
      <c r="E25" s="37">
        <v>318.15571447837084</v>
      </c>
      <c r="F25" s="38">
        <v>334.4286885890881</v>
      </c>
      <c r="G25" s="38">
        <v>655.85468471534148</v>
      </c>
      <c r="H25" s="38">
        <v>224.21202366267056</v>
      </c>
      <c r="I25" s="38">
        <v>349.6809866334309</v>
      </c>
      <c r="J25" s="38">
        <v>272.53231731823536</v>
      </c>
      <c r="K25" s="38">
        <v>418.05557547456556</v>
      </c>
      <c r="L25" s="38">
        <v>200.38913536121152</v>
      </c>
      <c r="M25" s="38">
        <v>366.083870880652</v>
      </c>
      <c r="N25" s="38">
        <v>491.04215490468454</v>
      </c>
      <c r="O25" s="38">
        <v>346.14249243112226</v>
      </c>
      <c r="P25" s="38">
        <v>151.41432915114899</v>
      </c>
      <c r="Q25" s="38">
        <v>449.08284741503593</v>
      </c>
      <c r="R25" s="38">
        <v>294.85335396254254</v>
      </c>
      <c r="S25" s="38">
        <v>359.21853114917775</v>
      </c>
      <c r="T25" s="38">
        <v>200.68665462093264</v>
      </c>
      <c r="U25" s="38">
        <v>270.50154086089998</v>
      </c>
      <c r="V25" s="38">
        <v>341.08218889280874</v>
      </c>
      <c r="W25" s="38">
        <v>641.63136692608077</v>
      </c>
      <c r="X25" s="38">
        <v>238.8314281195162</v>
      </c>
      <c r="Y25" s="33">
        <v>329.2956926713893</v>
      </c>
      <c r="Z25" s="34">
        <v>382.6398097963193</v>
      </c>
    </row>
    <row r="26" spans="2:26" ht="14" x14ac:dyDescent="0.15">
      <c r="B26" s="29"/>
      <c r="C26" s="35" t="s">
        <v>143</v>
      </c>
      <c r="D26" s="41"/>
      <c r="E26" s="37">
        <v>9.9387870969857648</v>
      </c>
      <c r="F26" s="38">
        <v>9.7656382003989997</v>
      </c>
      <c r="G26" s="38">
        <v>19.680054423498106</v>
      </c>
      <c r="H26" s="38">
        <v>10.535586186800069</v>
      </c>
      <c r="I26" s="38">
        <v>6.7358371621693403</v>
      </c>
      <c r="J26" s="38">
        <v>7.7925262820271239</v>
      </c>
      <c r="K26" s="38">
        <v>13.389696301626959</v>
      </c>
      <c r="L26" s="38">
        <v>4.3792437736984073</v>
      </c>
      <c r="M26" s="38">
        <v>13.589824469086535</v>
      </c>
      <c r="N26" s="38">
        <v>8.0309773339673587</v>
      </c>
      <c r="O26" s="38">
        <v>11.259572474964234</v>
      </c>
      <c r="P26" s="38">
        <v>3.3380981746939771</v>
      </c>
      <c r="Q26" s="38">
        <v>18.362588497701495</v>
      </c>
      <c r="R26" s="38">
        <v>8.2253334622864784</v>
      </c>
      <c r="S26" s="38">
        <v>10.826473652842299</v>
      </c>
      <c r="T26" s="38">
        <v>3.8646223076084834</v>
      </c>
      <c r="U26" s="38">
        <v>6.3178354691903014</v>
      </c>
      <c r="V26" s="38">
        <v>15.386160046492913</v>
      </c>
      <c r="W26" s="38">
        <v>40.511556343072478</v>
      </c>
      <c r="X26" s="38">
        <v>6.63855015579888</v>
      </c>
      <c r="Y26" s="33">
        <v>10.361253947571649</v>
      </c>
      <c r="Z26" s="34">
        <v>11.877592634037242</v>
      </c>
    </row>
    <row r="27" spans="2:26" ht="14" x14ac:dyDescent="0.15">
      <c r="B27" s="29"/>
      <c r="C27" s="35" t="s">
        <v>144</v>
      </c>
      <c r="D27" s="41"/>
      <c r="E27" s="37">
        <v>0.69939227708557972</v>
      </c>
      <c r="F27" s="38">
        <v>0.71505774777176012</v>
      </c>
      <c r="G27" s="38">
        <v>1.5703477613775711</v>
      </c>
      <c r="H27" s="38">
        <v>0.84456442692656541</v>
      </c>
      <c r="I27" s="38">
        <v>0.68454271494002161</v>
      </c>
      <c r="J27" s="38">
        <v>0.46309454351859725</v>
      </c>
      <c r="K27" s="38">
        <v>0.98516902130449857</v>
      </c>
      <c r="L27" s="38">
        <v>0.28441204074140558</v>
      </c>
      <c r="M27" s="38">
        <v>0.76256413522025734</v>
      </c>
      <c r="N27" s="38">
        <v>0.72266238821873197</v>
      </c>
      <c r="O27" s="38">
        <v>0.91729462820919572</v>
      </c>
      <c r="P27" s="38">
        <v>0.21747599603914147</v>
      </c>
      <c r="Q27" s="38">
        <v>1.2137440073765626</v>
      </c>
      <c r="R27" s="38">
        <v>0.58009604554061467</v>
      </c>
      <c r="S27" s="38">
        <v>0.78802172174115148</v>
      </c>
      <c r="T27" s="38">
        <v>0.32838942620039735</v>
      </c>
      <c r="U27" s="38">
        <v>0.56555977208408248</v>
      </c>
      <c r="V27" s="38">
        <v>0.72769790990602445</v>
      </c>
      <c r="W27" s="38">
        <v>2.19209947021753</v>
      </c>
      <c r="X27" s="38">
        <v>0.27290607936510186</v>
      </c>
      <c r="Y27" s="33">
        <v>0.70255344143113985</v>
      </c>
      <c r="Z27" s="34">
        <v>0.86974880246988584</v>
      </c>
    </row>
    <row r="28" spans="2:26" ht="14" x14ac:dyDescent="0.15">
      <c r="B28" s="29"/>
      <c r="C28" s="35" t="s">
        <v>145</v>
      </c>
      <c r="D28" s="41"/>
      <c r="E28" s="37">
        <v>2518.3863659504586</v>
      </c>
      <c r="F28" s="38">
        <v>2316.6745348229269</v>
      </c>
      <c r="G28" s="38">
        <v>5352.0427970853789</v>
      </c>
      <c r="H28" s="38">
        <v>2579.4474627546692</v>
      </c>
      <c r="I28" s="38">
        <v>2128.158075776475</v>
      </c>
      <c r="J28" s="38">
        <v>783.31070697919529</v>
      </c>
      <c r="K28" s="38">
        <v>3128.1161143966083</v>
      </c>
      <c r="L28" s="38">
        <v>1181.8405693986997</v>
      </c>
      <c r="M28" s="38">
        <v>3516.9030623011354</v>
      </c>
      <c r="N28" s="38">
        <v>3411.0631164519423</v>
      </c>
      <c r="O28" s="38">
        <v>3007.6937178670501</v>
      </c>
      <c r="P28" s="38">
        <v>491.23497746956298</v>
      </c>
      <c r="Q28" s="38">
        <v>3939.8017640109811</v>
      </c>
      <c r="R28" s="38">
        <v>2193.4985736644962</v>
      </c>
      <c r="S28" s="38">
        <v>2572.3431197968589</v>
      </c>
      <c r="T28" s="38">
        <v>757.02399068490115</v>
      </c>
      <c r="U28" s="38">
        <v>1452.9710372245638</v>
      </c>
      <c r="V28" s="38">
        <v>3918.3036781603209</v>
      </c>
      <c r="W28" s="38">
        <v>8810.3901563836189</v>
      </c>
      <c r="X28" s="38">
        <v>2112.4440646049165</v>
      </c>
      <c r="Y28" s="33">
        <v>2519.622004428762</v>
      </c>
      <c r="Z28" s="34">
        <v>3078.4325443637508</v>
      </c>
    </row>
    <row r="29" spans="2:26" ht="14" x14ac:dyDescent="0.15">
      <c r="B29" s="29"/>
      <c r="C29" s="35" t="s">
        <v>146</v>
      </c>
      <c r="D29" s="41"/>
      <c r="E29" s="37">
        <v>220.08467123208447</v>
      </c>
      <c r="F29" s="38">
        <v>221.67194179602726</v>
      </c>
      <c r="G29" s="38">
        <v>400.08151063781577</v>
      </c>
      <c r="H29" s="38">
        <v>252.33631715870183</v>
      </c>
      <c r="I29" s="38">
        <v>258.63332670238793</v>
      </c>
      <c r="J29" s="38">
        <v>175.90921806926187</v>
      </c>
      <c r="K29" s="38">
        <v>364.51975287328668</v>
      </c>
      <c r="L29" s="38">
        <v>99.848116862668547</v>
      </c>
      <c r="M29" s="38">
        <v>354.5741018841926</v>
      </c>
      <c r="N29" s="38">
        <v>276.27274519763404</v>
      </c>
      <c r="O29" s="38">
        <v>349.48130272391614</v>
      </c>
      <c r="P29" s="38">
        <v>36.493056749494627</v>
      </c>
      <c r="Q29" s="38">
        <v>357.77720305072137</v>
      </c>
      <c r="R29" s="38">
        <v>200.25411384095094</v>
      </c>
      <c r="S29" s="38">
        <v>248.23580732917424</v>
      </c>
      <c r="T29" s="38">
        <v>64.014127092357739</v>
      </c>
      <c r="U29" s="38">
        <v>141.51675586501531</v>
      </c>
      <c r="V29" s="38">
        <v>284.61462930346948</v>
      </c>
      <c r="W29" s="38">
        <v>648.49904325615876</v>
      </c>
      <c r="X29" s="38">
        <v>150.10242174466023</v>
      </c>
      <c r="Y29" s="33">
        <v>220.50149720490813</v>
      </c>
      <c r="Z29" s="34">
        <v>269.67197037575426</v>
      </c>
    </row>
    <row r="30" spans="2:26" ht="14" x14ac:dyDescent="0.15">
      <c r="B30" s="29"/>
      <c r="C30" s="35" t="s">
        <v>147</v>
      </c>
      <c r="D30" s="36"/>
      <c r="E30" s="37">
        <v>34.298100498250299</v>
      </c>
      <c r="F30" s="38">
        <v>33.121005544740342</v>
      </c>
      <c r="G30" s="38">
        <v>57.162100781246529</v>
      </c>
      <c r="H30" s="38">
        <v>45.542667451228482</v>
      </c>
      <c r="I30" s="38">
        <v>29.654771985354429</v>
      </c>
      <c r="J30" s="38">
        <v>21.795878649737791</v>
      </c>
      <c r="K30" s="38">
        <v>46.101449549610649</v>
      </c>
      <c r="L30" s="38">
        <v>17.17647551636043</v>
      </c>
      <c r="M30" s="38">
        <v>64.24524728544138</v>
      </c>
      <c r="N30" s="38">
        <v>26.523306368067587</v>
      </c>
      <c r="O30" s="38">
        <v>43.897268464808157</v>
      </c>
      <c r="P30" s="38">
        <v>16.343563098282523</v>
      </c>
      <c r="Q30" s="38">
        <v>43.244078023186844</v>
      </c>
      <c r="R30" s="38">
        <v>27.262075534589101</v>
      </c>
      <c r="S30" s="38">
        <v>35.429594855590409</v>
      </c>
      <c r="T30" s="38">
        <v>20.075790012768984</v>
      </c>
      <c r="U30" s="38">
        <v>34.539451766158798</v>
      </c>
      <c r="V30" s="38">
        <v>45.102587029491588</v>
      </c>
      <c r="W30" s="38">
        <v>107.2437253228476</v>
      </c>
      <c r="X30" s="38">
        <v>22.760028108981562</v>
      </c>
      <c r="Y30" s="33">
        <v>35.328230493662019</v>
      </c>
      <c r="Z30" s="34">
        <v>40.572431368346699</v>
      </c>
    </row>
    <row r="31" spans="2:26" ht="14" x14ac:dyDescent="0.15">
      <c r="B31" s="29"/>
      <c r="C31" s="35" t="s">
        <v>148</v>
      </c>
      <c r="D31" s="36"/>
      <c r="E31" s="37">
        <v>3.9229388679908106</v>
      </c>
      <c r="F31" s="38">
        <v>3.6517993232350849</v>
      </c>
      <c r="G31" s="38">
        <v>5.9086387186122407</v>
      </c>
      <c r="H31" s="38">
        <v>4.6865440032188461</v>
      </c>
      <c r="I31" s="38">
        <v>3.6920066530141424</v>
      </c>
      <c r="J31" s="38">
        <v>2.6304706828121009</v>
      </c>
      <c r="K31" s="38">
        <v>5.8672844559774067</v>
      </c>
      <c r="L31" s="38">
        <v>2.0285952277683093</v>
      </c>
      <c r="M31" s="38">
        <v>5.5369046662690451</v>
      </c>
      <c r="N31" s="38">
        <v>4.2916527264670759</v>
      </c>
      <c r="O31" s="38">
        <v>4.1241218195704867</v>
      </c>
      <c r="P31" s="38">
        <v>1.8308418687101178</v>
      </c>
      <c r="Q31" s="38">
        <v>6.0303920991775293</v>
      </c>
      <c r="R31" s="38">
        <v>3.1822645225565704</v>
      </c>
      <c r="S31" s="38">
        <v>3.8643473330716156</v>
      </c>
      <c r="T31" s="38">
        <v>2.4047879756272121</v>
      </c>
      <c r="U31" s="38">
        <v>3.8028466329616042</v>
      </c>
      <c r="V31" s="38">
        <v>4.4803801242231645</v>
      </c>
      <c r="W31" s="38">
        <v>9.9889437544355051</v>
      </c>
      <c r="X31" s="38">
        <v>2.3884912805738563</v>
      </c>
      <c r="Y31" s="33">
        <v>3.8472632993359048</v>
      </c>
      <c r="Z31" s="34">
        <v>4.3376391868837887</v>
      </c>
    </row>
    <row r="32" spans="2:26" ht="14" x14ac:dyDescent="0.15">
      <c r="B32" s="29"/>
      <c r="C32" s="35" t="s">
        <v>149</v>
      </c>
      <c r="D32" s="36"/>
      <c r="E32" s="37">
        <v>0.51705865513256422</v>
      </c>
      <c r="F32" s="38">
        <v>0.51917594296609859</v>
      </c>
      <c r="G32" s="38">
        <v>0.97428046373730992</v>
      </c>
      <c r="H32" s="38">
        <v>0.62670995423812204</v>
      </c>
      <c r="I32" s="38">
        <v>0.44584672346229431</v>
      </c>
      <c r="J32" s="38">
        <v>0.58517347162737954</v>
      </c>
      <c r="K32" s="38">
        <v>0.60038019474454352</v>
      </c>
      <c r="L32" s="38">
        <v>0.22135069828777409</v>
      </c>
      <c r="M32" s="38">
        <v>0.72094970144328518</v>
      </c>
      <c r="N32" s="38">
        <v>0.66844788389516097</v>
      </c>
      <c r="O32" s="38">
        <v>0.57105466552946371</v>
      </c>
      <c r="P32" s="38">
        <v>0.12791289580467474</v>
      </c>
      <c r="Q32" s="38">
        <v>0.62126674310692076</v>
      </c>
      <c r="R32" s="38">
        <v>0.42316631100455654</v>
      </c>
      <c r="S32" s="38">
        <v>0.56772976086002391</v>
      </c>
      <c r="T32" s="38">
        <v>0.26144321631773138</v>
      </c>
      <c r="U32" s="38">
        <v>0.40749801867583896</v>
      </c>
      <c r="V32" s="38">
        <v>0.56678704095437105</v>
      </c>
      <c r="W32" s="38">
        <v>1.3675461683545949</v>
      </c>
      <c r="X32" s="38">
        <v>0.26498931856761987</v>
      </c>
      <c r="Y32" s="33">
        <v>0.51625200933351512</v>
      </c>
      <c r="Z32" s="34">
        <v>0.59088108295535002</v>
      </c>
    </row>
    <row r="33" spans="2:26" ht="14" x14ac:dyDescent="0.15">
      <c r="B33" s="29"/>
      <c r="C33" s="35" t="s">
        <v>150</v>
      </c>
      <c r="D33" s="36"/>
      <c r="E33" s="37">
        <v>673.72976017364647</v>
      </c>
      <c r="F33" s="38">
        <v>648.60860068584657</v>
      </c>
      <c r="G33" s="38">
        <v>1168.5021390241911</v>
      </c>
      <c r="H33" s="38">
        <v>780.87605135496153</v>
      </c>
      <c r="I33" s="38">
        <v>527.00127741516155</v>
      </c>
      <c r="J33" s="38">
        <v>611.47542328822249</v>
      </c>
      <c r="K33" s="38">
        <v>878.13577189849423</v>
      </c>
      <c r="L33" s="38">
        <v>294.53215391544683</v>
      </c>
      <c r="M33" s="38">
        <v>1282.1584454422705</v>
      </c>
      <c r="N33" s="38">
        <v>1130.1630127726171</v>
      </c>
      <c r="O33" s="38">
        <v>734.66256918385795</v>
      </c>
      <c r="P33" s="38">
        <v>185.6939199624714</v>
      </c>
      <c r="Q33" s="38">
        <v>537.34313173567955</v>
      </c>
      <c r="R33" s="38">
        <v>534.67084898765722</v>
      </c>
      <c r="S33" s="38">
        <v>704.91337736570597</v>
      </c>
      <c r="T33" s="38">
        <v>371.42342886316385</v>
      </c>
      <c r="U33" s="38">
        <v>623.7665917471794</v>
      </c>
      <c r="V33" s="38">
        <v>1057.5945551544694</v>
      </c>
      <c r="W33" s="38">
        <v>2641.2073494906708</v>
      </c>
      <c r="X33" s="38">
        <v>510.62113116334302</v>
      </c>
      <c r="Y33" s="33">
        <v>705.25246169939919</v>
      </c>
      <c r="Z33" s="34">
        <v>764.7900318584517</v>
      </c>
    </row>
    <row r="34" spans="2:26" ht="14" x14ac:dyDescent="0.15">
      <c r="B34" s="29"/>
      <c r="C34" s="35" t="s">
        <v>151</v>
      </c>
      <c r="D34" s="36"/>
      <c r="E34" s="37">
        <v>76.259177959986488</v>
      </c>
      <c r="F34" s="38">
        <v>72.759749554194656</v>
      </c>
      <c r="G34" s="38">
        <v>139.59869815381208</v>
      </c>
      <c r="H34" s="38">
        <v>80.996819654345543</v>
      </c>
      <c r="I34" s="38">
        <v>61.782854045796121</v>
      </c>
      <c r="J34" s="38">
        <v>32.754414963224178</v>
      </c>
      <c r="K34" s="38">
        <v>116.1758107158487</v>
      </c>
      <c r="L34" s="38">
        <v>29.784913397937949</v>
      </c>
      <c r="M34" s="38">
        <v>170.09501357736525</v>
      </c>
      <c r="N34" s="38">
        <v>86.5461024570088</v>
      </c>
      <c r="O34" s="38">
        <v>117.54132888541223</v>
      </c>
      <c r="P34" s="38">
        <v>31.031979417520859</v>
      </c>
      <c r="Q34" s="38">
        <v>126.81728016750576</v>
      </c>
      <c r="R34" s="38">
        <v>61.149746719359811</v>
      </c>
      <c r="S34" s="38">
        <v>78.01700640249669</v>
      </c>
      <c r="T34" s="38">
        <v>45.753463531816081</v>
      </c>
      <c r="U34" s="38">
        <v>89.255241203582784</v>
      </c>
      <c r="V34" s="38">
        <v>94.347196850934495</v>
      </c>
      <c r="W34" s="38">
        <v>215.15621877042699</v>
      </c>
      <c r="X34" s="38">
        <v>49.599227323987677</v>
      </c>
      <c r="Y34" s="33">
        <v>76.604086232769603</v>
      </c>
      <c r="Z34" s="34">
        <v>90.742765392803577</v>
      </c>
    </row>
    <row r="35" spans="2:26" ht="14" x14ac:dyDescent="0.15">
      <c r="B35" s="29"/>
      <c r="C35" s="35" t="s">
        <v>252</v>
      </c>
      <c r="D35" s="36"/>
      <c r="E35" s="37">
        <v>210.19336965608935</v>
      </c>
      <c r="F35" s="38">
        <v>202.20814000772873</v>
      </c>
      <c r="G35" s="38">
        <v>337.77890390517513</v>
      </c>
      <c r="H35" s="38">
        <v>198.51363586482057</v>
      </c>
      <c r="I35" s="38">
        <v>211.99246022659437</v>
      </c>
      <c r="J35" s="38">
        <v>183.73802210232262</v>
      </c>
      <c r="K35" s="38">
        <v>323.58830378396544</v>
      </c>
      <c r="L35" s="38">
        <v>92.88337086154479</v>
      </c>
      <c r="M35" s="38">
        <v>374.47579544285935</v>
      </c>
      <c r="N35" s="38">
        <v>264.92520233886728</v>
      </c>
      <c r="O35" s="38">
        <v>252.67876414741673</v>
      </c>
      <c r="P35" s="38">
        <v>67.441970383820831</v>
      </c>
      <c r="Q35" s="38">
        <v>337.25406543389079</v>
      </c>
      <c r="R35" s="38">
        <v>169.2404220740278</v>
      </c>
      <c r="S35" s="38">
        <v>221.86831426895014</v>
      </c>
      <c r="T35" s="38">
        <v>96.115107688456661</v>
      </c>
      <c r="U35" s="38">
        <v>158.06191861091443</v>
      </c>
      <c r="V35" s="38">
        <v>280.66382510460102</v>
      </c>
      <c r="W35" s="38">
        <v>609.57045884767274</v>
      </c>
      <c r="X35" s="38">
        <v>154.95116713206647</v>
      </c>
      <c r="Y35" s="33">
        <v>211.69229861604097</v>
      </c>
      <c r="Z35" s="34">
        <v>238.35541232835919</v>
      </c>
    </row>
    <row r="36" spans="2:26" ht="14" x14ac:dyDescent="0.15">
      <c r="B36" s="29"/>
      <c r="C36" s="35" t="s">
        <v>253</v>
      </c>
      <c r="D36" s="36"/>
      <c r="E36" s="37">
        <v>115.85485752887827</v>
      </c>
      <c r="F36" s="38">
        <v>103.57635922379905</v>
      </c>
      <c r="G36" s="38">
        <v>187.1788086558592</v>
      </c>
      <c r="H36" s="38">
        <v>118.40310331376932</v>
      </c>
      <c r="I36" s="38">
        <v>85.476536651530367</v>
      </c>
      <c r="J36" s="38">
        <v>79.922050638244016</v>
      </c>
      <c r="K36" s="38">
        <v>146.54856426768868</v>
      </c>
      <c r="L36" s="38">
        <v>56.4095795660241</v>
      </c>
      <c r="M36" s="38">
        <v>149.55580374842981</v>
      </c>
      <c r="N36" s="38">
        <v>142.12224505112945</v>
      </c>
      <c r="O36" s="38">
        <v>133.2474579554671</v>
      </c>
      <c r="P36" s="38">
        <v>37.018236432023123</v>
      </c>
      <c r="Q36" s="38">
        <v>179.29454352928335</v>
      </c>
      <c r="R36" s="38">
        <v>98.129452895608424</v>
      </c>
      <c r="S36" s="38">
        <v>112.80671165252204</v>
      </c>
      <c r="T36" s="38">
        <v>52.797955743008366</v>
      </c>
      <c r="U36" s="38">
        <v>87.515859226830571</v>
      </c>
      <c r="V36" s="38">
        <v>172.13512879063967</v>
      </c>
      <c r="W36" s="38">
        <v>395.51044399454992</v>
      </c>
      <c r="X36" s="38">
        <v>90.122325079954294</v>
      </c>
      <c r="Y36" s="33">
        <v>118.15112579776688</v>
      </c>
      <c r="Z36" s="34">
        <v>124.69938299855949</v>
      </c>
    </row>
    <row r="37" spans="2:26" ht="14" x14ac:dyDescent="0.15">
      <c r="B37" s="29"/>
      <c r="C37" s="35" t="s">
        <v>254</v>
      </c>
      <c r="D37" s="36"/>
      <c r="E37" s="37">
        <v>15.940919392769585</v>
      </c>
      <c r="F37" s="38">
        <v>16.534975675882187</v>
      </c>
      <c r="G37" s="38">
        <v>26.5733842237114</v>
      </c>
      <c r="H37" s="38">
        <v>26.403027612069014</v>
      </c>
      <c r="I37" s="38">
        <v>14.211000335010255</v>
      </c>
      <c r="J37" s="38">
        <v>11.608674350832985</v>
      </c>
      <c r="K37" s="38">
        <v>24.149030700364008</v>
      </c>
      <c r="L37" s="38">
        <v>8.4252788017744642</v>
      </c>
      <c r="M37" s="38">
        <v>32.684676366638222</v>
      </c>
      <c r="N37" s="38">
        <v>14.308974706123168</v>
      </c>
      <c r="O37" s="38">
        <v>18.718355936249839</v>
      </c>
      <c r="P37" s="38">
        <v>6.3579472427915134</v>
      </c>
      <c r="Q37" s="38">
        <v>30.156895911666123</v>
      </c>
      <c r="R37" s="38">
        <v>16.093887920777384</v>
      </c>
      <c r="S37" s="38">
        <v>18.285419975684242</v>
      </c>
      <c r="T37" s="38">
        <v>6.849030142805888</v>
      </c>
      <c r="U37" s="38">
        <v>10.190089206931564</v>
      </c>
      <c r="V37" s="38">
        <v>16.321648108322599</v>
      </c>
      <c r="W37" s="38">
        <v>34.607116531016082</v>
      </c>
      <c r="X37" s="38">
        <v>9.0345540642777724</v>
      </c>
      <c r="Y37" s="33">
        <v>15.793849248047806</v>
      </c>
      <c r="Z37" s="34">
        <v>19.559040337945532</v>
      </c>
    </row>
    <row r="38" spans="2:26" ht="14" x14ac:dyDescent="0.15">
      <c r="B38" s="29"/>
      <c r="C38" s="35" t="s">
        <v>255</v>
      </c>
      <c r="D38" s="36"/>
      <c r="E38" s="37">
        <v>3.6769043405006969</v>
      </c>
      <c r="F38" s="38">
        <v>3.859102179198445</v>
      </c>
      <c r="G38" s="38">
        <v>6.7446389992633575</v>
      </c>
      <c r="H38" s="38">
        <v>7.9358745887895639</v>
      </c>
      <c r="I38" s="38">
        <v>4.2895628462547926</v>
      </c>
      <c r="J38" s="38">
        <v>2.0578116404531142</v>
      </c>
      <c r="K38" s="38">
        <v>5.4943800272851773</v>
      </c>
      <c r="L38" s="38">
        <v>2.9533125423769033</v>
      </c>
      <c r="M38" s="38">
        <v>5.6240725340015194</v>
      </c>
      <c r="N38" s="38">
        <v>5.3055615523633008</v>
      </c>
      <c r="O38" s="38">
        <v>4.7535915023468744</v>
      </c>
      <c r="P38" s="38">
        <v>1.6422450298202642</v>
      </c>
      <c r="Q38" s="38">
        <v>5.4841415488075773</v>
      </c>
      <c r="R38" s="38">
        <v>3.8190665719361814</v>
      </c>
      <c r="S38" s="38">
        <v>4.1931426694140042</v>
      </c>
      <c r="T38" s="38">
        <v>2.040388679126083</v>
      </c>
      <c r="U38" s="38">
        <v>3.2453779687762139</v>
      </c>
      <c r="V38" s="38">
        <v>3.5353672297879082</v>
      </c>
      <c r="W38" s="38">
        <v>9.6159794883898204</v>
      </c>
      <c r="X38" s="38">
        <v>1.5813816158803546</v>
      </c>
      <c r="Y38" s="33">
        <v>3.7108599296456708</v>
      </c>
      <c r="Z38" s="34">
        <v>4.8971447484667303</v>
      </c>
    </row>
    <row r="39" spans="2:26" ht="14" x14ac:dyDescent="0.15">
      <c r="B39" s="29"/>
      <c r="C39" s="35" t="s">
        <v>256</v>
      </c>
      <c r="D39" s="36"/>
      <c r="E39" s="37">
        <v>16.029552664259644</v>
      </c>
      <c r="F39" s="38">
        <v>14.714435599003517</v>
      </c>
      <c r="G39" s="38">
        <v>25.956228403819669</v>
      </c>
      <c r="H39" s="38">
        <v>15.547749177105208</v>
      </c>
      <c r="I39" s="38">
        <v>14.056955180458372</v>
      </c>
      <c r="J39" s="38">
        <v>9.0348607900359497</v>
      </c>
      <c r="K39" s="38">
        <v>24.846984859950272</v>
      </c>
      <c r="L39" s="38">
        <v>9.5004936853645265</v>
      </c>
      <c r="M39" s="38">
        <v>21.892093937945258</v>
      </c>
      <c r="N39" s="38">
        <v>18.716228166203113</v>
      </c>
      <c r="O39" s="38">
        <v>17.793373402009554</v>
      </c>
      <c r="P39" s="38">
        <v>8.5379188736810132</v>
      </c>
      <c r="Q39" s="38">
        <v>16.117095885370752</v>
      </c>
      <c r="R39" s="38">
        <v>11.285193182760803</v>
      </c>
      <c r="S39" s="38">
        <v>15.527265069985093</v>
      </c>
      <c r="T39" s="38">
        <v>11.507482358068485</v>
      </c>
      <c r="U39" s="38">
        <v>20.50127604309391</v>
      </c>
      <c r="V39" s="38">
        <v>19.632515968515325</v>
      </c>
      <c r="W39" s="38">
        <v>37.091883293657872</v>
      </c>
      <c r="X39" s="38">
        <v>11.816711017542479</v>
      </c>
      <c r="Y39" s="33">
        <v>15.913283767617074</v>
      </c>
      <c r="Z39" s="34">
        <v>17.391299981332576</v>
      </c>
    </row>
    <row r="40" spans="2:26" ht="14" x14ac:dyDescent="0.15">
      <c r="B40" s="29"/>
      <c r="C40" s="35" t="s">
        <v>257</v>
      </c>
      <c r="D40" s="36"/>
      <c r="E40" s="37">
        <v>4.6632291945466271</v>
      </c>
      <c r="F40" s="38">
        <v>4.7866527844872335</v>
      </c>
      <c r="G40" s="38">
        <v>8.100058321068305</v>
      </c>
      <c r="H40" s="38">
        <v>4.8660169277916454</v>
      </c>
      <c r="I40" s="38">
        <v>3.702451099400776</v>
      </c>
      <c r="J40" s="38">
        <v>5.2226343448547912</v>
      </c>
      <c r="K40" s="38">
        <v>5.3671865252700952</v>
      </c>
      <c r="L40" s="38">
        <v>3.0691768917991396</v>
      </c>
      <c r="M40" s="38">
        <v>6.4745470307997763</v>
      </c>
      <c r="N40" s="38">
        <v>4.0147576172546087</v>
      </c>
      <c r="O40" s="38">
        <v>5.4546954934849596</v>
      </c>
      <c r="P40" s="38">
        <v>1.5539070144115807</v>
      </c>
      <c r="Q40" s="38">
        <v>7.4150395484157379</v>
      </c>
      <c r="R40" s="38">
        <v>3.6297769154497637</v>
      </c>
      <c r="S40" s="38">
        <v>5.1307022277367125</v>
      </c>
      <c r="T40" s="38">
        <v>2.7728490795259875</v>
      </c>
      <c r="U40" s="38">
        <v>4.0056132158496061</v>
      </c>
      <c r="V40" s="38">
        <v>4.1082237488305262</v>
      </c>
      <c r="W40" s="38">
        <v>9.8140947332332935</v>
      </c>
      <c r="X40" s="38">
        <v>2.0836986492241993</v>
      </c>
      <c r="Y40" s="33">
        <v>4.5821485683288081</v>
      </c>
      <c r="Z40" s="34">
        <v>5.2242585152329655</v>
      </c>
    </row>
    <row r="41" spans="2:26" ht="14" x14ac:dyDescent="0.15">
      <c r="B41" s="29"/>
      <c r="C41" s="35" t="s">
        <v>258</v>
      </c>
      <c r="D41" s="36"/>
      <c r="E41" s="37">
        <v>221.08716541313561</v>
      </c>
      <c r="F41" s="38">
        <v>210.03020399549624</v>
      </c>
      <c r="G41" s="38">
        <v>404.07682847080491</v>
      </c>
      <c r="H41" s="38">
        <v>249.45085954224808</v>
      </c>
      <c r="I41" s="38">
        <v>155.16753323080326</v>
      </c>
      <c r="J41" s="38">
        <v>172.08283338010037</v>
      </c>
      <c r="K41" s="38">
        <v>238.89951731286402</v>
      </c>
      <c r="L41" s="38">
        <v>124.83013699005919</v>
      </c>
      <c r="M41" s="38">
        <v>315.44232262186239</v>
      </c>
      <c r="N41" s="38">
        <v>359.18594071182929</v>
      </c>
      <c r="O41" s="38">
        <v>293.68545990254205</v>
      </c>
      <c r="P41" s="38">
        <v>47.661744099825867</v>
      </c>
      <c r="Q41" s="38">
        <v>292.25648653628042</v>
      </c>
      <c r="R41" s="38">
        <v>185.42328789612691</v>
      </c>
      <c r="S41" s="38">
        <v>228.75315543670877</v>
      </c>
      <c r="T41" s="38">
        <v>113.22160815143386</v>
      </c>
      <c r="U41" s="38">
        <v>199.9019862839165</v>
      </c>
      <c r="V41" s="38">
        <v>284.82542140053846</v>
      </c>
      <c r="W41" s="38">
        <v>520.91651211100339</v>
      </c>
      <c r="X41" s="38">
        <v>183.04721979433126</v>
      </c>
      <c r="Y41" s="33">
        <v>223.88414167761093</v>
      </c>
      <c r="Z41" s="34">
        <v>248.57034619095472</v>
      </c>
    </row>
    <row r="42" spans="2:26" ht="14" x14ac:dyDescent="0.15">
      <c r="B42" s="29"/>
      <c r="C42" s="35" t="s">
        <v>259</v>
      </c>
      <c r="D42" s="36"/>
      <c r="E42" s="37">
        <v>74.377738154965726</v>
      </c>
      <c r="F42" s="38">
        <v>72.611946383941614</v>
      </c>
      <c r="G42" s="38">
        <v>147.01214600347225</v>
      </c>
      <c r="H42" s="38">
        <v>69.311533242184083</v>
      </c>
      <c r="I42" s="38">
        <v>63.130715042477647</v>
      </c>
      <c r="J42" s="38">
        <v>58.511142457151216</v>
      </c>
      <c r="K42" s="38">
        <v>76.548955548900594</v>
      </c>
      <c r="L42" s="38">
        <v>31.751464316315435</v>
      </c>
      <c r="M42" s="38">
        <v>92.809172540357551</v>
      </c>
      <c r="N42" s="38">
        <v>88.163878270345165</v>
      </c>
      <c r="O42" s="38">
        <v>85.73564993326201</v>
      </c>
      <c r="P42" s="38">
        <v>28.683035455271998</v>
      </c>
      <c r="Q42" s="38">
        <v>98.119210362599873</v>
      </c>
      <c r="R42" s="38">
        <v>52.658177912169762</v>
      </c>
      <c r="S42" s="38">
        <v>79.5314741248053</v>
      </c>
      <c r="T42" s="38">
        <v>35.767512481799393</v>
      </c>
      <c r="U42" s="38">
        <v>56.511103410068372</v>
      </c>
      <c r="V42" s="38">
        <v>92.039738704301783</v>
      </c>
      <c r="W42" s="38">
        <v>210.50509656524818</v>
      </c>
      <c r="X42" s="38">
        <v>48.496404754170854</v>
      </c>
      <c r="Y42" s="33">
        <v>74.143258101918633</v>
      </c>
      <c r="Z42" s="34">
        <v>85.360380830828944</v>
      </c>
    </row>
    <row r="43" spans="2:26" ht="14" x14ac:dyDescent="0.15">
      <c r="B43" s="29"/>
      <c r="C43" s="35" t="s">
        <v>260</v>
      </c>
      <c r="D43" s="36"/>
      <c r="E43" s="37">
        <v>260.75100867123763</v>
      </c>
      <c r="F43" s="38">
        <v>234.1413534854355</v>
      </c>
      <c r="G43" s="38">
        <v>395.08119755475082</v>
      </c>
      <c r="H43" s="38">
        <v>321.31664356477995</v>
      </c>
      <c r="I43" s="38">
        <v>281.73376587963202</v>
      </c>
      <c r="J43" s="38">
        <v>156.67064700868625</v>
      </c>
      <c r="K43" s="38">
        <v>273.60978201859012</v>
      </c>
      <c r="L43" s="38">
        <v>118.95970562011969</v>
      </c>
      <c r="M43" s="38">
        <v>488.54363230858405</v>
      </c>
      <c r="N43" s="38">
        <v>278.18681172088458</v>
      </c>
      <c r="O43" s="38">
        <v>338.58389298636615</v>
      </c>
      <c r="P43" s="38">
        <v>119.57109446127401</v>
      </c>
      <c r="Q43" s="38">
        <v>311.57894621573394</v>
      </c>
      <c r="R43" s="38">
        <v>223.50873368835735</v>
      </c>
      <c r="S43" s="38">
        <v>246.83436768428274</v>
      </c>
      <c r="T43" s="38">
        <v>193.76481598214343</v>
      </c>
      <c r="U43" s="38">
        <v>361.75954802740051</v>
      </c>
      <c r="V43" s="38">
        <v>373.04599323484126</v>
      </c>
      <c r="W43" s="38">
        <v>754.63655776025223</v>
      </c>
      <c r="X43" s="38">
        <v>210.29177519108725</v>
      </c>
      <c r="Y43" s="33">
        <v>265.99228156765145</v>
      </c>
      <c r="Z43" s="34">
        <v>279.76533135756836</v>
      </c>
    </row>
    <row r="44" spans="2:26" ht="14" x14ac:dyDescent="0.15">
      <c r="B44" s="29"/>
      <c r="C44" s="35" t="s">
        <v>261</v>
      </c>
      <c r="D44" s="36"/>
      <c r="E44" s="37">
        <v>8527.1567518376596</v>
      </c>
      <c r="F44" s="38">
        <v>9091.1403314183335</v>
      </c>
      <c r="G44" s="38">
        <v>17061.052060252961</v>
      </c>
      <c r="H44" s="38">
        <v>10212.969080259485</v>
      </c>
      <c r="I44" s="38">
        <v>9837.8337149923027</v>
      </c>
      <c r="J44" s="38">
        <v>7455.454700320407</v>
      </c>
      <c r="K44" s="38">
        <v>14014.116639175309</v>
      </c>
      <c r="L44" s="38">
        <v>3994.5800318009055</v>
      </c>
      <c r="M44" s="38">
        <v>13685.972155779909</v>
      </c>
      <c r="N44" s="38">
        <v>10968.727734488135</v>
      </c>
      <c r="O44" s="38">
        <v>13376.353037500949</v>
      </c>
      <c r="P44" s="38">
        <v>2149.4743421086032</v>
      </c>
      <c r="Q44" s="38">
        <v>12688.536763331607</v>
      </c>
      <c r="R44" s="38">
        <v>6993.3935888030683</v>
      </c>
      <c r="S44" s="38">
        <v>10194.790284542378</v>
      </c>
      <c r="T44" s="38">
        <v>2819.7148039793224</v>
      </c>
      <c r="U44" s="38">
        <v>4126.5965269205826</v>
      </c>
      <c r="V44" s="38">
        <v>9241.4177914330321</v>
      </c>
      <c r="W44" s="38">
        <v>24171.929851739485</v>
      </c>
      <c r="X44" s="38">
        <v>3747.5630992737488</v>
      </c>
      <c r="Y44" s="33">
        <v>8579.6553535495896</v>
      </c>
      <c r="Z44" s="34">
        <v>11177.667372474722</v>
      </c>
    </row>
    <row r="45" spans="2:26" ht="14" x14ac:dyDescent="0.15">
      <c r="B45" s="29"/>
      <c r="C45" s="35" t="s">
        <v>262</v>
      </c>
      <c r="D45" s="36"/>
      <c r="E45" s="37">
        <v>236.28712591942181</v>
      </c>
      <c r="F45" s="38">
        <v>228.08544243924126</v>
      </c>
      <c r="G45" s="38">
        <v>404.66288969636838</v>
      </c>
      <c r="H45" s="38">
        <v>266.12474392180781</v>
      </c>
      <c r="I45" s="38">
        <v>208.12139417261275</v>
      </c>
      <c r="J45" s="38">
        <v>177.92600855586272</v>
      </c>
      <c r="K45" s="38">
        <v>282.25109532639033</v>
      </c>
      <c r="L45" s="38">
        <v>126.88381115606543</v>
      </c>
      <c r="M45" s="38">
        <v>371.3068753091631</v>
      </c>
      <c r="N45" s="38">
        <v>295.55905340926569</v>
      </c>
      <c r="O45" s="38">
        <v>278.74832108665254</v>
      </c>
      <c r="P45" s="38">
        <v>88.128068866144034</v>
      </c>
      <c r="Q45" s="38">
        <v>337.7550061978564</v>
      </c>
      <c r="R45" s="38">
        <v>199.99977019333764</v>
      </c>
      <c r="S45" s="38">
        <v>246.10741103436376</v>
      </c>
      <c r="T45" s="38">
        <v>139.58289909280839</v>
      </c>
      <c r="U45" s="38">
        <v>194.21740028005175</v>
      </c>
      <c r="V45" s="38">
        <v>292.18041202777101</v>
      </c>
      <c r="W45" s="38">
        <v>613.28036440339577</v>
      </c>
      <c r="X45" s="38">
        <v>164.14029649250611</v>
      </c>
      <c r="Y45" s="33">
        <v>236.73588667783324</v>
      </c>
      <c r="Z45" s="34">
        <v>272.04339252654603</v>
      </c>
    </row>
    <row r="46" spans="2:26" ht="14" x14ac:dyDescent="0.15">
      <c r="B46" s="29"/>
      <c r="C46" s="35" t="s">
        <v>263</v>
      </c>
      <c r="D46" s="36"/>
      <c r="E46" s="37">
        <v>6.6904278031947904</v>
      </c>
      <c r="F46" s="38">
        <v>6.9874243248488472</v>
      </c>
      <c r="G46" s="38">
        <v>11.969618727614588</v>
      </c>
      <c r="H46" s="38">
        <v>16.057635991009906</v>
      </c>
      <c r="I46" s="38">
        <v>8.4738142542262285</v>
      </c>
      <c r="J46" s="38">
        <v>4.4485387505400382</v>
      </c>
      <c r="K46" s="38">
        <v>10.916674995143744</v>
      </c>
      <c r="L46" s="38">
        <v>3.1215799415643453</v>
      </c>
      <c r="M46" s="38">
        <v>12.144873349353086</v>
      </c>
      <c r="N46" s="38">
        <v>7.3620275992425332</v>
      </c>
      <c r="O46" s="38">
        <v>8.6706255331077831</v>
      </c>
      <c r="P46" s="38">
        <v>2.2231397684093528</v>
      </c>
      <c r="Q46" s="38">
        <v>21.399985555479056</v>
      </c>
      <c r="R46" s="38">
        <v>7.2542231142364875</v>
      </c>
      <c r="S46" s="38">
        <v>7.8951283588665397</v>
      </c>
      <c r="T46" s="38">
        <v>2.5241790834342872</v>
      </c>
      <c r="U46" s="38">
        <v>3.3697307179148406</v>
      </c>
      <c r="V46" s="38">
        <v>8.7870759905667786</v>
      </c>
      <c r="W46" s="38">
        <v>16.854451943814581</v>
      </c>
      <c r="X46" s="38">
        <v>5.4151479387564914</v>
      </c>
      <c r="Y46" s="33">
        <v>6.67359269331231</v>
      </c>
      <c r="Z46" s="34">
        <v>8.8637581447487896</v>
      </c>
    </row>
    <row r="47" spans="2:26" ht="14" x14ac:dyDescent="0.15">
      <c r="B47" s="29"/>
      <c r="C47" s="35" t="s">
        <v>154</v>
      </c>
      <c r="D47" s="36"/>
      <c r="E47" s="37">
        <v>1553.1385999981903</v>
      </c>
      <c r="F47" s="38">
        <v>1599.2228128325733</v>
      </c>
      <c r="G47" s="38">
        <v>3310.5802260683795</v>
      </c>
      <c r="H47" s="38">
        <v>1580.4469119963865</v>
      </c>
      <c r="I47" s="38">
        <v>1178.0524840784888</v>
      </c>
      <c r="J47" s="38">
        <v>905.60372434921328</v>
      </c>
      <c r="K47" s="38">
        <v>2156.7111070837386</v>
      </c>
      <c r="L47" s="38">
        <v>706.82349433040474</v>
      </c>
      <c r="M47" s="38">
        <v>2833.9879517790419</v>
      </c>
      <c r="N47" s="38">
        <v>2697.8186192535045</v>
      </c>
      <c r="O47" s="38">
        <v>1922.1114350013588</v>
      </c>
      <c r="P47" s="38">
        <v>599.12938605474699</v>
      </c>
      <c r="Q47" s="38">
        <v>2161.432980512438</v>
      </c>
      <c r="R47" s="38">
        <v>1376.6259890487413</v>
      </c>
      <c r="S47" s="38">
        <v>1767.1897390199729</v>
      </c>
      <c r="T47" s="38">
        <v>638.72538794580328</v>
      </c>
      <c r="U47" s="38">
        <v>1096.5146862334864</v>
      </c>
      <c r="V47" s="38">
        <v>2116.595137160482</v>
      </c>
      <c r="W47" s="38">
        <v>5503.056680249696</v>
      </c>
      <c r="X47" s="38">
        <v>920.12349869171214</v>
      </c>
      <c r="Y47" s="33">
        <v>1650.7384972333284</v>
      </c>
      <c r="Z47" s="34">
        <v>2019.4693983014188</v>
      </c>
    </row>
    <row r="48" spans="2:26" ht="14" x14ac:dyDescent="0.15">
      <c r="B48" s="29"/>
      <c r="C48" s="35" t="s">
        <v>155</v>
      </c>
      <c r="D48" s="36"/>
      <c r="E48" s="37">
        <v>4.7739382424645749</v>
      </c>
      <c r="F48" s="38">
        <v>4.7687375346022272</v>
      </c>
      <c r="G48" s="38">
        <v>6.6366461529016885</v>
      </c>
      <c r="H48" s="38">
        <v>4.9943002900436735</v>
      </c>
      <c r="I48" s="38">
        <v>5.3572228352394315</v>
      </c>
      <c r="J48" s="38">
        <v>4.1552462780235206</v>
      </c>
      <c r="K48" s="38">
        <v>7.7357146573364135</v>
      </c>
      <c r="L48" s="38">
        <v>3.543077642342999</v>
      </c>
      <c r="M48" s="38">
        <v>6.9951217374774322</v>
      </c>
      <c r="N48" s="38">
        <v>4.181324341962064</v>
      </c>
      <c r="O48" s="38">
        <v>5.7614246324614138</v>
      </c>
      <c r="P48" s="38">
        <v>2.4113404473729063</v>
      </c>
      <c r="Q48" s="38">
        <v>6.9422480522582841</v>
      </c>
      <c r="R48" s="38">
        <v>4.700470080945232</v>
      </c>
      <c r="S48" s="38">
        <v>5.0675345595494434</v>
      </c>
      <c r="T48" s="38">
        <v>3.0642044682803271</v>
      </c>
      <c r="U48" s="38">
        <v>4.4994449398252696</v>
      </c>
      <c r="V48" s="38">
        <v>4.5963984514793212</v>
      </c>
      <c r="W48" s="38">
        <v>9.1381245270000484</v>
      </c>
      <c r="X48" s="38">
        <v>2.7817913087219894</v>
      </c>
      <c r="Y48" s="33">
        <v>4.7299806197902834</v>
      </c>
      <c r="Z48" s="34">
        <v>5.5477278025471621</v>
      </c>
    </row>
    <row r="49" spans="2:26" ht="17" x14ac:dyDescent="0.15">
      <c r="B49" s="29"/>
      <c r="C49" s="35" t="s">
        <v>156</v>
      </c>
      <c r="D49" s="36"/>
      <c r="E49" s="37">
        <v>1.2239137656696297</v>
      </c>
      <c r="F49" s="38">
        <v>1.3416883135844639</v>
      </c>
      <c r="G49" s="38">
        <v>2.4047563753144203</v>
      </c>
      <c r="H49" s="38">
        <v>2.2782479024938351</v>
      </c>
      <c r="I49" s="38">
        <v>0.89881112200320079</v>
      </c>
      <c r="J49" s="38">
        <v>1.1251849454664893</v>
      </c>
      <c r="K49" s="38">
        <v>1.7834905899472773</v>
      </c>
      <c r="L49" s="38">
        <v>0.53742953253642045</v>
      </c>
      <c r="M49" s="38">
        <v>2.282697886485856</v>
      </c>
      <c r="N49" s="38">
        <v>1.5941798421459366</v>
      </c>
      <c r="O49" s="38">
        <v>1.6587141664860769</v>
      </c>
      <c r="P49" s="38">
        <v>0.43600635689959144</v>
      </c>
      <c r="Q49" s="38">
        <v>1.3061683134694175</v>
      </c>
      <c r="R49" s="38">
        <v>1.347919706688417</v>
      </c>
      <c r="S49" s="38">
        <v>1.4855295765367658</v>
      </c>
      <c r="T49" s="38">
        <v>0.42398573452439375</v>
      </c>
      <c r="U49" s="38">
        <v>0.6003531291333305</v>
      </c>
      <c r="V49" s="38">
        <v>1.2583695823262804</v>
      </c>
      <c r="W49" s="38">
        <v>3.3165891146758884</v>
      </c>
      <c r="X49" s="38">
        <v>0.5974075118204889</v>
      </c>
      <c r="Y49" s="33">
        <v>1.2227758659303709</v>
      </c>
      <c r="Z49" s="34">
        <v>1.5835229197456675</v>
      </c>
    </row>
    <row r="50" spans="2:26" ht="14" x14ac:dyDescent="0.15">
      <c r="B50" s="29"/>
      <c r="C50" s="35" t="s">
        <v>157</v>
      </c>
      <c r="D50" s="41"/>
      <c r="E50" s="37">
        <v>3.9004862770698576</v>
      </c>
      <c r="F50" s="38">
        <v>3.820157886076633</v>
      </c>
      <c r="G50" s="38">
        <v>5.9708269911075131</v>
      </c>
      <c r="H50" s="38">
        <v>4.6858005716430595</v>
      </c>
      <c r="I50" s="38">
        <v>4.2579584303069753</v>
      </c>
      <c r="J50" s="38">
        <v>3.2943670923143427</v>
      </c>
      <c r="K50" s="38">
        <v>5.4400594384174701</v>
      </c>
      <c r="L50" s="38">
        <v>1.948866262456231</v>
      </c>
      <c r="M50" s="38">
        <v>5.7908012141810188</v>
      </c>
      <c r="N50" s="38">
        <v>3.7556949242238384</v>
      </c>
      <c r="O50" s="38">
        <v>4.796473327210764</v>
      </c>
      <c r="P50" s="38">
        <v>2.2781219101684553</v>
      </c>
      <c r="Q50" s="38">
        <v>5.1183219546492751</v>
      </c>
      <c r="R50" s="38">
        <v>3.9139287599527148</v>
      </c>
      <c r="S50" s="38">
        <v>4.049068841270393</v>
      </c>
      <c r="T50" s="38">
        <v>2.6774386438578603</v>
      </c>
      <c r="U50" s="38">
        <v>4.115603653209817</v>
      </c>
      <c r="V50" s="38">
        <v>3.6506585355159706</v>
      </c>
      <c r="W50" s="38">
        <v>9.9385860708466112</v>
      </c>
      <c r="X50" s="38">
        <v>1.6034633841968458</v>
      </c>
      <c r="Y50" s="33">
        <v>3.879104832344777</v>
      </c>
      <c r="Z50" s="34">
        <v>4.3736538186917349</v>
      </c>
    </row>
    <row r="51" spans="2:26" ht="14" x14ac:dyDescent="0.15">
      <c r="B51" s="29"/>
      <c r="C51" s="35" t="s">
        <v>158</v>
      </c>
      <c r="D51" s="41"/>
      <c r="E51" s="37">
        <v>522.48323681237457</v>
      </c>
      <c r="F51" s="38">
        <v>539.16129202120453</v>
      </c>
      <c r="G51" s="38">
        <v>948.92424068899481</v>
      </c>
      <c r="H51" s="38">
        <v>764.06611744131874</v>
      </c>
      <c r="I51" s="38">
        <v>483.31175447679146</v>
      </c>
      <c r="J51" s="38">
        <v>527.25134679189671</v>
      </c>
      <c r="K51" s="38">
        <v>743.4749368714813</v>
      </c>
      <c r="L51" s="38">
        <v>206.76378093026437</v>
      </c>
      <c r="M51" s="38">
        <v>829.72877033498719</v>
      </c>
      <c r="N51" s="38">
        <v>530.82793380233579</v>
      </c>
      <c r="O51" s="38">
        <v>706.84626120717337</v>
      </c>
      <c r="P51" s="38">
        <v>216.58652364479531</v>
      </c>
      <c r="Q51" s="38">
        <v>649.24950514162026</v>
      </c>
      <c r="R51" s="38">
        <v>441.79465160977497</v>
      </c>
      <c r="S51" s="38">
        <v>585.52037425721198</v>
      </c>
      <c r="T51" s="38">
        <v>286.03960192732478</v>
      </c>
      <c r="U51" s="38">
        <v>531.37446763026776</v>
      </c>
      <c r="V51" s="38">
        <v>589.64412600739593</v>
      </c>
      <c r="W51" s="38">
        <v>1952.5790138521616</v>
      </c>
      <c r="X51" s="38">
        <v>223.19591845316663</v>
      </c>
      <c r="Y51" s="33">
        <v>547.71555542107228</v>
      </c>
      <c r="Z51" s="34">
        <v>629.65853718877827</v>
      </c>
    </row>
    <row r="52" spans="2:26" ht="14" x14ac:dyDescent="0.15">
      <c r="B52" s="29"/>
      <c r="C52" s="35" t="s">
        <v>159</v>
      </c>
      <c r="D52" s="41"/>
      <c r="E52" s="37">
        <v>215.06027888442546</v>
      </c>
      <c r="F52" s="38">
        <v>209.61823126576019</v>
      </c>
      <c r="G52" s="38">
        <v>402.35301457496706</v>
      </c>
      <c r="H52" s="38">
        <v>220.19223737076976</v>
      </c>
      <c r="I52" s="38">
        <v>197.02322643203451</v>
      </c>
      <c r="J52" s="38">
        <v>148.35699384073101</v>
      </c>
      <c r="K52" s="38">
        <v>303.68367809939082</v>
      </c>
      <c r="L52" s="38">
        <v>108.13050165282246</v>
      </c>
      <c r="M52" s="38">
        <v>410.5014322116736</v>
      </c>
      <c r="N52" s="38">
        <v>396.66649303823738</v>
      </c>
      <c r="O52" s="38">
        <v>352.32103834527362</v>
      </c>
      <c r="P52" s="38">
        <v>48.523008812301612</v>
      </c>
      <c r="Q52" s="38">
        <v>306.67945169798134</v>
      </c>
      <c r="R52" s="38">
        <v>156.68694944584448</v>
      </c>
      <c r="S52" s="38">
        <v>232.21499434856051</v>
      </c>
      <c r="T52" s="38">
        <v>84.952843436524091</v>
      </c>
      <c r="U52" s="38">
        <v>160.62024695306184</v>
      </c>
      <c r="V52" s="38">
        <v>289.65034341552348</v>
      </c>
      <c r="W52" s="38">
        <v>675.88741546110361</v>
      </c>
      <c r="X52" s="38">
        <v>149.70404133225983</v>
      </c>
      <c r="Y52" s="33">
        <v>217.59632481172881</v>
      </c>
      <c r="Z52" s="34">
        <v>258.36455411876409</v>
      </c>
    </row>
    <row r="53" spans="2:26" ht="14" x14ac:dyDescent="0.15">
      <c r="B53" s="29"/>
      <c r="C53" s="35" t="s">
        <v>160</v>
      </c>
      <c r="D53" s="41"/>
      <c r="E53" s="37">
        <v>0.59214237578085838</v>
      </c>
      <c r="F53" s="38">
        <v>0.6239242358043986</v>
      </c>
      <c r="G53" s="38">
        <v>1.0682337345406812</v>
      </c>
      <c r="H53" s="38">
        <v>0.98397036427137763</v>
      </c>
      <c r="I53" s="38">
        <v>1.0236957628656311</v>
      </c>
      <c r="J53" s="38">
        <v>0.46066177293231209</v>
      </c>
      <c r="K53" s="38">
        <v>0.93013867407579187</v>
      </c>
      <c r="L53" s="38">
        <v>0.38178540539332351</v>
      </c>
      <c r="M53" s="38">
        <v>0.87659614777784323</v>
      </c>
      <c r="N53" s="38">
        <v>0.44450076795791621</v>
      </c>
      <c r="O53" s="38">
        <v>0.87217322412854703</v>
      </c>
      <c r="P53" s="38">
        <v>0.1791127024918544</v>
      </c>
      <c r="Q53" s="38">
        <v>0.86420556272322346</v>
      </c>
      <c r="R53" s="38">
        <v>0.5902867646337191</v>
      </c>
      <c r="S53" s="38">
        <v>0.69653375072140478</v>
      </c>
      <c r="T53" s="38">
        <v>0.25872150271290545</v>
      </c>
      <c r="U53" s="38">
        <v>0.40444553267336297</v>
      </c>
      <c r="V53" s="38">
        <v>0.61090665686144563</v>
      </c>
      <c r="W53" s="38">
        <v>1.9133868748351923</v>
      </c>
      <c r="X53" s="38">
        <v>0.25274002823450592</v>
      </c>
      <c r="Y53" s="33">
        <v>0.59841335949805607</v>
      </c>
      <c r="Z53" s="34">
        <v>0.76526003261113229</v>
      </c>
    </row>
    <row r="54" spans="2:26" ht="14" x14ac:dyDescent="0.15">
      <c r="B54" s="29"/>
      <c r="C54" s="35" t="s">
        <v>161</v>
      </c>
      <c r="D54" s="41"/>
      <c r="E54" s="37">
        <v>833.54047756922091</v>
      </c>
      <c r="F54" s="38">
        <v>868.23426158403538</v>
      </c>
      <c r="G54" s="38">
        <v>1419.1602529234005</v>
      </c>
      <c r="H54" s="38">
        <v>1165.3027115275968</v>
      </c>
      <c r="I54" s="38">
        <v>948.69256354941206</v>
      </c>
      <c r="J54" s="38">
        <v>793.01342023105701</v>
      </c>
      <c r="K54" s="38">
        <v>1309.35211167119</v>
      </c>
      <c r="L54" s="38">
        <v>455.9300456799524</v>
      </c>
      <c r="M54" s="38">
        <v>1617.9887592418727</v>
      </c>
      <c r="N54" s="38">
        <v>1011.71318148005</v>
      </c>
      <c r="O54" s="38">
        <v>1133.8306731347891</v>
      </c>
      <c r="P54" s="38">
        <v>269.970711737268</v>
      </c>
      <c r="Q54" s="38">
        <v>1129.418582656534</v>
      </c>
      <c r="R54" s="38">
        <v>745.00490437460576</v>
      </c>
      <c r="S54" s="38">
        <v>946.89042022199374</v>
      </c>
      <c r="T54" s="38">
        <v>441.27865501356553</v>
      </c>
      <c r="U54" s="38">
        <v>787.66986285019232</v>
      </c>
      <c r="V54" s="38">
        <v>991.59819907245583</v>
      </c>
      <c r="W54" s="38">
        <v>3438.7049123052952</v>
      </c>
      <c r="X54" s="38">
        <v>381.76296454702555</v>
      </c>
      <c r="Y54" s="33">
        <v>872.46277852624814</v>
      </c>
      <c r="Z54" s="34">
        <v>1017.6971624391078</v>
      </c>
    </row>
    <row r="55" spans="2:26" ht="14" x14ac:dyDescent="0.15">
      <c r="B55" s="29"/>
      <c r="C55" s="35" t="s">
        <v>162</v>
      </c>
      <c r="D55" s="41"/>
      <c r="E55" s="37">
        <v>2378.380333164559</v>
      </c>
      <c r="F55" s="38">
        <v>2332.7963636867089</v>
      </c>
      <c r="G55" s="38">
        <v>3914.495959144037</v>
      </c>
      <c r="H55" s="38">
        <v>3169.2569351514589</v>
      </c>
      <c r="I55" s="38">
        <v>2363.2910395061558</v>
      </c>
      <c r="J55" s="38">
        <v>1703.6036775752893</v>
      </c>
      <c r="K55" s="38">
        <v>3697.2015217832745</v>
      </c>
      <c r="L55" s="38">
        <v>1125.3374780399708</v>
      </c>
      <c r="M55" s="38">
        <v>4781.4276014849038</v>
      </c>
      <c r="N55" s="38">
        <v>5040.0402191451822</v>
      </c>
      <c r="O55" s="38">
        <v>3000.7169123633812</v>
      </c>
      <c r="P55" s="38">
        <v>1261.496610684907</v>
      </c>
      <c r="Q55" s="38">
        <v>2770.4020964758247</v>
      </c>
      <c r="R55" s="38">
        <v>1697.7936789410601</v>
      </c>
      <c r="S55" s="38">
        <v>2505.3405555526501</v>
      </c>
      <c r="T55" s="38">
        <v>1491.3931743850442</v>
      </c>
      <c r="U55" s="38">
        <v>2269.1014734173473</v>
      </c>
      <c r="V55" s="38">
        <v>2502.1166076151335</v>
      </c>
      <c r="W55" s="38">
        <v>6248.3297003819689</v>
      </c>
      <c r="X55" s="38">
        <v>1231.7889346387437</v>
      </c>
      <c r="Y55" s="33">
        <v>2377.3358965948501</v>
      </c>
      <c r="Z55" s="34">
        <v>2761.2339652585842</v>
      </c>
    </row>
    <row r="56" spans="2:26" ht="14" x14ac:dyDescent="0.15">
      <c r="B56" s="42"/>
      <c r="C56" s="43" t="s">
        <v>163</v>
      </c>
      <c r="D56" s="44"/>
      <c r="E56" s="37">
        <v>0.50442729118732144</v>
      </c>
      <c r="F56" s="38">
        <v>0.49118647044471642</v>
      </c>
      <c r="G56" s="38">
        <v>0.82451775197982335</v>
      </c>
      <c r="H56" s="38">
        <v>0.43496949440791399</v>
      </c>
      <c r="I56" s="38">
        <v>0.57170197395504907</v>
      </c>
      <c r="J56" s="38">
        <v>0.39106237049947656</v>
      </c>
      <c r="K56" s="38">
        <v>0.94079250324194741</v>
      </c>
      <c r="L56" s="38">
        <v>0.26511195474536475</v>
      </c>
      <c r="M56" s="38">
        <v>0.88515836763772593</v>
      </c>
      <c r="N56" s="38">
        <v>0.64883390541917962</v>
      </c>
      <c r="O56" s="38">
        <v>0.63154938063384125</v>
      </c>
      <c r="P56" s="38">
        <v>0.1803257835010825</v>
      </c>
      <c r="Q56" s="38">
        <v>0.76069805006900282</v>
      </c>
      <c r="R56" s="38">
        <v>0.38656675317071287</v>
      </c>
      <c r="S56" s="38">
        <v>0.5359763078978047</v>
      </c>
      <c r="T56" s="38">
        <v>0.25473892723434333</v>
      </c>
      <c r="U56" s="38">
        <v>0.38629726537326498</v>
      </c>
      <c r="V56" s="38">
        <v>0.66137716731599816</v>
      </c>
      <c r="W56" s="38">
        <v>1.3633617967351981</v>
      </c>
      <c r="X56" s="38">
        <v>0.37390579814976244</v>
      </c>
      <c r="Y56" s="33">
        <v>0.50531690594753298</v>
      </c>
      <c r="Z56" s="34">
        <v>0.58356811565266542</v>
      </c>
    </row>
    <row r="57" spans="2:26" ht="14" x14ac:dyDescent="0.15">
      <c r="B57" s="45" t="s">
        <v>164</v>
      </c>
      <c r="C57" s="46"/>
      <c r="D57" s="47">
        <v>50</v>
      </c>
      <c r="E57" s="48" t="s">
        <v>165</v>
      </c>
      <c r="F57" s="49" t="s">
        <v>165</v>
      </c>
      <c r="G57" s="49" t="s">
        <v>165</v>
      </c>
      <c r="H57" s="49" t="s">
        <v>165</v>
      </c>
      <c r="I57" s="49" t="s">
        <v>165</v>
      </c>
      <c r="J57" s="49" t="s">
        <v>165</v>
      </c>
      <c r="K57" s="49" t="s">
        <v>165</v>
      </c>
      <c r="L57" s="49" t="s">
        <v>165</v>
      </c>
      <c r="M57" s="49" t="s">
        <v>165</v>
      </c>
      <c r="N57" s="49" t="s">
        <v>165</v>
      </c>
      <c r="O57" s="49" t="s">
        <v>165</v>
      </c>
      <c r="P57" s="49" t="s">
        <v>165</v>
      </c>
      <c r="Q57" s="49" t="s">
        <v>165</v>
      </c>
      <c r="R57" s="49" t="s">
        <v>165</v>
      </c>
      <c r="S57" s="49" t="s">
        <v>165</v>
      </c>
      <c r="T57" s="49" t="s">
        <v>165</v>
      </c>
      <c r="U57" s="49" t="s">
        <v>165</v>
      </c>
      <c r="V57" s="49" t="s">
        <v>165</v>
      </c>
      <c r="W57" s="49" t="s">
        <v>165</v>
      </c>
      <c r="X57" s="49" t="s">
        <v>165</v>
      </c>
      <c r="Y57" s="49" t="s">
        <v>166</v>
      </c>
      <c r="Z57" s="50" t="s">
        <v>166</v>
      </c>
    </row>
    <row r="58" spans="2:26" s="56" customFormat="1" x14ac:dyDescent="0.15">
      <c r="B58" s="51"/>
      <c r="C58" s="52"/>
      <c r="D58" s="53"/>
      <c r="E58" s="54"/>
      <c r="F58" s="54"/>
      <c r="G58" s="54"/>
      <c r="H58" s="54"/>
      <c r="I58" s="54"/>
      <c r="J58" s="54"/>
      <c r="K58" s="54"/>
      <c r="L58" s="54"/>
      <c r="M58" s="54"/>
      <c r="N58" s="54"/>
      <c r="O58" s="54"/>
      <c r="P58" s="54"/>
      <c r="Q58" s="54"/>
      <c r="R58" s="54"/>
      <c r="S58" s="54"/>
      <c r="T58" s="54"/>
      <c r="U58" s="54"/>
      <c r="V58" s="54"/>
      <c r="W58" s="54"/>
      <c r="X58" s="54"/>
      <c r="Y58" s="55"/>
      <c r="Z58" s="55"/>
    </row>
    <row r="59" spans="2:26" x14ac:dyDescent="0.15">
      <c r="B59" s="57" t="s">
        <v>167</v>
      </c>
      <c r="C59" s="58"/>
      <c r="D59" s="58"/>
      <c r="E59" s="59"/>
      <c r="F59" s="59"/>
      <c r="G59" s="59"/>
      <c r="H59" s="59"/>
      <c r="I59" s="59"/>
      <c r="J59" s="59"/>
      <c r="K59" s="59"/>
      <c r="L59" s="59"/>
      <c r="M59" s="59"/>
      <c r="N59" s="59"/>
      <c r="O59" s="59"/>
      <c r="P59" s="59"/>
      <c r="Q59" s="59"/>
      <c r="R59" s="59"/>
      <c r="S59" s="59"/>
      <c r="T59" s="59"/>
      <c r="U59" s="59"/>
      <c r="V59" s="59"/>
      <c r="W59" s="59"/>
      <c r="X59" s="59"/>
      <c r="Y59" s="59"/>
      <c r="Z59" s="28"/>
    </row>
    <row r="60" spans="2:26" ht="14" x14ac:dyDescent="0.15">
      <c r="B60" s="60"/>
      <c r="C60" s="30" t="s">
        <v>168</v>
      </c>
      <c r="D60" s="61"/>
      <c r="E60" s="62">
        <v>23.145431921679137</v>
      </c>
      <c r="F60" s="33">
        <v>22.805232228931835</v>
      </c>
      <c r="G60" s="33">
        <v>39.208719095612949</v>
      </c>
      <c r="H60" s="33">
        <v>19.098617841435367</v>
      </c>
      <c r="I60" s="33">
        <v>25.936393001955683</v>
      </c>
      <c r="J60" s="33">
        <v>16.181075556619902</v>
      </c>
      <c r="K60" s="33">
        <v>31.291301156129492</v>
      </c>
      <c r="L60" s="33">
        <v>10.645621260868932</v>
      </c>
      <c r="M60" s="33">
        <v>48.795094210341176</v>
      </c>
      <c r="N60" s="33">
        <v>7.4723237600563248</v>
      </c>
      <c r="O60" s="33">
        <v>32.073904591511429</v>
      </c>
      <c r="P60" s="33">
        <v>7.27071299004945</v>
      </c>
      <c r="Q60" s="33">
        <v>25.560778310612879</v>
      </c>
      <c r="R60" s="33">
        <v>32.418642539803947</v>
      </c>
      <c r="S60" s="33">
        <v>24.849154800767408</v>
      </c>
      <c r="T60" s="33">
        <v>11.427936074434157</v>
      </c>
      <c r="U60" s="33">
        <v>19.138767387176713</v>
      </c>
      <c r="V60" s="33">
        <v>27.331212112833565</v>
      </c>
      <c r="W60" s="33">
        <v>74.843996377131049</v>
      </c>
      <c r="X60" s="33">
        <v>13.710717136560367</v>
      </c>
      <c r="Y60" s="33">
        <v>23.409412880925061</v>
      </c>
      <c r="Z60" s="34">
        <v>27.240570650087246</v>
      </c>
    </row>
    <row r="61" spans="2:26" ht="14" x14ac:dyDescent="0.15">
      <c r="B61" s="29"/>
      <c r="C61" s="35" t="s">
        <v>169</v>
      </c>
      <c r="D61" s="61"/>
      <c r="E61" s="63">
        <v>16.855757192237498</v>
      </c>
      <c r="F61" s="38">
        <v>15.675061064532775</v>
      </c>
      <c r="G61" s="38">
        <v>24.438813668896984</v>
      </c>
      <c r="H61" s="38">
        <v>29.059944223016636</v>
      </c>
      <c r="I61" s="38">
        <v>14.994971125602522</v>
      </c>
      <c r="J61" s="38">
        <v>13.339807851304531</v>
      </c>
      <c r="K61" s="38">
        <v>26.10081607792096</v>
      </c>
      <c r="L61" s="38">
        <v>8.9425958128164673</v>
      </c>
      <c r="M61" s="38">
        <v>24.846413801159731</v>
      </c>
      <c r="N61" s="38">
        <v>10.654375244512027</v>
      </c>
      <c r="O61" s="38">
        <v>19.221260492349231</v>
      </c>
      <c r="P61" s="38">
        <v>5.9318957246306532</v>
      </c>
      <c r="Q61" s="38">
        <v>15.131045835158362</v>
      </c>
      <c r="R61" s="38">
        <v>18.017625554636865</v>
      </c>
      <c r="S61" s="38">
        <v>16.962906631742282</v>
      </c>
      <c r="T61" s="38">
        <v>8.3560204170553849</v>
      </c>
      <c r="U61" s="38">
        <v>11.14456067203929</v>
      </c>
      <c r="V61" s="38">
        <v>22.242055351620472</v>
      </c>
      <c r="W61" s="38">
        <v>59.395323272714499</v>
      </c>
      <c r="X61" s="38">
        <v>10.942828758002772</v>
      </c>
      <c r="Y61" s="38">
        <v>17.102922989232148</v>
      </c>
      <c r="Z61" s="64">
        <v>17.58960574523843</v>
      </c>
    </row>
    <row r="62" spans="2:26" ht="14" x14ac:dyDescent="0.15">
      <c r="B62" s="29"/>
      <c r="C62" s="35" t="s">
        <v>170</v>
      </c>
      <c r="D62" s="61"/>
      <c r="E62" s="63">
        <v>0.7174477165929859</v>
      </c>
      <c r="F62" s="38">
        <v>0.81205831447464283</v>
      </c>
      <c r="G62" s="38">
        <v>1.0702311056169878</v>
      </c>
      <c r="H62" s="38">
        <v>2.0713552777069903</v>
      </c>
      <c r="I62" s="38">
        <v>0.98581840187914704</v>
      </c>
      <c r="J62" s="38">
        <v>0.64560237520647057</v>
      </c>
      <c r="K62" s="38">
        <v>1.8384482128019715</v>
      </c>
      <c r="L62" s="38">
        <v>0.54578978571841685</v>
      </c>
      <c r="M62" s="38">
        <v>0.86953671351282102</v>
      </c>
      <c r="N62" s="38">
        <v>1.2683265349291317</v>
      </c>
      <c r="O62" s="38">
        <v>0.97957755221381848</v>
      </c>
      <c r="P62" s="38">
        <v>0.39741506884561068</v>
      </c>
      <c r="Q62" s="38">
        <v>1.0314257742790203</v>
      </c>
      <c r="R62" s="38">
        <v>0.9389017495606401</v>
      </c>
      <c r="S62" s="38">
        <v>0.85273940414929317</v>
      </c>
      <c r="T62" s="38">
        <v>0.51887174815493331</v>
      </c>
      <c r="U62" s="38">
        <v>0.54534762138809156</v>
      </c>
      <c r="V62" s="38">
        <v>0.8449411731957609</v>
      </c>
      <c r="W62" s="38">
        <v>1.4443218694472364</v>
      </c>
      <c r="X62" s="38">
        <v>0.54657505167711817</v>
      </c>
      <c r="Y62" s="38">
        <v>0.78728140845250916</v>
      </c>
      <c r="Z62" s="64">
        <v>0.91518053312883552</v>
      </c>
    </row>
    <row r="63" spans="2:26" ht="14" x14ac:dyDescent="0.15">
      <c r="B63" s="29"/>
      <c r="C63" s="35" t="s">
        <v>171</v>
      </c>
      <c r="D63" s="61"/>
      <c r="E63" s="63">
        <v>1347.1146807728228</v>
      </c>
      <c r="F63" s="38">
        <v>1354.5776269591179</v>
      </c>
      <c r="G63" s="38">
        <v>2331.000689770995</v>
      </c>
      <c r="H63" s="38">
        <v>1429.1818694900289</v>
      </c>
      <c r="I63" s="38">
        <v>1184.2411838504433</v>
      </c>
      <c r="J63" s="38">
        <v>1406.8181121435625</v>
      </c>
      <c r="K63" s="38">
        <v>1884.4771897672324</v>
      </c>
      <c r="L63" s="38">
        <v>515.09820883764439</v>
      </c>
      <c r="M63" s="38">
        <v>2543.6137869216327</v>
      </c>
      <c r="N63" s="38">
        <v>1419.6121902799478</v>
      </c>
      <c r="O63" s="38">
        <v>1659.1321320151492</v>
      </c>
      <c r="P63" s="38">
        <v>295.10419639821566</v>
      </c>
      <c r="Q63" s="38">
        <v>1435.9891951116788</v>
      </c>
      <c r="R63" s="38">
        <v>1782.4808145746863</v>
      </c>
      <c r="S63" s="38">
        <v>1527.5579377168262</v>
      </c>
      <c r="T63" s="38">
        <v>455.65652730651266</v>
      </c>
      <c r="U63" s="38">
        <v>903.48470291555623</v>
      </c>
      <c r="V63" s="38">
        <v>1546.7952046819</v>
      </c>
      <c r="W63" s="38">
        <v>4210.961442724838</v>
      </c>
      <c r="X63" s="38">
        <v>731.73472048565725</v>
      </c>
      <c r="Y63" s="38">
        <v>1346.0191974063391</v>
      </c>
      <c r="Z63" s="64">
        <v>1647.4721403180447</v>
      </c>
    </row>
    <row r="64" spans="2:26" s="71" customFormat="1" ht="17" x14ac:dyDescent="0.15">
      <c r="B64" s="65"/>
      <c r="C64" s="66" t="s">
        <v>172</v>
      </c>
      <c r="D64" s="67"/>
      <c r="E64" s="68">
        <v>3.5055360071813486</v>
      </c>
      <c r="F64" s="69">
        <v>3.4932709016928492</v>
      </c>
      <c r="G64" s="69">
        <v>5.1548970926251521</v>
      </c>
      <c r="H64" s="69">
        <v>5.5636767942988428</v>
      </c>
      <c r="I64" s="69">
        <v>4.3505909636817917</v>
      </c>
      <c r="J64" s="69">
        <v>2.6512941494315787</v>
      </c>
      <c r="K64" s="69">
        <v>5.8269799994240374</v>
      </c>
      <c r="L64" s="69">
        <v>2.0262847822917465</v>
      </c>
      <c r="M64" s="69">
        <v>4.6193074364381213</v>
      </c>
      <c r="N64" s="69">
        <v>2.3918644553150812</v>
      </c>
      <c r="O64" s="69">
        <v>3.1785079269876184</v>
      </c>
      <c r="P64" s="69">
        <v>1.7608716821743642</v>
      </c>
      <c r="Q64" s="69">
        <v>3.4532856249900279</v>
      </c>
      <c r="R64" s="69">
        <v>4.4245687612919129</v>
      </c>
      <c r="S64" s="69">
        <v>3.6961118343117501</v>
      </c>
      <c r="T64" s="69">
        <v>2.1146979219215263</v>
      </c>
      <c r="U64" s="69">
        <v>3.406887498613234</v>
      </c>
      <c r="V64" s="69">
        <v>3.7686158461965169</v>
      </c>
      <c r="W64" s="69">
        <v>7.7711059590610896</v>
      </c>
      <c r="X64" s="69">
        <v>2.1844492261869197</v>
      </c>
      <c r="Y64" s="69">
        <v>3.5377497794028829</v>
      </c>
      <c r="Z64" s="70">
        <v>4.0240592624513019</v>
      </c>
    </row>
    <row r="65" spans="2:26" ht="14" x14ac:dyDescent="0.15">
      <c r="B65" s="29"/>
      <c r="C65" s="35" t="s">
        <v>173</v>
      </c>
      <c r="D65" s="61"/>
      <c r="E65" s="63">
        <v>1.0423548039586077</v>
      </c>
      <c r="F65" s="38">
        <v>1.1193372214148412</v>
      </c>
      <c r="G65" s="38">
        <v>1.5042573438693851</v>
      </c>
      <c r="H65" s="38">
        <v>1.3666668338569685</v>
      </c>
      <c r="I65" s="38">
        <v>0.94976538708299629</v>
      </c>
      <c r="J65" s="38">
        <v>1.3970435022391345</v>
      </c>
      <c r="K65" s="38">
        <v>1.5595046963580428</v>
      </c>
      <c r="L65" s="38">
        <v>0.63112128285923985</v>
      </c>
      <c r="M65" s="38">
        <v>1.642878305871494</v>
      </c>
      <c r="N65" s="38">
        <v>1.3211114034706812</v>
      </c>
      <c r="O65" s="38">
        <v>1.3170992884160733</v>
      </c>
      <c r="P65" s="38">
        <v>0.39459509503706647</v>
      </c>
      <c r="Q65" s="38">
        <v>1.2829894679347247</v>
      </c>
      <c r="R65" s="38">
        <v>1.2389195251676623</v>
      </c>
      <c r="S65" s="38">
        <v>1.2165409393475919</v>
      </c>
      <c r="T65" s="38">
        <v>0.59439448547729579</v>
      </c>
      <c r="U65" s="38">
        <v>0.76621399995077832</v>
      </c>
      <c r="V65" s="38">
        <v>0.96421471630862732</v>
      </c>
      <c r="W65" s="38">
        <v>2.0350055619846921</v>
      </c>
      <c r="X65" s="38">
        <v>0.56720176105534093</v>
      </c>
      <c r="Y65" s="38">
        <v>1.0415587265720021</v>
      </c>
      <c r="Z65" s="64">
        <v>1.1653274844737316</v>
      </c>
    </row>
    <row r="66" spans="2:26" s="71" customFormat="1" ht="14" x14ac:dyDescent="0.15">
      <c r="B66" s="65"/>
      <c r="C66" s="66" t="s">
        <v>174</v>
      </c>
      <c r="D66" s="67"/>
      <c r="E66" s="68">
        <v>5.4615930242197503</v>
      </c>
      <c r="F66" s="69">
        <v>5.5796294843587466</v>
      </c>
      <c r="G66" s="69">
        <v>7.4679223543729165</v>
      </c>
      <c r="H66" s="69">
        <v>7.2315041486447402</v>
      </c>
      <c r="I66" s="69">
        <v>4.2284956923873667</v>
      </c>
      <c r="J66" s="69">
        <v>6.0198073223018502</v>
      </c>
      <c r="K66" s="69">
        <v>7.2331367217971705</v>
      </c>
      <c r="L66" s="69">
        <v>5.1103205120219091</v>
      </c>
      <c r="M66" s="69">
        <v>8.1247335146940021</v>
      </c>
      <c r="N66" s="69">
        <v>2.6928616221208959</v>
      </c>
      <c r="O66" s="69">
        <v>4.4059762091486734</v>
      </c>
      <c r="P66" s="69">
        <v>3.5863593782920034</v>
      </c>
      <c r="Q66" s="69">
        <v>5.6605496048258912</v>
      </c>
      <c r="R66" s="69">
        <v>5.6227254501487662</v>
      </c>
      <c r="S66" s="69">
        <v>5.753488304798271</v>
      </c>
      <c r="T66" s="69">
        <v>4.8234942627448767</v>
      </c>
      <c r="U66" s="69">
        <v>6.5765715579008672</v>
      </c>
      <c r="V66" s="69">
        <v>5.5822174376542311</v>
      </c>
      <c r="W66" s="69">
        <v>9.1478596811393356</v>
      </c>
      <c r="X66" s="69">
        <v>4.0129867069502385</v>
      </c>
      <c r="Y66" s="69">
        <v>5.5868761589468834</v>
      </c>
      <c r="Z66" s="70">
        <v>5.7979303107565254</v>
      </c>
    </row>
    <row r="67" spans="2:26" ht="14" x14ac:dyDescent="0.15">
      <c r="B67" s="29"/>
      <c r="C67" s="35" t="s">
        <v>175</v>
      </c>
      <c r="D67" s="61"/>
      <c r="E67" s="63">
        <v>15.109434616356864</v>
      </c>
      <c r="F67" s="38">
        <v>14.0062408718507</v>
      </c>
      <c r="G67" s="38">
        <v>20.872540649124616</v>
      </c>
      <c r="H67" s="38">
        <v>22.195473324865876</v>
      </c>
      <c r="I67" s="38">
        <v>12.156159073326862</v>
      </c>
      <c r="J67" s="38">
        <v>10.160227900139208</v>
      </c>
      <c r="K67" s="38">
        <v>24.448086015758875</v>
      </c>
      <c r="L67" s="38">
        <v>5.2272953514596763</v>
      </c>
      <c r="M67" s="38">
        <v>28.738163689167543</v>
      </c>
      <c r="N67" s="38">
        <v>10.854592923395952</v>
      </c>
      <c r="O67" s="38">
        <v>19.151447003876921</v>
      </c>
      <c r="P67" s="38">
        <v>5.4415334597031295</v>
      </c>
      <c r="Q67" s="38">
        <v>20.777717016442701</v>
      </c>
      <c r="R67" s="38">
        <v>20.226759916995583</v>
      </c>
      <c r="S67" s="38">
        <v>14.975161651372039</v>
      </c>
      <c r="T67" s="38">
        <v>8.8235654902887326</v>
      </c>
      <c r="U67" s="38">
        <v>14.579511112322059</v>
      </c>
      <c r="V67" s="38">
        <v>18.886643468840258</v>
      </c>
      <c r="W67" s="38">
        <v>48.134056860209348</v>
      </c>
      <c r="X67" s="38">
        <v>9.5982945269969893</v>
      </c>
      <c r="Y67" s="38">
        <v>15.24087869383318</v>
      </c>
      <c r="Z67" s="64">
        <v>16.393810192394636</v>
      </c>
    </row>
    <row r="68" spans="2:26" ht="14" x14ac:dyDescent="0.15">
      <c r="B68" s="29"/>
      <c r="C68" s="35" t="s">
        <v>176</v>
      </c>
      <c r="D68" s="61"/>
      <c r="E68" s="63">
        <v>3606.5660840332212</v>
      </c>
      <c r="F68" s="38">
        <v>3730.9834605166384</v>
      </c>
      <c r="G68" s="38">
        <v>6157.656655612649</v>
      </c>
      <c r="H68" s="38">
        <v>6622.3497073954195</v>
      </c>
      <c r="I68" s="38">
        <v>4903.7325654824235</v>
      </c>
      <c r="J68" s="38">
        <v>3042.5636980702047</v>
      </c>
      <c r="K68" s="38">
        <v>4933.4876737284258</v>
      </c>
      <c r="L68" s="38">
        <v>2483.4109647357272</v>
      </c>
      <c r="M68" s="38">
        <v>5679.079744749959</v>
      </c>
      <c r="N68" s="38">
        <v>3875.4691795770259</v>
      </c>
      <c r="O68" s="38">
        <v>3972.6606915064617</v>
      </c>
      <c r="P68" s="38">
        <v>1130.7234177670678</v>
      </c>
      <c r="Q68" s="38">
        <v>4075.5115903493988</v>
      </c>
      <c r="R68" s="38">
        <v>3973.2002182732544</v>
      </c>
      <c r="S68" s="38">
        <v>4091.9390863974454</v>
      </c>
      <c r="T68" s="38">
        <v>1745.4081820135148</v>
      </c>
      <c r="U68" s="38">
        <v>2946.737327095047</v>
      </c>
      <c r="V68" s="38">
        <v>3644.9494134676279</v>
      </c>
      <c r="W68" s="38">
        <v>9087.621804111739</v>
      </c>
      <c r="X68" s="38">
        <v>1920.3774414526692</v>
      </c>
      <c r="Y68" s="38">
        <v>3619.2246064072333</v>
      </c>
      <c r="Z68" s="64">
        <v>4303.9852601274997</v>
      </c>
    </row>
    <row r="69" spans="2:26" ht="14" x14ac:dyDescent="0.15">
      <c r="B69" s="29"/>
      <c r="C69" s="35" t="s">
        <v>177</v>
      </c>
      <c r="D69" s="61"/>
      <c r="E69" s="63">
        <v>2467.7526409859788</v>
      </c>
      <c r="F69" s="38">
        <v>2539.7355618987503</v>
      </c>
      <c r="G69" s="38">
        <v>5270.8225107833423</v>
      </c>
      <c r="H69" s="38">
        <v>3453.6604501784891</v>
      </c>
      <c r="I69" s="38">
        <v>2361.9916572431139</v>
      </c>
      <c r="J69" s="38">
        <v>1346.0453753915963</v>
      </c>
      <c r="K69" s="38">
        <v>4076.574187495632</v>
      </c>
      <c r="L69" s="38">
        <v>1032.0797885764148</v>
      </c>
      <c r="M69" s="38">
        <v>5810.9232165880721</v>
      </c>
      <c r="N69" s="38">
        <v>1858.0962863462287</v>
      </c>
      <c r="O69" s="38">
        <v>3870.3348332996056</v>
      </c>
      <c r="P69" s="38">
        <v>323.80117234430332</v>
      </c>
      <c r="Q69" s="38">
        <v>3453.1922612745216</v>
      </c>
      <c r="R69" s="38">
        <v>3603.1124290492639</v>
      </c>
      <c r="S69" s="38">
        <v>2914.8467510785317</v>
      </c>
      <c r="T69" s="38">
        <v>608.25170896859731</v>
      </c>
      <c r="U69" s="38">
        <v>1257.0878546211468</v>
      </c>
      <c r="V69" s="38">
        <v>2903.7586846752979</v>
      </c>
      <c r="W69" s="38">
        <v>8303.8710443800555</v>
      </c>
      <c r="X69" s="38">
        <v>1365.7073980607079</v>
      </c>
      <c r="Y69" s="38">
        <v>2494.2838290034583</v>
      </c>
      <c r="Z69" s="64">
        <v>3311.3743442516316</v>
      </c>
    </row>
    <row r="70" spans="2:26" ht="14" x14ac:dyDescent="0.15">
      <c r="B70" s="29"/>
      <c r="C70" s="35" t="s">
        <v>178</v>
      </c>
      <c r="D70" s="61"/>
      <c r="E70" s="63">
        <v>4.5885452082837457</v>
      </c>
      <c r="F70" s="38">
        <v>5.2362840791288168</v>
      </c>
      <c r="G70" s="38">
        <v>7.6969434586640233</v>
      </c>
      <c r="H70" s="38">
        <v>4.8215963202025121</v>
      </c>
      <c r="I70" s="38">
        <v>5.6455598460929544</v>
      </c>
      <c r="J70" s="38">
        <v>4.9327073776524317</v>
      </c>
      <c r="K70" s="38">
        <v>8.5386890900891981</v>
      </c>
      <c r="L70" s="38">
        <v>3.9575739400660535</v>
      </c>
      <c r="M70" s="38">
        <v>7.1737978730274152</v>
      </c>
      <c r="N70" s="38">
        <v>3.2087344792479988</v>
      </c>
      <c r="O70" s="38">
        <v>5.1072773705459342</v>
      </c>
      <c r="P70" s="38">
        <v>2.186979713065766</v>
      </c>
      <c r="Q70" s="38">
        <v>5.5766431920511845</v>
      </c>
      <c r="R70" s="38">
        <v>6.1791608120810473</v>
      </c>
      <c r="S70" s="38">
        <v>5.4620638531532988</v>
      </c>
      <c r="T70" s="38">
        <v>3.6014229556344635</v>
      </c>
      <c r="U70" s="38">
        <v>5.56106037676936</v>
      </c>
      <c r="V70" s="38">
        <v>4.971562280550569</v>
      </c>
      <c r="W70" s="38">
        <v>7.9998036386662381</v>
      </c>
      <c r="X70" s="38">
        <v>3.2095392417307118</v>
      </c>
      <c r="Y70" s="38">
        <v>5.1566492152941912</v>
      </c>
      <c r="Z70" s="64">
        <v>5.6994706088275571</v>
      </c>
    </row>
    <row r="71" spans="2:26" ht="14" x14ac:dyDescent="0.15">
      <c r="B71" s="29"/>
      <c r="C71" s="35" t="s">
        <v>179</v>
      </c>
      <c r="D71" s="61"/>
      <c r="E71" s="63">
        <v>1.4592717581365715</v>
      </c>
      <c r="F71" s="38">
        <v>1.4783660439983757</v>
      </c>
      <c r="G71" s="38">
        <v>2.2751347439427807</v>
      </c>
      <c r="H71" s="38">
        <v>2.6704683998185628</v>
      </c>
      <c r="I71" s="38">
        <v>1.8092290940248528</v>
      </c>
      <c r="J71" s="38">
        <v>1.0131049477972105</v>
      </c>
      <c r="K71" s="38">
        <v>2.5151609561246255</v>
      </c>
      <c r="L71" s="38">
        <v>0.9228242798638977</v>
      </c>
      <c r="M71" s="38">
        <v>2.2931079212191388</v>
      </c>
      <c r="N71" s="38">
        <v>1.8032686454200344</v>
      </c>
      <c r="O71" s="38">
        <v>1.6412727593129997</v>
      </c>
      <c r="P71" s="38">
        <v>0.63180809186527609</v>
      </c>
      <c r="Q71" s="38">
        <v>1.3797243254191636</v>
      </c>
      <c r="R71" s="38">
        <v>1.8574272385507826</v>
      </c>
      <c r="S71" s="38">
        <v>1.5860862788323109</v>
      </c>
      <c r="T71" s="38">
        <v>0.86292782153985914</v>
      </c>
      <c r="U71" s="38">
        <v>1.2361885770430345</v>
      </c>
      <c r="V71" s="38">
        <v>1.5892840232754943</v>
      </c>
      <c r="W71" s="38">
        <v>3.3066321076871228</v>
      </c>
      <c r="X71" s="38">
        <v>0.92867799619771452</v>
      </c>
      <c r="Y71" s="38">
        <v>1.4770485352233291</v>
      </c>
      <c r="Z71" s="64">
        <v>1.7363449688166488</v>
      </c>
    </row>
    <row r="72" spans="2:26" ht="14" x14ac:dyDescent="0.15">
      <c r="B72" s="29"/>
      <c r="C72" s="35" t="s">
        <v>180</v>
      </c>
      <c r="D72" s="61"/>
      <c r="E72" s="63">
        <v>8.5267992695503203</v>
      </c>
      <c r="F72" s="38">
        <v>9.4794320272913772</v>
      </c>
      <c r="G72" s="38">
        <v>11.468289274165549</v>
      </c>
      <c r="H72" s="38">
        <v>6.4536005222513309</v>
      </c>
      <c r="I72" s="38">
        <v>7.1549548420887277</v>
      </c>
      <c r="J72" s="38">
        <v>18.378432079884568</v>
      </c>
      <c r="K72" s="38">
        <v>11.558992794768114</v>
      </c>
      <c r="L72" s="38">
        <v>3.560301120517384</v>
      </c>
      <c r="M72" s="38">
        <v>12.005925120779288</v>
      </c>
      <c r="N72" s="38">
        <v>4.8035198358099418</v>
      </c>
      <c r="O72" s="38">
        <v>9.2950720581582118</v>
      </c>
      <c r="P72" s="38">
        <v>3.0624393975115707</v>
      </c>
      <c r="Q72" s="38">
        <v>6.7051016091668956</v>
      </c>
      <c r="R72" s="38">
        <v>8.5820614028506199</v>
      </c>
      <c r="S72" s="38">
        <v>10.676045876798264</v>
      </c>
      <c r="T72" s="38">
        <v>3.9936694420838932</v>
      </c>
      <c r="U72" s="38">
        <v>5.1570286239774719</v>
      </c>
      <c r="V72" s="38">
        <v>8.7253778363788523</v>
      </c>
      <c r="W72" s="38">
        <v>16.290938547522458</v>
      </c>
      <c r="X72" s="38">
        <v>5.4739153006851646</v>
      </c>
      <c r="Y72" s="38">
        <v>8.5271087267972483</v>
      </c>
      <c r="Z72" s="64">
        <v>8.3671488108508232</v>
      </c>
    </row>
    <row r="73" spans="2:26" ht="14" x14ac:dyDescent="0.15">
      <c r="B73" s="29"/>
      <c r="C73" s="35" t="s">
        <v>181</v>
      </c>
      <c r="D73" s="61"/>
      <c r="E73" s="63">
        <v>537.12667496173185</v>
      </c>
      <c r="F73" s="38">
        <v>516.56649741045464</v>
      </c>
      <c r="G73" s="38">
        <v>902.68892796023124</v>
      </c>
      <c r="H73" s="38">
        <v>537.79195345062624</v>
      </c>
      <c r="I73" s="38">
        <v>702.97109761893751</v>
      </c>
      <c r="J73" s="38">
        <v>493.52290357571951</v>
      </c>
      <c r="K73" s="38">
        <v>1099.1314596117993</v>
      </c>
      <c r="L73" s="38">
        <v>167.37424009979526</v>
      </c>
      <c r="M73" s="38">
        <v>765.57345643621659</v>
      </c>
      <c r="N73" s="38">
        <v>709.61563770931468</v>
      </c>
      <c r="O73" s="38">
        <v>704.12733566031022</v>
      </c>
      <c r="P73" s="38">
        <v>120.07302566818075</v>
      </c>
      <c r="Q73" s="38">
        <v>626.36431332001098</v>
      </c>
      <c r="R73" s="38">
        <v>754.77002099654476</v>
      </c>
      <c r="S73" s="38">
        <v>590.3298941995298</v>
      </c>
      <c r="T73" s="38">
        <v>171.69699360811185</v>
      </c>
      <c r="U73" s="38">
        <v>321.82342221505735</v>
      </c>
      <c r="V73" s="38">
        <v>673.13218644356152</v>
      </c>
      <c r="W73" s="38">
        <v>1513.1116129994148</v>
      </c>
      <c r="X73" s="38">
        <v>374.02832670347732</v>
      </c>
      <c r="Y73" s="38">
        <v>543.46963237304476</v>
      </c>
      <c r="Z73" s="64">
        <v>617.31181991289532</v>
      </c>
    </row>
    <row r="74" spans="2:26" ht="14" x14ac:dyDescent="0.15">
      <c r="B74" s="29"/>
      <c r="C74" s="35" t="s">
        <v>182</v>
      </c>
      <c r="D74" s="61"/>
      <c r="E74" s="63">
        <v>234.97396423499114</v>
      </c>
      <c r="F74" s="38">
        <v>229.42840276926839</v>
      </c>
      <c r="G74" s="38">
        <v>460.48693518862075</v>
      </c>
      <c r="H74" s="38">
        <v>392.50480794132454</v>
      </c>
      <c r="I74" s="38">
        <v>236.05488051611789</v>
      </c>
      <c r="J74" s="38">
        <v>177.94489874277363</v>
      </c>
      <c r="K74" s="38">
        <v>383.76048968508081</v>
      </c>
      <c r="L74" s="38">
        <v>80.252985694695951</v>
      </c>
      <c r="M74" s="38">
        <v>588.25373412738861</v>
      </c>
      <c r="N74" s="38">
        <v>282.00180484174496</v>
      </c>
      <c r="O74" s="38">
        <v>300.59093167752695</v>
      </c>
      <c r="P74" s="38">
        <v>30.87492063087841</v>
      </c>
      <c r="Q74" s="38">
        <v>244.55044397828527</v>
      </c>
      <c r="R74" s="38">
        <v>384.71263879242878</v>
      </c>
      <c r="S74" s="38">
        <v>275.82764592855602</v>
      </c>
      <c r="T74" s="38">
        <v>57.671905766634715</v>
      </c>
      <c r="U74" s="38">
        <v>117.87135076199279</v>
      </c>
      <c r="V74" s="38">
        <v>309.74432744922473</v>
      </c>
      <c r="W74" s="38">
        <v>899.9966439421928</v>
      </c>
      <c r="X74" s="38">
        <v>137.50954327858838</v>
      </c>
      <c r="Y74" s="38">
        <v>234.7801355809242</v>
      </c>
      <c r="Z74" s="64">
        <v>306.29425946966177</v>
      </c>
    </row>
    <row r="75" spans="2:26" ht="14" x14ac:dyDescent="0.15">
      <c r="B75" s="29"/>
      <c r="C75" s="35" t="s">
        <v>183</v>
      </c>
      <c r="D75" s="61"/>
      <c r="E75" s="63">
        <v>24.628104141394918</v>
      </c>
      <c r="F75" s="38">
        <v>23.781331873622189</v>
      </c>
      <c r="G75" s="38">
        <v>38.433444992622839</v>
      </c>
      <c r="H75" s="38">
        <v>34.45692721257447</v>
      </c>
      <c r="I75" s="38">
        <v>21.491038080776711</v>
      </c>
      <c r="J75" s="38">
        <v>19.035992349148081</v>
      </c>
      <c r="K75" s="38">
        <v>33.315563250231797</v>
      </c>
      <c r="L75" s="38">
        <v>8.8775390900429585</v>
      </c>
      <c r="M75" s="38">
        <v>67.858561994102018</v>
      </c>
      <c r="N75" s="38">
        <v>24.707942248959821</v>
      </c>
      <c r="O75" s="38">
        <v>29.046046495809506</v>
      </c>
      <c r="P75" s="38">
        <v>6.7215046993306737</v>
      </c>
      <c r="Q75" s="38">
        <v>26.446817290468285</v>
      </c>
      <c r="R75" s="38">
        <v>31.820233345096327</v>
      </c>
      <c r="S75" s="38">
        <v>25.759267339166502</v>
      </c>
      <c r="T75" s="38">
        <v>13.065283861908803</v>
      </c>
      <c r="U75" s="38">
        <v>24.727416897055939</v>
      </c>
      <c r="V75" s="38">
        <v>31.785132392218646</v>
      </c>
      <c r="W75" s="38">
        <v>76.441562064588908</v>
      </c>
      <c r="X75" s="38">
        <v>16.875027900930892</v>
      </c>
      <c r="Y75" s="38">
        <v>25.265256696202499</v>
      </c>
      <c r="Z75" s="64">
        <v>27.710121295048143</v>
      </c>
    </row>
    <row r="76" spans="2:26" ht="14" x14ac:dyDescent="0.15">
      <c r="B76" s="29"/>
      <c r="C76" s="35" t="s">
        <v>184</v>
      </c>
      <c r="D76" s="61"/>
      <c r="E76" s="63">
        <v>24.346090078124746</v>
      </c>
      <c r="F76" s="38">
        <v>23.438108809490767</v>
      </c>
      <c r="G76" s="38">
        <v>41.794202154399684</v>
      </c>
      <c r="H76" s="38">
        <v>27.343227158854795</v>
      </c>
      <c r="I76" s="38">
        <v>26.862365596406232</v>
      </c>
      <c r="J76" s="38">
        <v>14.690345373428249</v>
      </c>
      <c r="K76" s="38">
        <v>42.664409117855918</v>
      </c>
      <c r="L76" s="38">
        <v>8.6367858044891044</v>
      </c>
      <c r="M76" s="38">
        <v>46.456054127058231</v>
      </c>
      <c r="N76" s="38">
        <v>20.387530909356787</v>
      </c>
      <c r="O76" s="38">
        <v>29.494987603808543</v>
      </c>
      <c r="P76" s="38">
        <v>7.940286981579014</v>
      </c>
      <c r="Q76" s="38">
        <v>33.426329490937455</v>
      </c>
      <c r="R76" s="38">
        <v>34.012470714154446</v>
      </c>
      <c r="S76" s="38">
        <v>25.414252042719102</v>
      </c>
      <c r="T76" s="38">
        <v>12.82795718827024</v>
      </c>
      <c r="U76" s="38">
        <v>18.949736249366083</v>
      </c>
      <c r="V76" s="38">
        <v>33.691088636430571</v>
      </c>
      <c r="W76" s="38">
        <v>93.382191038650831</v>
      </c>
      <c r="X76" s="38">
        <v>16.14074380636211</v>
      </c>
      <c r="Y76" s="38">
        <v>24.636768762903344</v>
      </c>
      <c r="Z76" s="64">
        <v>28.125239729863775</v>
      </c>
    </row>
    <row r="77" spans="2:26" ht="14" x14ac:dyDescent="0.15">
      <c r="B77" s="29"/>
      <c r="C77" s="35" t="s">
        <v>185</v>
      </c>
      <c r="D77" s="61"/>
      <c r="E77" s="63">
        <v>17.853722960859351</v>
      </c>
      <c r="F77" s="38">
        <v>17.658297280229942</v>
      </c>
      <c r="G77" s="38">
        <v>27.590126363517474</v>
      </c>
      <c r="H77" s="38">
        <v>16.870480130039141</v>
      </c>
      <c r="I77" s="38">
        <v>22.757087363904763</v>
      </c>
      <c r="J77" s="38">
        <v>14.33258229753196</v>
      </c>
      <c r="K77" s="38">
        <v>23.30470777643016</v>
      </c>
      <c r="L77" s="38">
        <v>12.515969524302403</v>
      </c>
      <c r="M77" s="38">
        <v>26.851350623242624</v>
      </c>
      <c r="N77" s="38">
        <v>28.026038873120935</v>
      </c>
      <c r="O77" s="38">
        <v>21.404200136812015</v>
      </c>
      <c r="P77" s="38">
        <v>5.9334249293354597</v>
      </c>
      <c r="Q77" s="38">
        <v>18.506277168588895</v>
      </c>
      <c r="R77" s="38">
        <v>21.844048819425499</v>
      </c>
      <c r="S77" s="38">
        <v>18.873292922935196</v>
      </c>
      <c r="T77" s="38">
        <v>11.540836899402661</v>
      </c>
      <c r="U77" s="38">
        <v>19.032289466170734</v>
      </c>
      <c r="V77" s="38">
        <v>19.201404042590919</v>
      </c>
      <c r="W77" s="38">
        <v>47.288905743690464</v>
      </c>
      <c r="X77" s="38">
        <v>9.9590115859981196</v>
      </c>
      <c r="Y77" s="38">
        <v>17.944775743382113</v>
      </c>
      <c r="Z77" s="64">
        <v>20.811033340637188</v>
      </c>
    </row>
    <row r="78" spans="2:26" ht="14" x14ac:dyDescent="0.15">
      <c r="B78" s="29"/>
      <c r="C78" s="35" t="s">
        <v>186</v>
      </c>
      <c r="D78" s="61"/>
      <c r="E78" s="63">
        <v>0.89148385512598116</v>
      </c>
      <c r="F78" s="38">
        <v>1.1171373785945786</v>
      </c>
      <c r="G78" s="38">
        <v>1.3641431229419825</v>
      </c>
      <c r="H78" s="38">
        <v>2.5575879786062137</v>
      </c>
      <c r="I78" s="38">
        <v>0.90922688557801112</v>
      </c>
      <c r="J78" s="38">
        <v>1.3446610855057386</v>
      </c>
      <c r="K78" s="38">
        <v>1.4458605064239438</v>
      </c>
      <c r="L78" s="38">
        <v>0.81842270799480765</v>
      </c>
      <c r="M78" s="38">
        <v>1.6619284803424414</v>
      </c>
      <c r="N78" s="38">
        <v>0.8892048090396667</v>
      </c>
      <c r="O78" s="38">
        <v>0.83866373049022913</v>
      </c>
      <c r="P78" s="38">
        <v>0.64214554151041736</v>
      </c>
      <c r="Q78" s="38">
        <v>0.92066705849213537</v>
      </c>
      <c r="R78" s="38">
        <v>1.1594197669308135</v>
      </c>
      <c r="S78" s="38">
        <v>1.1709695296797256</v>
      </c>
      <c r="T78" s="38">
        <v>0.8200892350585115</v>
      </c>
      <c r="U78" s="38">
        <v>0.8353294683678909</v>
      </c>
      <c r="V78" s="38">
        <v>0.80892330634543463</v>
      </c>
      <c r="W78" s="38">
        <v>1.3789241494069153</v>
      </c>
      <c r="X78" s="38">
        <v>0.54004161939504558</v>
      </c>
      <c r="Y78" s="38">
        <v>0.98407794133077975</v>
      </c>
      <c r="Z78" s="64">
        <v>1.1758614734443582</v>
      </c>
    </row>
    <row r="79" spans="2:26" ht="14" x14ac:dyDescent="0.15">
      <c r="B79" s="29"/>
      <c r="C79" s="35" t="s">
        <v>187</v>
      </c>
      <c r="D79" s="61"/>
      <c r="E79" s="63">
        <v>38.653781286838708</v>
      </c>
      <c r="F79" s="38">
        <v>37.662599268806233</v>
      </c>
      <c r="G79" s="38">
        <v>68.447364009181683</v>
      </c>
      <c r="H79" s="38">
        <v>43.560185946904369</v>
      </c>
      <c r="I79" s="38">
        <v>35.854390219499003</v>
      </c>
      <c r="J79" s="38">
        <v>26.225064337570679</v>
      </c>
      <c r="K79" s="38">
        <v>67.630747177531532</v>
      </c>
      <c r="L79" s="38">
        <v>15.615183812201932</v>
      </c>
      <c r="M79" s="38">
        <v>73.151246197591135</v>
      </c>
      <c r="N79" s="38">
        <v>29.822146452897304</v>
      </c>
      <c r="O79" s="38">
        <v>43.335871650609896</v>
      </c>
      <c r="P79" s="38">
        <v>9.9788452120396673</v>
      </c>
      <c r="Q79" s="38">
        <v>60.263148603297132</v>
      </c>
      <c r="R79" s="38">
        <v>52.203584202196609</v>
      </c>
      <c r="S79" s="38">
        <v>42.218932691246295</v>
      </c>
      <c r="T79" s="38">
        <v>14.294373712668227</v>
      </c>
      <c r="U79" s="38">
        <v>25.064403696740879</v>
      </c>
      <c r="V79" s="38">
        <v>51.362845793540615</v>
      </c>
      <c r="W79" s="38">
        <v>130.72928380687731</v>
      </c>
      <c r="X79" s="38">
        <v>26.378439049455956</v>
      </c>
      <c r="Y79" s="38">
        <v>39.262593048441559</v>
      </c>
      <c r="Z79" s="64">
        <v>46.186394139811341</v>
      </c>
    </row>
    <row r="80" spans="2:26" s="71" customFormat="1" ht="14" x14ac:dyDescent="0.15">
      <c r="B80" s="65"/>
      <c r="C80" s="66" t="s">
        <v>188</v>
      </c>
      <c r="D80" s="67"/>
      <c r="E80" s="68">
        <v>15.112345964369588</v>
      </c>
      <c r="F80" s="69">
        <v>15.139623628102056</v>
      </c>
      <c r="G80" s="69">
        <v>24.167425325670923</v>
      </c>
      <c r="H80" s="69">
        <v>19.640326901450848</v>
      </c>
      <c r="I80" s="69">
        <v>13.366755947855012</v>
      </c>
      <c r="J80" s="69">
        <v>14.974086511656344</v>
      </c>
      <c r="K80" s="69">
        <v>25.063332710592881</v>
      </c>
      <c r="L80" s="69">
        <v>7.6082233259298917</v>
      </c>
      <c r="M80" s="69">
        <v>21.955224365217155</v>
      </c>
      <c r="N80" s="69">
        <v>8.6051431899584045</v>
      </c>
      <c r="O80" s="69">
        <v>16.055097654405788</v>
      </c>
      <c r="P80" s="69">
        <v>7.8439918770030781</v>
      </c>
      <c r="Q80" s="69">
        <v>13.900363908945179</v>
      </c>
      <c r="R80" s="69">
        <v>16.884626819350018</v>
      </c>
      <c r="S80" s="69">
        <v>15.994784966143852</v>
      </c>
      <c r="T80" s="69">
        <v>10.414697803017177</v>
      </c>
      <c r="U80" s="69">
        <v>14.252013437808145</v>
      </c>
      <c r="V80" s="69">
        <v>16.316285819734919</v>
      </c>
      <c r="W80" s="69">
        <v>30.511296434995497</v>
      </c>
      <c r="X80" s="69">
        <v>10.554624860042386</v>
      </c>
      <c r="Y80" s="69">
        <v>15.224643558221556</v>
      </c>
      <c r="Z80" s="70">
        <v>16.500741482019851</v>
      </c>
    </row>
    <row r="81" spans="2:26" ht="14" x14ac:dyDescent="0.15">
      <c r="B81" s="29"/>
      <c r="C81" s="35" t="s">
        <v>189</v>
      </c>
      <c r="D81" s="61"/>
      <c r="E81" s="63">
        <v>12.370384501508704</v>
      </c>
      <c r="F81" s="38">
        <v>12.023924493945271</v>
      </c>
      <c r="G81" s="38">
        <v>19.961921900606356</v>
      </c>
      <c r="H81" s="38">
        <v>19.981913016846178</v>
      </c>
      <c r="I81" s="38">
        <v>11.306732073728877</v>
      </c>
      <c r="J81" s="38">
        <v>7.3985425736327644</v>
      </c>
      <c r="K81" s="38">
        <v>20.897210866325931</v>
      </c>
      <c r="L81" s="38">
        <v>7.141470026886549</v>
      </c>
      <c r="M81" s="38">
        <v>20.665967327544731</v>
      </c>
      <c r="N81" s="38">
        <v>10.809038293314861</v>
      </c>
      <c r="O81" s="38">
        <v>14.538560401981162</v>
      </c>
      <c r="P81" s="38">
        <v>4.8229336021558229</v>
      </c>
      <c r="Q81" s="38">
        <v>10.777644117409279</v>
      </c>
      <c r="R81" s="38">
        <v>15.871175743392046</v>
      </c>
      <c r="S81" s="38">
        <v>12.844379261588028</v>
      </c>
      <c r="T81" s="38">
        <v>7.2643795985294908</v>
      </c>
      <c r="U81" s="38">
        <v>12.38643174642009</v>
      </c>
      <c r="V81" s="38">
        <v>13.50337844551391</v>
      </c>
      <c r="W81" s="38">
        <v>33.117624909976342</v>
      </c>
      <c r="X81" s="38">
        <v>6.7932732997922463</v>
      </c>
      <c r="Y81" s="38">
        <v>12.44103808225381</v>
      </c>
      <c r="Z81" s="64">
        <v>14.397808758257234</v>
      </c>
    </row>
    <row r="82" spans="2:26" s="71" customFormat="1" ht="14" x14ac:dyDescent="0.15">
      <c r="B82" s="72"/>
      <c r="C82" s="73" t="s">
        <v>285</v>
      </c>
      <c r="D82" s="74"/>
      <c r="E82" s="68">
        <v>6709.1915778194825</v>
      </c>
      <c r="F82" s="69">
        <v>6709.8332420833422</v>
      </c>
      <c r="G82" s="69">
        <v>11848.212557669536</v>
      </c>
      <c r="H82" s="69">
        <v>6325.1203079131374</v>
      </c>
      <c r="I82" s="69">
        <v>6165.7457037548666</v>
      </c>
      <c r="J82" s="69">
        <v>7010.9125867636758</v>
      </c>
      <c r="K82" s="69">
        <v>9838.5863163760605</v>
      </c>
      <c r="L82" s="69">
        <v>2192.8033448029223</v>
      </c>
      <c r="M82" s="69">
        <v>16568.476194044477</v>
      </c>
      <c r="N82" s="69">
        <v>7836.9860612259636</v>
      </c>
      <c r="O82" s="69">
        <v>7493.1300731622305</v>
      </c>
      <c r="P82" s="69">
        <v>1377.3150472011134</v>
      </c>
      <c r="Q82" s="69">
        <v>7199.462769810134</v>
      </c>
      <c r="R82" s="69">
        <v>8406.6312555429049</v>
      </c>
      <c r="S82" s="69">
        <v>7624.9733189002609</v>
      </c>
      <c r="T82" s="69">
        <v>2144.7214237998305</v>
      </c>
      <c r="U82" s="69">
        <v>3507.5695985719763</v>
      </c>
      <c r="V82" s="69">
        <v>8252.1326378300109</v>
      </c>
      <c r="W82" s="69">
        <v>20999.076772431752</v>
      </c>
      <c r="X82" s="69">
        <v>4261.0801188874975</v>
      </c>
      <c r="Y82" s="69">
        <v>6717.1969182866496</v>
      </c>
      <c r="Z82" s="70">
        <v>7815.1155065165549</v>
      </c>
    </row>
    <row r="83" spans="2:26" ht="14" x14ac:dyDescent="0.15">
      <c r="B83" s="75" t="s">
        <v>190</v>
      </c>
      <c r="C83" s="76"/>
      <c r="D83" s="47">
        <v>23</v>
      </c>
      <c r="E83" s="77" t="s">
        <v>165</v>
      </c>
      <c r="F83" s="49" t="s">
        <v>165</v>
      </c>
      <c r="G83" s="49" t="s">
        <v>165</v>
      </c>
      <c r="H83" s="49" t="s">
        <v>165</v>
      </c>
      <c r="I83" s="49" t="s">
        <v>165</v>
      </c>
      <c r="J83" s="49" t="s">
        <v>165</v>
      </c>
      <c r="K83" s="49" t="s">
        <v>165</v>
      </c>
      <c r="L83" s="49" t="s">
        <v>165</v>
      </c>
      <c r="M83" s="49" t="s">
        <v>165</v>
      </c>
      <c r="N83" s="49" t="s">
        <v>165</v>
      </c>
      <c r="O83" s="49" t="s">
        <v>165</v>
      </c>
      <c r="P83" s="49" t="s">
        <v>165</v>
      </c>
      <c r="Q83" s="49" t="s">
        <v>165</v>
      </c>
      <c r="R83" s="49" t="s">
        <v>165</v>
      </c>
      <c r="S83" s="49" t="s">
        <v>165</v>
      </c>
      <c r="T83" s="49" t="s">
        <v>165</v>
      </c>
      <c r="U83" s="49" t="s">
        <v>165</v>
      </c>
      <c r="V83" s="49" t="s">
        <v>165</v>
      </c>
      <c r="W83" s="49" t="s">
        <v>165</v>
      </c>
      <c r="X83" s="49" t="s">
        <v>165</v>
      </c>
      <c r="Y83" s="49" t="s">
        <v>166</v>
      </c>
      <c r="Z83" s="50" t="s">
        <v>166</v>
      </c>
    </row>
    <row r="84" spans="2:26" s="56" customFormat="1" x14ac:dyDescent="0.15">
      <c r="B84" s="51"/>
      <c r="C84" s="52"/>
      <c r="D84" s="53"/>
      <c r="E84" s="54"/>
      <c r="F84" s="54"/>
      <c r="G84" s="54"/>
      <c r="H84" s="54"/>
      <c r="I84" s="54"/>
      <c r="J84" s="54"/>
      <c r="K84" s="54"/>
      <c r="L84" s="54"/>
      <c r="M84" s="54"/>
      <c r="N84" s="54"/>
      <c r="O84" s="54"/>
      <c r="P84" s="54"/>
      <c r="Q84" s="54"/>
      <c r="R84" s="54"/>
      <c r="S84" s="54"/>
      <c r="T84" s="54"/>
      <c r="U84" s="54"/>
      <c r="V84" s="54"/>
      <c r="W84" s="54"/>
      <c r="X84" s="54"/>
      <c r="Y84" s="55"/>
      <c r="Z84" s="55"/>
    </row>
    <row r="85" spans="2:26" x14ac:dyDescent="0.15">
      <c r="B85" s="57" t="s">
        <v>191</v>
      </c>
      <c r="C85" s="58"/>
      <c r="D85" s="58"/>
      <c r="E85" s="59"/>
      <c r="F85" s="59"/>
      <c r="G85" s="59"/>
      <c r="H85" s="59"/>
      <c r="I85" s="59"/>
      <c r="J85" s="59"/>
      <c r="K85" s="59"/>
      <c r="L85" s="59"/>
      <c r="M85" s="59"/>
      <c r="N85" s="59"/>
      <c r="O85" s="59"/>
      <c r="P85" s="59"/>
      <c r="Q85" s="59"/>
      <c r="R85" s="59"/>
      <c r="S85" s="59"/>
      <c r="T85" s="59"/>
      <c r="U85" s="59"/>
      <c r="V85" s="59"/>
      <c r="W85" s="59"/>
      <c r="X85" s="59"/>
      <c r="Y85" s="59"/>
      <c r="Z85" s="28"/>
    </row>
    <row r="86" spans="2:26" ht="14" x14ac:dyDescent="0.15">
      <c r="B86" s="60"/>
      <c r="C86" s="30" t="s">
        <v>192</v>
      </c>
      <c r="D86" s="61"/>
      <c r="E86" s="62">
        <v>187.09528412281696</v>
      </c>
      <c r="F86" s="33">
        <v>152.3894598078592</v>
      </c>
      <c r="G86" s="33">
        <v>307.02193632730467</v>
      </c>
      <c r="H86" s="33">
        <v>132.87553812668997</v>
      </c>
      <c r="I86" s="33">
        <v>308.6337623441496</v>
      </c>
      <c r="J86" s="33">
        <v>45.53227775687936</v>
      </c>
      <c r="K86" s="33">
        <v>278.12166447394685</v>
      </c>
      <c r="L86" s="33">
        <v>80.449682488037496</v>
      </c>
      <c r="M86" s="33">
        <v>290.45520866670108</v>
      </c>
      <c r="N86" s="33">
        <v>217.90164073053737</v>
      </c>
      <c r="O86" s="33">
        <v>216.10614745812177</v>
      </c>
      <c r="P86" s="33">
        <v>28.692881038567659</v>
      </c>
      <c r="Q86" s="33">
        <v>266.0799955376786</v>
      </c>
      <c r="R86" s="33">
        <v>161.59148795681031</v>
      </c>
      <c r="S86" s="33">
        <v>183.77959475297692</v>
      </c>
      <c r="T86" s="33">
        <v>45.271601373809105</v>
      </c>
      <c r="U86" s="33">
        <v>107.5568791709715</v>
      </c>
      <c r="V86" s="33">
        <v>387.10934940761939</v>
      </c>
      <c r="W86" s="33">
        <v>472.60911998681598</v>
      </c>
      <c r="X86" s="33">
        <v>314.90832939613279</v>
      </c>
      <c r="Y86" s="33">
        <v>183.74145647883492</v>
      </c>
      <c r="Z86" s="34">
        <v>232.42175919324649</v>
      </c>
    </row>
    <row r="87" spans="2:26" ht="14" x14ac:dyDescent="0.15">
      <c r="B87" s="29"/>
      <c r="C87" s="35" t="s">
        <v>193</v>
      </c>
      <c r="D87" s="61"/>
      <c r="E87" s="63">
        <v>0.36039382081759375</v>
      </c>
      <c r="F87" s="38">
        <v>0.28217349790117441</v>
      </c>
      <c r="G87" s="38">
        <v>0.49659546589186143</v>
      </c>
      <c r="H87" s="38">
        <v>0.25655044642851987</v>
      </c>
      <c r="I87" s="38">
        <v>0.56858373863931111</v>
      </c>
      <c r="J87" s="38">
        <v>8.6897181738515711E-2</v>
      </c>
      <c r="K87" s="38">
        <v>0.51743757550941816</v>
      </c>
      <c r="L87" s="38">
        <v>0.1692860997733614</v>
      </c>
      <c r="M87" s="38">
        <v>0.56561240348467079</v>
      </c>
      <c r="N87" s="38">
        <v>0.40113694902622504</v>
      </c>
      <c r="O87" s="38">
        <v>0.42278906123487847</v>
      </c>
      <c r="P87" s="38">
        <v>7.668627978997411E-2</v>
      </c>
      <c r="Q87" s="38">
        <v>0.52582510413662953</v>
      </c>
      <c r="R87" s="38">
        <v>0.28276388592274748</v>
      </c>
      <c r="S87" s="38">
        <v>0.32941871237694792</v>
      </c>
      <c r="T87" s="38">
        <v>0.11232503918135725</v>
      </c>
      <c r="U87" s="38">
        <v>0.24135500142543459</v>
      </c>
      <c r="V87" s="38">
        <v>0.78809869548669143</v>
      </c>
      <c r="W87" s="38">
        <v>0.96653267498800788</v>
      </c>
      <c r="X87" s="38">
        <v>0.64619716246616909</v>
      </c>
      <c r="Y87" s="38">
        <v>0.35294330063702251</v>
      </c>
      <c r="Z87" s="64">
        <v>0.39844483137544351</v>
      </c>
    </row>
    <row r="88" spans="2:26" ht="14" x14ac:dyDescent="0.15">
      <c r="B88" s="29"/>
      <c r="C88" s="35" t="s">
        <v>194</v>
      </c>
      <c r="D88" s="61"/>
      <c r="E88" s="63">
        <v>1889.3076975127419</v>
      </c>
      <c r="F88" s="38">
        <v>1536.9701755079163</v>
      </c>
      <c r="G88" s="38">
        <v>2787.0221188604114</v>
      </c>
      <c r="H88" s="38">
        <v>1364.110734337328</v>
      </c>
      <c r="I88" s="38">
        <v>3467.5561526579809</v>
      </c>
      <c r="J88" s="38">
        <v>434.65986451210227</v>
      </c>
      <c r="K88" s="38">
        <v>3374.5691723108689</v>
      </c>
      <c r="L88" s="38">
        <v>849.82549329471397</v>
      </c>
      <c r="M88" s="38">
        <v>3506.4150187248779</v>
      </c>
      <c r="N88" s="38">
        <v>1346.2218986419739</v>
      </c>
      <c r="O88" s="38">
        <v>2319.7433235708713</v>
      </c>
      <c r="P88" s="38">
        <v>354.87029223200494</v>
      </c>
      <c r="Q88" s="38">
        <v>3100.7100957937246</v>
      </c>
      <c r="R88" s="38">
        <v>2113.9211289134664</v>
      </c>
      <c r="S88" s="38">
        <v>1832.4347632032141</v>
      </c>
      <c r="T88" s="38">
        <v>516.56286574420642</v>
      </c>
      <c r="U88" s="38">
        <v>1310.1244976673536</v>
      </c>
      <c r="V88" s="38">
        <v>4012.2223532664871</v>
      </c>
      <c r="W88" s="38">
        <v>5556.1874435656619</v>
      </c>
      <c r="X88" s="38">
        <v>3003.8895956584788</v>
      </c>
      <c r="Y88" s="38">
        <v>1899.0708850437179</v>
      </c>
      <c r="Z88" s="64">
        <v>2210.8708381529423</v>
      </c>
    </row>
    <row r="89" spans="2:26" ht="14" x14ac:dyDescent="0.15">
      <c r="B89" s="29"/>
      <c r="C89" s="35" t="s">
        <v>195</v>
      </c>
      <c r="D89" s="61"/>
      <c r="E89" s="63">
        <v>80.170698680041028</v>
      </c>
      <c r="F89" s="38">
        <v>70.552613092419378</v>
      </c>
      <c r="G89" s="38">
        <v>105.20296996710887</v>
      </c>
      <c r="H89" s="38">
        <v>49.215733468887422</v>
      </c>
      <c r="I89" s="38">
        <v>110.00195564866901</v>
      </c>
      <c r="J89" s="38">
        <v>56.286361896136704</v>
      </c>
      <c r="K89" s="38">
        <v>108.39530232419763</v>
      </c>
      <c r="L89" s="38">
        <v>36.825844293643094</v>
      </c>
      <c r="M89" s="38">
        <v>116.3285207293752</v>
      </c>
      <c r="N89" s="38">
        <v>72.794711961151222</v>
      </c>
      <c r="O89" s="38">
        <v>94.377555664708922</v>
      </c>
      <c r="P89" s="38">
        <v>16.354861439319194</v>
      </c>
      <c r="Q89" s="38">
        <v>104.54299704774419</v>
      </c>
      <c r="R89" s="38">
        <v>57.224191945219744</v>
      </c>
      <c r="S89" s="38">
        <v>83.611615980423309</v>
      </c>
      <c r="T89" s="38">
        <v>24.275080700611785</v>
      </c>
      <c r="U89" s="38">
        <v>48.057165700184306</v>
      </c>
      <c r="V89" s="38">
        <v>137.11613999272237</v>
      </c>
      <c r="W89" s="38">
        <v>177.03181809264478</v>
      </c>
      <c r="X89" s="38">
        <v>108.37202306025779</v>
      </c>
      <c r="Y89" s="38">
        <v>78.947965173817636</v>
      </c>
      <c r="Z89" s="64">
        <v>80.998407668352101</v>
      </c>
    </row>
    <row r="90" spans="2:26" ht="14" x14ac:dyDescent="0.15">
      <c r="B90" s="29"/>
      <c r="C90" s="35" t="s">
        <v>196</v>
      </c>
      <c r="D90" s="61"/>
      <c r="E90" s="63">
        <v>17.756726536082724</v>
      </c>
      <c r="F90" s="38">
        <v>14.521852456745393</v>
      </c>
      <c r="G90" s="38">
        <v>31.036815569055381</v>
      </c>
      <c r="H90" s="38">
        <v>11.76564014722509</v>
      </c>
      <c r="I90" s="38">
        <v>32.354543864226962</v>
      </c>
      <c r="J90" s="38">
        <v>3.4309544938566097</v>
      </c>
      <c r="K90" s="38">
        <v>27.83346692830694</v>
      </c>
      <c r="L90" s="38">
        <v>7.6953627522336419</v>
      </c>
      <c r="M90" s="38">
        <v>31.229211940910073</v>
      </c>
      <c r="N90" s="38">
        <v>14.493535795193857</v>
      </c>
      <c r="O90" s="38">
        <v>24.870839557051728</v>
      </c>
      <c r="P90" s="38">
        <v>2.7443946688957692</v>
      </c>
      <c r="Q90" s="38">
        <v>31.996830880147137</v>
      </c>
      <c r="R90" s="38">
        <v>13.755892565040412</v>
      </c>
      <c r="S90" s="38">
        <v>17.537917159378047</v>
      </c>
      <c r="T90" s="38">
        <v>4.4732342972608157</v>
      </c>
      <c r="U90" s="38">
        <v>9.6999831235610152</v>
      </c>
      <c r="V90" s="38">
        <v>44.935427620890259</v>
      </c>
      <c r="W90" s="38">
        <v>59.957229977705779</v>
      </c>
      <c r="X90" s="38">
        <v>34.392362527698133</v>
      </c>
      <c r="Y90" s="38">
        <v>18.139065126681778</v>
      </c>
      <c r="Z90" s="64">
        <v>21.786081161278254</v>
      </c>
    </row>
    <row r="91" spans="2:26" ht="14" x14ac:dyDescent="0.15">
      <c r="B91" s="29"/>
      <c r="C91" s="35" t="s">
        <v>197</v>
      </c>
      <c r="D91" s="61"/>
      <c r="E91" s="63">
        <v>5.5349509828566008</v>
      </c>
      <c r="F91" s="38">
        <v>4.5985912504112063</v>
      </c>
      <c r="G91" s="38">
        <v>7.7686050384998202</v>
      </c>
      <c r="H91" s="38">
        <v>3.431161204917446</v>
      </c>
      <c r="I91" s="38">
        <v>9.3266618918733233</v>
      </c>
      <c r="J91" s="38">
        <v>2.4250747226626941</v>
      </c>
      <c r="K91" s="38">
        <v>8.2960937787383227</v>
      </c>
      <c r="L91" s="38">
        <v>2.4948990544472109</v>
      </c>
      <c r="M91" s="38">
        <v>9.8340674858421391</v>
      </c>
      <c r="N91" s="38">
        <v>5.054506693655342</v>
      </c>
      <c r="O91" s="38">
        <v>6.7775211650337468</v>
      </c>
      <c r="P91" s="38">
        <v>1.093767258045975</v>
      </c>
      <c r="Q91" s="38">
        <v>6.7809783772053782</v>
      </c>
      <c r="R91" s="38">
        <v>4.6348594397746368</v>
      </c>
      <c r="S91" s="38">
        <v>5.4513301304827984</v>
      </c>
      <c r="T91" s="38">
        <v>1.6282112349116649</v>
      </c>
      <c r="U91" s="38">
        <v>2.6045454664377701</v>
      </c>
      <c r="V91" s="38">
        <v>11.531004237906943</v>
      </c>
      <c r="W91" s="38">
        <v>13.654676063471182</v>
      </c>
      <c r="X91" s="38">
        <v>9.5805558541686704</v>
      </c>
      <c r="Y91" s="38">
        <v>5.4752215168256386</v>
      </c>
      <c r="Z91" s="64">
        <v>6.587861094619222</v>
      </c>
    </row>
    <row r="92" spans="2:26" ht="17" x14ac:dyDescent="0.15">
      <c r="B92" s="29"/>
      <c r="C92" s="35" t="s">
        <v>198</v>
      </c>
      <c r="D92" s="61"/>
      <c r="E92" s="63">
        <v>17.345571752825744</v>
      </c>
      <c r="F92" s="38">
        <v>14.836502355760176</v>
      </c>
      <c r="G92" s="38">
        <v>25.516614111635349</v>
      </c>
      <c r="H92" s="38">
        <v>12.135508845376318</v>
      </c>
      <c r="I92" s="38">
        <v>24.281894322952262</v>
      </c>
      <c r="J92" s="38">
        <v>6.6876304124393569</v>
      </c>
      <c r="K92" s="38">
        <v>22.300319723936337</v>
      </c>
      <c r="L92" s="38">
        <v>10.901331911836152</v>
      </c>
      <c r="M92" s="38">
        <v>28.070639033543543</v>
      </c>
      <c r="N92" s="38">
        <v>13.292126424399649</v>
      </c>
      <c r="O92" s="38">
        <v>22.012205883254403</v>
      </c>
      <c r="P92" s="38">
        <v>4.7624803942752072</v>
      </c>
      <c r="Q92" s="38">
        <v>26.263914536596058</v>
      </c>
      <c r="R92" s="38">
        <v>15.843629955931558</v>
      </c>
      <c r="S92" s="38">
        <v>16.769128921009145</v>
      </c>
      <c r="T92" s="38">
        <v>6.8242516724970157</v>
      </c>
      <c r="U92" s="38">
        <v>14.904840641508114</v>
      </c>
      <c r="V92" s="38">
        <v>27.910720468284701</v>
      </c>
      <c r="W92" s="38">
        <v>33.764841994171768</v>
      </c>
      <c r="X92" s="38">
        <v>22.943627733562476</v>
      </c>
      <c r="Y92" s="38">
        <v>17.070770921098475</v>
      </c>
      <c r="Z92" s="64">
        <v>19.430454092768876</v>
      </c>
    </row>
    <row r="93" spans="2:26" ht="14" x14ac:dyDescent="0.15">
      <c r="B93" s="29"/>
      <c r="C93" s="35" t="s">
        <v>199</v>
      </c>
      <c r="D93" s="78"/>
      <c r="E93" s="63">
        <v>1.7395255482237435</v>
      </c>
      <c r="F93" s="38">
        <v>1.4840525214938682</v>
      </c>
      <c r="G93" s="38">
        <v>3.1355190295083091</v>
      </c>
      <c r="H93" s="38">
        <v>1.5454664204871338</v>
      </c>
      <c r="I93" s="38">
        <v>3.8148227721663153</v>
      </c>
      <c r="J93" s="38">
        <v>0.34615803313920457</v>
      </c>
      <c r="K93" s="38">
        <v>3.4490782105519324</v>
      </c>
      <c r="L93" s="38">
        <v>0.61084707719861642</v>
      </c>
      <c r="M93" s="38">
        <v>3.9866839470094164</v>
      </c>
      <c r="N93" s="38">
        <v>1.1203770275399216</v>
      </c>
      <c r="O93" s="38">
        <v>1.7955463417070796</v>
      </c>
      <c r="P93" s="38">
        <v>0.20542863245340259</v>
      </c>
      <c r="Q93" s="38">
        <v>2.7969138927480244</v>
      </c>
      <c r="R93" s="38">
        <v>1.6308901218270819</v>
      </c>
      <c r="S93" s="38">
        <v>1.8826699082746781</v>
      </c>
      <c r="T93" s="38">
        <v>0.29695782501163354</v>
      </c>
      <c r="U93" s="38">
        <v>0.72938353865389638</v>
      </c>
      <c r="V93" s="38">
        <v>4.4089203207387984</v>
      </c>
      <c r="W93" s="38">
        <v>5.2467578297874748</v>
      </c>
      <c r="X93" s="38">
        <v>3.6930091378986156</v>
      </c>
      <c r="Y93" s="38">
        <v>1.826400874765798</v>
      </c>
      <c r="Z93" s="64">
        <v>2.2976091544581676</v>
      </c>
    </row>
    <row r="94" spans="2:26" ht="14" x14ac:dyDescent="0.15">
      <c r="B94" s="42"/>
      <c r="C94" s="43" t="s">
        <v>200</v>
      </c>
      <c r="D94" s="79"/>
      <c r="E94" s="63">
        <v>3.4342975633881165</v>
      </c>
      <c r="F94" s="38">
        <v>2.8518729933871105</v>
      </c>
      <c r="G94" s="38">
        <v>5.0106816440469908</v>
      </c>
      <c r="H94" s="38">
        <v>2.4698805536894199</v>
      </c>
      <c r="I94" s="38">
        <v>6.081005995228602</v>
      </c>
      <c r="J94" s="38">
        <v>0.98207975220787302</v>
      </c>
      <c r="K94" s="38">
        <v>4.6854433814732204</v>
      </c>
      <c r="L94" s="38">
        <v>1.6008375195665603</v>
      </c>
      <c r="M94" s="38">
        <v>5.842019459883983</v>
      </c>
      <c r="N94" s="38">
        <v>3.1037596772341405</v>
      </c>
      <c r="O94" s="38">
        <v>4.5816305970355238</v>
      </c>
      <c r="P94" s="38">
        <v>0.82971717973984516</v>
      </c>
      <c r="Q94" s="38">
        <v>5.9613759061175147</v>
      </c>
      <c r="R94" s="38">
        <v>3.0873374039765826</v>
      </c>
      <c r="S94" s="38">
        <v>3.3112317314167887</v>
      </c>
      <c r="T94" s="38">
        <v>1.1279315686200013</v>
      </c>
      <c r="U94" s="38">
        <v>2.2502289947890031</v>
      </c>
      <c r="V94" s="38">
        <v>6.8765604054690046</v>
      </c>
      <c r="W94" s="38">
        <v>8.7600120778815764</v>
      </c>
      <c r="X94" s="38">
        <v>5.4738745816344849</v>
      </c>
      <c r="Y94" s="38">
        <v>3.4157089657379092</v>
      </c>
      <c r="Z94" s="64">
        <v>3.9667101213475853</v>
      </c>
    </row>
    <row r="95" spans="2:26" ht="14" x14ac:dyDescent="0.15">
      <c r="B95" s="80" t="s">
        <v>164</v>
      </c>
      <c r="C95" s="76"/>
      <c r="D95" s="47">
        <v>9</v>
      </c>
      <c r="E95" s="77" t="s">
        <v>165</v>
      </c>
      <c r="F95" s="49" t="s">
        <v>165</v>
      </c>
      <c r="G95" s="49" t="s">
        <v>165</v>
      </c>
      <c r="H95" s="49" t="s">
        <v>165</v>
      </c>
      <c r="I95" s="49" t="s">
        <v>165</v>
      </c>
      <c r="J95" s="49" t="s">
        <v>165</v>
      </c>
      <c r="K95" s="49" t="s">
        <v>165</v>
      </c>
      <c r="L95" s="49" t="s">
        <v>165</v>
      </c>
      <c r="M95" s="49" t="s">
        <v>165</v>
      </c>
      <c r="N95" s="49" t="s">
        <v>165</v>
      </c>
      <c r="O95" s="49" t="s">
        <v>165</v>
      </c>
      <c r="P95" s="49" t="s">
        <v>165</v>
      </c>
      <c r="Q95" s="49" t="s">
        <v>165</v>
      </c>
      <c r="R95" s="49" t="s">
        <v>165</v>
      </c>
      <c r="S95" s="49" t="s">
        <v>165</v>
      </c>
      <c r="T95" s="49" t="s">
        <v>165</v>
      </c>
      <c r="U95" s="49" t="s">
        <v>165</v>
      </c>
      <c r="V95" s="49" t="s">
        <v>165</v>
      </c>
      <c r="W95" s="49" t="s">
        <v>165</v>
      </c>
      <c r="X95" s="49" t="s">
        <v>165</v>
      </c>
      <c r="Y95" s="81" t="s">
        <v>166</v>
      </c>
      <c r="Z95" s="50" t="s">
        <v>166</v>
      </c>
    </row>
    <row r="96" spans="2:26" s="56" customFormat="1" x14ac:dyDescent="0.15">
      <c r="B96" s="51"/>
      <c r="C96" s="52"/>
      <c r="D96" s="53"/>
      <c r="E96" s="54"/>
      <c r="F96" s="54"/>
      <c r="G96" s="54"/>
      <c r="H96" s="54"/>
      <c r="I96" s="54"/>
      <c r="J96" s="54"/>
      <c r="K96" s="54"/>
      <c r="L96" s="54"/>
      <c r="M96" s="54"/>
      <c r="N96" s="54"/>
      <c r="O96" s="54"/>
      <c r="P96" s="54"/>
      <c r="Q96" s="54"/>
      <c r="R96" s="54"/>
      <c r="S96" s="54"/>
      <c r="T96" s="54"/>
      <c r="U96" s="54"/>
      <c r="V96" s="54"/>
      <c r="W96" s="54"/>
      <c r="X96" s="54"/>
      <c r="Y96" s="55"/>
      <c r="Z96" s="55"/>
    </row>
    <row r="97" spans="2:26" x14ac:dyDescent="0.15">
      <c r="B97" s="57" t="s">
        <v>201</v>
      </c>
      <c r="C97" s="58"/>
      <c r="D97" s="58"/>
      <c r="E97" s="59"/>
      <c r="F97" s="59"/>
      <c r="G97" s="59"/>
      <c r="H97" s="59"/>
      <c r="I97" s="59"/>
      <c r="J97" s="59"/>
      <c r="K97" s="59"/>
      <c r="L97" s="59"/>
      <c r="M97" s="59"/>
      <c r="N97" s="59"/>
      <c r="O97" s="59"/>
      <c r="P97" s="59"/>
      <c r="Q97" s="59"/>
      <c r="R97" s="59"/>
      <c r="S97" s="59"/>
      <c r="T97" s="59"/>
      <c r="U97" s="59"/>
      <c r="V97" s="59"/>
      <c r="W97" s="59"/>
      <c r="X97" s="59"/>
      <c r="Y97" s="59"/>
      <c r="Z97" s="28"/>
    </row>
    <row r="98" spans="2:26" ht="14" x14ac:dyDescent="0.15">
      <c r="B98" s="60"/>
      <c r="C98" s="30" t="s">
        <v>202</v>
      </c>
      <c r="D98" s="78"/>
      <c r="E98" s="62">
        <v>45.451613089594751</v>
      </c>
      <c r="F98" s="33">
        <v>47.617074588059765</v>
      </c>
      <c r="G98" s="33">
        <v>78.529128387065214</v>
      </c>
      <c r="H98" s="33">
        <v>40.445069326275132</v>
      </c>
      <c r="I98" s="33">
        <v>81.406275545781597</v>
      </c>
      <c r="J98" s="33">
        <v>39.923003561836346</v>
      </c>
      <c r="K98" s="33">
        <v>87.078544266295367</v>
      </c>
      <c r="L98" s="33">
        <v>25.013268375791373</v>
      </c>
      <c r="M98" s="33">
        <v>108.43074558134342</v>
      </c>
      <c r="N98" s="33">
        <v>89.749050935397037</v>
      </c>
      <c r="O98" s="33">
        <v>63.108329589913787</v>
      </c>
      <c r="P98" s="33">
        <v>3.8007399819147731</v>
      </c>
      <c r="Q98" s="33">
        <v>50.313600303627545</v>
      </c>
      <c r="R98" s="33">
        <v>50.443588054771418</v>
      </c>
      <c r="S98" s="33">
        <v>58.16801021354528</v>
      </c>
      <c r="T98" s="33">
        <v>11.211246426339242</v>
      </c>
      <c r="U98" s="33">
        <v>27.454551472148175</v>
      </c>
      <c r="V98" s="33">
        <v>57.946640338656259</v>
      </c>
      <c r="W98" s="33">
        <v>117.93734947447399</v>
      </c>
      <c r="X98" s="33">
        <v>35.0181510922312</v>
      </c>
      <c r="Y98" s="33">
        <v>47.679680289953517</v>
      </c>
      <c r="Z98" s="34">
        <v>63.141267345840383</v>
      </c>
    </row>
    <row r="99" spans="2:26" ht="14" x14ac:dyDescent="0.15">
      <c r="B99" s="29"/>
      <c r="C99" s="35" t="s">
        <v>203</v>
      </c>
      <c r="D99" s="78"/>
      <c r="E99" s="63">
        <v>1.5110517263875567</v>
      </c>
      <c r="F99" s="38">
        <v>1.5050922402340505</v>
      </c>
      <c r="G99" s="38">
        <v>1.6322874530586025</v>
      </c>
      <c r="H99" s="38">
        <v>1.785599992275964</v>
      </c>
      <c r="I99" s="38">
        <v>1.4819120453572037</v>
      </c>
      <c r="J99" s="38">
        <v>1.8223813271707314</v>
      </c>
      <c r="K99" s="38">
        <v>1.4140470114927928</v>
      </c>
      <c r="L99" s="38">
        <v>1.549987576530379</v>
      </c>
      <c r="M99" s="38">
        <v>1.5257081108636625</v>
      </c>
      <c r="N99" s="38">
        <v>1.0803225391014599</v>
      </c>
      <c r="O99" s="38">
        <v>1.4440345408151478</v>
      </c>
      <c r="P99" s="38">
        <v>1.070036953236895</v>
      </c>
      <c r="Q99" s="38">
        <v>1.4616493020095775</v>
      </c>
      <c r="R99" s="38">
        <v>1.4678815569773547</v>
      </c>
      <c r="S99" s="38">
        <v>1.5266414989329109</v>
      </c>
      <c r="T99" s="38">
        <v>1.2202046916411575</v>
      </c>
      <c r="U99" s="38">
        <v>1.2994044356595886</v>
      </c>
      <c r="V99" s="38">
        <v>1.7059479350402362</v>
      </c>
      <c r="W99" s="38">
        <v>1.4503604481857277</v>
      </c>
      <c r="X99" s="38">
        <v>1.7341389411849799</v>
      </c>
      <c r="Y99" s="38">
        <v>1.5262292199831664</v>
      </c>
      <c r="Z99" s="64">
        <v>1.4731680081354708</v>
      </c>
    </row>
    <row r="100" spans="2:26" ht="14" x14ac:dyDescent="0.15">
      <c r="B100" s="29"/>
      <c r="C100" s="35" t="s">
        <v>204</v>
      </c>
      <c r="D100" s="78"/>
      <c r="E100" s="63">
        <v>0.83002009987193448</v>
      </c>
      <c r="F100" s="38">
        <v>0.85000718475668979</v>
      </c>
      <c r="G100" s="38">
        <v>0.97975005698213757</v>
      </c>
      <c r="H100" s="38">
        <v>0.62101353089480726</v>
      </c>
      <c r="I100" s="38">
        <v>0.80884337319088551</v>
      </c>
      <c r="J100" s="38">
        <v>0.76564933599232865</v>
      </c>
      <c r="K100" s="38">
        <v>0.9404899895826605</v>
      </c>
      <c r="L100" s="38">
        <v>0.74811316788842497</v>
      </c>
      <c r="M100" s="38">
        <v>1.1797352594912605</v>
      </c>
      <c r="N100" s="38">
        <v>0.67575133761918826</v>
      </c>
      <c r="O100" s="38">
        <v>0.95975076320994712</v>
      </c>
      <c r="P100" s="38">
        <v>0.76133591782221743</v>
      </c>
      <c r="Q100" s="38">
        <v>0.9028924592487092</v>
      </c>
      <c r="R100" s="38">
        <v>0.87293556161246966</v>
      </c>
      <c r="S100" s="38">
        <v>0.84758384595567837</v>
      </c>
      <c r="T100" s="38">
        <v>0.69894024689884016</v>
      </c>
      <c r="U100" s="38">
        <v>0.8943371983816425</v>
      </c>
      <c r="V100" s="38">
        <v>0.79230307300120628</v>
      </c>
      <c r="W100" s="38">
        <v>0.85090088927361973</v>
      </c>
      <c r="X100" s="38">
        <v>0.73212198795028904</v>
      </c>
      <c r="Y100" s="38">
        <v>0.83769211546695743</v>
      </c>
      <c r="Z100" s="64">
        <v>0.89171799773540206</v>
      </c>
    </row>
    <row r="101" spans="2:26" ht="14" x14ac:dyDescent="0.15">
      <c r="B101" s="29"/>
      <c r="C101" s="35" t="s">
        <v>205</v>
      </c>
      <c r="D101" s="78"/>
      <c r="E101" s="63">
        <v>0.83896207729424854</v>
      </c>
      <c r="F101" s="38">
        <v>0.87579678080280132</v>
      </c>
      <c r="G101" s="38">
        <v>0.897578366933935</v>
      </c>
      <c r="H101" s="38">
        <v>0.65519385498947358</v>
      </c>
      <c r="I101" s="38">
        <v>0.90727237027689667</v>
      </c>
      <c r="J101" s="38">
        <v>0.91834135890728286</v>
      </c>
      <c r="K101" s="38">
        <v>0.9097740679814954</v>
      </c>
      <c r="L101" s="38">
        <v>0.73383692672580458</v>
      </c>
      <c r="M101" s="38">
        <v>1.1381007096716376</v>
      </c>
      <c r="N101" s="38">
        <v>0.8728418571034301</v>
      </c>
      <c r="O101" s="38">
        <v>0.89456263938247649</v>
      </c>
      <c r="P101" s="38">
        <v>0.68842235074142744</v>
      </c>
      <c r="Q101" s="38">
        <v>0.96842520778224528</v>
      </c>
      <c r="R101" s="38">
        <v>0.91665230855122093</v>
      </c>
      <c r="S101" s="38">
        <v>0.87901396970883161</v>
      </c>
      <c r="T101" s="38">
        <v>0.67436951078124874</v>
      </c>
      <c r="U101" s="38">
        <v>0.95733818448828145</v>
      </c>
      <c r="V101" s="38">
        <v>0.71004769215427366</v>
      </c>
      <c r="W101" s="38">
        <v>0.86220442776723982</v>
      </c>
      <c r="X101" s="38">
        <v>0.5893909204343355</v>
      </c>
      <c r="Y101" s="38">
        <v>0.8444046524299107</v>
      </c>
      <c r="Z101" s="64">
        <v>0.88655416856554892</v>
      </c>
    </row>
    <row r="102" spans="2:26" ht="14" x14ac:dyDescent="0.15">
      <c r="B102" s="29"/>
      <c r="C102" s="35" t="s">
        <v>206</v>
      </c>
      <c r="D102" s="61"/>
      <c r="E102" s="63">
        <v>0.72425540552590628</v>
      </c>
      <c r="F102" s="38">
        <v>0.76950292478164273</v>
      </c>
      <c r="G102" s="38">
        <v>1.2172416183980124</v>
      </c>
      <c r="H102" s="38">
        <v>0.63221158037986491</v>
      </c>
      <c r="I102" s="38">
        <v>1.7019449575853878</v>
      </c>
      <c r="J102" s="38">
        <v>0.44270403861249702</v>
      </c>
      <c r="K102" s="38">
        <v>1.0903571964463172</v>
      </c>
      <c r="L102" s="38">
        <v>0.59414291762420479</v>
      </c>
      <c r="M102" s="38">
        <v>1.5827666942807115</v>
      </c>
      <c r="N102" s="38">
        <v>1.1388563117013903</v>
      </c>
      <c r="O102" s="38">
        <v>0.97827762063998935</v>
      </c>
      <c r="P102" s="38">
        <v>0.19395972537275191</v>
      </c>
      <c r="Q102" s="38">
        <v>1.0342500357366373</v>
      </c>
      <c r="R102" s="38">
        <v>0.85667662582920334</v>
      </c>
      <c r="S102" s="38">
        <v>0.86693565190399424</v>
      </c>
      <c r="T102" s="38">
        <v>0.35312014209739256</v>
      </c>
      <c r="U102" s="38">
        <v>0.56056417674542824</v>
      </c>
      <c r="V102" s="38">
        <v>0.81013617648439429</v>
      </c>
      <c r="W102" s="38">
        <v>1.6330099565198433</v>
      </c>
      <c r="X102" s="38">
        <v>0.44788218400036611</v>
      </c>
      <c r="Y102" s="38">
        <v>0.7534088976299147</v>
      </c>
      <c r="Z102" s="64">
        <v>1.0016965219230152</v>
      </c>
    </row>
    <row r="103" spans="2:26" ht="14" x14ac:dyDescent="0.15">
      <c r="B103" s="29"/>
      <c r="C103" s="35" t="s">
        <v>207</v>
      </c>
      <c r="D103" s="78"/>
      <c r="E103" s="63">
        <v>0.66018932789345941</v>
      </c>
      <c r="F103" s="38">
        <v>0.65668752979612355</v>
      </c>
      <c r="G103" s="38">
        <v>1.095418838568774</v>
      </c>
      <c r="H103" s="38">
        <v>0.83855079327185433</v>
      </c>
      <c r="I103" s="38">
        <v>1.295015809203518</v>
      </c>
      <c r="J103" s="38">
        <v>0.44159020100104474</v>
      </c>
      <c r="K103" s="38">
        <v>1.0677197514196848</v>
      </c>
      <c r="L103" s="38">
        <v>0.32988475677807977</v>
      </c>
      <c r="M103" s="38">
        <v>1.4335764544070178</v>
      </c>
      <c r="N103" s="38">
        <v>1.0482329815802918</v>
      </c>
      <c r="O103" s="38">
        <v>0.8508196163706323</v>
      </c>
      <c r="P103" s="38">
        <v>0.17421913523247953</v>
      </c>
      <c r="Q103" s="38">
        <v>0.7577854605625951</v>
      </c>
      <c r="R103" s="38">
        <v>0.72920598508998624</v>
      </c>
      <c r="S103" s="38">
        <v>0.76506800007884146</v>
      </c>
      <c r="T103" s="38">
        <v>0.24323054622404544</v>
      </c>
      <c r="U103" s="38">
        <v>0.36324378051376743</v>
      </c>
      <c r="V103" s="38">
        <v>0.87909372315919365</v>
      </c>
      <c r="W103" s="38">
        <v>1.5149392337856611</v>
      </c>
      <c r="X103" s="38">
        <v>0.53821326325659147</v>
      </c>
      <c r="Y103" s="38">
        <v>0.65572188077817295</v>
      </c>
      <c r="Z103" s="64">
        <v>0.89146383835740228</v>
      </c>
    </row>
    <row r="104" spans="2:26" ht="14" x14ac:dyDescent="0.15">
      <c r="B104" s="29"/>
      <c r="C104" s="35" t="s">
        <v>208</v>
      </c>
      <c r="D104" s="61"/>
      <c r="E104" s="63">
        <v>1.2425972311997093</v>
      </c>
      <c r="F104" s="38">
        <v>1.2714619711028874</v>
      </c>
      <c r="G104" s="38">
        <v>1.5456056005614964</v>
      </c>
      <c r="H104" s="38">
        <v>1.4905724167050758</v>
      </c>
      <c r="I104" s="38">
        <v>1.2124409938647103</v>
      </c>
      <c r="J104" s="38">
        <v>1.2230230609144128</v>
      </c>
      <c r="K104" s="38">
        <v>1.4272090116871643</v>
      </c>
      <c r="L104" s="38">
        <v>1.1916847767330165</v>
      </c>
      <c r="M104" s="38">
        <v>1.4501271740414392</v>
      </c>
      <c r="N104" s="38">
        <v>1.2225071309523041</v>
      </c>
      <c r="O104" s="38">
        <v>1.3411998212675926</v>
      </c>
      <c r="P104" s="38">
        <v>0.9983001123053229</v>
      </c>
      <c r="Q104" s="38">
        <v>1.4865450548281709</v>
      </c>
      <c r="R104" s="38">
        <v>1.2684494805914026</v>
      </c>
      <c r="S104" s="38">
        <v>1.2845841509783495</v>
      </c>
      <c r="T104" s="38">
        <v>1.0360676676909837</v>
      </c>
      <c r="U104" s="38">
        <v>1.166401926193902</v>
      </c>
      <c r="V104" s="38">
        <v>1.1968417498390107</v>
      </c>
      <c r="W104" s="38">
        <v>1.1495042998484177</v>
      </c>
      <c r="X104" s="38">
        <v>1.0976587751224975</v>
      </c>
      <c r="Y104" s="38">
        <v>1.2438715436056531</v>
      </c>
      <c r="Z104" s="64">
        <v>1.2956055831732631</v>
      </c>
    </row>
    <row r="105" spans="2:26" ht="14" x14ac:dyDescent="0.15">
      <c r="B105" s="29"/>
      <c r="C105" s="35" t="s">
        <v>209</v>
      </c>
      <c r="D105" s="78"/>
      <c r="E105" s="63">
        <v>348.01684707220915</v>
      </c>
      <c r="F105" s="38">
        <v>353.2700421397787</v>
      </c>
      <c r="G105" s="38">
        <v>512.60153994166103</v>
      </c>
      <c r="H105" s="38">
        <v>362.49865886652964</v>
      </c>
      <c r="I105" s="38">
        <v>478.35758540829579</v>
      </c>
      <c r="J105" s="38">
        <v>327.4418931009742</v>
      </c>
      <c r="K105" s="38">
        <v>489.81131312373839</v>
      </c>
      <c r="L105" s="38">
        <v>277.77261717043166</v>
      </c>
      <c r="M105" s="38">
        <v>486.42905087170158</v>
      </c>
      <c r="N105" s="38">
        <v>434.31758773509193</v>
      </c>
      <c r="O105" s="38">
        <v>473.68895967070961</v>
      </c>
      <c r="P105" s="38">
        <v>113.72312074429227</v>
      </c>
      <c r="Q105" s="38">
        <v>432.19688264813897</v>
      </c>
      <c r="R105" s="38">
        <v>366.23867277172826</v>
      </c>
      <c r="S105" s="38">
        <v>391.64423513378455</v>
      </c>
      <c r="T105" s="38">
        <v>172.76495084784204</v>
      </c>
      <c r="U105" s="38">
        <v>248.53309765558515</v>
      </c>
      <c r="V105" s="38">
        <v>373.6595228757422</v>
      </c>
      <c r="W105" s="38">
        <v>552.2214021006439</v>
      </c>
      <c r="X105" s="38">
        <v>267.71682020020893</v>
      </c>
      <c r="Y105" s="38">
        <v>346.94237916803729</v>
      </c>
      <c r="Z105" s="64">
        <v>417.61409390787418</v>
      </c>
    </row>
    <row r="106" spans="2:26" ht="14" x14ac:dyDescent="0.15">
      <c r="B106" s="29"/>
      <c r="C106" s="35" t="s">
        <v>210</v>
      </c>
      <c r="D106" s="78"/>
      <c r="E106" s="63">
        <v>3.8021346688451629</v>
      </c>
      <c r="F106" s="38">
        <v>3.9722100290768427</v>
      </c>
      <c r="G106" s="38">
        <v>5.6729110874588615</v>
      </c>
      <c r="H106" s="38">
        <v>3.9816634324092899</v>
      </c>
      <c r="I106" s="38">
        <v>6.2445452285745731</v>
      </c>
      <c r="J106" s="38">
        <v>2.9137372781232842</v>
      </c>
      <c r="K106" s="38">
        <v>5.2704271240363569</v>
      </c>
      <c r="L106" s="38">
        <v>2.6001959655059523</v>
      </c>
      <c r="M106" s="38">
        <v>6.8323812254248022</v>
      </c>
      <c r="N106" s="38">
        <v>4.2440273716225194</v>
      </c>
      <c r="O106" s="38">
        <v>4.8297683040747552</v>
      </c>
      <c r="P106" s="38">
        <v>1.8776736426218399</v>
      </c>
      <c r="Q106" s="38">
        <v>5.6905846955137056</v>
      </c>
      <c r="R106" s="38">
        <v>4.0995244327781339</v>
      </c>
      <c r="S106" s="38">
        <v>4.3585028238236649</v>
      </c>
      <c r="T106" s="38">
        <v>2.1340248521290857</v>
      </c>
      <c r="U106" s="38">
        <v>2.776913417965043</v>
      </c>
      <c r="V106" s="38">
        <v>3.7776754968213266</v>
      </c>
      <c r="W106" s="38">
        <v>6.0650543307505105</v>
      </c>
      <c r="X106" s="38">
        <v>2.5419442692174332</v>
      </c>
      <c r="Y106" s="38">
        <v>3.8000006824514547</v>
      </c>
      <c r="Z106" s="64">
        <v>4.8353379684683189</v>
      </c>
    </row>
    <row r="107" spans="2:26" ht="14" x14ac:dyDescent="0.15">
      <c r="B107" s="29"/>
      <c r="C107" s="35" t="s">
        <v>211</v>
      </c>
      <c r="D107" s="78"/>
      <c r="E107" s="63">
        <v>0.67280103452688167</v>
      </c>
      <c r="F107" s="38">
        <v>0.70032265899766166</v>
      </c>
      <c r="G107" s="38">
        <v>0.91537912324296367</v>
      </c>
      <c r="H107" s="38">
        <v>0.64356560609038416</v>
      </c>
      <c r="I107" s="38">
        <v>0.79816880370594745</v>
      </c>
      <c r="J107" s="38">
        <v>0.55813639417022276</v>
      </c>
      <c r="K107" s="38">
        <v>0.80511950753711981</v>
      </c>
      <c r="L107" s="38">
        <v>0.55922222237175889</v>
      </c>
      <c r="M107" s="38">
        <v>0.9529665960868503</v>
      </c>
      <c r="N107" s="38">
        <v>0.42658515408033432</v>
      </c>
      <c r="O107" s="38">
        <v>0.83699629400680087</v>
      </c>
      <c r="P107" s="38">
        <v>0.61698542957382962</v>
      </c>
      <c r="Q107" s="38">
        <v>0.85611273351530504</v>
      </c>
      <c r="R107" s="38">
        <v>0.71572350336101143</v>
      </c>
      <c r="S107" s="38">
        <v>0.71155276647236254</v>
      </c>
      <c r="T107" s="38">
        <v>0.5681339749569182</v>
      </c>
      <c r="U107" s="38">
        <v>0.62894504334732448</v>
      </c>
      <c r="V107" s="38">
        <v>0.60812480412694625</v>
      </c>
      <c r="W107" s="38">
        <v>0.85478988643501019</v>
      </c>
      <c r="X107" s="38">
        <v>0.45146068486559393</v>
      </c>
      <c r="Y107" s="38">
        <v>0.67397480030192047</v>
      </c>
      <c r="Z107" s="64">
        <v>0.76763075127562874</v>
      </c>
    </row>
    <row r="108" spans="2:26" ht="14" x14ac:dyDescent="0.15">
      <c r="B108" s="29"/>
      <c r="C108" s="35" t="s">
        <v>212</v>
      </c>
      <c r="D108" s="78"/>
      <c r="E108" s="63">
        <v>13.467995208314662</v>
      </c>
      <c r="F108" s="38">
        <v>13.44655361566373</v>
      </c>
      <c r="G108" s="38">
        <v>16.630913046565393</v>
      </c>
      <c r="H108" s="38">
        <v>13.896829946276236</v>
      </c>
      <c r="I108" s="38">
        <v>20.094080304927111</v>
      </c>
      <c r="J108" s="38">
        <v>14.214046353223434</v>
      </c>
      <c r="K108" s="38">
        <v>17.901028066455552</v>
      </c>
      <c r="L108" s="38">
        <v>8.4584111707941201</v>
      </c>
      <c r="M108" s="38">
        <v>21.52303089005105</v>
      </c>
      <c r="N108" s="38">
        <v>20.395595423977507</v>
      </c>
      <c r="O108" s="38">
        <v>15.267835834506769</v>
      </c>
      <c r="P108" s="38">
        <v>6.0138202257873488</v>
      </c>
      <c r="Q108" s="38">
        <v>12.567372106499743</v>
      </c>
      <c r="R108" s="38">
        <v>13.841150478041699</v>
      </c>
      <c r="S108" s="38">
        <v>14.900969241884866</v>
      </c>
      <c r="T108" s="38">
        <v>7.0017087426573461</v>
      </c>
      <c r="U108" s="38">
        <v>10.363235567371694</v>
      </c>
      <c r="V108" s="38">
        <v>14.93138255405661</v>
      </c>
      <c r="W108" s="38">
        <v>20.397737052131326</v>
      </c>
      <c r="X108" s="38">
        <v>11.082204022560743</v>
      </c>
      <c r="Y108" s="38">
        <v>13.422019107096334</v>
      </c>
      <c r="Z108" s="64">
        <v>15.449888414294698</v>
      </c>
    </row>
    <row r="109" spans="2:26" ht="14" x14ac:dyDescent="0.15">
      <c r="B109" s="29"/>
      <c r="C109" s="35" t="s">
        <v>213</v>
      </c>
      <c r="D109" s="78"/>
      <c r="E109" s="63">
        <v>7.6892785887179418</v>
      </c>
      <c r="F109" s="38">
        <v>8.4465653874201863</v>
      </c>
      <c r="G109" s="38">
        <v>8.6682641166930026</v>
      </c>
      <c r="H109" s="38">
        <v>6.1773494574960504</v>
      </c>
      <c r="I109" s="38">
        <v>7.7482948246355612</v>
      </c>
      <c r="J109" s="38">
        <v>9.3150744267950092</v>
      </c>
      <c r="K109" s="38">
        <v>7.7732985017165568</v>
      </c>
      <c r="L109" s="38">
        <v>6.9474195918278578</v>
      </c>
      <c r="M109" s="38">
        <v>11.447067848436037</v>
      </c>
      <c r="N109" s="38">
        <v>5.2217350038402239</v>
      </c>
      <c r="O109" s="38">
        <v>8.8218282823757121</v>
      </c>
      <c r="P109" s="38">
        <v>6.2546762924892025</v>
      </c>
      <c r="Q109" s="38">
        <v>9.7970261983689877</v>
      </c>
      <c r="R109" s="38">
        <v>8.9585192339269621</v>
      </c>
      <c r="S109" s="38">
        <v>8.5238864148220497</v>
      </c>
      <c r="T109" s="38">
        <v>6.1659985473267467</v>
      </c>
      <c r="U109" s="38">
        <v>7.7202738032984737</v>
      </c>
      <c r="V109" s="38">
        <v>6.2467450030469083</v>
      </c>
      <c r="W109" s="38">
        <v>6.9103005702406319</v>
      </c>
      <c r="X109" s="38">
        <v>5.8172754099326474</v>
      </c>
      <c r="Y109" s="38">
        <v>7.8710252536358292</v>
      </c>
      <c r="Z109" s="64">
        <v>8.5645623385307914</v>
      </c>
    </row>
    <row r="110" spans="2:26" s="71" customFormat="1" ht="14" x14ac:dyDescent="0.15">
      <c r="B110" s="65"/>
      <c r="C110" s="66" t="s">
        <v>214</v>
      </c>
      <c r="D110" s="82"/>
      <c r="E110" s="68">
        <v>0.52407075987640128</v>
      </c>
      <c r="F110" s="69">
        <v>0.53737454056599598</v>
      </c>
      <c r="G110" s="69">
        <v>0.70929323921534082</v>
      </c>
      <c r="H110" s="69">
        <v>0.53671117295374693</v>
      </c>
      <c r="I110" s="69">
        <v>0.8176313989838816</v>
      </c>
      <c r="J110" s="69">
        <v>0.53885140746993809</v>
      </c>
      <c r="K110" s="69">
        <v>0.72638772665491624</v>
      </c>
      <c r="L110" s="69">
        <v>0.31160971969525497</v>
      </c>
      <c r="M110" s="69">
        <v>0.91346010367990926</v>
      </c>
      <c r="N110" s="69">
        <v>0.53446770320093595</v>
      </c>
      <c r="O110" s="69">
        <v>0.68915730446117529</v>
      </c>
      <c r="P110" s="69">
        <v>0.21003642708537465</v>
      </c>
      <c r="Q110" s="69">
        <v>0.63289071643552952</v>
      </c>
      <c r="R110" s="69">
        <v>0.5524537693582654</v>
      </c>
      <c r="S110" s="69">
        <v>0.6085634363282223</v>
      </c>
      <c r="T110" s="69">
        <v>0.25597245501681781</v>
      </c>
      <c r="U110" s="69">
        <v>0.3614297062247081</v>
      </c>
      <c r="V110" s="69">
        <v>0.55504290085762453</v>
      </c>
      <c r="W110" s="69">
        <v>0.82316502534598113</v>
      </c>
      <c r="X110" s="69">
        <v>0.38457646176650823</v>
      </c>
      <c r="Y110" s="69">
        <v>0.52173570836980465</v>
      </c>
      <c r="Z110" s="70">
        <v>0.63447718602545822</v>
      </c>
    </row>
    <row r="111" spans="2:26" ht="14" x14ac:dyDescent="0.15">
      <c r="B111" s="29"/>
      <c r="C111" s="35" t="s">
        <v>215</v>
      </c>
      <c r="D111" s="78"/>
      <c r="E111" s="63">
        <v>0.90705717288347931</v>
      </c>
      <c r="F111" s="38">
        <v>0.95105870607545206</v>
      </c>
      <c r="G111" s="38">
        <v>0.95278901215703093</v>
      </c>
      <c r="H111" s="38">
        <v>0.8980514701859752</v>
      </c>
      <c r="I111" s="38">
        <v>0.98540848339221476</v>
      </c>
      <c r="J111" s="38">
        <v>1.0487326222908602</v>
      </c>
      <c r="K111" s="38">
        <v>0.97075178382118299</v>
      </c>
      <c r="L111" s="38">
        <v>0.72738932850642501</v>
      </c>
      <c r="M111" s="38">
        <v>1.2925390680825044</v>
      </c>
      <c r="N111" s="38">
        <v>0.57908623168780027</v>
      </c>
      <c r="O111" s="38">
        <v>1.077253895992313</v>
      </c>
      <c r="P111" s="38">
        <v>0.63702260172120428</v>
      </c>
      <c r="Q111" s="38">
        <v>1.111257769933474</v>
      </c>
      <c r="R111" s="38">
        <v>1.0194169250416951</v>
      </c>
      <c r="S111" s="38">
        <v>0.98024627762847705</v>
      </c>
      <c r="T111" s="38">
        <v>0.65638072290941785</v>
      </c>
      <c r="U111" s="38">
        <v>0.84204405196919163</v>
      </c>
      <c r="V111" s="38">
        <v>0.82180719442069705</v>
      </c>
      <c r="W111" s="38">
        <v>0.92650279510834277</v>
      </c>
      <c r="X111" s="38">
        <v>0.69951961268705576</v>
      </c>
      <c r="Y111" s="38">
        <v>0.91160723065114824</v>
      </c>
      <c r="Z111" s="64">
        <v>0.97158467700241269</v>
      </c>
    </row>
    <row r="112" spans="2:26" ht="14" x14ac:dyDescent="0.15">
      <c r="B112" s="29"/>
      <c r="C112" s="35" t="s">
        <v>216</v>
      </c>
      <c r="D112" s="78"/>
      <c r="E112" s="63">
        <v>0.84461817948901008</v>
      </c>
      <c r="F112" s="38">
        <v>0.85566853623137107</v>
      </c>
      <c r="G112" s="38">
        <v>0.89342663423113211</v>
      </c>
      <c r="H112" s="38">
        <v>0.71802078464274899</v>
      </c>
      <c r="I112" s="38">
        <v>0.84286929332093552</v>
      </c>
      <c r="J112" s="38">
        <v>0.94834997826712009</v>
      </c>
      <c r="K112" s="38">
        <v>0.95554667315682085</v>
      </c>
      <c r="L112" s="38">
        <v>0.67703665854037387</v>
      </c>
      <c r="M112" s="38">
        <v>1.1568351149285496</v>
      </c>
      <c r="N112" s="38">
        <v>0.84139703788583509</v>
      </c>
      <c r="O112" s="38">
        <v>0.92635553881128796</v>
      </c>
      <c r="P112" s="38">
        <v>0.57145518886053692</v>
      </c>
      <c r="Q112" s="38">
        <v>0.88523375039495833</v>
      </c>
      <c r="R112" s="38">
        <v>0.89212039501563511</v>
      </c>
      <c r="S112" s="38">
        <v>0.87975408479303541</v>
      </c>
      <c r="T112" s="38">
        <v>0.60002611485605795</v>
      </c>
      <c r="U112" s="38">
        <v>0.86726125215960326</v>
      </c>
      <c r="V112" s="38">
        <v>0.81227641220315638</v>
      </c>
      <c r="W112" s="38">
        <v>0.84811426992182704</v>
      </c>
      <c r="X112" s="38">
        <v>0.73527611954659611</v>
      </c>
      <c r="Y112" s="38">
        <v>0.84557069610415236</v>
      </c>
      <c r="Z112" s="64">
        <v>0.87302807212602218</v>
      </c>
    </row>
    <row r="113" spans="2:26" ht="14" x14ac:dyDescent="0.15">
      <c r="B113" s="29"/>
      <c r="C113" s="35" t="s">
        <v>281</v>
      </c>
      <c r="D113" s="78"/>
      <c r="E113" s="63">
        <v>0.77858677594652503</v>
      </c>
      <c r="F113" s="38">
        <v>0.7806218166722233</v>
      </c>
      <c r="G113" s="38">
        <v>0.8650730973346239</v>
      </c>
      <c r="H113" s="38">
        <v>0.62772942542949894</v>
      </c>
      <c r="I113" s="38">
        <v>0.82993868909774526</v>
      </c>
      <c r="J113" s="38">
        <v>0.86813114207792863</v>
      </c>
      <c r="K113" s="38">
        <v>0.8448148724085377</v>
      </c>
      <c r="L113" s="38">
        <v>0.56508639574998021</v>
      </c>
      <c r="M113" s="38">
        <v>1.1700661728409902</v>
      </c>
      <c r="N113" s="38">
        <v>0.58365043736996969</v>
      </c>
      <c r="O113" s="38">
        <v>0.91011541184954281</v>
      </c>
      <c r="P113" s="38">
        <v>0.50177604166994993</v>
      </c>
      <c r="Q113" s="38">
        <v>0.87342332888391094</v>
      </c>
      <c r="R113" s="38">
        <v>0.78934418800575479</v>
      </c>
      <c r="S113" s="38">
        <v>0.81802920209912766</v>
      </c>
      <c r="T113" s="38">
        <v>0.5139684301819073</v>
      </c>
      <c r="U113" s="38">
        <v>0.7918811376808822</v>
      </c>
      <c r="V113" s="38">
        <v>0.81884788420178523</v>
      </c>
      <c r="W113" s="38">
        <v>0.831574398808819</v>
      </c>
      <c r="X113" s="38">
        <v>0.7687423078893979</v>
      </c>
      <c r="Y113" s="38">
        <v>0.78612235656707119</v>
      </c>
      <c r="Z113" s="64">
        <v>0.83189423337014778</v>
      </c>
    </row>
    <row r="114" spans="2:26" ht="14" x14ac:dyDescent="0.15">
      <c r="B114" s="29"/>
      <c r="C114" s="35" t="s">
        <v>217</v>
      </c>
      <c r="D114" s="78"/>
      <c r="E114" s="63">
        <v>0.69317927640119414</v>
      </c>
      <c r="F114" s="38">
        <v>0.7089926682845541</v>
      </c>
      <c r="G114" s="38">
        <v>0.86447951724367678</v>
      </c>
      <c r="H114" s="38">
        <v>0.65347519739014814</v>
      </c>
      <c r="I114" s="38">
        <v>0.76355617887824878</v>
      </c>
      <c r="J114" s="38">
        <v>0.67512670378634099</v>
      </c>
      <c r="K114" s="38">
        <v>0.84951070703438347</v>
      </c>
      <c r="L114" s="38">
        <v>0.46879970168967633</v>
      </c>
      <c r="M114" s="38">
        <v>1.0552585338155582</v>
      </c>
      <c r="N114" s="38">
        <v>0.9142047401264356</v>
      </c>
      <c r="O114" s="38">
        <v>0.8623310589716825</v>
      </c>
      <c r="P114" s="38">
        <v>0.41784406077713054</v>
      </c>
      <c r="Q114" s="38">
        <v>0.84596145518160437</v>
      </c>
      <c r="R114" s="38">
        <v>0.72276560850353666</v>
      </c>
      <c r="S114" s="38">
        <v>0.75825388340937805</v>
      </c>
      <c r="T114" s="38">
        <v>0.42689923690086667</v>
      </c>
      <c r="U114" s="38">
        <v>0.5657188447471283</v>
      </c>
      <c r="V114" s="38">
        <v>0.71877028173676694</v>
      </c>
      <c r="W114" s="38">
        <v>0.97146358443204683</v>
      </c>
      <c r="X114" s="38">
        <v>0.54608623550100288</v>
      </c>
      <c r="Y114" s="38">
        <v>0.69309627573719579</v>
      </c>
      <c r="Z114" s="64">
        <v>0.77185601607317977</v>
      </c>
    </row>
    <row r="115" spans="2:26" ht="14" x14ac:dyDescent="0.15">
      <c r="B115" s="29"/>
      <c r="C115" s="35" t="s">
        <v>218</v>
      </c>
      <c r="D115" s="78"/>
      <c r="E115" s="63">
        <v>123.65010901259048</v>
      </c>
      <c r="F115" s="38">
        <v>121.16364644644939</v>
      </c>
      <c r="G115" s="38">
        <v>187.21719409638172</v>
      </c>
      <c r="H115" s="38">
        <v>113.61626120832642</v>
      </c>
      <c r="I115" s="38">
        <v>184.80384704829285</v>
      </c>
      <c r="J115" s="38">
        <v>103.70971950221524</v>
      </c>
      <c r="K115" s="38">
        <v>168.27339195379179</v>
      </c>
      <c r="L115" s="38">
        <v>65.678927860791376</v>
      </c>
      <c r="M115" s="38">
        <v>260.87132511598281</v>
      </c>
      <c r="N115" s="38">
        <v>217.21854025410079</v>
      </c>
      <c r="O115" s="38">
        <v>146.26784725145671</v>
      </c>
      <c r="P115" s="38">
        <v>47.007443274295873</v>
      </c>
      <c r="Q115" s="38">
        <v>122.9140368519723</v>
      </c>
      <c r="R115" s="38">
        <v>124.29599193591952</v>
      </c>
      <c r="S115" s="38">
        <v>137.8828724174175</v>
      </c>
      <c r="T115" s="38">
        <v>55.98203946867465</v>
      </c>
      <c r="U115" s="38">
        <v>91.195989740429951</v>
      </c>
      <c r="V115" s="38">
        <v>144.7670248696879</v>
      </c>
      <c r="W115" s="38">
        <v>209.98453158130181</v>
      </c>
      <c r="X115" s="38">
        <v>102.36789363816747</v>
      </c>
      <c r="Y115" s="38">
        <v>121.88810553942436</v>
      </c>
      <c r="Z115" s="64">
        <v>152.50567958269102</v>
      </c>
    </row>
    <row r="116" spans="2:26" ht="14" x14ac:dyDescent="0.15">
      <c r="B116" s="29"/>
      <c r="C116" s="35" t="s">
        <v>219</v>
      </c>
      <c r="D116" s="78"/>
      <c r="E116" s="63">
        <v>133.5632965909337</v>
      </c>
      <c r="F116" s="38">
        <v>135.54273317029543</v>
      </c>
      <c r="G116" s="38">
        <v>149.60817494652255</v>
      </c>
      <c r="H116" s="38">
        <v>178.24224294766526</v>
      </c>
      <c r="I116" s="38">
        <v>178.09632265966709</v>
      </c>
      <c r="J116" s="38">
        <v>100.26132439353832</v>
      </c>
      <c r="K116" s="38">
        <v>167.39494463330055</v>
      </c>
      <c r="L116" s="38">
        <v>109.90622902881036</v>
      </c>
      <c r="M116" s="38">
        <v>207.36725099172924</v>
      </c>
      <c r="N116" s="38">
        <v>95.484712694294473</v>
      </c>
      <c r="O116" s="38">
        <v>176.2547333139556</v>
      </c>
      <c r="P116" s="38">
        <v>95.505637804296001</v>
      </c>
      <c r="Q116" s="38">
        <v>162.76113484166035</v>
      </c>
      <c r="R116" s="38">
        <v>141.11550971537571</v>
      </c>
      <c r="S116" s="38">
        <v>138.89495443420964</v>
      </c>
      <c r="T116" s="38">
        <v>95.631839685946147</v>
      </c>
      <c r="U116" s="38">
        <v>112.21077444740497</v>
      </c>
      <c r="V116" s="38">
        <v>155.02858298167268</v>
      </c>
      <c r="W116" s="38">
        <v>162.49387888108095</v>
      </c>
      <c r="X116" s="38">
        <v>143.6187760210199</v>
      </c>
      <c r="Y116" s="38">
        <v>136.05421854522712</v>
      </c>
      <c r="Z116" s="64">
        <v>150.77853392680376</v>
      </c>
    </row>
    <row r="117" spans="2:26" ht="14" x14ac:dyDescent="0.15">
      <c r="B117" s="29"/>
      <c r="C117" s="35" t="s">
        <v>220</v>
      </c>
      <c r="D117" s="78"/>
      <c r="E117" s="63">
        <v>0.8272497869699369</v>
      </c>
      <c r="F117" s="38">
        <v>0.94063744429020424</v>
      </c>
      <c r="G117" s="38">
        <v>0.99129446061874238</v>
      </c>
      <c r="H117" s="38">
        <v>1.2116810239069959</v>
      </c>
      <c r="I117" s="38">
        <v>0.8429797796793036</v>
      </c>
      <c r="J117" s="38">
        <v>0.93537929105797879</v>
      </c>
      <c r="K117" s="38">
        <v>0.90490818446187726</v>
      </c>
      <c r="L117" s="38">
        <v>0.92964702123996901</v>
      </c>
      <c r="M117" s="38">
        <v>1.1744262424553473</v>
      </c>
      <c r="N117" s="38">
        <v>0.84548360697156033</v>
      </c>
      <c r="O117" s="38">
        <v>0.98323683853507482</v>
      </c>
      <c r="P117" s="38">
        <v>0.52440038574965286</v>
      </c>
      <c r="Q117" s="38">
        <v>1.0802951088199031</v>
      </c>
      <c r="R117" s="38">
        <v>1.0123272707600535</v>
      </c>
      <c r="S117" s="38">
        <v>0.95171424858536591</v>
      </c>
      <c r="T117" s="38">
        <v>0.70513163505530607</v>
      </c>
      <c r="U117" s="38">
        <v>0.77412373275739832</v>
      </c>
      <c r="V117" s="38">
        <v>0.61450881676248081</v>
      </c>
      <c r="W117" s="38">
        <v>0.87042751804611318</v>
      </c>
      <c r="X117" s="38">
        <v>0.45494948565939869</v>
      </c>
      <c r="Y117" s="38">
        <v>0.85843189608628456</v>
      </c>
      <c r="Z117" s="64">
        <v>0.96493257414207878</v>
      </c>
    </row>
    <row r="118" spans="2:26" ht="14" x14ac:dyDescent="0.15">
      <c r="B118" s="29"/>
      <c r="C118" s="35" t="s">
        <v>221</v>
      </c>
      <c r="D118" s="78"/>
      <c r="E118" s="63">
        <v>3.9447633133470328</v>
      </c>
      <c r="F118" s="38">
        <v>4.0384157947823027</v>
      </c>
      <c r="G118" s="38">
        <v>5.0531501653649702</v>
      </c>
      <c r="H118" s="38">
        <v>3.9042891445393182</v>
      </c>
      <c r="I118" s="38">
        <v>4.2230329494577354</v>
      </c>
      <c r="J118" s="38">
        <v>3.8625623054347358</v>
      </c>
      <c r="K118" s="38">
        <v>4.2105869709135222</v>
      </c>
      <c r="L118" s="38">
        <v>3.2046651156842114</v>
      </c>
      <c r="M118" s="38">
        <v>5.4800826463431038</v>
      </c>
      <c r="N118" s="38">
        <v>4.638447902466905</v>
      </c>
      <c r="O118" s="38">
        <v>4.8035099131350298</v>
      </c>
      <c r="P118" s="38">
        <v>2.3041093360275098</v>
      </c>
      <c r="Q118" s="38">
        <v>5.1454965017882435</v>
      </c>
      <c r="R118" s="38">
        <v>4.0463156796384991</v>
      </c>
      <c r="S118" s="38">
        <v>4.2702332357880071</v>
      </c>
      <c r="T118" s="38">
        <v>2.6261262550572808</v>
      </c>
      <c r="U118" s="38">
        <v>3.3148286531186746</v>
      </c>
      <c r="V118" s="38">
        <v>4.0274021506255195</v>
      </c>
      <c r="W118" s="38">
        <v>5.9842213904638148</v>
      </c>
      <c r="X118" s="38">
        <v>3.0572512007335724</v>
      </c>
      <c r="Y118" s="38">
        <v>3.9544800416545511</v>
      </c>
      <c r="Z118" s="64">
        <v>4.3690580729721402</v>
      </c>
    </row>
    <row r="119" spans="2:26" ht="14" x14ac:dyDescent="0.15">
      <c r="B119" s="29"/>
      <c r="C119" s="35" t="s">
        <v>222</v>
      </c>
      <c r="D119" s="78"/>
      <c r="E119" s="63">
        <v>0.7684245224929126</v>
      </c>
      <c r="F119" s="38">
        <v>0.79744870972031001</v>
      </c>
      <c r="G119" s="38">
        <v>0.91682761821196934</v>
      </c>
      <c r="H119" s="38">
        <v>0.67241689022916951</v>
      </c>
      <c r="I119" s="38">
        <v>0.86492901122627486</v>
      </c>
      <c r="J119" s="38">
        <v>0.80132264453660007</v>
      </c>
      <c r="K119" s="38">
        <v>0.91807016180236201</v>
      </c>
      <c r="L119" s="38">
        <v>0.66609842481419312</v>
      </c>
      <c r="M119" s="38">
        <v>1.0600589418006803</v>
      </c>
      <c r="N119" s="38">
        <v>0.74504340498271304</v>
      </c>
      <c r="O119" s="38">
        <v>0.93047822973227234</v>
      </c>
      <c r="P119" s="38">
        <v>0.4788258004167103</v>
      </c>
      <c r="Q119" s="38">
        <v>0.9194610722352462</v>
      </c>
      <c r="R119" s="38">
        <v>0.82015662587860516</v>
      </c>
      <c r="S119" s="38">
        <v>0.82539454392769895</v>
      </c>
      <c r="T119" s="38">
        <v>0.56017368129178591</v>
      </c>
      <c r="U119" s="38">
        <v>0.81541837071342793</v>
      </c>
      <c r="V119" s="38">
        <v>0.66608547079097213</v>
      </c>
      <c r="W119" s="38">
        <v>0.85500639794359656</v>
      </c>
      <c r="X119" s="38">
        <v>0.51951248813414164</v>
      </c>
      <c r="Y119" s="38">
        <v>0.77092628957551457</v>
      </c>
      <c r="Z119" s="64">
        <v>0.84328139714816619</v>
      </c>
    </row>
    <row r="120" spans="2:26" s="71" customFormat="1" ht="14" x14ac:dyDescent="0.15">
      <c r="B120" s="65"/>
      <c r="C120" s="66" t="s">
        <v>284</v>
      </c>
      <c r="D120" s="82"/>
      <c r="E120" s="68">
        <v>107.4542813282921</v>
      </c>
      <c r="F120" s="69">
        <v>109.10042026969568</v>
      </c>
      <c r="G120" s="69">
        <v>165.9840185554809</v>
      </c>
      <c r="H120" s="69">
        <v>85.475515472875031</v>
      </c>
      <c r="I120" s="69">
        <v>107.45672190290639</v>
      </c>
      <c r="J120" s="69">
        <v>116.32170373398674</v>
      </c>
      <c r="K120" s="69">
        <v>125.18782580851639</v>
      </c>
      <c r="L120" s="69">
        <v>79.655118607095517</v>
      </c>
      <c r="M120" s="69">
        <v>132.99186831875798</v>
      </c>
      <c r="N120" s="69">
        <v>99.387163222503631</v>
      </c>
      <c r="O120" s="69">
        <v>113.13019804735981</v>
      </c>
      <c r="P120" s="69">
        <v>64.285586560072787</v>
      </c>
      <c r="Q120" s="69">
        <v>111.30417826364651</v>
      </c>
      <c r="R120" s="69">
        <v>110.68672334882423</v>
      </c>
      <c r="S120" s="69">
        <v>116.10323559965148</v>
      </c>
      <c r="T120" s="69">
        <v>68.523006023236832</v>
      </c>
      <c r="U120" s="69">
        <v>95.251450537669058</v>
      </c>
      <c r="V120" s="69">
        <v>110.17142961526777</v>
      </c>
      <c r="W120" s="69">
        <v>114.37523969440618</v>
      </c>
      <c r="X120" s="69">
        <v>105.53362056728005</v>
      </c>
      <c r="Y120" s="69">
        <v>107.62900613430233</v>
      </c>
      <c r="Z120" s="70">
        <v>117.13984039722075</v>
      </c>
    </row>
    <row r="121" spans="2:26" ht="14" x14ac:dyDescent="0.15">
      <c r="B121" s="29"/>
      <c r="C121" s="35" t="s">
        <v>223</v>
      </c>
      <c r="D121" s="78"/>
      <c r="E121" s="63">
        <v>854.58572284497166</v>
      </c>
      <c r="F121" s="38">
        <v>849.74099945531771</v>
      </c>
      <c r="G121" s="38">
        <v>1559.0729276735506</v>
      </c>
      <c r="H121" s="38">
        <v>744.91189023017023</v>
      </c>
      <c r="I121" s="38">
        <v>1411.9309583187132</v>
      </c>
      <c r="J121" s="38">
        <v>552.1280110969733</v>
      </c>
      <c r="K121" s="38">
        <v>1076.2924891246078</v>
      </c>
      <c r="L121" s="38">
        <v>501.34300310655976</v>
      </c>
      <c r="M121" s="38">
        <v>1181.479708790785</v>
      </c>
      <c r="N121" s="38">
        <v>625.23142216278188</v>
      </c>
      <c r="O121" s="38">
        <v>977.07197298247172</v>
      </c>
      <c r="P121" s="38">
        <v>568.0130433965553</v>
      </c>
      <c r="Q121" s="38">
        <v>1273.9098974132942</v>
      </c>
      <c r="R121" s="38">
        <v>858.96379456241743</v>
      </c>
      <c r="S121" s="38">
        <v>912.02139327445809</v>
      </c>
      <c r="T121" s="38">
        <v>514.56126799761489</v>
      </c>
      <c r="U121" s="38">
        <v>780.60119804617489</v>
      </c>
      <c r="V121" s="38">
        <v>895.66038898179886</v>
      </c>
      <c r="W121" s="38">
        <v>1178.5508296884093</v>
      </c>
      <c r="X121" s="38">
        <v>693.77129752854239</v>
      </c>
      <c r="Y121" s="38">
        <v>853.22595583272516</v>
      </c>
      <c r="Z121" s="64">
        <v>1010.7074154841132</v>
      </c>
    </row>
    <row r="122" spans="2:26" ht="14" x14ac:dyDescent="0.15">
      <c r="B122" s="29"/>
      <c r="C122" s="35" t="s">
        <v>224</v>
      </c>
      <c r="D122" s="78"/>
      <c r="E122" s="63">
        <v>0.3470707138291273</v>
      </c>
      <c r="F122" s="38">
        <v>0.35408261469312924</v>
      </c>
      <c r="G122" s="38">
        <v>0.50442062895138395</v>
      </c>
      <c r="H122" s="38">
        <v>0.41123280573299703</v>
      </c>
      <c r="I122" s="38">
        <v>0.61367565629975496</v>
      </c>
      <c r="J122" s="38">
        <v>0.30343052289261807</v>
      </c>
      <c r="K122" s="38">
        <v>0.4786767906839991</v>
      </c>
      <c r="L122" s="38">
        <v>0.18314721206332657</v>
      </c>
      <c r="M122" s="38">
        <v>0.62331681706313202</v>
      </c>
      <c r="N122" s="38">
        <v>0.4075657973493273</v>
      </c>
      <c r="O122" s="38">
        <v>0.43452065072099361</v>
      </c>
      <c r="P122" s="38">
        <v>0.12616451269468154</v>
      </c>
      <c r="Q122" s="38">
        <v>0.48402588551759607</v>
      </c>
      <c r="R122" s="38">
        <v>0.37329007712018408</v>
      </c>
      <c r="S122" s="38">
        <v>0.40318036996898166</v>
      </c>
      <c r="T122" s="38">
        <v>0.15110308547826393</v>
      </c>
      <c r="U122" s="38">
        <v>0.23016546207589816</v>
      </c>
      <c r="V122" s="38">
        <v>0.39988516734419194</v>
      </c>
      <c r="W122" s="38">
        <v>0.57455124620556819</v>
      </c>
      <c r="X122" s="38">
        <v>0.28450698552477011</v>
      </c>
      <c r="Y122" s="38">
        <v>0.34849039825170947</v>
      </c>
      <c r="Z122" s="64">
        <v>0.43959761951794424</v>
      </c>
    </row>
    <row r="123" spans="2:26" ht="14" x14ac:dyDescent="0.15">
      <c r="B123" s="29"/>
      <c r="C123" s="35" t="s">
        <v>225</v>
      </c>
      <c r="D123" s="78"/>
      <c r="E123" s="63">
        <v>1.5674254291214946</v>
      </c>
      <c r="F123" s="38">
        <v>1.5721948068650153</v>
      </c>
      <c r="G123" s="38">
        <v>2.2135562646943563</v>
      </c>
      <c r="H123" s="38">
        <v>1.7256791570528833</v>
      </c>
      <c r="I123" s="38">
        <v>2.8759120664646223</v>
      </c>
      <c r="J123" s="38">
        <v>1.2031845565224657</v>
      </c>
      <c r="K123" s="38">
        <v>2.2888961530271326</v>
      </c>
      <c r="L123" s="38">
        <v>0.87450828351802723</v>
      </c>
      <c r="M123" s="38">
        <v>3.047735505331953</v>
      </c>
      <c r="N123" s="38">
        <v>1.4366374102286301</v>
      </c>
      <c r="O123" s="38">
        <v>2.0032722322366703</v>
      </c>
      <c r="P123" s="38">
        <v>0.59177929963295961</v>
      </c>
      <c r="Q123" s="38">
        <v>1.8882496984073067</v>
      </c>
      <c r="R123" s="38">
        <v>1.6924090462487789</v>
      </c>
      <c r="S123" s="38">
        <v>1.785856583243334</v>
      </c>
      <c r="T123" s="38">
        <v>0.71408198210314</v>
      </c>
      <c r="U123" s="38">
        <v>1.0351075535763685</v>
      </c>
      <c r="V123" s="38">
        <v>1.8832608774062816</v>
      </c>
      <c r="W123" s="38">
        <v>2.7434338180994065</v>
      </c>
      <c r="X123" s="38">
        <v>1.3208694660789539</v>
      </c>
      <c r="Y123" s="38">
        <v>1.5690059964698879</v>
      </c>
      <c r="Z123" s="64">
        <v>2.0069913144885505</v>
      </c>
    </row>
    <row r="124" spans="2:26" ht="14" x14ac:dyDescent="0.15">
      <c r="B124" s="29"/>
      <c r="C124" s="35" t="s">
        <v>226</v>
      </c>
      <c r="D124" s="78"/>
      <c r="E124" s="63">
        <v>0.90610035739592543</v>
      </c>
      <c r="F124" s="38">
        <v>1.0556485072625748</v>
      </c>
      <c r="G124" s="38">
        <v>0.95276437933312352</v>
      </c>
      <c r="H124" s="38">
        <v>0.58984026550895996</v>
      </c>
      <c r="I124" s="38">
        <v>0.82110798791235362</v>
      </c>
      <c r="J124" s="38">
        <v>1.350904320447345</v>
      </c>
      <c r="K124" s="38">
        <v>0.95067631958482401</v>
      </c>
      <c r="L124" s="38">
        <v>1.0046979693876519</v>
      </c>
      <c r="M124" s="38">
        <v>1.0538640043854011</v>
      </c>
      <c r="N124" s="38">
        <v>0.64390311498361252</v>
      </c>
      <c r="O124" s="38">
        <v>0.94143520396576807</v>
      </c>
      <c r="P124" s="38">
        <v>1.3703712160315327</v>
      </c>
      <c r="Q124" s="38">
        <v>0.9223703666520412</v>
      </c>
      <c r="R124" s="38">
        <v>1.0049725528308882</v>
      </c>
      <c r="S124" s="38">
        <v>0.98930559300031651</v>
      </c>
      <c r="T124" s="38">
        <v>1.0048411250856675</v>
      </c>
      <c r="U124" s="38">
        <v>1.0294785485412208</v>
      </c>
      <c r="V124" s="38">
        <v>0.72885568532596867</v>
      </c>
      <c r="W124" s="38">
        <v>0.84774309673908166</v>
      </c>
      <c r="X124" s="38">
        <v>0.61494935905164072</v>
      </c>
      <c r="Y124" s="38">
        <v>0.96152595808556429</v>
      </c>
      <c r="Z124" s="64">
        <v>0.90080746709325887</v>
      </c>
    </row>
    <row r="125" spans="2:26" ht="14" x14ac:dyDescent="0.15">
      <c r="B125" s="29"/>
      <c r="C125" s="35" t="s">
        <v>227</v>
      </c>
      <c r="D125" s="78"/>
      <c r="E125" s="63">
        <v>18.679889899196468</v>
      </c>
      <c r="F125" s="38">
        <v>19.499954117032686</v>
      </c>
      <c r="G125" s="38">
        <v>29.820881995222642</v>
      </c>
      <c r="H125" s="38">
        <v>16.317792187291712</v>
      </c>
      <c r="I125" s="38">
        <v>35.647560765680943</v>
      </c>
      <c r="J125" s="38">
        <v>15.257182792461862</v>
      </c>
      <c r="K125" s="38">
        <v>32.456258343421567</v>
      </c>
      <c r="L125" s="38">
        <v>9.7117072591248075</v>
      </c>
      <c r="M125" s="38">
        <v>43.516931716305947</v>
      </c>
      <c r="N125" s="38">
        <v>32.391379685092772</v>
      </c>
      <c r="O125" s="38">
        <v>25.839895898000623</v>
      </c>
      <c r="P125" s="38">
        <v>4.256753685440863</v>
      </c>
      <c r="Q125" s="38">
        <v>21.756587144300532</v>
      </c>
      <c r="R125" s="38">
        <v>20.816316501010128</v>
      </c>
      <c r="S125" s="38">
        <v>22.935990455986008</v>
      </c>
      <c r="T125" s="38">
        <v>6.6328625854696384</v>
      </c>
      <c r="U125" s="38">
        <v>11.649555177561217</v>
      </c>
      <c r="V125" s="38">
        <v>24.826804583261637</v>
      </c>
      <c r="W125" s="38">
        <v>48.89387418164668</v>
      </c>
      <c r="X125" s="38">
        <v>14.528470124978938</v>
      </c>
      <c r="Y125" s="38">
        <v>19.497361031214819</v>
      </c>
      <c r="Z125" s="64">
        <v>25.54609095913213</v>
      </c>
    </row>
    <row r="126" spans="2:26" ht="14" x14ac:dyDescent="0.15">
      <c r="B126" s="29"/>
      <c r="C126" s="35" t="s">
        <v>228</v>
      </c>
      <c r="D126" s="78"/>
      <c r="E126" s="63">
        <v>0.55823817182861357</v>
      </c>
      <c r="F126" s="38">
        <v>0.58061608335821757</v>
      </c>
      <c r="G126" s="38">
        <v>0.78346750467020221</v>
      </c>
      <c r="H126" s="38">
        <v>0.6562516492335958</v>
      </c>
      <c r="I126" s="38">
        <v>0.80440970752336294</v>
      </c>
      <c r="J126" s="38">
        <v>0.44099637605989928</v>
      </c>
      <c r="K126" s="38">
        <v>0.83049613274468914</v>
      </c>
      <c r="L126" s="38">
        <v>0.4005265210779419</v>
      </c>
      <c r="M126" s="38">
        <v>1.0080246646190947</v>
      </c>
      <c r="N126" s="38">
        <v>0.6657012407399967</v>
      </c>
      <c r="O126" s="38">
        <v>0.68265080000023337</v>
      </c>
      <c r="P126" s="38">
        <v>0.31964676461806335</v>
      </c>
      <c r="Q126" s="38">
        <v>0.66592644478336915</v>
      </c>
      <c r="R126" s="38">
        <v>0.5737042137791547</v>
      </c>
      <c r="S126" s="38">
        <v>0.62859047319877204</v>
      </c>
      <c r="T126" s="38">
        <v>0.33502395594983025</v>
      </c>
      <c r="U126" s="38">
        <v>0.40247127745909128</v>
      </c>
      <c r="V126" s="38">
        <v>0.5734267197170565</v>
      </c>
      <c r="W126" s="38">
        <v>0.89256244399602125</v>
      </c>
      <c r="X126" s="38">
        <v>0.3871688161331302</v>
      </c>
      <c r="Y126" s="38">
        <v>0.55706117718831782</v>
      </c>
      <c r="Z126" s="64">
        <v>0.69195879527490223</v>
      </c>
    </row>
    <row r="127" spans="2:26" ht="14" x14ac:dyDescent="0.15">
      <c r="B127" s="29"/>
      <c r="C127" s="35" t="s">
        <v>229</v>
      </c>
      <c r="D127" s="78"/>
      <c r="E127" s="63">
        <v>7.6730131039489091</v>
      </c>
      <c r="F127" s="38">
        <v>7.6922860835229061</v>
      </c>
      <c r="G127" s="38">
        <v>9.6399295471347699</v>
      </c>
      <c r="H127" s="38">
        <v>7.8336298253841532</v>
      </c>
      <c r="I127" s="38">
        <v>8.3797700145857501</v>
      </c>
      <c r="J127" s="38">
        <v>10.246962450476918</v>
      </c>
      <c r="K127" s="38">
        <v>9.8209685718806572</v>
      </c>
      <c r="L127" s="38">
        <v>6.3039572006622002</v>
      </c>
      <c r="M127" s="38">
        <v>11.754206557371893</v>
      </c>
      <c r="N127" s="38">
        <v>10.183771477598098</v>
      </c>
      <c r="O127" s="38">
        <v>9.8371840603281253</v>
      </c>
      <c r="P127" s="38">
        <v>1.3470402363274956</v>
      </c>
      <c r="Q127" s="38">
        <v>8.9344003550246658</v>
      </c>
      <c r="R127" s="38">
        <v>8.0236170194435328</v>
      </c>
      <c r="S127" s="38">
        <v>8.9402123147454233</v>
      </c>
      <c r="T127" s="38">
        <v>2.7571248521569749</v>
      </c>
      <c r="U127" s="38">
        <v>4.8781408287255363</v>
      </c>
      <c r="V127" s="38">
        <v>9.2640627845283259</v>
      </c>
      <c r="W127" s="38">
        <v>14.729296313445424</v>
      </c>
      <c r="X127" s="38">
        <v>6.4476322860695525</v>
      </c>
      <c r="Y127" s="38">
        <v>7.6882519241635077</v>
      </c>
      <c r="Z127" s="64">
        <v>8.6704125720339658</v>
      </c>
    </row>
    <row r="128" spans="2:26" ht="14" x14ac:dyDescent="0.15">
      <c r="B128" s="29"/>
      <c r="C128" s="35" t="s">
        <v>230</v>
      </c>
      <c r="D128" s="78"/>
      <c r="E128" s="63">
        <v>0.36886246154997904</v>
      </c>
      <c r="F128" s="38">
        <v>0.38882386976101063</v>
      </c>
      <c r="G128" s="38">
        <v>0.61403371206879964</v>
      </c>
      <c r="H128" s="38">
        <v>0.34121642902945298</v>
      </c>
      <c r="I128" s="38">
        <v>0.79634162693547261</v>
      </c>
      <c r="J128" s="38">
        <v>0.28843847078456541</v>
      </c>
      <c r="K128" s="38">
        <v>0.59471605814840511</v>
      </c>
      <c r="L128" s="38">
        <v>0.23819975135565741</v>
      </c>
      <c r="M128" s="38">
        <v>0.77230752734364272</v>
      </c>
      <c r="N128" s="38">
        <v>0.52697187363721765</v>
      </c>
      <c r="O128" s="38">
        <v>0.57016824590340975</v>
      </c>
      <c r="P128" s="38">
        <v>7.8886138653907562E-2</v>
      </c>
      <c r="Q128" s="38">
        <v>0.54812573502720785</v>
      </c>
      <c r="R128" s="38">
        <v>0.39437370682821143</v>
      </c>
      <c r="S128" s="38">
        <v>0.44934114302976086</v>
      </c>
      <c r="T128" s="38">
        <v>0.1470949489860307</v>
      </c>
      <c r="U128" s="38">
        <v>0.2326567986641567</v>
      </c>
      <c r="V128" s="38">
        <v>0.49562784827405032</v>
      </c>
      <c r="W128" s="38">
        <v>0.81215286602994863</v>
      </c>
      <c r="X128" s="38">
        <v>0.32844941086329971</v>
      </c>
      <c r="Y128" s="38">
        <v>0.38311938315663296</v>
      </c>
      <c r="Z128" s="64">
        <v>0.49374513630139211</v>
      </c>
    </row>
    <row r="129" spans="2:26" ht="14" x14ac:dyDescent="0.15">
      <c r="B129" s="29"/>
      <c r="C129" s="35" t="s">
        <v>231</v>
      </c>
      <c r="D129" s="78"/>
      <c r="E129" s="63">
        <v>0.83169268550121667</v>
      </c>
      <c r="F129" s="38">
        <v>0.86220486489304637</v>
      </c>
      <c r="G129" s="38">
        <v>0.79827149066876835</v>
      </c>
      <c r="H129" s="38">
        <v>0.69947212915807233</v>
      </c>
      <c r="I129" s="38">
        <v>0.88496250607778426</v>
      </c>
      <c r="J129" s="38">
        <v>0.94252283125067771</v>
      </c>
      <c r="K129" s="38">
        <v>0.87962841656051938</v>
      </c>
      <c r="L129" s="38">
        <v>0.76575060498164238</v>
      </c>
      <c r="M129" s="38">
        <v>1.2117462975356319</v>
      </c>
      <c r="N129" s="38">
        <v>0.87449773235910966</v>
      </c>
      <c r="O129" s="38">
        <v>0.89531566397054063</v>
      </c>
      <c r="P129" s="38">
        <v>0.58091522376804239</v>
      </c>
      <c r="Q129" s="38">
        <v>0.90363484324008658</v>
      </c>
      <c r="R129" s="38">
        <v>0.90098369983425552</v>
      </c>
      <c r="S129" s="38">
        <v>0.86913911830497581</v>
      </c>
      <c r="T129" s="38">
        <v>0.63966198963855458</v>
      </c>
      <c r="U129" s="38">
        <v>0.82939594180600273</v>
      </c>
      <c r="V129" s="38">
        <v>0.80216070764332903</v>
      </c>
      <c r="W129" s="38">
        <v>0.92045260348052516</v>
      </c>
      <c r="X129" s="38">
        <v>0.68985265120849815</v>
      </c>
      <c r="Y129" s="38">
        <v>0.84676329111172055</v>
      </c>
      <c r="Z129" s="64">
        <v>0.87063146794790791</v>
      </c>
    </row>
    <row r="130" spans="2:26" ht="14" x14ac:dyDescent="0.15">
      <c r="B130" s="29"/>
      <c r="C130" s="35" t="s">
        <v>232</v>
      </c>
      <c r="D130" s="78"/>
      <c r="E130" s="63">
        <v>1.4859147398428301</v>
      </c>
      <c r="F130" s="38">
        <v>1.4768173515603944</v>
      </c>
      <c r="G130" s="38">
        <v>1.8041863231779225</v>
      </c>
      <c r="H130" s="38">
        <v>1.9724132442880455</v>
      </c>
      <c r="I130" s="38">
        <v>1.3994162444999187</v>
      </c>
      <c r="J130" s="38">
        <v>1.7256415646990977</v>
      </c>
      <c r="K130" s="38">
        <v>1.6090735180764755</v>
      </c>
      <c r="L130" s="38">
        <v>1.0691536735561349</v>
      </c>
      <c r="M130" s="38">
        <v>1.839971401183558</v>
      </c>
      <c r="N130" s="38">
        <v>1.7284206128446316</v>
      </c>
      <c r="O130" s="38">
        <v>1.6383136669021063</v>
      </c>
      <c r="P130" s="38">
        <v>0.74619812092173132</v>
      </c>
      <c r="Q130" s="38">
        <v>1.4863485739734281</v>
      </c>
      <c r="R130" s="38">
        <v>1.5114938483748888</v>
      </c>
      <c r="S130" s="38">
        <v>1.5891747322585019</v>
      </c>
      <c r="T130" s="38">
        <v>0.87904235797482178</v>
      </c>
      <c r="U130" s="38">
        <v>1.3079311875181927</v>
      </c>
      <c r="V130" s="38">
        <v>1.6865310495299521</v>
      </c>
      <c r="W130" s="38">
        <v>1.8251996220746656</v>
      </c>
      <c r="X130" s="38">
        <v>1.6618155330056594</v>
      </c>
      <c r="Y130" s="38">
        <v>1.4944186402489847</v>
      </c>
      <c r="Z130" s="64">
        <v>1.5770189370162551</v>
      </c>
    </row>
    <row r="131" spans="2:26" ht="14" x14ac:dyDescent="0.15">
      <c r="B131" s="29"/>
      <c r="C131" s="35" t="s">
        <v>233</v>
      </c>
      <c r="D131" s="78"/>
      <c r="E131" s="63">
        <v>8.9725260223105074</v>
      </c>
      <c r="F131" s="38">
        <v>9.8938437211954255</v>
      </c>
      <c r="G131" s="38">
        <v>11.660545310323643</v>
      </c>
      <c r="H131" s="38">
        <v>13.756003372866479</v>
      </c>
      <c r="I131" s="38">
        <v>9.758423952266428</v>
      </c>
      <c r="J131" s="38">
        <v>8.6122422641620524</v>
      </c>
      <c r="K131" s="38">
        <v>8.9050068077679772</v>
      </c>
      <c r="L131" s="38">
        <v>9.1875438247174852</v>
      </c>
      <c r="M131" s="38">
        <v>13.170104989127804</v>
      </c>
      <c r="N131" s="38">
        <v>5.3886561807533138</v>
      </c>
      <c r="O131" s="38">
        <v>10.921362118083538</v>
      </c>
      <c r="P131" s="38">
        <v>7.4361238249605943</v>
      </c>
      <c r="Q131" s="38">
        <v>12.557624221735729</v>
      </c>
      <c r="R131" s="38">
        <v>11.173970059457442</v>
      </c>
      <c r="S131" s="38">
        <v>9.7971985863845514</v>
      </c>
      <c r="T131" s="38">
        <v>7.7922735528570319</v>
      </c>
      <c r="U131" s="38">
        <v>9.4841957017056604</v>
      </c>
      <c r="V131" s="38">
        <v>8.6022540887969026</v>
      </c>
      <c r="W131" s="38">
        <v>8.7103917448840207</v>
      </c>
      <c r="X131" s="38">
        <v>8.1547289657906088</v>
      </c>
      <c r="Y131" s="38">
        <v>9.5291346934353687</v>
      </c>
      <c r="Z131" s="64">
        <v>10.270407875186974</v>
      </c>
    </row>
    <row r="132" spans="2:26" ht="14" x14ac:dyDescent="0.15">
      <c r="B132" s="29"/>
      <c r="C132" s="35" t="s">
        <v>234</v>
      </c>
      <c r="D132" s="78"/>
      <c r="E132" s="63">
        <v>1.8234353810802315</v>
      </c>
      <c r="F132" s="38">
        <v>1.7383178327724389</v>
      </c>
      <c r="G132" s="38">
        <v>2.0946273362316341</v>
      </c>
      <c r="H132" s="38">
        <v>2.0596069360222673</v>
      </c>
      <c r="I132" s="38">
        <v>3.3292760205951644</v>
      </c>
      <c r="J132" s="38">
        <v>1.3953919477296595</v>
      </c>
      <c r="K132" s="38">
        <v>2.3232326685422575</v>
      </c>
      <c r="L132" s="38">
        <v>0.99494404802285541</v>
      </c>
      <c r="M132" s="38">
        <v>3.2058806088138172</v>
      </c>
      <c r="N132" s="38">
        <v>2.0270067027797012</v>
      </c>
      <c r="O132" s="38">
        <v>2.1123710259376032</v>
      </c>
      <c r="P132" s="38">
        <v>0.79488096736055569</v>
      </c>
      <c r="Q132" s="38">
        <v>2.6902900341317304</v>
      </c>
      <c r="R132" s="38">
        <v>1.8867998877654506</v>
      </c>
      <c r="S132" s="38">
        <v>1.9363257810295857</v>
      </c>
      <c r="T132" s="38">
        <v>0.86393693405125571</v>
      </c>
      <c r="U132" s="38">
        <v>1.4177138845362713</v>
      </c>
      <c r="V132" s="38">
        <v>2.4159877020578806</v>
      </c>
      <c r="W132" s="38">
        <v>3.2851284935367224</v>
      </c>
      <c r="X132" s="38">
        <v>1.803606071850318</v>
      </c>
      <c r="Y132" s="38">
        <v>1.8209280958833438</v>
      </c>
      <c r="Z132" s="64">
        <v>2.1521728692399065</v>
      </c>
    </row>
    <row r="133" spans="2:26" ht="14" x14ac:dyDescent="0.15">
      <c r="B133" s="29"/>
      <c r="C133" s="35" t="s">
        <v>235</v>
      </c>
      <c r="D133" s="78"/>
      <c r="E133" s="63">
        <v>0.62757603652580907</v>
      </c>
      <c r="F133" s="38">
        <v>0.66627719872558677</v>
      </c>
      <c r="G133" s="38">
        <v>0.73654525446932284</v>
      </c>
      <c r="H133" s="38">
        <v>0.58026840784339118</v>
      </c>
      <c r="I133" s="38">
        <v>0.85907220790791861</v>
      </c>
      <c r="J133" s="38">
        <v>0.64603299881151877</v>
      </c>
      <c r="K133" s="38">
        <v>0.78865181838396914</v>
      </c>
      <c r="L133" s="38">
        <v>0.56562875720628747</v>
      </c>
      <c r="M133" s="38">
        <v>1.0380903261679402</v>
      </c>
      <c r="N133" s="38">
        <v>0.8018318691023183</v>
      </c>
      <c r="O133" s="38">
        <v>0.83563096753251009</v>
      </c>
      <c r="P133" s="38">
        <v>0.33458347193399313</v>
      </c>
      <c r="Q133" s="38">
        <v>0.6757490365770964</v>
      </c>
      <c r="R133" s="38">
        <v>0.67805303653651494</v>
      </c>
      <c r="S133" s="38">
        <v>0.70386290078539149</v>
      </c>
      <c r="T133" s="38">
        <v>0.4267544042261831</v>
      </c>
      <c r="U133" s="38">
        <v>0.53777900721209071</v>
      </c>
      <c r="V133" s="38">
        <v>0.550760077967551</v>
      </c>
      <c r="W133" s="38">
        <v>0.90625924343082587</v>
      </c>
      <c r="X133" s="38">
        <v>0.36638406466577239</v>
      </c>
      <c r="Y133" s="38">
        <v>0.62919025884885516</v>
      </c>
      <c r="Z133" s="64">
        <v>0.7378784629490015</v>
      </c>
    </row>
    <row r="134" spans="2:26" ht="14" x14ac:dyDescent="0.15">
      <c r="B134" s="29"/>
      <c r="C134" s="35" t="s">
        <v>236</v>
      </c>
      <c r="D134" s="78"/>
      <c r="E134" s="63">
        <v>1.6146798183711388</v>
      </c>
      <c r="F134" s="38">
        <v>1.6837962588039337</v>
      </c>
      <c r="G134" s="38">
        <v>2.4921843627162419</v>
      </c>
      <c r="H134" s="38">
        <v>2.1699820152794134</v>
      </c>
      <c r="I134" s="38">
        <v>3.115445151388875</v>
      </c>
      <c r="J134" s="38">
        <v>1.7707581097336436</v>
      </c>
      <c r="K134" s="38">
        <v>2.4851033755925496</v>
      </c>
      <c r="L134" s="38">
        <v>0.76824077292549864</v>
      </c>
      <c r="M134" s="38">
        <v>3.311178795992896</v>
      </c>
      <c r="N134" s="38">
        <v>2.0826126318119433</v>
      </c>
      <c r="O134" s="38">
        <v>1.9012576268780037</v>
      </c>
      <c r="P134" s="38">
        <v>0.37853421539035098</v>
      </c>
      <c r="Q134" s="38">
        <v>1.8242843794792658</v>
      </c>
      <c r="R134" s="38">
        <v>1.697619017399661</v>
      </c>
      <c r="S134" s="38">
        <v>2.0005155860516064</v>
      </c>
      <c r="T134" s="38">
        <v>0.59326827563709161</v>
      </c>
      <c r="U134" s="38">
        <v>0.92700594493778143</v>
      </c>
      <c r="V134" s="38">
        <v>1.811316134396121</v>
      </c>
      <c r="W134" s="38">
        <v>3.49149137476227</v>
      </c>
      <c r="X134" s="38">
        <v>1.0725957886093274</v>
      </c>
      <c r="Y134" s="38">
        <v>1.6253207754272003</v>
      </c>
      <c r="Z134" s="64">
        <v>2.0548466276351958</v>
      </c>
    </row>
    <row r="135" spans="2:26" ht="17" x14ac:dyDescent="0.15">
      <c r="B135" s="29"/>
      <c r="C135" s="35" t="s">
        <v>198</v>
      </c>
      <c r="D135" s="78"/>
      <c r="E135" s="63">
        <v>17.345571752825744</v>
      </c>
      <c r="F135" s="38">
        <v>14.836502355760176</v>
      </c>
      <c r="G135" s="38">
        <v>25.516614111635349</v>
      </c>
      <c r="H135" s="38">
        <v>12.135508845376318</v>
      </c>
      <c r="I135" s="38">
        <v>24.281894322952262</v>
      </c>
      <c r="J135" s="38">
        <v>6.6876304124393569</v>
      </c>
      <c r="K135" s="38">
        <v>22.300319723936337</v>
      </c>
      <c r="L135" s="38">
        <v>10.901331911836152</v>
      </c>
      <c r="M135" s="38">
        <v>28.070639033543543</v>
      </c>
      <c r="N135" s="38">
        <v>13.292126424399649</v>
      </c>
      <c r="O135" s="38">
        <v>22.012205883254403</v>
      </c>
      <c r="P135" s="38">
        <v>4.7624803942752072</v>
      </c>
      <c r="Q135" s="38">
        <v>26.263914536596058</v>
      </c>
      <c r="R135" s="38">
        <v>15.843629955931558</v>
      </c>
      <c r="S135" s="38">
        <v>16.769128921009145</v>
      </c>
      <c r="T135" s="38">
        <v>6.8242516724970157</v>
      </c>
      <c r="U135" s="38">
        <v>14.904840641508114</v>
      </c>
      <c r="V135" s="38">
        <v>27.910720468284701</v>
      </c>
      <c r="W135" s="38">
        <v>33.764841994171768</v>
      </c>
      <c r="X135" s="38">
        <v>22.943627733562476</v>
      </c>
      <c r="Y135" s="38">
        <v>17.070770921098475</v>
      </c>
      <c r="Z135" s="64">
        <v>19.430454092768876</v>
      </c>
    </row>
    <row r="136" spans="2:26" ht="14" x14ac:dyDescent="0.15">
      <c r="B136" s="29"/>
      <c r="C136" s="35" t="s">
        <v>237</v>
      </c>
      <c r="D136" s="78"/>
      <c r="E136" s="63">
        <v>37.287716511081271</v>
      </c>
      <c r="F136" s="38">
        <v>39.24704940782977</v>
      </c>
      <c r="G136" s="38">
        <v>62.369386364239475</v>
      </c>
      <c r="H136" s="38">
        <v>33.470004872958306</v>
      </c>
      <c r="I136" s="38">
        <v>85.242267171344182</v>
      </c>
      <c r="J136" s="38">
        <v>30.511386869805985</v>
      </c>
      <c r="K136" s="38">
        <v>67.090280319079255</v>
      </c>
      <c r="L136" s="38">
        <v>23.635466828549067</v>
      </c>
      <c r="M136" s="38">
        <v>81.371736859819563</v>
      </c>
      <c r="N136" s="38">
        <v>40.554010391953021</v>
      </c>
      <c r="O136" s="38">
        <v>52.662348009939286</v>
      </c>
      <c r="P136" s="38">
        <v>9.7361767454046255</v>
      </c>
      <c r="Q136" s="38">
        <v>49.547290340286793</v>
      </c>
      <c r="R136" s="38">
        <v>38.601662590856506</v>
      </c>
      <c r="S136" s="38">
        <v>45.369620465358338</v>
      </c>
      <c r="T136" s="38">
        <v>15.891680702618824</v>
      </c>
      <c r="U136" s="38">
        <v>22.027911047303181</v>
      </c>
      <c r="V136" s="38">
        <v>45.486524713511045</v>
      </c>
      <c r="W136" s="38">
        <v>84.416004391347968</v>
      </c>
      <c r="X136" s="38">
        <v>26.167576652515386</v>
      </c>
      <c r="Y136" s="38">
        <v>38.393815506298154</v>
      </c>
      <c r="Z136" s="64">
        <v>49.594778606440457</v>
      </c>
    </row>
    <row r="137" spans="2:26" ht="14" x14ac:dyDescent="0.15">
      <c r="B137" s="29"/>
      <c r="C137" s="35" t="s">
        <v>238</v>
      </c>
      <c r="D137" s="78"/>
      <c r="E137" s="63">
        <v>0.50846162707944786</v>
      </c>
      <c r="F137" s="38">
        <v>0.50205066767324347</v>
      </c>
      <c r="G137" s="38">
        <v>0.70369875807500359</v>
      </c>
      <c r="H137" s="38">
        <v>0.54337050270420251</v>
      </c>
      <c r="I137" s="38">
        <v>0.77033434609304274</v>
      </c>
      <c r="J137" s="38">
        <v>0.42710942920344597</v>
      </c>
      <c r="K137" s="38">
        <v>0.71504904507280509</v>
      </c>
      <c r="L137" s="38">
        <v>0.26286973404765401</v>
      </c>
      <c r="M137" s="38">
        <v>0.84478035881398639</v>
      </c>
      <c r="N137" s="38">
        <v>0.8853435787362951</v>
      </c>
      <c r="O137" s="38">
        <v>0.63284022789409455</v>
      </c>
      <c r="P137" s="38">
        <v>0.19774278131271614</v>
      </c>
      <c r="Q137" s="38">
        <v>0.60891821213803088</v>
      </c>
      <c r="R137" s="38">
        <v>0.53754655527362494</v>
      </c>
      <c r="S137" s="38">
        <v>0.56707427691523538</v>
      </c>
      <c r="T137" s="38">
        <v>0.2300878389884852</v>
      </c>
      <c r="U137" s="38">
        <v>0.34174736580554294</v>
      </c>
      <c r="V137" s="38">
        <v>0.63306450403721137</v>
      </c>
      <c r="W137" s="38">
        <v>0.90134366350122141</v>
      </c>
      <c r="X137" s="38">
        <v>0.44957753639301418</v>
      </c>
      <c r="Y137" s="38">
        <v>0.507770951716773</v>
      </c>
      <c r="Z137" s="64">
        <v>0.62872121859705932</v>
      </c>
    </row>
    <row r="138" spans="2:26" ht="14" x14ac:dyDescent="0.15">
      <c r="B138" s="29"/>
      <c r="C138" s="35" t="s">
        <v>239</v>
      </c>
      <c r="D138" s="78"/>
      <c r="E138" s="63">
        <v>0.62543558418783662</v>
      </c>
      <c r="F138" s="38">
        <v>0.65133005123292909</v>
      </c>
      <c r="G138" s="38">
        <v>0.78626450550051186</v>
      </c>
      <c r="H138" s="38">
        <v>0.5348180596483294</v>
      </c>
      <c r="I138" s="38">
        <v>0.80747757866464398</v>
      </c>
      <c r="J138" s="38">
        <v>0.58807165423578567</v>
      </c>
      <c r="K138" s="38">
        <v>0.80065902626237406</v>
      </c>
      <c r="L138" s="38">
        <v>0.48008673364661342</v>
      </c>
      <c r="M138" s="38">
        <v>0.9443917502771505</v>
      </c>
      <c r="N138" s="38">
        <v>0.63628741594879878</v>
      </c>
      <c r="O138" s="38">
        <v>0.80643872839392172</v>
      </c>
      <c r="P138" s="38">
        <v>0.44958553661163864</v>
      </c>
      <c r="Q138" s="38">
        <v>0.75303659962456782</v>
      </c>
      <c r="R138" s="38">
        <v>0.66592232144686336</v>
      </c>
      <c r="S138" s="38">
        <v>0.68129895616308889</v>
      </c>
      <c r="T138" s="38">
        <v>0.43862785484796873</v>
      </c>
      <c r="U138" s="38">
        <v>0.49490238830169447</v>
      </c>
      <c r="V138" s="38">
        <v>0.6145077641654173</v>
      </c>
      <c r="W138" s="38">
        <v>0.79304799757437483</v>
      </c>
      <c r="X138" s="38">
        <v>0.4820820849808542</v>
      </c>
      <c r="Y138" s="38">
        <v>0.62626363851428757</v>
      </c>
      <c r="Z138" s="64">
        <v>0.71875782293219848</v>
      </c>
    </row>
    <row r="139" spans="2:26" ht="14" x14ac:dyDescent="0.15">
      <c r="B139" s="29"/>
      <c r="C139" s="35" t="s">
        <v>240</v>
      </c>
      <c r="D139" s="78"/>
      <c r="E139" s="63">
        <v>0.70544112367822631</v>
      </c>
      <c r="F139" s="38">
        <v>0.74851987773015616</v>
      </c>
      <c r="G139" s="38">
        <v>0.77016381190048644</v>
      </c>
      <c r="H139" s="38">
        <v>0.57997293518848247</v>
      </c>
      <c r="I139" s="38">
        <v>0.73056948401718003</v>
      </c>
      <c r="J139" s="38">
        <v>0.81095291777005063</v>
      </c>
      <c r="K139" s="38">
        <v>0.84971775943097916</v>
      </c>
      <c r="L139" s="38">
        <v>0.63374873943189858</v>
      </c>
      <c r="M139" s="38">
        <v>1.0498474970021514</v>
      </c>
      <c r="N139" s="38">
        <v>1.0701837508325087</v>
      </c>
      <c r="O139" s="38">
        <v>0.85781481951255145</v>
      </c>
      <c r="P139" s="38">
        <v>0.46156402198207314</v>
      </c>
      <c r="Q139" s="38">
        <v>0.80925607235026098</v>
      </c>
      <c r="R139" s="38">
        <v>0.7279048436237483</v>
      </c>
      <c r="S139" s="38">
        <v>0.77691700330035673</v>
      </c>
      <c r="T139" s="38">
        <v>0.51882312291642929</v>
      </c>
      <c r="U139" s="38">
        <v>0.62168230794792545</v>
      </c>
      <c r="V139" s="38">
        <v>0.62301389799207996</v>
      </c>
      <c r="W139" s="38">
        <v>0.84489536650753816</v>
      </c>
      <c r="X139" s="38">
        <v>0.47215944544967459</v>
      </c>
      <c r="Y139" s="38">
        <v>0.70740751617947983</v>
      </c>
      <c r="Z139" s="64">
        <v>0.78260427603237259</v>
      </c>
    </row>
    <row r="140" spans="2:26" ht="14" x14ac:dyDescent="0.15">
      <c r="B140" s="29"/>
      <c r="C140" s="35" t="s">
        <v>241</v>
      </c>
      <c r="D140" s="78"/>
      <c r="E140" s="63">
        <v>8.8198806710028848</v>
      </c>
      <c r="F140" s="38">
        <v>9.2363201316947361</v>
      </c>
      <c r="G140" s="38">
        <v>8.9926142330957113</v>
      </c>
      <c r="H140" s="38">
        <v>8.3943816069473485</v>
      </c>
      <c r="I140" s="38">
        <v>9.4328134642262746</v>
      </c>
      <c r="J140" s="38">
        <v>8.8751085066854696</v>
      </c>
      <c r="K140" s="38">
        <v>9.386957422881153</v>
      </c>
      <c r="L140" s="38">
        <v>7.837543425845479</v>
      </c>
      <c r="M140" s="38">
        <v>12.267530764043476</v>
      </c>
      <c r="N140" s="38">
        <v>5.1129869676674913</v>
      </c>
      <c r="O140" s="38">
        <v>9.9726471149113483</v>
      </c>
      <c r="P140" s="38">
        <v>8.3520029917745848</v>
      </c>
      <c r="Q140" s="38">
        <v>11.374276734722558</v>
      </c>
      <c r="R140" s="38">
        <v>9.7418260495524205</v>
      </c>
      <c r="S140" s="38">
        <v>9.1050015156570385</v>
      </c>
      <c r="T140" s="38">
        <v>7.273108507053144</v>
      </c>
      <c r="U140" s="38">
        <v>7.9211315599310339</v>
      </c>
      <c r="V140" s="38">
        <v>8.945777916132986</v>
      </c>
      <c r="W140" s="38">
        <v>8.4152213150309265</v>
      </c>
      <c r="X140" s="38">
        <v>9.2549851603103743</v>
      </c>
      <c r="Y140" s="38">
        <v>9.0078871512914418</v>
      </c>
      <c r="Z140" s="64">
        <v>9.3859572517020791</v>
      </c>
    </row>
    <row r="141" spans="2:26" ht="14" x14ac:dyDescent="0.15">
      <c r="B141" s="29"/>
      <c r="C141" s="35" t="s">
        <v>242</v>
      </c>
      <c r="D141" s="78"/>
      <c r="E141" s="63">
        <v>1.4414172144012145</v>
      </c>
      <c r="F141" s="38">
        <v>1.6026774066448282</v>
      </c>
      <c r="G141" s="38">
        <v>1.5871193414247498</v>
      </c>
      <c r="H141" s="38">
        <v>1.0429621474096946</v>
      </c>
      <c r="I141" s="38">
        <v>1.3665281783466607</v>
      </c>
      <c r="J141" s="38">
        <v>2.1279767702382739</v>
      </c>
      <c r="K141" s="38">
        <v>1.3639338182067458</v>
      </c>
      <c r="L141" s="38">
        <v>1.4881407144435634</v>
      </c>
      <c r="M141" s="38">
        <v>1.6452478297577644</v>
      </c>
      <c r="N141" s="38">
        <v>1.061737447266095</v>
      </c>
      <c r="O141" s="38">
        <v>1.543352885466059</v>
      </c>
      <c r="P141" s="38">
        <v>1.4749966737918094</v>
      </c>
      <c r="Q141" s="38">
        <v>1.6581668149642856</v>
      </c>
      <c r="R141" s="38">
        <v>1.556366419530008</v>
      </c>
      <c r="S141" s="38">
        <v>1.6134187915978648</v>
      </c>
      <c r="T141" s="38">
        <v>1.4320222508077585</v>
      </c>
      <c r="U141" s="38">
        <v>1.5258828109698523</v>
      </c>
      <c r="V141" s="38">
        <v>1.2818937000631689</v>
      </c>
      <c r="W141" s="38">
        <v>1.3324843968966229</v>
      </c>
      <c r="X141" s="38">
        <v>1.3036866848974529</v>
      </c>
      <c r="Y141" s="38">
        <v>1.5126977931640235</v>
      </c>
      <c r="Z141" s="64">
        <v>1.5025742202797983</v>
      </c>
    </row>
    <row r="142" spans="2:26" ht="14" x14ac:dyDescent="0.15">
      <c r="B142" s="29"/>
      <c r="C142" s="35" t="s">
        <v>243</v>
      </c>
      <c r="D142" s="78"/>
      <c r="E142" s="63">
        <v>0.98693181331913726</v>
      </c>
      <c r="F142" s="38">
        <v>1.007119407765523</v>
      </c>
      <c r="G142" s="38">
        <v>1.5924849226475828</v>
      </c>
      <c r="H142" s="38">
        <v>1.4437640036785293</v>
      </c>
      <c r="I142" s="38">
        <v>1.2391896330751466</v>
      </c>
      <c r="J142" s="38">
        <v>0.77178633876400893</v>
      </c>
      <c r="K142" s="38">
        <v>1.3629190745600483</v>
      </c>
      <c r="L142" s="38">
        <v>0.6843240095105857</v>
      </c>
      <c r="M142" s="38">
        <v>1.963650832112136</v>
      </c>
      <c r="N142" s="38">
        <v>1.3636867040021616</v>
      </c>
      <c r="O142" s="38">
        <v>1.3285910180714322</v>
      </c>
      <c r="P142" s="38">
        <v>0.18190526576810678</v>
      </c>
      <c r="Q142" s="38">
        <v>1.4137396565759603</v>
      </c>
      <c r="R142" s="38">
        <v>1.1402280750759288</v>
      </c>
      <c r="S142" s="38">
        <v>1.164342278032781</v>
      </c>
      <c r="T142" s="38">
        <v>0.37938240615269203</v>
      </c>
      <c r="U142" s="38">
        <v>0.73269312284785615</v>
      </c>
      <c r="V142" s="38">
        <v>1.1158769638138597</v>
      </c>
      <c r="W142" s="38">
        <v>1.8578101261927431</v>
      </c>
      <c r="X142" s="38">
        <v>0.68876528327827868</v>
      </c>
      <c r="Y142" s="38">
        <v>0.99926997750619673</v>
      </c>
      <c r="Z142" s="64">
        <v>1.3004442254233686</v>
      </c>
    </row>
    <row r="143" spans="2:26" ht="14" x14ac:dyDescent="0.15">
      <c r="B143" s="29"/>
      <c r="C143" s="35" t="s">
        <v>244</v>
      </c>
      <c r="D143" s="78"/>
      <c r="E143" s="63">
        <v>0.6981509806204782</v>
      </c>
      <c r="F143" s="38">
        <v>0.73470091725045583</v>
      </c>
      <c r="G143" s="38">
        <v>0.68807164680690436</v>
      </c>
      <c r="H143" s="38">
        <v>0.90059424157825996</v>
      </c>
      <c r="I143" s="38">
        <v>0.57719028189436505</v>
      </c>
      <c r="J143" s="38">
        <v>0.92726622390747282</v>
      </c>
      <c r="K143" s="38">
        <v>0.77569670637640675</v>
      </c>
      <c r="L143" s="38">
        <v>0.56963048055120558</v>
      </c>
      <c r="M143" s="38">
        <v>0.99308526598836022</v>
      </c>
      <c r="N143" s="38">
        <v>0.59762923718892613</v>
      </c>
      <c r="O143" s="38">
        <v>0.77038180508229481</v>
      </c>
      <c r="P143" s="38">
        <v>0.5540543782964793</v>
      </c>
      <c r="Q143" s="38">
        <v>0.78548941168809672</v>
      </c>
      <c r="R143" s="38">
        <v>0.69896106273380021</v>
      </c>
      <c r="S143" s="38">
        <v>0.75640410396437496</v>
      </c>
      <c r="T143" s="38">
        <v>0.52060741947467593</v>
      </c>
      <c r="U143" s="38">
        <v>0.61535178913409672</v>
      </c>
      <c r="V143" s="38">
        <v>0.62794498385587072</v>
      </c>
      <c r="W143" s="38">
        <v>0.6682710547832007</v>
      </c>
      <c r="X143" s="38">
        <v>0.54571202437251431</v>
      </c>
      <c r="Y143" s="38">
        <v>0.70057429025382889</v>
      </c>
      <c r="Z143" s="64">
        <v>0.71715846194343791</v>
      </c>
    </row>
    <row r="144" spans="2:26" ht="14" x14ac:dyDescent="0.15">
      <c r="B144" s="42"/>
      <c r="C144" s="43" t="s">
        <v>245</v>
      </c>
      <c r="D144" s="79"/>
      <c r="E144" s="63">
        <v>1</v>
      </c>
      <c r="F144" s="38">
        <v>1</v>
      </c>
      <c r="G144" s="38">
        <v>1</v>
      </c>
      <c r="H144" s="38">
        <v>1</v>
      </c>
      <c r="I144" s="38">
        <v>1</v>
      </c>
      <c r="J144" s="38">
        <v>1</v>
      </c>
      <c r="K144" s="38">
        <v>1</v>
      </c>
      <c r="L144" s="38">
        <v>1</v>
      </c>
      <c r="M144" s="38">
        <v>1</v>
      </c>
      <c r="N144" s="38">
        <v>1</v>
      </c>
      <c r="O144" s="38">
        <v>1</v>
      </c>
      <c r="P144" s="38">
        <v>1</v>
      </c>
      <c r="Q144" s="38">
        <v>1</v>
      </c>
      <c r="R144" s="38">
        <v>1</v>
      </c>
      <c r="S144" s="38">
        <v>1</v>
      </c>
      <c r="T144" s="38">
        <v>1</v>
      </c>
      <c r="U144" s="38">
        <v>1</v>
      </c>
      <c r="V144" s="38">
        <v>1</v>
      </c>
      <c r="W144" s="38">
        <v>1</v>
      </c>
      <c r="X144" s="38">
        <v>1</v>
      </c>
      <c r="Y144" s="38">
        <v>1</v>
      </c>
      <c r="Z144" s="64">
        <v>1</v>
      </c>
    </row>
    <row r="145" spans="2:26" ht="14" x14ac:dyDescent="0.15">
      <c r="B145" s="80" t="s">
        <v>164</v>
      </c>
      <c r="C145" s="76"/>
      <c r="D145" s="47">
        <v>47</v>
      </c>
      <c r="E145" s="77" t="s">
        <v>165</v>
      </c>
      <c r="F145" s="49" t="s">
        <v>165</v>
      </c>
      <c r="G145" s="49" t="s">
        <v>165</v>
      </c>
      <c r="H145" s="49" t="s">
        <v>165</v>
      </c>
      <c r="I145" s="49" t="s">
        <v>165</v>
      </c>
      <c r="J145" s="49" t="s">
        <v>165</v>
      </c>
      <c r="K145" s="49" t="s">
        <v>165</v>
      </c>
      <c r="L145" s="49" t="s">
        <v>165</v>
      </c>
      <c r="M145" s="49" t="s">
        <v>165</v>
      </c>
      <c r="N145" s="49" t="s">
        <v>165</v>
      </c>
      <c r="O145" s="49" t="s">
        <v>165</v>
      </c>
      <c r="P145" s="49" t="s">
        <v>165</v>
      </c>
      <c r="Q145" s="49" t="s">
        <v>165</v>
      </c>
      <c r="R145" s="49" t="s">
        <v>165</v>
      </c>
      <c r="S145" s="49" t="s">
        <v>165</v>
      </c>
      <c r="T145" s="49" t="s">
        <v>165</v>
      </c>
      <c r="U145" s="49" t="s">
        <v>165</v>
      </c>
      <c r="V145" s="49" t="s">
        <v>165</v>
      </c>
      <c r="W145" s="49" t="s">
        <v>165</v>
      </c>
      <c r="X145" s="49" t="s">
        <v>165</v>
      </c>
      <c r="Y145" s="49" t="s">
        <v>166</v>
      </c>
      <c r="Z145" s="50" t="s">
        <v>166</v>
      </c>
    </row>
    <row r="146" spans="2:26" s="56" customFormat="1" x14ac:dyDescent="0.15">
      <c r="B146" s="51"/>
      <c r="C146" s="52"/>
      <c r="D146" s="53"/>
      <c r="E146" s="54"/>
      <c r="F146" s="54"/>
      <c r="G146" s="54"/>
      <c r="H146" s="54"/>
      <c r="I146" s="54"/>
      <c r="J146" s="54"/>
      <c r="K146" s="54"/>
      <c r="L146" s="54"/>
      <c r="M146" s="54"/>
      <c r="N146" s="54"/>
      <c r="O146" s="54"/>
      <c r="P146" s="54"/>
      <c r="Q146" s="54"/>
      <c r="R146" s="54"/>
      <c r="S146" s="54"/>
      <c r="T146" s="54"/>
      <c r="U146" s="54"/>
      <c r="V146" s="54"/>
      <c r="W146" s="54"/>
      <c r="X146" s="54"/>
      <c r="Y146" s="55"/>
      <c r="Z146" s="55"/>
    </row>
    <row r="147" spans="2:26" x14ac:dyDescent="0.15">
      <c r="B147" s="57" t="s">
        <v>246</v>
      </c>
      <c r="C147" s="58"/>
      <c r="D147" s="58"/>
      <c r="E147" s="59"/>
      <c r="F147" s="59"/>
      <c r="G147" s="59"/>
      <c r="H147" s="59"/>
      <c r="I147" s="59"/>
      <c r="J147" s="59"/>
      <c r="K147" s="59"/>
      <c r="L147" s="59"/>
      <c r="M147" s="59"/>
      <c r="N147" s="59"/>
      <c r="O147" s="59"/>
      <c r="P147" s="59"/>
      <c r="Q147" s="59"/>
      <c r="R147" s="59"/>
      <c r="S147" s="59"/>
      <c r="T147" s="59"/>
      <c r="U147" s="59"/>
      <c r="V147" s="59"/>
      <c r="W147" s="59"/>
      <c r="X147" s="59"/>
      <c r="Y147" s="59"/>
      <c r="Z147" s="28"/>
    </row>
    <row r="148" spans="2:26" ht="14" x14ac:dyDescent="0.15">
      <c r="B148" s="83"/>
      <c r="C148" s="30" t="s">
        <v>247</v>
      </c>
      <c r="D148" s="78"/>
      <c r="E148" s="62">
        <v>2.9461307428978469</v>
      </c>
      <c r="F148" s="33">
        <v>2.8011176828050108</v>
      </c>
      <c r="G148" s="33">
        <v>4.4035705599165924</v>
      </c>
      <c r="H148" s="33">
        <v>3.4611292284979016</v>
      </c>
      <c r="I148" s="33">
        <v>4.2263827615120073</v>
      </c>
      <c r="J148" s="33">
        <v>1.2839067858383018</v>
      </c>
      <c r="K148" s="33">
        <v>4.2544158487548742</v>
      </c>
      <c r="L148" s="33">
        <v>2.7854278316566639</v>
      </c>
      <c r="M148" s="33">
        <v>3.6537487240598532</v>
      </c>
      <c r="N148" s="33">
        <v>4.9669493923617827</v>
      </c>
      <c r="O148" s="33">
        <v>4.4709621943378677</v>
      </c>
      <c r="P148" s="33">
        <v>1.4015730631129897</v>
      </c>
      <c r="Q148" s="33">
        <v>3.6601830438752398</v>
      </c>
      <c r="R148" s="33">
        <v>2.7769359864050758</v>
      </c>
      <c r="S148" s="33">
        <v>2.9061057266247965</v>
      </c>
      <c r="T148" s="33">
        <v>2.7001766633615523</v>
      </c>
      <c r="U148" s="33">
        <v>3.0996578945529056</v>
      </c>
      <c r="V148" s="33">
        <v>3.6243760529723064</v>
      </c>
      <c r="W148" s="33">
        <v>7.2740805941506634</v>
      </c>
      <c r="X148" s="33">
        <v>2.2030867549612689</v>
      </c>
      <c r="Y148" s="33">
        <v>2.9775107262825151</v>
      </c>
      <c r="Z148" s="34">
        <v>3.3000081558373928</v>
      </c>
    </row>
    <row r="149" spans="2:26" ht="14" x14ac:dyDescent="0.15">
      <c r="B149" s="84"/>
      <c r="C149" s="35" t="s">
        <v>248</v>
      </c>
      <c r="D149" s="78"/>
      <c r="E149" s="63">
        <v>1.471074854149363</v>
      </c>
      <c r="F149" s="38">
        <v>1.4867105184076346</v>
      </c>
      <c r="G149" s="38">
        <v>1.660902477076023</v>
      </c>
      <c r="H149" s="38">
        <v>1.1804907947415546</v>
      </c>
      <c r="I149" s="38">
        <v>3.2415751312771017</v>
      </c>
      <c r="J149" s="38">
        <v>1.4437745988092643</v>
      </c>
      <c r="K149" s="38">
        <v>1.9350342787792374</v>
      </c>
      <c r="L149" s="38">
        <v>0.88232361869217935</v>
      </c>
      <c r="M149" s="38">
        <v>2.4290074038215299</v>
      </c>
      <c r="N149" s="38">
        <v>2.9143457413353646</v>
      </c>
      <c r="O149" s="38">
        <v>2.0825277250030205</v>
      </c>
      <c r="P149" s="38">
        <v>0.64673748315351209</v>
      </c>
      <c r="Q149" s="38">
        <v>1.8659529003642945</v>
      </c>
      <c r="R149" s="38">
        <v>1.5018885707884004</v>
      </c>
      <c r="S149" s="38">
        <v>1.6587826360802054</v>
      </c>
      <c r="T149" s="38">
        <v>0.68282480326688377</v>
      </c>
      <c r="U149" s="38">
        <v>1.6500304521584543</v>
      </c>
      <c r="V149" s="38">
        <v>1.3063319028375511</v>
      </c>
      <c r="W149" s="38">
        <v>2.8234703628295925</v>
      </c>
      <c r="X149" s="38">
        <v>0.72189839204844408</v>
      </c>
      <c r="Y149" s="38">
        <v>1.4692274806504255</v>
      </c>
      <c r="Z149" s="64">
        <v>1.7605490287403642</v>
      </c>
    </row>
    <row r="150" spans="2:26" ht="14" x14ac:dyDescent="0.15">
      <c r="B150" s="84"/>
      <c r="C150" s="35" t="s">
        <v>249</v>
      </c>
      <c r="D150" s="78"/>
      <c r="E150" s="63">
        <v>1161.9098945148321</v>
      </c>
      <c r="F150" s="38">
        <v>1146.2182894110276</v>
      </c>
      <c r="G150" s="38">
        <v>1615.1936853330599</v>
      </c>
      <c r="H150" s="38">
        <v>1193.2560732122206</v>
      </c>
      <c r="I150" s="38">
        <v>1778.2283278988427</v>
      </c>
      <c r="J150" s="38">
        <v>643.11260220593044</v>
      </c>
      <c r="K150" s="38">
        <v>1986.4180607488138</v>
      </c>
      <c r="L150" s="38">
        <v>863.86090515613216</v>
      </c>
      <c r="M150" s="38">
        <v>1841.1471857614465</v>
      </c>
      <c r="N150" s="38">
        <v>1921.7475286730166</v>
      </c>
      <c r="O150" s="38">
        <v>1318.5974960108206</v>
      </c>
      <c r="P150" s="38">
        <v>537.11895387468212</v>
      </c>
      <c r="Q150" s="38">
        <v>1585.5223669634561</v>
      </c>
      <c r="R150" s="38">
        <v>1090.8273501205024</v>
      </c>
      <c r="S150" s="38">
        <v>1196.9546301468763</v>
      </c>
      <c r="T150" s="38">
        <v>896.44008058463487</v>
      </c>
      <c r="U150" s="38">
        <v>907.59888688290698</v>
      </c>
      <c r="V150" s="38">
        <v>1395.2636980548293</v>
      </c>
      <c r="W150" s="38">
        <v>2528.1504876066238</v>
      </c>
      <c r="X150" s="38">
        <v>883.72012293124294</v>
      </c>
      <c r="Y150" s="38">
        <v>1169.4079233148145</v>
      </c>
      <c r="Z150" s="64">
        <v>1351.984046719286</v>
      </c>
    </row>
    <row r="151" spans="2:26" ht="14" x14ac:dyDescent="0.15">
      <c r="B151" s="84"/>
      <c r="C151" s="35" t="s">
        <v>250</v>
      </c>
      <c r="D151" s="78"/>
      <c r="E151" s="63">
        <v>346.73829785888165</v>
      </c>
      <c r="F151" s="38">
        <v>341.80830681897839</v>
      </c>
      <c r="G151" s="38">
        <v>514.97033940969891</v>
      </c>
      <c r="H151" s="38">
        <v>353.47769899273459</v>
      </c>
      <c r="I151" s="38">
        <v>526.61651521196052</v>
      </c>
      <c r="J151" s="38">
        <v>185.55764794567182</v>
      </c>
      <c r="K151" s="38">
        <v>498.44744249601916</v>
      </c>
      <c r="L151" s="38">
        <v>408.38434926985991</v>
      </c>
      <c r="M151" s="38">
        <v>453.67095465004149</v>
      </c>
      <c r="N151" s="38">
        <v>258.01424470857404</v>
      </c>
      <c r="O151" s="38">
        <v>430.51342883785924</v>
      </c>
      <c r="P151" s="38">
        <v>187.95016340160834</v>
      </c>
      <c r="Q151" s="38">
        <v>423.75874094337831</v>
      </c>
      <c r="R151" s="38">
        <v>283.87295278116142</v>
      </c>
      <c r="S151" s="38">
        <v>343.78566839186817</v>
      </c>
      <c r="T151" s="38">
        <v>349.56138257710876</v>
      </c>
      <c r="U151" s="38">
        <v>289.66287290875937</v>
      </c>
      <c r="V151" s="38">
        <v>395.88265939910008</v>
      </c>
      <c r="W151" s="38">
        <v>798.30509698801632</v>
      </c>
      <c r="X151" s="38">
        <v>233.24637712461791</v>
      </c>
      <c r="Y151" s="38">
        <v>346.90213406633654</v>
      </c>
      <c r="Z151" s="64">
        <v>385.22953789345502</v>
      </c>
    </row>
    <row r="152" spans="2:26" ht="17" x14ac:dyDescent="0.15">
      <c r="B152" s="84"/>
      <c r="C152" s="35" t="s">
        <v>251</v>
      </c>
      <c r="D152" s="78"/>
      <c r="E152" s="63">
        <v>0.32193871145563213</v>
      </c>
      <c r="F152" s="63">
        <v>0.29463859542016585</v>
      </c>
      <c r="G152" s="63">
        <v>0.47406521990410627</v>
      </c>
      <c r="H152" s="63">
        <v>0.50704333662115275</v>
      </c>
      <c r="I152" s="63">
        <v>0.39471089453466468</v>
      </c>
      <c r="J152" s="63">
        <v>0.1051354145443084</v>
      </c>
      <c r="K152" s="63">
        <v>0.59375076841384122</v>
      </c>
      <c r="L152" s="63">
        <v>0.2044186578426265</v>
      </c>
      <c r="M152" s="63">
        <v>0.5034856524598319</v>
      </c>
      <c r="N152" s="63">
        <v>0.56151654491737568</v>
      </c>
      <c r="O152" s="63">
        <v>0.28561573195042345</v>
      </c>
      <c r="P152" s="63">
        <v>0.17576599453922775</v>
      </c>
      <c r="Q152" s="63">
        <v>0.34298083011093983</v>
      </c>
      <c r="R152" s="63">
        <v>0.35409619698358463</v>
      </c>
      <c r="S152" s="63">
        <v>0.29162522994967693</v>
      </c>
      <c r="T152" s="63">
        <v>0.21778845618045958</v>
      </c>
      <c r="U152" s="63">
        <v>0.26289917809040558</v>
      </c>
      <c r="V152" s="63">
        <v>0.54308228690849802</v>
      </c>
      <c r="W152" s="63">
        <v>1.1104751018853791</v>
      </c>
      <c r="X152" s="63">
        <v>0.31454293245060366</v>
      </c>
      <c r="Y152" s="63">
        <v>0.31922090771039402</v>
      </c>
      <c r="Z152" s="63">
        <v>0.32076314503709213</v>
      </c>
    </row>
    <row r="153" spans="2:26" ht="14" x14ac:dyDescent="0.15">
      <c r="B153" s="84"/>
      <c r="C153" s="35" t="s">
        <v>68</v>
      </c>
      <c r="D153" s="78"/>
      <c r="E153" s="63">
        <v>19.448823261062003</v>
      </c>
      <c r="F153" s="38">
        <v>19.309040843729282</v>
      </c>
      <c r="G153" s="38">
        <v>28.006831992100391</v>
      </c>
      <c r="H153" s="38">
        <v>26.261983968094036</v>
      </c>
      <c r="I153" s="38">
        <v>27.476822290635425</v>
      </c>
      <c r="J153" s="38">
        <v>14.506132417892793</v>
      </c>
      <c r="K153" s="38">
        <v>31.609530138468539</v>
      </c>
      <c r="L153" s="38">
        <v>14.871566432771944</v>
      </c>
      <c r="M153" s="38">
        <v>34.231182329652185</v>
      </c>
      <c r="N153" s="38">
        <v>22.015958813474231</v>
      </c>
      <c r="O153" s="38">
        <v>25.063342334732695</v>
      </c>
      <c r="P153" s="38">
        <v>5.659499163056001</v>
      </c>
      <c r="Q153" s="38">
        <v>19.915496876213005</v>
      </c>
      <c r="R153" s="38">
        <v>17.560337016650493</v>
      </c>
      <c r="S153" s="38">
        <v>20.741029921842298</v>
      </c>
      <c r="T153" s="38">
        <v>9.7949162831945369</v>
      </c>
      <c r="U153" s="38">
        <v>13.201255025201101</v>
      </c>
      <c r="V153" s="38">
        <v>25.430662864197224</v>
      </c>
      <c r="W153" s="38">
        <v>51.124772591375134</v>
      </c>
      <c r="X153" s="38">
        <v>14.83984414189116</v>
      </c>
      <c r="Y153" s="38">
        <v>19.790969788730429</v>
      </c>
      <c r="Z153" s="64">
        <v>22.490871016261043</v>
      </c>
    </row>
    <row r="154" spans="2:26" ht="14" x14ac:dyDescent="0.15">
      <c r="B154" s="84"/>
      <c r="C154" s="35" t="s">
        <v>69</v>
      </c>
      <c r="D154" s="78"/>
      <c r="E154" s="63">
        <v>0.52618138115240431</v>
      </c>
      <c r="F154" s="38">
        <v>0.51855273101067756</v>
      </c>
      <c r="G154" s="38">
        <v>0.78897811118923489</v>
      </c>
      <c r="H154" s="38">
        <v>0.55718786480448079</v>
      </c>
      <c r="I154" s="38">
        <v>0.84682275213534353</v>
      </c>
      <c r="J154" s="38">
        <v>0.33107682963385754</v>
      </c>
      <c r="K154" s="38">
        <v>0.88496294950931587</v>
      </c>
      <c r="L154" s="38">
        <v>0.38520951691620736</v>
      </c>
      <c r="M154" s="38">
        <v>0.57987532641392503</v>
      </c>
      <c r="N154" s="38">
        <v>0.74565141690142578</v>
      </c>
      <c r="O154" s="38">
        <v>0.71077257656116566</v>
      </c>
      <c r="P154" s="38">
        <v>0.24431509100376583</v>
      </c>
      <c r="Q154" s="38">
        <v>0.72398345228084904</v>
      </c>
      <c r="R154" s="38">
        <v>0.54173848769688671</v>
      </c>
      <c r="S154" s="38">
        <v>0.54723445131090009</v>
      </c>
      <c r="T154" s="38">
        <v>0.3654175754762371</v>
      </c>
      <c r="U154" s="38">
        <v>0.48238915088399209</v>
      </c>
      <c r="V154" s="38">
        <v>0.61137768830047823</v>
      </c>
      <c r="W154" s="38">
        <v>1.4577590207425413</v>
      </c>
      <c r="X154" s="38">
        <v>0.30898409532475113</v>
      </c>
      <c r="Y154" s="38">
        <v>0.53226312598845738</v>
      </c>
      <c r="Z154" s="64">
        <v>0.59121334711778772</v>
      </c>
    </row>
    <row r="155" spans="2:26" ht="14" x14ac:dyDescent="0.15">
      <c r="B155" s="84"/>
      <c r="C155" s="35" t="s">
        <v>70</v>
      </c>
      <c r="D155" s="78"/>
      <c r="E155" s="63">
        <v>0.50303876740717923</v>
      </c>
      <c r="F155" s="38">
        <v>0.50020862041200298</v>
      </c>
      <c r="G155" s="38">
        <v>0.79451589517981536</v>
      </c>
      <c r="H155" s="38">
        <v>0.66895895897408453</v>
      </c>
      <c r="I155" s="38">
        <v>0.8921907048938611</v>
      </c>
      <c r="J155" s="38">
        <v>0.29744176245363563</v>
      </c>
      <c r="K155" s="38">
        <v>0.84674934714422778</v>
      </c>
      <c r="L155" s="38">
        <v>0.41386665267632855</v>
      </c>
      <c r="M155" s="38">
        <v>0.57768503394043702</v>
      </c>
      <c r="N155" s="38">
        <v>0.52629985632570853</v>
      </c>
      <c r="O155" s="38">
        <v>0.62607405263205484</v>
      </c>
      <c r="P155" s="38">
        <v>0.16724876019858859</v>
      </c>
      <c r="Q155" s="38">
        <v>0.91642063874049051</v>
      </c>
      <c r="R155" s="38">
        <v>0.50068180649632366</v>
      </c>
      <c r="S155" s="38">
        <v>0.53077351282766427</v>
      </c>
      <c r="T155" s="38">
        <v>0.33057572863612644</v>
      </c>
      <c r="U155" s="38">
        <v>0.42502283150399939</v>
      </c>
      <c r="V155" s="38">
        <v>0.63470349058563669</v>
      </c>
      <c r="W155" s="38">
        <v>1.2578711803280789</v>
      </c>
      <c r="X155" s="38">
        <v>0.38066201428041685</v>
      </c>
      <c r="Y155" s="38">
        <v>0.51462841053266817</v>
      </c>
      <c r="Z155" s="64">
        <v>0.59531844028398329</v>
      </c>
    </row>
    <row r="156" spans="2:26" ht="14" x14ac:dyDescent="0.15">
      <c r="B156" s="84"/>
      <c r="C156" s="35" t="s">
        <v>71</v>
      </c>
      <c r="D156" s="78"/>
      <c r="E156" s="63">
        <v>3.6260744503997953</v>
      </c>
      <c r="F156" s="38">
        <v>3.6562292164216421</v>
      </c>
      <c r="G156" s="38">
        <v>5.8387600844572285</v>
      </c>
      <c r="H156" s="38">
        <v>5.4302550004612371</v>
      </c>
      <c r="I156" s="38">
        <v>5.4775825072830999</v>
      </c>
      <c r="J156" s="38">
        <v>2.4872107132451533</v>
      </c>
      <c r="K156" s="38">
        <v>4.2071980593799658</v>
      </c>
      <c r="L156" s="38">
        <v>3.1623686954561019</v>
      </c>
      <c r="M156" s="38">
        <v>5.0871575320582911</v>
      </c>
      <c r="N156" s="38">
        <v>5.4641335617632922</v>
      </c>
      <c r="O156" s="38">
        <v>4.655607802337955</v>
      </c>
      <c r="P156" s="38">
        <v>1.341446835345014</v>
      </c>
      <c r="Q156" s="38">
        <v>4.1159583665773045</v>
      </c>
      <c r="R156" s="38">
        <v>3.0954049657925067</v>
      </c>
      <c r="S156" s="38">
        <v>3.873239179976653</v>
      </c>
      <c r="T156" s="38">
        <v>2.4496833298286398</v>
      </c>
      <c r="U156" s="38">
        <v>2.9945017641318161</v>
      </c>
      <c r="V156" s="38">
        <v>4.3017429696265008</v>
      </c>
      <c r="W156" s="38">
        <v>8.7675936990379402</v>
      </c>
      <c r="X156" s="38">
        <v>2.4936999750356561</v>
      </c>
      <c r="Y156" s="38">
        <v>3.7138762426302194</v>
      </c>
      <c r="Z156" s="64">
        <v>4.3242923234768043</v>
      </c>
    </row>
    <row r="157" spans="2:26" ht="14" x14ac:dyDescent="0.15">
      <c r="B157" s="84"/>
      <c r="C157" s="35" t="s">
        <v>72</v>
      </c>
      <c r="D157" s="78"/>
      <c r="E157" s="63">
        <v>19.108226960548908</v>
      </c>
      <c r="F157" s="38">
        <v>19.975567109710511</v>
      </c>
      <c r="G157" s="38">
        <v>31.450056879020799</v>
      </c>
      <c r="H157" s="38">
        <v>16.428926047562221</v>
      </c>
      <c r="I157" s="38">
        <v>44.005117894045014</v>
      </c>
      <c r="J157" s="38">
        <v>11.713780258214211</v>
      </c>
      <c r="K157" s="38">
        <v>23.190975880664528</v>
      </c>
      <c r="L157" s="38">
        <v>15.104845038090895</v>
      </c>
      <c r="M157" s="38">
        <v>24.595809174991093</v>
      </c>
      <c r="N157" s="38">
        <v>25.731941552685477</v>
      </c>
      <c r="O157" s="38">
        <v>23.340286839919067</v>
      </c>
      <c r="P157" s="38">
        <v>8.5464695246334408</v>
      </c>
      <c r="Q157" s="38">
        <v>32.673606373234307</v>
      </c>
      <c r="R157" s="38">
        <v>17.038195472053236</v>
      </c>
      <c r="S157" s="38">
        <v>20.705743667769177</v>
      </c>
      <c r="T157" s="38">
        <v>15.782298275582809</v>
      </c>
      <c r="U157" s="38">
        <v>24.117763001526797</v>
      </c>
      <c r="V157" s="38">
        <v>21.163496576244246</v>
      </c>
      <c r="W157" s="38">
        <v>49.655525307663837</v>
      </c>
      <c r="X157" s="38">
        <v>11.492691785511877</v>
      </c>
      <c r="Y157" s="38">
        <v>20.133339522408264</v>
      </c>
      <c r="Z157" s="64">
        <v>23.761779192958713</v>
      </c>
    </row>
    <row r="158" spans="2:26" ht="14" x14ac:dyDescent="0.15">
      <c r="B158" s="84"/>
      <c r="C158" s="35" t="s">
        <v>73</v>
      </c>
      <c r="D158" s="78"/>
      <c r="E158" s="63">
        <v>9.914643358495896</v>
      </c>
      <c r="F158" s="38">
        <v>9.8868881728699236</v>
      </c>
      <c r="G158" s="38">
        <v>14.240090792318169</v>
      </c>
      <c r="H158" s="38">
        <v>9.8656947259447829</v>
      </c>
      <c r="I158" s="38">
        <v>18.779466658558494</v>
      </c>
      <c r="J158" s="38">
        <v>6.2202939459927213</v>
      </c>
      <c r="K158" s="38">
        <v>14.584897664100476</v>
      </c>
      <c r="L158" s="38">
        <v>9.0802739746427221</v>
      </c>
      <c r="M158" s="38">
        <v>14.162392313207091</v>
      </c>
      <c r="N158" s="38">
        <v>17.783437181125183</v>
      </c>
      <c r="O158" s="38">
        <v>11.648662190573088</v>
      </c>
      <c r="P158" s="38">
        <v>4.4094131515720054</v>
      </c>
      <c r="Q158" s="38">
        <v>11.450540635288535</v>
      </c>
      <c r="R158" s="38">
        <v>8.4634349009579459</v>
      </c>
      <c r="S158" s="38">
        <v>10.080314281127151</v>
      </c>
      <c r="T158" s="38">
        <v>9.996271893938129</v>
      </c>
      <c r="U158" s="38">
        <v>10.176626641250117</v>
      </c>
      <c r="V158" s="38">
        <v>11.287825267234552</v>
      </c>
      <c r="W158" s="38">
        <v>22.844648717294394</v>
      </c>
      <c r="X158" s="38">
        <v>6.678176836903404</v>
      </c>
      <c r="Y158" s="38">
        <v>10.116544012598418</v>
      </c>
      <c r="Z158" s="64">
        <v>11.309236767971864</v>
      </c>
    </row>
    <row r="159" spans="2:26" ht="14" x14ac:dyDescent="0.15">
      <c r="B159" s="84"/>
      <c r="C159" s="35" t="s">
        <v>74</v>
      </c>
      <c r="D159" s="78"/>
      <c r="E159" s="63">
        <v>8.9186282691809069</v>
      </c>
      <c r="F159" s="38">
        <v>8.5808160628551899</v>
      </c>
      <c r="G159" s="38">
        <v>14.935232649314289</v>
      </c>
      <c r="H159" s="38">
        <v>10.936310602492622</v>
      </c>
      <c r="I159" s="38">
        <v>12.25600699218737</v>
      </c>
      <c r="J159" s="38">
        <v>3.9268185858935856</v>
      </c>
      <c r="K159" s="38">
        <v>11.988250862073665</v>
      </c>
      <c r="L159" s="38">
        <v>7.1187274887169076</v>
      </c>
      <c r="M159" s="38">
        <v>14.294033700721581</v>
      </c>
      <c r="N159" s="38">
        <v>16.144901465504084</v>
      </c>
      <c r="O159" s="38">
        <v>13.807628266658561</v>
      </c>
      <c r="P159" s="38">
        <v>2.4988442247199774</v>
      </c>
      <c r="Q159" s="38">
        <v>11.843966366885217</v>
      </c>
      <c r="R159" s="38">
        <v>8.0263474294331871</v>
      </c>
      <c r="S159" s="38">
        <v>9.1600754018978687</v>
      </c>
      <c r="T159" s="38">
        <v>5.2876635952232744</v>
      </c>
      <c r="U159" s="38">
        <v>6.7642115765518032</v>
      </c>
      <c r="V159" s="38">
        <v>14.344939506790359</v>
      </c>
      <c r="W159" s="38">
        <v>28.245932939631583</v>
      </c>
      <c r="X159" s="38">
        <v>8.5106962325873265</v>
      </c>
      <c r="Y159" s="38">
        <v>9.305187215876547</v>
      </c>
      <c r="Z159" s="64">
        <v>10.927667254182609</v>
      </c>
    </row>
    <row r="160" spans="2:26" ht="14" x14ac:dyDescent="0.15">
      <c r="B160" s="84"/>
      <c r="C160" s="35" t="s">
        <v>75</v>
      </c>
      <c r="D160" s="78"/>
      <c r="E160" s="63">
        <v>0.54727196642363451</v>
      </c>
      <c r="F160" s="38">
        <v>0.5230246695746068</v>
      </c>
      <c r="G160" s="38">
        <v>0.80787925391223492</v>
      </c>
      <c r="H160" s="38">
        <v>0.58170685698136271</v>
      </c>
      <c r="I160" s="38">
        <v>0.88866788165573485</v>
      </c>
      <c r="J160" s="38">
        <v>0.3342421136397935</v>
      </c>
      <c r="K160" s="38">
        <v>0.79471832303375578</v>
      </c>
      <c r="L160" s="38">
        <v>0.45778931085791963</v>
      </c>
      <c r="M160" s="38">
        <v>0.70094543141206</v>
      </c>
      <c r="N160" s="38">
        <v>0.41879985980319306</v>
      </c>
      <c r="O160" s="38">
        <v>0.66649987324102344</v>
      </c>
      <c r="P160" s="38">
        <v>0.2049401862214606</v>
      </c>
      <c r="Q160" s="38">
        <v>0.75790426228799579</v>
      </c>
      <c r="R160" s="38">
        <v>0.54563025653655084</v>
      </c>
      <c r="S160" s="38">
        <v>0.55340802512015075</v>
      </c>
      <c r="T160" s="38">
        <v>0.3593144395928064</v>
      </c>
      <c r="U160" s="38">
        <v>0.42766266526206015</v>
      </c>
      <c r="V160" s="38">
        <v>0.73215285881148884</v>
      </c>
      <c r="W160" s="38">
        <v>1.3761709626522232</v>
      </c>
      <c r="X160" s="38">
        <v>0.45909646268938631</v>
      </c>
      <c r="Y160" s="38">
        <v>0.5526130155293697</v>
      </c>
      <c r="Z160" s="64">
        <v>0.60681008379288981</v>
      </c>
    </row>
    <row r="161" spans="2:26" ht="14" x14ac:dyDescent="0.15">
      <c r="B161" s="84"/>
      <c r="C161" s="35" t="s">
        <v>76</v>
      </c>
      <c r="D161" s="78"/>
      <c r="E161" s="63">
        <v>2227.3403742654878</v>
      </c>
      <c r="F161" s="38">
        <v>2180.8256436712772</v>
      </c>
      <c r="G161" s="38">
        <v>3315.8011695584692</v>
      </c>
      <c r="H161" s="38">
        <v>2114.3467106281623</v>
      </c>
      <c r="I161" s="38">
        <v>4855.4160320204765</v>
      </c>
      <c r="J161" s="38">
        <v>1164.6436529140981</v>
      </c>
      <c r="K161" s="38">
        <v>3160.0686405822685</v>
      </c>
      <c r="L161" s="38">
        <v>1868.9819233366948</v>
      </c>
      <c r="M161" s="38">
        <v>3453.7941347497945</v>
      </c>
      <c r="N161" s="38">
        <v>2077.3331563280349</v>
      </c>
      <c r="O161" s="38">
        <v>3473.9080574131358</v>
      </c>
      <c r="P161" s="38">
        <v>862.25132588609108</v>
      </c>
      <c r="Q161" s="38">
        <v>2924.1594768944401</v>
      </c>
      <c r="R161" s="38">
        <v>1937.2575042539163</v>
      </c>
      <c r="S161" s="38">
        <v>2309.4299540115239</v>
      </c>
      <c r="T161" s="38">
        <v>1473.4181636960511</v>
      </c>
      <c r="U161" s="38">
        <v>2173.6857287391431</v>
      </c>
      <c r="V161" s="38">
        <v>2663.0745880377453</v>
      </c>
      <c r="W161" s="38">
        <v>6091.9205958731191</v>
      </c>
      <c r="X161" s="38">
        <v>1425.661984845274</v>
      </c>
      <c r="Y161" s="38">
        <v>2251.6497283347617</v>
      </c>
      <c r="Z161" s="64">
        <v>2624.223042240174</v>
      </c>
    </row>
    <row r="162" spans="2:26" ht="14" x14ac:dyDescent="0.15">
      <c r="B162" s="84"/>
      <c r="C162" s="35" t="s">
        <v>77</v>
      </c>
      <c r="D162" s="78"/>
      <c r="E162" s="63">
        <v>1.5212295647858201</v>
      </c>
      <c r="F162" s="38">
        <v>1.4609846813416698</v>
      </c>
      <c r="G162" s="38">
        <v>2.1211836343326169</v>
      </c>
      <c r="H162" s="38">
        <v>1.5914042246279747</v>
      </c>
      <c r="I162" s="38">
        <v>2.4341010766024271</v>
      </c>
      <c r="J162" s="38">
        <v>1.0347951753203297</v>
      </c>
      <c r="K162" s="38">
        <v>2.5386628561076088</v>
      </c>
      <c r="L162" s="38">
        <v>1.0226356665690832</v>
      </c>
      <c r="M162" s="38">
        <v>2.058365058938457</v>
      </c>
      <c r="N162" s="38">
        <v>2.137400403624008</v>
      </c>
      <c r="O162" s="38">
        <v>1.8244473347273098</v>
      </c>
      <c r="P162" s="38">
        <v>0.62387730198911828</v>
      </c>
      <c r="Q162" s="38">
        <v>2.0843574647464642</v>
      </c>
      <c r="R162" s="38">
        <v>1.2618464374710965</v>
      </c>
      <c r="S162" s="38">
        <v>1.5686389912475305</v>
      </c>
      <c r="T162" s="38">
        <v>0.79983452964739776</v>
      </c>
      <c r="U162" s="38">
        <v>1.2609436749091361</v>
      </c>
      <c r="V162" s="38">
        <v>1.9558675398125174</v>
      </c>
      <c r="W162" s="38">
        <v>3.9784233311056054</v>
      </c>
      <c r="X162" s="38">
        <v>1.1353011895020526</v>
      </c>
      <c r="Y162" s="38">
        <v>1.535395316929892</v>
      </c>
      <c r="Z162" s="64">
        <v>1.7332523482713669</v>
      </c>
    </row>
    <row r="163" spans="2:26" ht="14" x14ac:dyDescent="0.15">
      <c r="B163" s="84"/>
      <c r="C163" s="35" t="s">
        <v>78</v>
      </c>
      <c r="D163" s="78"/>
      <c r="E163" s="63">
        <v>15.281680026370806</v>
      </c>
      <c r="F163" s="38">
        <v>15.517081676284501</v>
      </c>
      <c r="G163" s="38">
        <v>22.14387120296502</v>
      </c>
      <c r="H163" s="38">
        <v>18.197056531966776</v>
      </c>
      <c r="I163" s="38">
        <v>28.688752223342728</v>
      </c>
      <c r="J163" s="38">
        <v>11.478975578336085</v>
      </c>
      <c r="K163" s="38">
        <v>24.106381343930394</v>
      </c>
      <c r="L163" s="38">
        <v>12.366368406426346</v>
      </c>
      <c r="M163" s="38">
        <v>21.420299195530259</v>
      </c>
      <c r="N163" s="38">
        <v>14.176210008849161</v>
      </c>
      <c r="O163" s="38">
        <v>20.878541534981867</v>
      </c>
      <c r="P163" s="38">
        <v>7.5040385237326435</v>
      </c>
      <c r="Q163" s="38">
        <v>18.289546243108894</v>
      </c>
      <c r="R163" s="38">
        <v>14.447923444010577</v>
      </c>
      <c r="S163" s="38">
        <v>16.423850307306608</v>
      </c>
      <c r="T163" s="38">
        <v>10.667311662409146</v>
      </c>
      <c r="U163" s="38">
        <v>12.534496347725925</v>
      </c>
      <c r="V163" s="38">
        <v>15.73215665133066</v>
      </c>
      <c r="W163" s="38">
        <v>27.772991836152492</v>
      </c>
      <c r="X163" s="38">
        <v>10.073668744086554</v>
      </c>
      <c r="Y163" s="38">
        <v>15.299100817460332</v>
      </c>
      <c r="Z163" s="64">
        <v>17.925136261777769</v>
      </c>
    </row>
    <row r="164" spans="2:26" ht="14" x14ac:dyDescent="0.15">
      <c r="B164" s="85"/>
      <c r="C164" s="43" t="s">
        <v>79</v>
      </c>
      <c r="D164" s="79"/>
      <c r="E164" s="63">
        <v>2.7132049542905121</v>
      </c>
      <c r="F164" s="38">
        <v>2.7219348285595881</v>
      </c>
      <c r="G164" s="38">
        <v>5.8556806435477347</v>
      </c>
      <c r="H164" s="38">
        <v>4.8762274499936025</v>
      </c>
      <c r="I164" s="38">
        <v>8.806874716244538</v>
      </c>
      <c r="J164" s="38">
        <v>0.90377238399660742</v>
      </c>
      <c r="K164" s="38">
        <v>7.6271722119432601</v>
      </c>
      <c r="L164" s="38">
        <v>2.078124821345356</v>
      </c>
      <c r="M164" s="38">
        <v>2.2701799502628996</v>
      </c>
      <c r="N164" s="38">
        <v>2.8178968674716605</v>
      </c>
      <c r="O164" s="38">
        <v>5.4017749592607878</v>
      </c>
      <c r="P164" s="38">
        <v>0.84345412256077179</v>
      </c>
      <c r="Q164" s="38">
        <v>4.4707904461352372</v>
      </c>
      <c r="R164" s="38">
        <v>3.5879924741260973</v>
      </c>
      <c r="S164" s="38">
        <v>2.9150052969347686</v>
      </c>
      <c r="T164" s="38">
        <v>1.5710429711926941</v>
      </c>
      <c r="U164" s="38">
        <v>1.9154473829924714</v>
      </c>
      <c r="V164" s="38">
        <v>2.8455244670308129</v>
      </c>
      <c r="W164" s="38">
        <v>7.3884769072446481</v>
      </c>
      <c r="X164" s="38">
        <v>1.3511119685246284</v>
      </c>
      <c r="Y164" s="38">
        <v>2.7117594192236867</v>
      </c>
      <c r="Z164" s="64">
        <v>3.3028162918156929</v>
      </c>
    </row>
    <row r="165" spans="2:26" ht="14" x14ac:dyDescent="0.15">
      <c r="B165" s="86" t="s">
        <v>164</v>
      </c>
      <c r="C165" s="46"/>
      <c r="D165" s="47">
        <v>17</v>
      </c>
      <c r="E165" s="77" t="s">
        <v>165</v>
      </c>
      <c r="F165" s="49" t="s">
        <v>165</v>
      </c>
      <c r="G165" s="49" t="s">
        <v>165</v>
      </c>
      <c r="H165" s="49" t="s">
        <v>165</v>
      </c>
      <c r="I165" s="49" t="s">
        <v>165</v>
      </c>
      <c r="J165" s="49" t="s">
        <v>165</v>
      </c>
      <c r="K165" s="49" t="s">
        <v>165</v>
      </c>
      <c r="L165" s="49" t="s">
        <v>165</v>
      </c>
      <c r="M165" s="49" t="s">
        <v>165</v>
      </c>
      <c r="N165" s="49" t="s">
        <v>165</v>
      </c>
      <c r="O165" s="49" t="s">
        <v>165</v>
      </c>
      <c r="P165" s="49" t="s">
        <v>165</v>
      </c>
      <c r="Q165" s="49" t="s">
        <v>165</v>
      </c>
      <c r="R165" s="49" t="s">
        <v>165</v>
      </c>
      <c r="S165" s="49" t="s">
        <v>165</v>
      </c>
      <c r="T165" s="49" t="s">
        <v>165</v>
      </c>
      <c r="U165" s="49" t="s">
        <v>165</v>
      </c>
      <c r="V165" s="49" t="s">
        <v>165</v>
      </c>
      <c r="W165" s="49" t="s">
        <v>165</v>
      </c>
      <c r="X165" s="49" t="s">
        <v>165</v>
      </c>
      <c r="Y165" s="49" t="s">
        <v>166</v>
      </c>
      <c r="Z165" s="50" t="s">
        <v>166</v>
      </c>
    </row>
    <row r="166" spans="2:26" s="56" customFormat="1" x14ac:dyDescent="0.15">
      <c r="B166" s="51"/>
      <c r="C166" s="52"/>
      <c r="D166" s="53"/>
      <c r="E166" s="54"/>
      <c r="F166" s="54"/>
      <c r="G166" s="54"/>
      <c r="H166" s="54"/>
      <c r="I166" s="54"/>
      <c r="J166" s="54"/>
      <c r="K166" s="54"/>
      <c r="L166" s="54"/>
      <c r="M166" s="54"/>
      <c r="N166" s="54"/>
      <c r="O166" s="54"/>
      <c r="P166" s="54"/>
      <c r="Q166" s="54"/>
      <c r="R166" s="54"/>
      <c r="S166" s="54"/>
      <c r="T166" s="54"/>
      <c r="U166" s="54"/>
      <c r="V166" s="54"/>
      <c r="W166" s="54"/>
      <c r="X166" s="54"/>
      <c r="Y166" s="55"/>
      <c r="Z166" s="55"/>
    </row>
    <row r="167" spans="2:26" x14ac:dyDescent="0.15">
      <c r="B167" s="57" t="s">
        <v>80</v>
      </c>
      <c r="C167" s="58"/>
      <c r="D167" s="58"/>
      <c r="E167" s="59"/>
      <c r="F167" s="59"/>
      <c r="G167" s="59"/>
      <c r="H167" s="59"/>
      <c r="I167" s="59"/>
      <c r="J167" s="59"/>
      <c r="K167" s="59"/>
      <c r="L167" s="59"/>
      <c r="M167" s="59"/>
      <c r="N167" s="59"/>
      <c r="O167" s="59"/>
      <c r="P167" s="59"/>
      <c r="Q167" s="59"/>
      <c r="R167" s="59"/>
      <c r="S167" s="59"/>
      <c r="T167" s="59"/>
      <c r="U167" s="59"/>
      <c r="V167" s="59"/>
      <c r="W167" s="59"/>
      <c r="X167" s="59"/>
      <c r="Y167" s="59"/>
      <c r="Z167" s="28"/>
    </row>
    <row r="168" spans="2:26" ht="14" x14ac:dyDescent="0.15">
      <c r="B168" s="83"/>
      <c r="C168" s="30" t="s">
        <v>81</v>
      </c>
      <c r="D168" s="78"/>
      <c r="E168" s="62">
        <v>2.0770905550989847</v>
      </c>
      <c r="F168" s="33">
        <v>2.3499092587712753</v>
      </c>
      <c r="G168" s="33">
        <v>3.9428704877191851</v>
      </c>
      <c r="H168" s="33">
        <v>2.4531550658126364</v>
      </c>
      <c r="I168" s="33">
        <v>2.5064873157286094</v>
      </c>
      <c r="J168" s="33">
        <v>1.9240165476046518</v>
      </c>
      <c r="K168" s="33">
        <v>3.1905338198757507</v>
      </c>
      <c r="L168" s="33">
        <v>1.6283771535368279</v>
      </c>
      <c r="M168" s="33">
        <v>2.7187449225574527</v>
      </c>
      <c r="N168" s="33">
        <v>2.3189010076929759</v>
      </c>
      <c r="O168" s="33">
        <v>3.6402594190011084</v>
      </c>
      <c r="P168" s="33">
        <v>0.75636112324297422</v>
      </c>
      <c r="Q168" s="33">
        <v>3.230543318043031</v>
      </c>
      <c r="R168" s="33">
        <v>2.7737271763555902</v>
      </c>
      <c r="S168" s="33">
        <v>2.5911182748052624</v>
      </c>
      <c r="T168" s="33">
        <v>1.1415708406860006</v>
      </c>
      <c r="U168" s="33">
        <v>1.3915141106903106</v>
      </c>
      <c r="V168" s="33">
        <v>1.5741871201077957</v>
      </c>
      <c r="W168" s="33">
        <v>3.1134698536769094</v>
      </c>
      <c r="X168" s="33">
        <v>0.99638577538265249</v>
      </c>
      <c r="Y168" s="33">
        <v>2.0811908663030971</v>
      </c>
      <c r="Z168" s="34">
        <v>2.729276008995777</v>
      </c>
    </row>
    <row r="169" spans="2:26" ht="14" x14ac:dyDescent="0.15">
      <c r="B169" s="84"/>
      <c r="C169" s="35" t="s">
        <v>82</v>
      </c>
      <c r="D169" s="78"/>
      <c r="E169" s="63">
        <v>1.7314540523261195</v>
      </c>
      <c r="F169" s="38">
        <v>1.9310624640087544</v>
      </c>
      <c r="G169" s="38">
        <v>3.3769653950023315</v>
      </c>
      <c r="H169" s="38">
        <v>2.046440017101018</v>
      </c>
      <c r="I169" s="38">
        <v>2.2905316660126083</v>
      </c>
      <c r="J169" s="38">
        <v>1.4346925143910627</v>
      </c>
      <c r="K169" s="38">
        <v>3.0183257645944632</v>
      </c>
      <c r="L169" s="38">
        <v>1.0388475276207474</v>
      </c>
      <c r="M169" s="38">
        <v>3.6001212576208275</v>
      </c>
      <c r="N169" s="38">
        <v>2.3826798551954727</v>
      </c>
      <c r="O169" s="38">
        <v>2.9318586218024985</v>
      </c>
      <c r="P169" s="38">
        <v>0.55126686587458451</v>
      </c>
      <c r="Q169" s="38">
        <v>2.1799757384220722</v>
      </c>
      <c r="R169" s="38">
        <v>2.05175102641374</v>
      </c>
      <c r="S169" s="38">
        <v>2.1999743094078497</v>
      </c>
      <c r="T169" s="38">
        <v>0.72370148055674821</v>
      </c>
      <c r="U169" s="38">
        <v>1.0023087242047055</v>
      </c>
      <c r="V169" s="38">
        <v>1.5813614728270962</v>
      </c>
      <c r="W169" s="38">
        <v>3.4571082890770497</v>
      </c>
      <c r="X169" s="38">
        <v>0.96868138555658623</v>
      </c>
      <c r="Y169" s="38">
        <v>1.7448327912446659</v>
      </c>
      <c r="Z169" s="64">
        <v>2.5720664341876125</v>
      </c>
    </row>
    <row r="170" spans="2:26" ht="14" x14ac:dyDescent="0.15">
      <c r="B170" s="84"/>
      <c r="C170" s="35" t="s">
        <v>267</v>
      </c>
      <c r="D170" s="78"/>
      <c r="E170" s="63">
        <v>1.2601191425092706</v>
      </c>
      <c r="F170" s="38">
        <v>1.4779711784407796</v>
      </c>
      <c r="G170" s="38">
        <v>2.0663404274041719</v>
      </c>
      <c r="H170" s="38">
        <v>2.0897247583277547</v>
      </c>
      <c r="I170" s="38">
        <v>1.7168238697994167</v>
      </c>
      <c r="J170" s="38">
        <v>1.1739956767189599</v>
      </c>
      <c r="K170" s="38">
        <v>2.7019021205819675</v>
      </c>
      <c r="L170" s="38">
        <v>0.81259395017148228</v>
      </c>
      <c r="M170" s="38">
        <v>2.0217537560266514</v>
      </c>
      <c r="N170" s="38">
        <v>1.746033392219895</v>
      </c>
      <c r="O170" s="38">
        <v>2.0587997848199819</v>
      </c>
      <c r="P170" s="38">
        <v>0.65037019824032194</v>
      </c>
      <c r="Q170" s="38">
        <v>2.5679061356076809</v>
      </c>
      <c r="R170" s="38">
        <v>1.5044127519479975</v>
      </c>
      <c r="S170" s="38">
        <v>1.6527512774619231</v>
      </c>
      <c r="T170" s="38">
        <v>0.69336674808271681</v>
      </c>
      <c r="U170" s="38">
        <v>0.78030766579402411</v>
      </c>
      <c r="V170" s="38">
        <v>0.95851678301668031</v>
      </c>
      <c r="W170" s="38">
        <v>1.6560388558432595</v>
      </c>
      <c r="X170" s="38">
        <v>0.66408972662172883</v>
      </c>
      <c r="Y170" s="38">
        <v>1.2721532837161968</v>
      </c>
      <c r="Z170" s="64">
        <v>1.8778056744245284</v>
      </c>
    </row>
    <row r="171" spans="2:26" ht="14" x14ac:dyDescent="0.15">
      <c r="B171" s="84"/>
      <c r="C171" s="35" t="s">
        <v>268</v>
      </c>
      <c r="D171" s="78"/>
      <c r="E171" s="63">
        <v>0.94924948597658976</v>
      </c>
      <c r="F171" s="38">
        <v>1.0597867160328478</v>
      </c>
      <c r="G171" s="38">
        <v>1.3603810314088853</v>
      </c>
      <c r="H171" s="38">
        <v>0.95127171886721162</v>
      </c>
      <c r="I171" s="38">
        <v>1.2851784015284076</v>
      </c>
      <c r="J171" s="38">
        <v>0.88279218508244839</v>
      </c>
      <c r="K171" s="38">
        <v>1.8801646345273637</v>
      </c>
      <c r="L171" s="38">
        <v>0.75890521557014357</v>
      </c>
      <c r="M171" s="38">
        <v>1.3314116037565498</v>
      </c>
      <c r="N171" s="38">
        <v>1.1955361110612164</v>
      </c>
      <c r="O171" s="38">
        <v>1.1358644261583168</v>
      </c>
      <c r="P171" s="38">
        <v>0.55336723422403711</v>
      </c>
      <c r="Q171" s="38">
        <v>1.1477389849333071</v>
      </c>
      <c r="R171" s="38">
        <v>1.1214743835932812</v>
      </c>
      <c r="S171" s="38">
        <v>1.1508991614626103</v>
      </c>
      <c r="T171" s="38">
        <v>0.60094522255099259</v>
      </c>
      <c r="U171" s="38">
        <v>0.4993279790061021</v>
      </c>
      <c r="V171" s="38">
        <v>0.79777348665408521</v>
      </c>
      <c r="W171" s="38">
        <v>1.3304203769245162</v>
      </c>
      <c r="X171" s="38">
        <v>0.56958187296170171</v>
      </c>
      <c r="Y171" s="38">
        <v>0.92985697314865023</v>
      </c>
      <c r="Z171" s="64">
        <v>1.2337200770014696</v>
      </c>
    </row>
    <row r="172" spans="2:26" ht="14" x14ac:dyDescent="0.15">
      <c r="B172" s="84"/>
      <c r="C172" s="35" t="s">
        <v>269</v>
      </c>
      <c r="D172" s="78"/>
      <c r="E172" s="63">
        <v>2.0167963152556614</v>
      </c>
      <c r="F172" s="38">
        <v>2.2375178580816102</v>
      </c>
      <c r="G172" s="38">
        <v>2.6845301794773282</v>
      </c>
      <c r="H172" s="38">
        <v>2.5511645847164046</v>
      </c>
      <c r="I172" s="38">
        <v>1.8854786389031399</v>
      </c>
      <c r="J172" s="38">
        <v>1.9424456422660541</v>
      </c>
      <c r="K172" s="38">
        <v>2.7220028416907494</v>
      </c>
      <c r="L172" s="38">
        <v>1.3656197879257954</v>
      </c>
      <c r="M172" s="38">
        <v>2.4521337507227519</v>
      </c>
      <c r="N172" s="38">
        <v>2.362624877660902</v>
      </c>
      <c r="O172" s="38">
        <v>2.3857151057593922</v>
      </c>
      <c r="P172" s="38">
        <v>1.0133778696432583</v>
      </c>
      <c r="Q172" s="38">
        <v>3.0837617377099269</v>
      </c>
      <c r="R172" s="38">
        <v>2.1520750668789095</v>
      </c>
      <c r="S172" s="38">
        <v>2.4128808938471833</v>
      </c>
      <c r="T172" s="38">
        <v>1.3608389379747714</v>
      </c>
      <c r="U172" s="38">
        <v>1.0859430166876802</v>
      </c>
      <c r="V172" s="38">
        <v>1.511589707066946</v>
      </c>
      <c r="W172" s="38">
        <v>2.5784907448191041</v>
      </c>
      <c r="X172" s="38">
        <v>1.0394455968024798</v>
      </c>
      <c r="Y172" s="38">
        <v>1.9520796804004799</v>
      </c>
      <c r="Z172" s="64">
        <v>2.4116525483003923</v>
      </c>
    </row>
    <row r="173" spans="2:26" ht="14" x14ac:dyDescent="0.15">
      <c r="B173" s="84"/>
      <c r="C173" s="35" t="s">
        <v>270</v>
      </c>
      <c r="D173" s="78"/>
      <c r="E173" s="63">
        <v>1.1498014778188312</v>
      </c>
      <c r="F173" s="38">
        <v>1.1050583547474437</v>
      </c>
      <c r="G173" s="38">
        <v>1.9335397014132054</v>
      </c>
      <c r="H173" s="38">
        <v>2.4557388794409807</v>
      </c>
      <c r="I173" s="38">
        <v>1.5190265587634806</v>
      </c>
      <c r="J173" s="38">
        <v>0.55583198111591137</v>
      </c>
      <c r="K173" s="38">
        <v>1.7624419050869058</v>
      </c>
      <c r="L173" s="38">
        <v>0.84575532519781604</v>
      </c>
      <c r="M173" s="38">
        <v>2.2242148402625554</v>
      </c>
      <c r="N173" s="38">
        <v>1.2413197369025035</v>
      </c>
      <c r="O173" s="38">
        <v>1.8204400292606076</v>
      </c>
      <c r="P173" s="38">
        <v>0.4558117200663207</v>
      </c>
      <c r="Q173" s="38">
        <v>1.7251714633958704</v>
      </c>
      <c r="R173" s="38">
        <v>1.3486028433282093</v>
      </c>
      <c r="S173" s="38">
        <v>1.1826112288930903</v>
      </c>
      <c r="T173" s="38">
        <v>0.79597792065854411</v>
      </c>
      <c r="U173" s="38">
        <v>0.81385240134013037</v>
      </c>
      <c r="V173" s="38">
        <v>1.8435719724544488</v>
      </c>
      <c r="W173" s="38">
        <v>2.6945954538866124</v>
      </c>
      <c r="X173" s="38">
        <v>1.4559294346832192</v>
      </c>
      <c r="Y173" s="38">
        <v>1.1666253294164151</v>
      </c>
      <c r="Z173" s="64">
        <v>1.5715857748075917</v>
      </c>
    </row>
    <row r="174" spans="2:26" ht="14" x14ac:dyDescent="0.15">
      <c r="B174" s="84"/>
      <c r="C174" s="35" t="s">
        <v>271</v>
      </c>
      <c r="D174" s="78"/>
      <c r="E174" s="63">
        <v>1.5635886870535858</v>
      </c>
      <c r="F174" s="38">
        <v>1.7705047693897051</v>
      </c>
      <c r="G174" s="38">
        <v>1.8357982108939248</v>
      </c>
      <c r="H174" s="38">
        <v>1.1178294506477744</v>
      </c>
      <c r="I174" s="38">
        <v>1.4843704781099383</v>
      </c>
      <c r="J174" s="38">
        <v>2.6001005392014802</v>
      </c>
      <c r="K174" s="38">
        <v>2.1114599984725686</v>
      </c>
      <c r="L174" s="38">
        <v>1.2363176238622477</v>
      </c>
      <c r="M174" s="38">
        <v>1.4905746581262334</v>
      </c>
      <c r="N174" s="38">
        <v>1.1200192409375618</v>
      </c>
      <c r="O174" s="38">
        <v>1.7937787860518024</v>
      </c>
      <c r="P174" s="38">
        <v>0.71806295405006426</v>
      </c>
      <c r="Q174" s="38">
        <v>2.0815088200366461</v>
      </c>
      <c r="R174" s="38">
        <v>1.6640822451418267</v>
      </c>
      <c r="S174" s="38">
        <v>1.900092642189829</v>
      </c>
      <c r="T174" s="38">
        <v>1.0780387343388564</v>
      </c>
      <c r="U174" s="38">
        <v>1.1448565305337042</v>
      </c>
      <c r="V174" s="38">
        <v>0.96566954037962238</v>
      </c>
      <c r="W174" s="38">
        <v>1.141417721268756</v>
      </c>
      <c r="X174" s="38">
        <v>1.0250688034959998</v>
      </c>
      <c r="Y174" s="38">
        <v>1.4902834704640089</v>
      </c>
      <c r="Z174" s="64">
        <v>1.6359103635233854</v>
      </c>
    </row>
    <row r="175" spans="2:26" ht="17" x14ac:dyDescent="0.15">
      <c r="B175" s="84"/>
      <c r="C175" s="35" t="s">
        <v>272</v>
      </c>
      <c r="D175" s="78"/>
      <c r="E175" s="63" t="s">
        <v>273</v>
      </c>
      <c r="F175" s="63" t="s">
        <v>273</v>
      </c>
      <c r="G175" s="38">
        <v>1.3283205526800783</v>
      </c>
      <c r="H175" s="38">
        <v>0.9410414180516542</v>
      </c>
      <c r="I175" s="38">
        <v>0.66055294720034852</v>
      </c>
      <c r="J175" s="63" t="s">
        <v>273</v>
      </c>
      <c r="K175" s="38">
        <v>1.3069256699062288</v>
      </c>
      <c r="L175" s="63" t="s">
        <v>273</v>
      </c>
      <c r="M175" s="38">
        <v>1.263577648160072</v>
      </c>
      <c r="N175" s="38">
        <v>1.2006889707558728</v>
      </c>
      <c r="O175" s="63" t="s">
        <v>273</v>
      </c>
      <c r="P175" s="63" t="s">
        <v>273</v>
      </c>
      <c r="Q175" s="38">
        <v>0.98607423331361099</v>
      </c>
      <c r="R175" s="63" t="s">
        <v>273</v>
      </c>
      <c r="S175" s="38">
        <v>0.91928876514581515</v>
      </c>
      <c r="T175" s="63" t="s">
        <v>273</v>
      </c>
      <c r="U175" s="63" t="s">
        <v>273</v>
      </c>
      <c r="V175" s="63" t="s">
        <v>273</v>
      </c>
      <c r="W175" s="63" t="s">
        <v>273</v>
      </c>
      <c r="X175" s="63" t="s">
        <v>273</v>
      </c>
      <c r="Y175" s="63" t="s">
        <v>273</v>
      </c>
      <c r="Z175" s="64">
        <v>1.0269572605998809</v>
      </c>
    </row>
    <row r="176" spans="2:26" ht="14" x14ac:dyDescent="0.15">
      <c r="B176" s="84"/>
      <c r="C176" s="35" t="s">
        <v>274</v>
      </c>
      <c r="D176" s="78"/>
      <c r="E176" s="63">
        <v>0.95879944836229059</v>
      </c>
      <c r="F176" s="38">
        <v>1.0475429253257493</v>
      </c>
      <c r="G176" s="38">
        <v>1.3320075240781764</v>
      </c>
      <c r="H176" s="38">
        <v>1.2435639584818954</v>
      </c>
      <c r="I176" s="38">
        <v>1.0473938906166014</v>
      </c>
      <c r="J176" s="38">
        <v>0.96280711309754374</v>
      </c>
      <c r="K176" s="38">
        <v>1.5971178601456673</v>
      </c>
      <c r="L176" s="38">
        <v>0.9060435978431659</v>
      </c>
      <c r="M176" s="38">
        <v>1.1924887654255352</v>
      </c>
      <c r="N176" s="38">
        <v>1.0310942829450933</v>
      </c>
      <c r="O176" s="38">
        <v>1.238488042672133</v>
      </c>
      <c r="P176" s="38">
        <v>0.41770580526163303</v>
      </c>
      <c r="Q176" s="38">
        <v>1.1119765510427315</v>
      </c>
      <c r="R176" s="38">
        <v>1.1058927781656465</v>
      </c>
      <c r="S176" s="38">
        <v>1.135736683178223</v>
      </c>
      <c r="T176" s="38">
        <v>0.61506258574514594</v>
      </c>
      <c r="U176" s="38">
        <v>0.71580070579631794</v>
      </c>
      <c r="V176" s="38">
        <v>0.79489687211157201</v>
      </c>
      <c r="W176" s="38">
        <v>1.2367167657338749</v>
      </c>
      <c r="X176" s="38">
        <v>0.5960398331677601</v>
      </c>
      <c r="Y176" s="38">
        <v>0.95519954066071699</v>
      </c>
      <c r="Z176" s="64">
        <v>1.1496721655085864</v>
      </c>
    </row>
    <row r="177" spans="2:26" ht="14" x14ac:dyDescent="0.15">
      <c r="B177" s="84"/>
      <c r="C177" s="35" t="s">
        <v>275</v>
      </c>
      <c r="D177" s="78"/>
      <c r="E177" s="63">
        <v>1.2921816255018301</v>
      </c>
      <c r="F177" s="38">
        <v>1.3304592052752926</v>
      </c>
      <c r="G177" s="38">
        <v>1.8723432264660218</v>
      </c>
      <c r="H177" s="38">
        <v>1.5819711060516628</v>
      </c>
      <c r="I177" s="38">
        <v>2.0703070959562901</v>
      </c>
      <c r="J177" s="38">
        <v>0.9626865067676379</v>
      </c>
      <c r="K177" s="38">
        <v>2.2006019075574779</v>
      </c>
      <c r="L177" s="38">
        <v>0.86191543564840356</v>
      </c>
      <c r="M177" s="38">
        <v>1.8509108136958494</v>
      </c>
      <c r="N177" s="38">
        <v>1.9296265456580888</v>
      </c>
      <c r="O177" s="38">
        <v>1.8455469138381169</v>
      </c>
      <c r="P177" s="38">
        <v>0.62041740366629416</v>
      </c>
      <c r="Q177" s="38">
        <v>2.0306077300475494</v>
      </c>
      <c r="R177" s="38">
        <v>1.3780550594958478</v>
      </c>
      <c r="S177" s="38">
        <v>1.4291578921775998</v>
      </c>
      <c r="T177" s="38">
        <v>0.83015396100004124</v>
      </c>
      <c r="U177" s="38">
        <v>0.80186236283349044</v>
      </c>
      <c r="V177" s="38">
        <v>1.4689304986274023</v>
      </c>
      <c r="W177" s="38">
        <v>2.2899162956857473</v>
      </c>
      <c r="X177" s="38">
        <v>1.1121092557479479</v>
      </c>
      <c r="Y177" s="38">
        <v>1.3067255953663832</v>
      </c>
      <c r="Z177" s="64">
        <v>1.7050693271067645</v>
      </c>
    </row>
    <row r="178" spans="2:26" ht="14" x14ac:dyDescent="0.15">
      <c r="B178" s="84"/>
      <c r="C178" s="35" t="s">
        <v>276</v>
      </c>
      <c r="D178" s="78"/>
      <c r="E178" s="63">
        <v>1.861057332970413</v>
      </c>
      <c r="F178" s="38">
        <v>1.9239253766411648</v>
      </c>
      <c r="G178" s="38">
        <v>3.2312381783327901</v>
      </c>
      <c r="H178" s="38">
        <v>2.3214233731516996</v>
      </c>
      <c r="I178" s="38">
        <v>1.5343647433522898</v>
      </c>
      <c r="J178" s="38">
        <v>1.3933653233491483</v>
      </c>
      <c r="K178" s="38">
        <v>3.6622327587666326</v>
      </c>
      <c r="L178" s="38">
        <v>1.2515139800730475</v>
      </c>
      <c r="M178" s="38">
        <v>2.8426779718567481</v>
      </c>
      <c r="N178" s="38">
        <v>1.9142507271398204</v>
      </c>
      <c r="O178" s="38">
        <v>2.6557600145050353</v>
      </c>
      <c r="P178" s="38">
        <v>0.72618527873083172</v>
      </c>
      <c r="Q178" s="38">
        <v>2.3737066436934846</v>
      </c>
      <c r="R178" s="38">
        <v>2.2006353128277367</v>
      </c>
      <c r="S178" s="38">
        <v>2.0691177075395579</v>
      </c>
      <c r="T178" s="38">
        <v>1.2300410789491969</v>
      </c>
      <c r="U178" s="38">
        <v>1.4164614062124179</v>
      </c>
      <c r="V178" s="38">
        <v>2.0339802296538236</v>
      </c>
      <c r="W178" s="38">
        <v>3.4997131247891091</v>
      </c>
      <c r="X178" s="38">
        <v>1.3914967817993213</v>
      </c>
      <c r="Y178" s="38">
        <v>1.8847676879979567</v>
      </c>
      <c r="Z178" s="64">
        <v>2.3754352699123071</v>
      </c>
    </row>
    <row r="179" spans="2:26" ht="14" x14ac:dyDescent="0.15">
      <c r="B179" s="84"/>
      <c r="C179" s="35" t="s">
        <v>277</v>
      </c>
      <c r="D179" s="78"/>
      <c r="E179" s="63">
        <v>1.7831217206841474</v>
      </c>
      <c r="F179" s="38">
        <v>1.9049414567125884</v>
      </c>
      <c r="G179" s="38">
        <v>3.3330273098799155</v>
      </c>
      <c r="H179" s="38">
        <v>2.4128556931998859</v>
      </c>
      <c r="I179" s="38">
        <v>2.7632754744260954</v>
      </c>
      <c r="J179" s="38">
        <v>1.2863722013745658</v>
      </c>
      <c r="K179" s="38">
        <v>3.4406853401503277</v>
      </c>
      <c r="L179" s="38">
        <v>1.2195596791496113</v>
      </c>
      <c r="M179" s="38">
        <v>3.0390157120987387</v>
      </c>
      <c r="N179" s="38">
        <v>2.0697550532300051</v>
      </c>
      <c r="O179" s="38">
        <v>2.933148556966533</v>
      </c>
      <c r="P179" s="38">
        <v>0.49401336828606474</v>
      </c>
      <c r="Q179" s="38">
        <v>2.5623672104252235</v>
      </c>
      <c r="R179" s="38">
        <v>1.9074951217762008</v>
      </c>
      <c r="S179" s="38">
        <v>2.0917608058027701</v>
      </c>
      <c r="T179" s="38">
        <v>0.96870863281257946</v>
      </c>
      <c r="U179" s="38">
        <v>1.0890328477888862</v>
      </c>
      <c r="V179" s="38">
        <v>2.0058698119557965</v>
      </c>
      <c r="W179" s="38">
        <v>3.4441792388454182</v>
      </c>
      <c r="X179" s="38">
        <v>1.3677136363741791</v>
      </c>
      <c r="Y179" s="38">
        <v>1.8277503465496878</v>
      </c>
      <c r="Z179" s="64">
        <v>2.4759606404270365</v>
      </c>
    </row>
    <row r="180" spans="2:26" ht="14" x14ac:dyDescent="0.15">
      <c r="B180" s="84"/>
      <c r="C180" s="35" t="s">
        <v>278</v>
      </c>
      <c r="D180" s="78"/>
      <c r="E180" s="63">
        <v>54.1216932566238</v>
      </c>
      <c r="F180" s="38">
        <v>57.925779447363709</v>
      </c>
      <c r="G180" s="38">
        <v>102.77945395537631</v>
      </c>
      <c r="H180" s="38">
        <v>83.798952405187379</v>
      </c>
      <c r="I180" s="38">
        <v>60.248859398104457</v>
      </c>
      <c r="J180" s="38">
        <v>39.431010945818471</v>
      </c>
      <c r="K180" s="38">
        <v>85.600695432470985</v>
      </c>
      <c r="L180" s="38">
        <v>39.969874733128329</v>
      </c>
      <c r="M180" s="38">
        <v>91.181012334941641</v>
      </c>
      <c r="N180" s="38">
        <v>46.084719103790221</v>
      </c>
      <c r="O180" s="38">
        <v>81.679672120502445</v>
      </c>
      <c r="P180" s="38">
        <v>20.280001048157558</v>
      </c>
      <c r="Q180" s="38">
        <v>81.394192549558241</v>
      </c>
      <c r="R180" s="38">
        <v>63.874381715389774</v>
      </c>
      <c r="S180" s="38">
        <v>63.354447200620669</v>
      </c>
      <c r="T180" s="38">
        <v>30.555200259861767</v>
      </c>
      <c r="U180" s="38">
        <v>37.720035434670358</v>
      </c>
      <c r="V180" s="38">
        <v>58.977495707107416</v>
      </c>
      <c r="W180" s="38">
        <v>113.40311594776317</v>
      </c>
      <c r="X180" s="38">
        <v>36.788837708482419</v>
      </c>
      <c r="Y180" s="38">
        <v>55.667315866026989</v>
      </c>
      <c r="Z180" s="64">
        <v>74.166513440223639</v>
      </c>
    </row>
    <row r="181" spans="2:26" ht="14" x14ac:dyDescent="0.15">
      <c r="B181" s="84"/>
      <c r="C181" s="35" t="s">
        <v>279</v>
      </c>
      <c r="D181" s="78"/>
      <c r="E181" s="63">
        <v>1.9429347185016961</v>
      </c>
      <c r="F181" s="38">
        <v>2.1441741757853992</v>
      </c>
      <c r="G181" s="38">
        <v>3.9604242238185434</v>
      </c>
      <c r="H181" s="38">
        <v>2.7667969915126003</v>
      </c>
      <c r="I181" s="38">
        <v>2.4615469497565359</v>
      </c>
      <c r="J181" s="38">
        <v>1.2888697475252344</v>
      </c>
      <c r="K181" s="38">
        <v>4.3183035138697239</v>
      </c>
      <c r="L181" s="38">
        <v>1.5352933748671052</v>
      </c>
      <c r="M181" s="38">
        <v>3.6032672259100216</v>
      </c>
      <c r="N181" s="38">
        <v>1.7890827754311895</v>
      </c>
      <c r="O181" s="38">
        <v>2.7986962988858011</v>
      </c>
      <c r="P181" s="38">
        <v>0.68648119407388331</v>
      </c>
      <c r="Q181" s="38">
        <v>2.4813476642991694</v>
      </c>
      <c r="R181" s="38">
        <v>2.3254798267511063</v>
      </c>
      <c r="S181" s="38">
        <v>2.3360358902688696</v>
      </c>
      <c r="T181" s="38">
        <v>1.1523958870409963</v>
      </c>
      <c r="U181" s="38">
        <v>1.3277092322303707</v>
      </c>
      <c r="V181" s="38">
        <v>1.738785568139136</v>
      </c>
      <c r="W181" s="38">
        <v>3.5438087451224938</v>
      </c>
      <c r="X181" s="38">
        <v>1.0801317926381204</v>
      </c>
      <c r="Y181" s="38">
        <v>1.9779390986558307</v>
      </c>
      <c r="Z181" s="64">
        <v>2.82081810126581</v>
      </c>
    </row>
    <row r="182" spans="2:26" ht="14" x14ac:dyDescent="0.15">
      <c r="B182" s="84"/>
      <c r="C182" s="35" t="s">
        <v>280</v>
      </c>
      <c r="D182" s="78"/>
      <c r="E182" s="63">
        <v>1.8029761430766595</v>
      </c>
      <c r="F182" s="38">
        <v>1.9234977300895251</v>
      </c>
      <c r="G182" s="38">
        <v>3.7722516558356651</v>
      </c>
      <c r="H182" s="38">
        <v>2.3789398261355128</v>
      </c>
      <c r="I182" s="38">
        <v>2.1018635101319294</v>
      </c>
      <c r="J182" s="38">
        <v>1.2637211391019625</v>
      </c>
      <c r="K182" s="38">
        <v>4.7733043924746905</v>
      </c>
      <c r="L182" s="38">
        <v>0.95194726425629828</v>
      </c>
      <c r="M182" s="38">
        <v>3.5142177128791667</v>
      </c>
      <c r="N182" s="38">
        <v>2.9033126666042688</v>
      </c>
      <c r="O182" s="38">
        <v>2.9241988220389934</v>
      </c>
      <c r="P182" s="38">
        <v>0.35402558691014718</v>
      </c>
      <c r="Q182" s="38">
        <v>2.2987416274859469</v>
      </c>
      <c r="R182" s="38">
        <v>2.0680347103265051</v>
      </c>
      <c r="S182" s="38">
        <v>2.2205514173464738</v>
      </c>
      <c r="T182" s="38">
        <v>0.61005447053732331</v>
      </c>
      <c r="U182" s="38">
        <v>0.79469726363135296</v>
      </c>
      <c r="V182" s="38">
        <v>2.1962981529577568</v>
      </c>
      <c r="W182" s="38">
        <v>3.6501843465359358</v>
      </c>
      <c r="X182" s="38">
        <v>1.5177159256491275</v>
      </c>
      <c r="Y182" s="38">
        <v>1.8352926530361471</v>
      </c>
      <c r="Z182" s="64">
        <v>2.6873008362575375</v>
      </c>
    </row>
    <row r="183" spans="2:26" ht="14" x14ac:dyDescent="0.15">
      <c r="B183" s="84"/>
      <c r="C183" s="35" t="s">
        <v>106</v>
      </c>
      <c r="D183" s="78"/>
      <c r="E183" s="63">
        <v>1.8436034569431492</v>
      </c>
      <c r="F183" s="38">
        <v>1.9516948921288475</v>
      </c>
      <c r="G183" s="38">
        <v>3.0408801584486689</v>
      </c>
      <c r="H183" s="38">
        <v>2.5661600801300288</v>
      </c>
      <c r="I183" s="38">
        <v>2.2945515035491928</v>
      </c>
      <c r="J183" s="38">
        <v>1.2040411635516934</v>
      </c>
      <c r="K183" s="38">
        <v>4.8277880952993772</v>
      </c>
      <c r="L183" s="38">
        <v>1.2890326216629082</v>
      </c>
      <c r="M183" s="38">
        <v>2.8381588652758807</v>
      </c>
      <c r="N183" s="38">
        <v>2.4198868123189383</v>
      </c>
      <c r="O183" s="38">
        <v>2.7853825204546689</v>
      </c>
      <c r="P183" s="38">
        <v>0.63546565543314915</v>
      </c>
      <c r="Q183" s="38">
        <v>3.8816493849035365</v>
      </c>
      <c r="R183" s="38">
        <v>2.2299282230234514</v>
      </c>
      <c r="S183" s="38">
        <v>2.1390538394516634</v>
      </c>
      <c r="T183" s="38">
        <v>1.0191618636668625</v>
      </c>
      <c r="U183" s="38">
        <v>1.1880746413948173</v>
      </c>
      <c r="V183" s="38">
        <v>1.9844164698792308</v>
      </c>
      <c r="W183" s="38">
        <v>3.6401902487093762</v>
      </c>
      <c r="X183" s="38">
        <v>1.3312425761842945</v>
      </c>
      <c r="Y183" s="38">
        <v>1.8748913950188046</v>
      </c>
      <c r="Z183" s="64">
        <v>2.5354704960636734</v>
      </c>
    </row>
    <row r="184" spans="2:26" ht="28" x14ac:dyDescent="0.15">
      <c r="B184" s="84"/>
      <c r="C184" s="35" t="s">
        <v>107</v>
      </c>
      <c r="D184" s="78"/>
      <c r="E184" s="63">
        <v>1.6913008287242561</v>
      </c>
      <c r="F184" s="38">
        <v>1.8519388151530305</v>
      </c>
      <c r="G184" s="38">
        <v>3.1410990030952615</v>
      </c>
      <c r="H184" s="38">
        <v>2.1672784721989156</v>
      </c>
      <c r="I184" s="38">
        <v>2.0673468016275973</v>
      </c>
      <c r="J184" s="38">
        <v>1.3437502806096426</v>
      </c>
      <c r="K184" s="38">
        <v>3.3929740324430746</v>
      </c>
      <c r="L184" s="38">
        <v>1.0386058899872919</v>
      </c>
      <c r="M184" s="38">
        <v>2.5617418466502224</v>
      </c>
      <c r="N184" s="38">
        <v>2.5164221338198645</v>
      </c>
      <c r="O184" s="38">
        <v>2.6229535247021305</v>
      </c>
      <c r="P184" s="38">
        <v>0.58916813929028888</v>
      </c>
      <c r="Q184" s="38">
        <v>3.4813252543775017</v>
      </c>
      <c r="R184" s="38">
        <v>2.0577250071393585</v>
      </c>
      <c r="S184" s="38">
        <v>2.0393416138895257</v>
      </c>
      <c r="T184" s="38">
        <v>0.91566633877199466</v>
      </c>
      <c r="U184" s="38">
        <v>1.0966284174586052</v>
      </c>
      <c r="V184" s="38">
        <v>1.7684844007060561</v>
      </c>
      <c r="W184" s="38">
        <v>3.7035354922733648</v>
      </c>
      <c r="X184" s="38">
        <v>1.076849586391174</v>
      </c>
      <c r="Y184" s="38">
        <v>1.7489911496341632</v>
      </c>
      <c r="Z184" s="64">
        <v>2.3448648657718456</v>
      </c>
    </row>
    <row r="185" spans="2:26" ht="14" x14ac:dyDescent="0.15">
      <c r="B185" s="84"/>
      <c r="C185" s="35" t="s">
        <v>108</v>
      </c>
      <c r="D185" s="78"/>
      <c r="E185" s="63">
        <v>1.3790536991276776</v>
      </c>
      <c r="F185" s="38">
        <v>1.5141901655438235</v>
      </c>
      <c r="G185" s="38">
        <v>2.1068965470450669</v>
      </c>
      <c r="H185" s="38">
        <v>1.0132830619754893</v>
      </c>
      <c r="I185" s="38">
        <v>1.3992256248404893</v>
      </c>
      <c r="J185" s="38">
        <v>1.3263976428395563</v>
      </c>
      <c r="K185" s="38">
        <v>2.29455698889219</v>
      </c>
      <c r="L185" s="38">
        <v>0.80881783264138829</v>
      </c>
      <c r="M185" s="38">
        <v>1.855616845422398</v>
      </c>
      <c r="N185" s="38">
        <v>2.2426412110937646</v>
      </c>
      <c r="O185" s="38">
        <v>1.6611895318920979</v>
      </c>
      <c r="P185" s="38">
        <v>0.56809929367976741</v>
      </c>
      <c r="Q185" s="38">
        <v>2.1398070015026867</v>
      </c>
      <c r="R185" s="38">
        <v>1.7447413900575457</v>
      </c>
      <c r="S185" s="38">
        <v>1.6775761247558199</v>
      </c>
      <c r="T185" s="38">
        <v>0.6856718594078498</v>
      </c>
      <c r="U185" s="38">
        <v>0.84835755058241791</v>
      </c>
      <c r="V185" s="38">
        <v>1.2102876373823073</v>
      </c>
      <c r="W185" s="38">
        <v>1.7643840566444247</v>
      </c>
      <c r="X185" s="38">
        <v>1.0030467992003549</v>
      </c>
      <c r="Y185" s="38">
        <v>1.3740496243185467</v>
      </c>
      <c r="Z185" s="64">
        <v>1.8131243285735525</v>
      </c>
    </row>
    <row r="186" spans="2:26" ht="14" x14ac:dyDescent="0.15">
      <c r="B186" s="84"/>
      <c r="C186" s="35" t="s">
        <v>109</v>
      </c>
      <c r="D186" s="78"/>
      <c r="E186" s="63">
        <v>1.8260701205072019</v>
      </c>
      <c r="F186" s="38">
        <v>1.7121542643145371</v>
      </c>
      <c r="G186" s="38">
        <v>3.3167609103491484</v>
      </c>
      <c r="H186" s="38">
        <v>2.3724989777572509</v>
      </c>
      <c r="I186" s="38">
        <v>1.8584179079496137</v>
      </c>
      <c r="J186" s="38">
        <v>0.87310470077205204</v>
      </c>
      <c r="K186" s="38">
        <v>3.3135730208512699</v>
      </c>
      <c r="L186" s="38">
        <v>0.95503955550552755</v>
      </c>
      <c r="M186" s="38">
        <v>3.429441034663836</v>
      </c>
      <c r="N186" s="38">
        <v>2.1487277247775265</v>
      </c>
      <c r="O186" s="38">
        <v>2.2349439812862522</v>
      </c>
      <c r="P186" s="38">
        <v>0.85685187190611056</v>
      </c>
      <c r="Q186" s="38">
        <v>2.158963229303549</v>
      </c>
      <c r="R186" s="38">
        <v>1.7937095998639114</v>
      </c>
      <c r="S186" s="38">
        <v>1.8848170388020455</v>
      </c>
      <c r="T186" s="38">
        <v>0.87190294939892155</v>
      </c>
      <c r="U186" s="38">
        <v>1.1971057260109657</v>
      </c>
      <c r="V186" s="38">
        <v>2.1775056074596528</v>
      </c>
      <c r="W186" s="38">
        <v>4.0927784936649685</v>
      </c>
      <c r="X186" s="38">
        <v>1.2237375743520063</v>
      </c>
      <c r="Y186" s="38">
        <v>1.8419651062371971</v>
      </c>
      <c r="Z186" s="64">
        <v>2.0724061531699944</v>
      </c>
    </row>
    <row r="187" spans="2:26" ht="14" x14ac:dyDescent="0.15">
      <c r="B187" s="84"/>
      <c r="C187" s="35" t="s">
        <v>110</v>
      </c>
      <c r="D187" s="78"/>
      <c r="E187" s="63">
        <v>3.9378238455174386</v>
      </c>
      <c r="F187" s="38">
        <v>4.1930668326505858</v>
      </c>
      <c r="G187" s="38">
        <v>6.7026905220706849</v>
      </c>
      <c r="H187" s="38">
        <v>6.4439448964768875</v>
      </c>
      <c r="I187" s="38">
        <v>5.2595502608992781</v>
      </c>
      <c r="J187" s="38">
        <v>3.1311401633404623</v>
      </c>
      <c r="K187" s="38">
        <v>7.9108193223277414</v>
      </c>
      <c r="L187" s="38">
        <v>2.7700296538031979</v>
      </c>
      <c r="M187" s="38">
        <v>5.9198494915851549</v>
      </c>
      <c r="N187" s="38">
        <v>4.0937285916363209</v>
      </c>
      <c r="O187" s="38">
        <v>4.9425169310187496</v>
      </c>
      <c r="P187" s="38">
        <v>1.3529523092091149</v>
      </c>
      <c r="Q187" s="38">
        <v>6.2772600869106778</v>
      </c>
      <c r="R187" s="38">
        <v>3.9216253111580581</v>
      </c>
      <c r="S187" s="38">
        <v>4.6192262348365976</v>
      </c>
      <c r="T187" s="38">
        <v>2.0535098923946009</v>
      </c>
      <c r="U187" s="38">
        <v>2.0733420736913883</v>
      </c>
      <c r="V187" s="38">
        <v>3.6101102637363272</v>
      </c>
      <c r="W187" s="38">
        <v>6.4882394610645333</v>
      </c>
      <c r="X187" s="38">
        <v>2.3903846831266038</v>
      </c>
      <c r="Y187" s="38">
        <v>3.8319685207086898</v>
      </c>
      <c r="Z187" s="64">
        <v>4.7032307758805807</v>
      </c>
    </row>
    <row r="188" spans="2:26" ht="14" x14ac:dyDescent="0.15">
      <c r="B188" s="84"/>
      <c r="C188" s="35" t="s">
        <v>111</v>
      </c>
      <c r="D188" s="78"/>
      <c r="E188" s="63">
        <v>1.1002463539775862</v>
      </c>
      <c r="F188" s="38">
        <v>1.1925703580878175</v>
      </c>
      <c r="G188" s="38">
        <v>1.4171865077727595</v>
      </c>
      <c r="H188" s="38">
        <v>1.2753975133984314</v>
      </c>
      <c r="I188" s="38">
        <v>0.88035304416262572</v>
      </c>
      <c r="J188" s="38">
        <v>1.3496041782088226</v>
      </c>
      <c r="K188" s="38">
        <v>1.4588984364874646</v>
      </c>
      <c r="L188" s="38">
        <v>0.79464339716147769</v>
      </c>
      <c r="M188" s="38">
        <v>1.5231263763097853</v>
      </c>
      <c r="N188" s="38">
        <v>0.74830335743867882</v>
      </c>
      <c r="O188" s="38">
        <v>1.30121710784178</v>
      </c>
      <c r="P188" s="38">
        <v>0.62052997362032369</v>
      </c>
      <c r="Q188" s="38">
        <v>1.4988943000878381</v>
      </c>
      <c r="R188" s="38">
        <v>1.1993255275384271</v>
      </c>
      <c r="S188" s="38">
        <v>1.2824751586347973</v>
      </c>
      <c r="T188" s="38">
        <v>0.77473288505168936</v>
      </c>
      <c r="U188" s="38">
        <v>0.69229328525985101</v>
      </c>
      <c r="V188" s="38">
        <v>1.1765205878047675</v>
      </c>
      <c r="W188" s="38">
        <v>1.3097427160013844</v>
      </c>
      <c r="X188" s="38">
        <v>1.1125318624059359</v>
      </c>
      <c r="Y188" s="38">
        <v>1.1403462170725263</v>
      </c>
      <c r="Z188" s="64">
        <v>1.2697319693122835</v>
      </c>
    </row>
    <row r="189" spans="2:26" ht="14" x14ac:dyDescent="0.15">
      <c r="B189" s="85"/>
      <c r="C189" s="43" t="s">
        <v>112</v>
      </c>
      <c r="D189" s="79"/>
      <c r="E189" s="63">
        <v>1.0755841560299979</v>
      </c>
      <c r="F189" s="38">
        <v>1.1640793799930917</v>
      </c>
      <c r="G189" s="38">
        <v>1.5432662828295616</v>
      </c>
      <c r="H189" s="38">
        <v>0.64392865633744167</v>
      </c>
      <c r="I189" s="38">
        <v>1.0777984249666281</v>
      </c>
      <c r="J189" s="38">
        <v>1.2226800485249132</v>
      </c>
      <c r="K189" s="38">
        <v>1.7309158452682158</v>
      </c>
      <c r="L189" s="38">
        <v>0.77744828708927816</v>
      </c>
      <c r="M189" s="38">
        <v>1.1713030200618908</v>
      </c>
      <c r="N189" s="38">
        <v>0.94955656578992564</v>
      </c>
      <c r="O189" s="38">
        <v>1.3472533393165027</v>
      </c>
      <c r="P189" s="38">
        <v>0.64651482602048449</v>
      </c>
      <c r="Q189" s="38">
        <v>1.5447159803653381</v>
      </c>
      <c r="R189" s="38">
        <v>1.2188530466906891</v>
      </c>
      <c r="S189" s="38">
        <v>1.2503002530255918</v>
      </c>
      <c r="T189" s="38">
        <v>0.77536391060552468</v>
      </c>
      <c r="U189" s="38">
        <v>0.7021853095139281</v>
      </c>
      <c r="V189" s="38">
        <v>1.150891585204751</v>
      </c>
      <c r="W189" s="38">
        <v>1.3453333792395215</v>
      </c>
      <c r="X189" s="38">
        <v>1.1093124602295177</v>
      </c>
      <c r="Y189" s="38">
        <v>1.1231957981507088</v>
      </c>
      <c r="Z189" s="64">
        <v>1.206027746552589</v>
      </c>
    </row>
    <row r="190" spans="2:26" ht="14" x14ac:dyDescent="0.15">
      <c r="B190" s="87" t="s">
        <v>164</v>
      </c>
      <c r="C190" s="46"/>
      <c r="D190" s="47">
        <v>22</v>
      </c>
      <c r="E190" s="77" t="s">
        <v>165</v>
      </c>
      <c r="F190" s="49" t="s">
        <v>165</v>
      </c>
      <c r="G190" s="49" t="s">
        <v>165</v>
      </c>
      <c r="H190" s="49" t="s">
        <v>165</v>
      </c>
      <c r="I190" s="49" t="s">
        <v>165</v>
      </c>
      <c r="J190" s="49" t="s">
        <v>165</v>
      </c>
      <c r="K190" s="49" t="s">
        <v>165</v>
      </c>
      <c r="L190" s="49" t="s">
        <v>165</v>
      </c>
      <c r="M190" s="49" t="s">
        <v>165</v>
      </c>
      <c r="N190" s="49" t="s">
        <v>165</v>
      </c>
      <c r="O190" s="49" t="s">
        <v>165</v>
      </c>
      <c r="P190" s="49" t="s">
        <v>165</v>
      </c>
      <c r="Q190" s="49" t="s">
        <v>165</v>
      </c>
      <c r="R190" s="49" t="s">
        <v>165</v>
      </c>
      <c r="S190" s="49" t="s">
        <v>165</v>
      </c>
      <c r="T190" s="49" t="s">
        <v>165</v>
      </c>
      <c r="U190" s="49" t="s">
        <v>165</v>
      </c>
      <c r="V190" s="49" t="s">
        <v>165</v>
      </c>
      <c r="W190" s="49" t="s">
        <v>165</v>
      </c>
      <c r="X190" s="49" t="s">
        <v>165</v>
      </c>
      <c r="Y190" s="49" t="s">
        <v>166</v>
      </c>
      <c r="Z190" s="50" t="s">
        <v>166</v>
      </c>
    </row>
    <row r="191" spans="2:26" s="56" customFormat="1" x14ac:dyDescent="0.15">
      <c r="B191" s="51"/>
      <c r="C191" s="52"/>
      <c r="D191" s="53"/>
      <c r="E191" s="54"/>
      <c r="F191" s="54"/>
      <c r="G191" s="54"/>
      <c r="H191" s="54"/>
      <c r="I191" s="54"/>
      <c r="J191" s="54"/>
      <c r="K191" s="54"/>
      <c r="L191" s="54"/>
      <c r="M191" s="54"/>
      <c r="N191" s="54"/>
      <c r="O191" s="54"/>
      <c r="P191" s="54"/>
      <c r="Q191" s="54"/>
      <c r="R191" s="54"/>
      <c r="S191" s="54"/>
      <c r="T191" s="54"/>
      <c r="U191" s="54"/>
      <c r="V191" s="54"/>
      <c r="W191" s="54"/>
      <c r="X191" s="54"/>
      <c r="Y191" s="55"/>
      <c r="Z191" s="55"/>
    </row>
    <row r="192" spans="2:26" x14ac:dyDescent="0.15">
      <c r="B192" s="57" t="s">
        <v>113</v>
      </c>
      <c r="C192" s="58"/>
      <c r="D192" s="58"/>
      <c r="E192" s="59"/>
      <c r="F192" s="59"/>
      <c r="G192" s="59"/>
      <c r="H192" s="59"/>
      <c r="I192" s="59"/>
      <c r="J192" s="59"/>
      <c r="K192" s="59"/>
      <c r="L192" s="59"/>
      <c r="M192" s="59"/>
      <c r="N192" s="59"/>
      <c r="O192" s="59"/>
      <c r="P192" s="59"/>
      <c r="Q192" s="59"/>
      <c r="R192" s="59"/>
      <c r="S192" s="59"/>
      <c r="T192" s="59"/>
      <c r="U192" s="59"/>
      <c r="V192" s="59"/>
      <c r="W192" s="59"/>
      <c r="X192" s="59"/>
      <c r="Y192" s="59"/>
      <c r="Z192" s="28"/>
    </row>
    <row r="193" spans="2:26" ht="14" x14ac:dyDescent="0.15">
      <c r="B193" s="83"/>
      <c r="C193" s="30" t="s">
        <v>114</v>
      </c>
      <c r="D193" s="78"/>
      <c r="E193" s="62">
        <v>0.21074716662140375</v>
      </c>
      <c r="F193" s="33">
        <v>0.21447709810207485</v>
      </c>
      <c r="G193" s="33">
        <v>0.30143989120968129</v>
      </c>
      <c r="H193" s="33">
        <v>0.22804294758394134</v>
      </c>
      <c r="I193" s="33">
        <v>0.26695146999891994</v>
      </c>
      <c r="J193" s="33">
        <v>0.18666011576566663</v>
      </c>
      <c r="K193" s="33">
        <v>0.31084135923263873</v>
      </c>
      <c r="L193" s="33">
        <v>0.21615001397314382</v>
      </c>
      <c r="M193" s="33">
        <v>0.17197926949066722</v>
      </c>
      <c r="N193" s="33">
        <v>0.18167196464770613</v>
      </c>
      <c r="O193" s="33">
        <v>0.22022752177588423</v>
      </c>
      <c r="P193" s="33">
        <v>0.13032481322617009</v>
      </c>
      <c r="Q193" s="33">
        <v>0.2305499000073101</v>
      </c>
      <c r="R193" s="33">
        <v>0.20822582319408031</v>
      </c>
      <c r="S193" s="33">
        <v>0.21538724473827736</v>
      </c>
      <c r="T193" s="33">
        <v>0.19932320902967254</v>
      </c>
      <c r="U193" s="33">
        <v>0.22255130092153033</v>
      </c>
      <c r="V193" s="33">
        <v>0.18827479631278055</v>
      </c>
      <c r="W193" s="33">
        <v>0.40026323277659354</v>
      </c>
      <c r="X193" s="33">
        <v>0.11192597791187034</v>
      </c>
      <c r="Y193" s="33">
        <v>0.21082291197661721</v>
      </c>
      <c r="Z193" s="34">
        <v>0.19529937653946916</v>
      </c>
    </row>
    <row r="194" spans="2:26" ht="17" x14ac:dyDescent="0.15">
      <c r="B194" s="84"/>
      <c r="C194" s="35" t="s">
        <v>139</v>
      </c>
      <c r="D194" s="78"/>
      <c r="E194" s="63">
        <v>1.6248293549431172</v>
      </c>
      <c r="F194" s="38">
        <v>1.6057785965234439</v>
      </c>
      <c r="G194" s="38">
        <v>3.4362275006108018</v>
      </c>
      <c r="H194" s="38">
        <v>2.8083225707739476</v>
      </c>
      <c r="I194" s="38">
        <v>2.0588802323067976</v>
      </c>
      <c r="J194" s="38">
        <v>0.71089021779361961</v>
      </c>
      <c r="K194" s="38">
        <v>3.1452151791325078</v>
      </c>
      <c r="L194" s="38">
        <v>0.83029124306827051</v>
      </c>
      <c r="M194" s="38">
        <v>2.2980436650436422</v>
      </c>
      <c r="N194" s="38">
        <v>1.9086009197051264</v>
      </c>
      <c r="O194" s="38">
        <v>1.9814533681179627</v>
      </c>
      <c r="P194" s="38">
        <v>0.50674250826033629</v>
      </c>
      <c r="Q194" s="38">
        <v>2.4096534086731127</v>
      </c>
      <c r="R194" s="38">
        <v>1.585030295005764</v>
      </c>
      <c r="S194" s="38">
        <v>1.8029792813297836</v>
      </c>
      <c r="T194" s="38">
        <v>0.56591268920585491</v>
      </c>
      <c r="U194" s="38">
        <v>0.82209278885777992</v>
      </c>
      <c r="V194" s="38">
        <v>2.6889224000250449</v>
      </c>
      <c r="W194" s="38">
        <v>6.6560376665372685</v>
      </c>
      <c r="X194" s="38">
        <v>1.3912706625134421</v>
      </c>
      <c r="Y194" s="38">
        <v>1.6461469461302705</v>
      </c>
      <c r="Z194" s="64">
        <v>2.0963731398473868</v>
      </c>
    </row>
    <row r="195" spans="2:26" ht="14" x14ac:dyDescent="0.15">
      <c r="B195" s="84"/>
      <c r="C195" s="35" t="s">
        <v>115</v>
      </c>
      <c r="D195" s="78"/>
      <c r="E195" s="63">
        <v>516.52125022050848</v>
      </c>
      <c r="F195" s="38">
        <v>502.56510782159495</v>
      </c>
      <c r="G195" s="38">
        <v>938.60526955393561</v>
      </c>
      <c r="H195" s="38">
        <v>803.63888244332441</v>
      </c>
      <c r="I195" s="38">
        <v>820.47713542797464</v>
      </c>
      <c r="J195" s="38">
        <v>319.57813676503531</v>
      </c>
      <c r="K195" s="38">
        <v>838.13386723755104</v>
      </c>
      <c r="L195" s="38">
        <v>306.2308029884851</v>
      </c>
      <c r="M195" s="38">
        <v>667.45362660903299</v>
      </c>
      <c r="N195" s="38">
        <v>467.48537673696359</v>
      </c>
      <c r="O195" s="38">
        <v>706.10382375545794</v>
      </c>
      <c r="P195" s="38">
        <v>167.99607966767502</v>
      </c>
      <c r="Q195" s="38">
        <v>752.62471131237669</v>
      </c>
      <c r="R195" s="38">
        <v>783.80069759484388</v>
      </c>
      <c r="S195" s="38">
        <v>573.41816579869476</v>
      </c>
      <c r="T195" s="38">
        <v>226.39815465829705</v>
      </c>
      <c r="U195" s="38">
        <v>317.36733667125236</v>
      </c>
      <c r="V195" s="38">
        <v>695.06460358624236</v>
      </c>
      <c r="W195" s="38">
        <v>1134.1985215643176</v>
      </c>
      <c r="X195" s="38">
        <v>492.28446821731632</v>
      </c>
      <c r="Y195" s="38">
        <v>502.70366033228748</v>
      </c>
      <c r="Z195" s="64">
        <v>655.87286718871724</v>
      </c>
    </row>
    <row r="196" spans="2:26" ht="14" x14ac:dyDescent="0.15">
      <c r="B196" s="84"/>
      <c r="C196" s="35" t="s">
        <v>116</v>
      </c>
      <c r="D196" s="78"/>
      <c r="E196" s="63">
        <v>0.293373076292266</v>
      </c>
      <c r="F196" s="38">
        <v>0.29470705447775009</v>
      </c>
      <c r="G196" s="38">
        <v>0.56640124805819203</v>
      </c>
      <c r="H196" s="38">
        <v>0.3671680551823695</v>
      </c>
      <c r="I196" s="38">
        <v>0.30189712134281366</v>
      </c>
      <c r="J196" s="38">
        <v>0.17032752525121753</v>
      </c>
      <c r="K196" s="38">
        <v>0.43484123602920216</v>
      </c>
      <c r="L196" s="38">
        <v>0.17140854988816184</v>
      </c>
      <c r="M196" s="38">
        <v>0.43850383156976552</v>
      </c>
      <c r="N196" s="38">
        <v>0.34454016255392417</v>
      </c>
      <c r="O196" s="38">
        <v>0.37071043707434126</v>
      </c>
      <c r="P196" s="38">
        <v>0.12416938646828408</v>
      </c>
      <c r="Q196" s="38">
        <v>0.46289933034319486</v>
      </c>
      <c r="R196" s="38">
        <v>0.32966395785694397</v>
      </c>
      <c r="S196" s="38">
        <v>0.31933158352415242</v>
      </c>
      <c r="T196" s="38">
        <v>0.15855243239097597</v>
      </c>
      <c r="U196" s="38">
        <v>0.19638610852238467</v>
      </c>
      <c r="V196" s="38">
        <v>0.37300077759061784</v>
      </c>
      <c r="W196" s="38">
        <v>0.71010244195823824</v>
      </c>
      <c r="X196" s="38">
        <v>0.23838852729949248</v>
      </c>
      <c r="Y196" s="38">
        <v>0.29429309351869148</v>
      </c>
      <c r="Z196" s="64">
        <v>0.37097686379192818</v>
      </c>
    </row>
    <row r="197" spans="2:26" ht="14" x14ac:dyDescent="0.15">
      <c r="B197" s="84"/>
      <c r="C197" s="35" t="s">
        <v>117</v>
      </c>
      <c r="D197" s="78"/>
      <c r="E197" s="63">
        <v>0.17198825946888938</v>
      </c>
      <c r="F197" s="38">
        <v>0.18335427327124604</v>
      </c>
      <c r="G197" s="38">
        <v>0.23402231504868859</v>
      </c>
      <c r="H197" s="38">
        <v>0.19221430381375948</v>
      </c>
      <c r="I197" s="38">
        <v>0.23486051355709131</v>
      </c>
      <c r="J197" s="38">
        <v>0.1188635258960556</v>
      </c>
      <c r="K197" s="38">
        <v>0.27264831122242128</v>
      </c>
      <c r="L197" s="38">
        <v>0.19597358038593005</v>
      </c>
      <c r="M197" s="38">
        <v>0.1423580390825874</v>
      </c>
      <c r="N197" s="38">
        <v>0.24038599914177447</v>
      </c>
      <c r="O197" s="38">
        <v>0.22948581501706433</v>
      </c>
      <c r="P197" s="38">
        <v>0.13476206906860866</v>
      </c>
      <c r="Q197" s="38">
        <v>0.29620356984962487</v>
      </c>
      <c r="R197" s="38">
        <v>0.25854855955556461</v>
      </c>
      <c r="S197" s="38">
        <v>0.18043749670401166</v>
      </c>
      <c r="T197" s="38">
        <v>0.18465296597773942</v>
      </c>
      <c r="U197" s="38">
        <v>0.21714866729757151</v>
      </c>
      <c r="V197" s="38">
        <v>0.15311386072674141</v>
      </c>
      <c r="W197" s="38">
        <v>0.28989789307293085</v>
      </c>
      <c r="X197" s="38">
        <v>0.10214622840486416</v>
      </c>
      <c r="Y197" s="38">
        <v>0.1812511482813359</v>
      </c>
      <c r="Z197" s="64">
        <v>0.17352881140161205</v>
      </c>
    </row>
    <row r="198" spans="2:26" ht="14" x14ac:dyDescent="0.15">
      <c r="B198" s="84"/>
      <c r="C198" s="35" t="s">
        <v>118</v>
      </c>
      <c r="D198" s="78"/>
      <c r="E198" s="63">
        <v>0.19156874060367934</v>
      </c>
      <c r="F198" s="38">
        <v>0.19367052179855157</v>
      </c>
      <c r="G198" s="38">
        <v>0.30710380093558198</v>
      </c>
      <c r="H198" s="38">
        <v>0.21039015613711398</v>
      </c>
      <c r="I198" s="38">
        <v>0.22086043044627335</v>
      </c>
      <c r="J198" s="38">
        <v>0.16371381076269947</v>
      </c>
      <c r="K198" s="38">
        <v>0.25255719314373321</v>
      </c>
      <c r="L198" s="38">
        <v>0.14075675052352427</v>
      </c>
      <c r="M198" s="38">
        <v>0.18625980132831829</v>
      </c>
      <c r="N198" s="38">
        <v>0.23081599664148042</v>
      </c>
      <c r="O198" s="38">
        <v>0.23551754783778814</v>
      </c>
      <c r="P198" s="38">
        <v>0.10670304646929257</v>
      </c>
      <c r="Q198" s="38">
        <v>0.26580241701548968</v>
      </c>
      <c r="R198" s="38">
        <v>0.19377492311975986</v>
      </c>
      <c r="S198" s="38">
        <v>0.20003374908179541</v>
      </c>
      <c r="T198" s="38">
        <v>0.14747813759184786</v>
      </c>
      <c r="U198" s="38">
        <v>0.17931452343620621</v>
      </c>
      <c r="V198" s="38">
        <v>0.17154093618919247</v>
      </c>
      <c r="W198" s="38">
        <v>0.38509703694280967</v>
      </c>
      <c r="X198" s="38">
        <v>9.3337140902685509E-2</v>
      </c>
      <c r="Y198" s="38">
        <v>0.1872699605400657</v>
      </c>
      <c r="Z198" s="64">
        <v>0.19441167709188464</v>
      </c>
    </row>
    <row r="199" spans="2:26" ht="14" x14ac:dyDescent="0.15">
      <c r="B199" s="84"/>
      <c r="C199" s="35" t="s">
        <v>119</v>
      </c>
      <c r="D199" s="78"/>
      <c r="E199" s="63">
        <v>2.1888692239019711</v>
      </c>
      <c r="F199" s="38">
        <v>2.2303987773777481</v>
      </c>
      <c r="G199" s="38">
        <v>3.3821920968207206</v>
      </c>
      <c r="H199" s="38">
        <v>5.1170243487207046</v>
      </c>
      <c r="I199" s="38">
        <v>2.1187799521388415</v>
      </c>
      <c r="J199" s="38">
        <v>2.2071533760083284</v>
      </c>
      <c r="K199" s="38">
        <v>2.7783272150825375</v>
      </c>
      <c r="L199" s="38">
        <v>1.1106400679715969</v>
      </c>
      <c r="M199" s="38">
        <v>3.8395458808936427</v>
      </c>
      <c r="N199" s="38">
        <v>2.3655948296128808</v>
      </c>
      <c r="O199" s="38">
        <v>2.5281781387779492</v>
      </c>
      <c r="P199" s="38">
        <v>0.79320196482437355</v>
      </c>
      <c r="Q199" s="38">
        <v>3.5266988175605141</v>
      </c>
      <c r="R199" s="38">
        <v>2.5302122880257185</v>
      </c>
      <c r="S199" s="38">
        <v>2.5227997643784361</v>
      </c>
      <c r="T199" s="38">
        <v>1.0108075853579543</v>
      </c>
      <c r="U199" s="38">
        <v>1.4210578535291525</v>
      </c>
      <c r="V199" s="38">
        <v>2.4576061376565557</v>
      </c>
      <c r="W199" s="38">
        <v>4.0981522677582349</v>
      </c>
      <c r="X199" s="38">
        <v>1.6647248850345826</v>
      </c>
      <c r="Y199" s="38">
        <v>2.1223372723565741</v>
      </c>
      <c r="Z199" s="64">
        <v>2.720091880869167</v>
      </c>
    </row>
    <row r="200" spans="2:26" ht="14" x14ac:dyDescent="0.15">
      <c r="B200" s="84"/>
      <c r="C200" s="35" t="s">
        <v>120</v>
      </c>
      <c r="D200" s="78"/>
      <c r="E200" s="63">
        <v>2.4186407326950818</v>
      </c>
      <c r="F200" s="38">
        <v>2.8537238310082484</v>
      </c>
      <c r="G200" s="38">
        <v>3.2306763115221946</v>
      </c>
      <c r="H200" s="38">
        <v>2.2662826740779027</v>
      </c>
      <c r="I200" s="38">
        <v>2.9736385178239222</v>
      </c>
      <c r="J200" s="38">
        <v>2.7295173569233024</v>
      </c>
      <c r="K200" s="38">
        <v>3.5509782755137675</v>
      </c>
      <c r="L200" s="38">
        <v>2.7485901062891727</v>
      </c>
      <c r="M200" s="38">
        <v>2.0134880593403692</v>
      </c>
      <c r="N200" s="38">
        <v>2.6640961626408513</v>
      </c>
      <c r="O200" s="38">
        <v>3.1899524147484359</v>
      </c>
      <c r="P200" s="38">
        <v>2.3030232324374751</v>
      </c>
      <c r="Q200" s="38">
        <v>3.7094878864406171</v>
      </c>
      <c r="R200" s="38">
        <v>2.9785822539622875</v>
      </c>
      <c r="S200" s="38">
        <v>2.6403451227737391</v>
      </c>
      <c r="T200" s="38">
        <v>3.2178647752756668</v>
      </c>
      <c r="U200" s="38">
        <v>3.5472015166863158</v>
      </c>
      <c r="V200" s="38">
        <v>1.736887456057123</v>
      </c>
      <c r="W200" s="38">
        <v>3.5267619527127008</v>
      </c>
      <c r="X200" s="38">
        <v>0.92212031005331707</v>
      </c>
      <c r="Y200" s="38">
        <v>2.5463633292108363</v>
      </c>
      <c r="Z200" s="64">
        <v>2.3727009691656833</v>
      </c>
    </row>
    <row r="201" spans="2:26" ht="14" x14ac:dyDescent="0.15">
      <c r="B201" s="84"/>
      <c r="C201" s="35" t="s">
        <v>121</v>
      </c>
      <c r="D201" s="78"/>
      <c r="E201" s="63">
        <v>1.8370113925366158</v>
      </c>
      <c r="F201" s="38">
        <v>1.8263028131489165</v>
      </c>
      <c r="G201" s="38">
        <v>2.9836124484211672</v>
      </c>
      <c r="H201" s="38">
        <v>2.0651091895746334</v>
      </c>
      <c r="I201" s="38">
        <v>2.0891598643028919</v>
      </c>
      <c r="J201" s="38">
        <v>1.0811689014096604</v>
      </c>
      <c r="K201" s="38">
        <v>2.5321800693302046</v>
      </c>
      <c r="L201" s="38">
        <v>1.5748564416635917</v>
      </c>
      <c r="M201" s="38">
        <v>1.7531271788330025</v>
      </c>
      <c r="N201" s="38">
        <v>2.2402656168618158</v>
      </c>
      <c r="O201" s="38">
        <v>2.2738283111402762</v>
      </c>
      <c r="P201" s="38">
        <v>1.2123364661655898</v>
      </c>
      <c r="Q201" s="38">
        <v>2.3274452883753423</v>
      </c>
      <c r="R201" s="38">
        <v>1.9363808426321207</v>
      </c>
      <c r="S201" s="38">
        <v>1.7853502232200704</v>
      </c>
      <c r="T201" s="38">
        <v>1.6740274966669733</v>
      </c>
      <c r="U201" s="38">
        <v>1.9144202228054801</v>
      </c>
      <c r="V201" s="38">
        <v>1.5384887825156033</v>
      </c>
      <c r="W201" s="38">
        <v>3.2790024841782701</v>
      </c>
      <c r="X201" s="38">
        <v>0.87612215801825921</v>
      </c>
      <c r="Y201" s="38">
        <v>1.7814321712238759</v>
      </c>
      <c r="Z201" s="64">
        <v>1.8547963816483115</v>
      </c>
    </row>
    <row r="202" spans="2:26" ht="17" x14ac:dyDescent="0.15">
      <c r="B202" s="84"/>
      <c r="C202" s="35" t="s">
        <v>156</v>
      </c>
      <c r="D202" s="78"/>
      <c r="E202" s="63">
        <v>1.2239137656696297</v>
      </c>
      <c r="F202" s="38">
        <v>1.3416883135844639</v>
      </c>
      <c r="G202" s="38">
        <v>2.4047563753144203</v>
      </c>
      <c r="H202" s="38">
        <v>2.2782479024938351</v>
      </c>
      <c r="I202" s="38">
        <v>0.89881112200320079</v>
      </c>
      <c r="J202" s="38">
        <v>1.1251849454664893</v>
      </c>
      <c r="K202" s="38">
        <v>1.7834905899472773</v>
      </c>
      <c r="L202" s="38">
        <v>0.53742953253642045</v>
      </c>
      <c r="M202" s="38">
        <v>2.282697886485856</v>
      </c>
      <c r="N202" s="38">
        <v>1.5941798421459366</v>
      </c>
      <c r="O202" s="38">
        <v>1.6587141664860769</v>
      </c>
      <c r="P202" s="38">
        <v>0.43600635689959144</v>
      </c>
      <c r="Q202" s="38">
        <v>1.3061683134694175</v>
      </c>
      <c r="R202" s="38">
        <v>1.347919706688417</v>
      </c>
      <c r="S202" s="38">
        <v>1.4855295765367658</v>
      </c>
      <c r="T202" s="38">
        <v>0.42398573452439375</v>
      </c>
      <c r="U202" s="38">
        <v>0.6003531291333305</v>
      </c>
      <c r="V202" s="38">
        <v>1.2583695823262804</v>
      </c>
      <c r="W202" s="38">
        <v>3.3165891146758884</v>
      </c>
      <c r="X202" s="38">
        <v>0.5974075118204889</v>
      </c>
      <c r="Y202" s="38">
        <v>1.2227758659303709</v>
      </c>
      <c r="Z202" s="64">
        <v>1.5835229197456675</v>
      </c>
    </row>
    <row r="203" spans="2:26" ht="14" x14ac:dyDescent="0.15">
      <c r="B203" s="84"/>
      <c r="C203" s="35" t="s">
        <v>122</v>
      </c>
      <c r="D203" s="78"/>
      <c r="E203" s="63">
        <v>2.5443086344217241</v>
      </c>
      <c r="F203" s="38">
        <v>2.775614092543222</v>
      </c>
      <c r="G203" s="38">
        <v>3.5043947280045114</v>
      </c>
      <c r="H203" s="38">
        <v>2.6890229035491613</v>
      </c>
      <c r="I203" s="38">
        <v>2.8041010377177322</v>
      </c>
      <c r="J203" s="38">
        <v>2.6458009061557344</v>
      </c>
      <c r="K203" s="38">
        <v>2.6717082886033272</v>
      </c>
      <c r="L203" s="38">
        <v>2.8567336096669216</v>
      </c>
      <c r="M203" s="38">
        <v>2.5922970135063261</v>
      </c>
      <c r="N203" s="38">
        <v>2.2541027815487045</v>
      </c>
      <c r="O203" s="38">
        <v>3.3061072484613421</v>
      </c>
      <c r="P203" s="38">
        <v>1.9081411934423096</v>
      </c>
      <c r="Q203" s="38">
        <v>3.69380347568057</v>
      </c>
      <c r="R203" s="38">
        <v>2.9389357395615865</v>
      </c>
      <c r="S203" s="38">
        <v>2.7182156686495129</v>
      </c>
      <c r="T203" s="38">
        <v>3.2566414556832912</v>
      </c>
      <c r="U203" s="38">
        <v>3.6266779048349851</v>
      </c>
      <c r="V203" s="38">
        <v>1.8108230783221451</v>
      </c>
      <c r="W203" s="38">
        <v>3.2760895975618229</v>
      </c>
      <c r="X203" s="38">
        <v>1.1865259654386777</v>
      </c>
      <c r="Y203" s="38">
        <v>2.6217166836407126</v>
      </c>
      <c r="Z203" s="64">
        <v>2.5803462422770722</v>
      </c>
    </row>
    <row r="204" spans="2:26" ht="14" x14ac:dyDescent="0.15">
      <c r="B204" s="85"/>
      <c r="C204" s="43" t="s">
        <v>123</v>
      </c>
      <c r="D204" s="79"/>
      <c r="E204" s="63">
        <v>75.818135383856827</v>
      </c>
      <c r="F204" s="38">
        <v>74.498926013504871</v>
      </c>
      <c r="G204" s="38">
        <v>166.66120800853781</v>
      </c>
      <c r="H204" s="38">
        <v>71.500840322988481</v>
      </c>
      <c r="I204" s="38">
        <v>70.023417204435916</v>
      </c>
      <c r="J204" s="38">
        <v>38.680758895529806</v>
      </c>
      <c r="K204" s="38">
        <v>128.79931654251976</v>
      </c>
      <c r="L204" s="38">
        <v>39.2444059744724</v>
      </c>
      <c r="M204" s="38">
        <v>98.139643889303258</v>
      </c>
      <c r="N204" s="38">
        <v>96.747785633406963</v>
      </c>
      <c r="O204" s="38">
        <v>89.965265268593043</v>
      </c>
      <c r="P204" s="38">
        <v>27.015627602507184</v>
      </c>
      <c r="Q204" s="38">
        <v>70.912118777841144</v>
      </c>
      <c r="R204" s="38">
        <v>83.047507865065953</v>
      </c>
      <c r="S204" s="38">
        <v>82.093717149729002</v>
      </c>
      <c r="T204" s="38">
        <v>33.258237252783182</v>
      </c>
      <c r="U204" s="38">
        <v>42.454377574799608</v>
      </c>
      <c r="V204" s="38">
        <v>103.21535373039801</v>
      </c>
      <c r="W204" s="38">
        <v>198.26504904069202</v>
      </c>
      <c r="X204" s="38">
        <v>72.002677230347402</v>
      </c>
      <c r="Y204" s="38">
        <v>74.394859390714757</v>
      </c>
      <c r="Z204" s="64">
        <v>92.81397007089339</v>
      </c>
    </row>
    <row r="205" spans="2:26" ht="14" x14ac:dyDescent="0.15">
      <c r="B205" s="45" t="s">
        <v>164</v>
      </c>
      <c r="C205" s="88"/>
      <c r="D205" s="47">
        <v>12</v>
      </c>
      <c r="E205" s="77" t="s">
        <v>165</v>
      </c>
      <c r="F205" s="49" t="s">
        <v>165</v>
      </c>
      <c r="G205" s="49" t="s">
        <v>165</v>
      </c>
      <c r="H205" s="49" t="s">
        <v>165</v>
      </c>
      <c r="I205" s="49" t="s">
        <v>165</v>
      </c>
      <c r="J205" s="49" t="s">
        <v>165</v>
      </c>
      <c r="K205" s="49" t="s">
        <v>165</v>
      </c>
      <c r="L205" s="49" t="s">
        <v>165</v>
      </c>
      <c r="M205" s="49" t="s">
        <v>165</v>
      </c>
      <c r="N205" s="49" t="s">
        <v>165</v>
      </c>
      <c r="O205" s="49" t="s">
        <v>165</v>
      </c>
      <c r="P205" s="49" t="s">
        <v>165</v>
      </c>
      <c r="Q205" s="49" t="s">
        <v>165</v>
      </c>
      <c r="R205" s="49" t="s">
        <v>165</v>
      </c>
      <c r="S205" s="49" t="s">
        <v>165</v>
      </c>
      <c r="T205" s="49" t="s">
        <v>165</v>
      </c>
      <c r="U205" s="49" t="s">
        <v>165</v>
      </c>
      <c r="V205" s="49" t="s">
        <v>165</v>
      </c>
      <c r="W205" s="49" t="s">
        <v>165</v>
      </c>
      <c r="X205" s="49" t="s">
        <v>165</v>
      </c>
      <c r="Y205" s="49" t="s">
        <v>166</v>
      </c>
      <c r="Z205" s="50" t="s">
        <v>166</v>
      </c>
    </row>
    <row r="206" spans="2:26" s="56" customFormat="1" x14ac:dyDescent="0.15">
      <c r="B206" s="89"/>
      <c r="C206" s="90"/>
      <c r="D206" s="91"/>
      <c r="E206" s="92"/>
      <c r="F206" s="92"/>
      <c r="G206" s="92"/>
      <c r="H206" s="92"/>
      <c r="I206" s="92"/>
      <c r="J206" s="92"/>
      <c r="K206" s="92"/>
      <c r="L206" s="92"/>
      <c r="M206" s="92"/>
      <c r="N206" s="92"/>
      <c r="O206" s="92"/>
      <c r="P206" s="92"/>
      <c r="Q206" s="92"/>
      <c r="R206" s="92"/>
      <c r="S206" s="92"/>
      <c r="T206" s="92"/>
      <c r="U206" s="92"/>
      <c r="V206" s="92"/>
      <c r="W206" s="92"/>
      <c r="X206" s="92"/>
      <c r="Y206" s="55"/>
      <c r="Z206" s="55"/>
    </row>
    <row r="207" spans="2:26" x14ac:dyDescent="0.15">
      <c r="B207" s="57" t="s">
        <v>124</v>
      </c>
      <c r="C207" s="58"/>
      <c r="D207" s="58"/>
      <c r="E207" s="59"/>
      <c r="F207" s="59"/>
      <c r="G207" s="59"/>
      <c r="H207" s="59"/>
      <c r="I207" s="59"/>
      <c r="J207" s="59"/>
      <c r="K207" s="59"/>
      <c r="L207" s="59"/>
      <c r="M207" s="59"/>
      <c r="N207" s="59"/>
      <c r="O207" s="59"/>
      <c r="P207" s="59"/>
      <c r="Q207" s="59"/>
      <c r="R207" s="59"/>
      <c r="S207" s="59"/>
      <c r="T207" s="59"/>
      <c r="U207" s="59"/>
      <c r="V207" s="59"/>
      <c r="W207" s="59"/>
      <c r="X207" s="59"/>
      <c r="Y207" s="59"/>
      <c r="Z207" s="28"/>
    </row>
    <row r="208" spans="2:26" ht="14" x14ac:dyDescent="0.15">
      <c r="B208" s="83"/>
      <c r="C208" s="30" t="s">
        <v>125</v>
      </c>
      <c r="D208" s="78"/>
      <c r="E208" s="62">
        <v>0.85881627589707454</v>
      </c>
      <c r="F208" s="33">
        <v>0.70489521895937235</v>
      </c>
      <c r="G208" s="33">
        <v>1.3924630506271971</v>
      </c>
      <c r="H208" s="33">
        <v>0.73445296709465135</v>
      </c>
      <c r="I208" s="33">
        <v>1.4298978866259038</v>
      </c>
      <c r="J208" s="33">
        <v>0.23650239016545846</v>
      </c>
      <c r="K208" s="33">
        <v>1.2524323366614307</v>
      </c>
      <c r="L208" s="33">
        <v>0.40154608296050842</v>
      </c>
      <c r="M208" s="33">
        <v>1.3505921824192113</v>
      </c>
      <c r="N208" s="33">
        <v>0.6374286958442581</v>
      </c>
      <c r="O208" s="33">
        <v>0.92722773965874372</v>
      </c>
      <c r="P208" s="33">
        <v>0.15707361811222698</v>
      </c>
      <c r="Q208" s="33">
        <v>1.2140163698440003</v>
      </c>
      <c r="R208" s="33">
        <v>0.67139850991160999</v>
      </c>
      <c r="S208" s="33">
        <v>0.84190708859954699</v>
      </c>
      <c r="T208" s="33">
        <v>0.24273723066890321</v>
      </c>
      <c r="U208" s="33">
        <v>0.53868348774005748</v>
      </c>
      <c r="V208" s="33">
        <v>1.6508667126931396</v>
      </c>
      <c r="W208" s="33">
        <v>1.7887430864923757</v>
      </c>
      <c r="X208" s="33">
        <v>1.3645322419493662</v>
      </c>
      <c r="Y208" s="33">
        <v>0.84126548891882558</v>
      </c>
      <c r="Z208" s="34">
        <v>1.0468476226883046</v>
      </c>
    </row>
    <row r="209" spans="2:26" ht="14" x14ac:dyDescent="0.15">
      <c r="B209" s="84"/>
      <c r="C209" s="35" t="s">
        <v>126</v>
      </c>
      <c r="D209" s="78"/>
      <c r="E209" s="63">
        <v>4657.4631719746367</v>
      </c>
      <c r="F209" s="38">
        <v>4216.4414678982994</v>
      </c>
      <c r="G209" s="38">
        <v>7960.467758129008</v>
      </c>
      <c r="H209" s="38">
        <v>3154.6754973059615</v>
      </c>
      <c r="I209" s="38">
        <v>8110.9434297534635</v>
      </c>
      <c r="J209" s="38">
        <v>3527.8787944666647</v>
      </c>
      <c r="K209" s="38">
        <v>7674.9262787619919</v>
      </c>
      <c r="L209" s="38">
        <v>1943.9261958364673</v>
      </c>
      <c r="M209" s="38">
        <v>6321.8025305201654</v>
      </c>
      <c r="N209" s="38">
        <v>2749.5608884515286</v>
      </c>
      <c r="O209" s="38">
        <v>5177.3127657262212</v>
      </c>
      <c r="P209" s="38">
        <v>474.4296117312025</v>
      </c>
      <c r="Q209" s="38">
        <v>7247.7657054584233</v>
      </c>
      <c r="R209" s="38">
        <v>5662.5542265069262</v>
      </c>
      <c r="S209" s="38">
        <v>5001.363410107112</v>
      </c>
      <c r="T209" s="38">
        <v>1161.9911076765936</v>
      </c>
      <c r="U209" s="38">
        <v>2461.7850057037199</v>
      </c>
      <c r="V209" s="38">
        <v>7137.2430858944217</v>
      </c>
      <c r="W209" s="38">
        <v>14891.529913983781</v>
      </c>
      <c r="X209" s="38">
        <v>3470.6967680341477</v>
      </c>
      <c r="Y209" s="38">
        <v>4677.2340512930168</v>
      </c>
      <c r="Z209" s="64">
        <v>5062.1243531382152</v>
      </c>
    </row>
    <row r="210" spans="2:26" ht="14" x14ac:dyDescent="0.15">
      <c r="B210" s="45" t="s">
        <v>164</v>
      </c>
      <c r="C210" s="88"/>
      <c r="D210" s="47">
        <v>2</v>
      </c>
      <c r="E210" s="77" t="s">
        <v>165</v>
      </c>
      <c r="F210" s="49" t="s">
        <v>165</v>
      </c>
      <c r="G210" s="49" t="s">
        <v>165</v>
      </c>
      <c r="H210" s="49" t="s">
        <v>165</v>
      </c>
      <c r="I210" s="49" t="s">
        <v>165</v>
      </c>
      <c r="J210" s="49" t="s">
        <v>165</v>
      </c>
      <c r="K210" s="49" t="s">
        <v>165</v>
      </c>
      <c r="L210" s="49" t="s">
        <v>165</v>
      </c>
      <c r="M210" s="49" t="s">
        <v>165</v>
      </c>
      <c r="N210" s="49" t="s">
        <v>165</v>
      </c>
      <c r="O210" s="49" t="s">
        <v>165</v>
      </c>
      <c r="P210" s="49" t="s">
        <v>165</v>
      </c>
      <c r="Q210" s="49" t="s">
        <v>165</v>
      </c>
      <c r="R210" s="49" t="s">
        <v>165</v>
      </c>
      <c r="S210" s="49" t="s">
        <v>165</v>
      </c>
      <c r="T210" s="49" t="s">
        <v>165</v>
      </c>
      <c r="U210" s="49" t="s">
        <v>165</v>
      </c>
      <c r="V210" s="49" t="s">
        <v>165</v>
      </c>
      <c r="W210" s="49" t="s">
        <v>165</v>
      </c>
      <c r="X210" s="49" t="s">
        <v>165</v>
      </c>
      <c r="Y210" s="49" t="s">
        <v>166</v>
      </c>
      <c r="Z210" s="50" t="s">
        <v>166</v>
      </c>
    </row>
    <row r="211" spans="2:26" s="56" customFormat="1" x14ac:dyDescent="0.15">
      <c r="B211" s="51"/>
      <c r="C211" s="52"/>
      <c r="D211" s="53"/>
      <c r="E211" s="54"/>
      <c r="F211" s="54"/>
      <c r="G211" s="54"/>
      <c r="H211" s="54"/>
      <c r="I211" s="54"/>
      <c r="J211" s="54"/>
      <c r="K211" s="54"/>
      <c r="L211" s="54"/>
      <c r="M211" s="54"/>
      <c r="N211" s="54"/>
      <c r="O211" s="54"/>
      <c r="P211" s="54"/>
      <c r="Q211" s="54"/>
      <c r="R211" s="54"/>
      <c r="S211" s="54"/>
      <c r="T211" s="54"/>
      <c r="U211" s="54"/>
      <c r="V211" s="54"/>
      <c r="W211" s="54"/>
      <c r="X211" s="54"/>
      <c r="Y211" s="55"/>
      <c r="Z211" s="55"/>
    </row>
    <row r="212" spans="2:26" ht="16" x14ac:dyDescent="0.15">
      <c r="B212" s="93" t="s">
        <v>127</v>
      </c>
      <c r="C212" s="94"/>
      <c r="D212" s="95">
        <v>179</v>
      </c>
      <c r="E212" s="96" t="s">
        <v>165</v>
      </c>
      <c r="F212" s="97" t="s">
        <v>165</v>
      </c>
      <c r="G212" s="97" t="s">
        <v>165</v>
      </c>
      <c r="H212" s="97" t="s">
        <v>165</v>
      </c>
      <c r="I212" s="97" t="s">
        <v>165</v>
      </c>
      <c r="J212" s="97" t="s">
        <v>165</v>
      </c>
      <c r="K212" s="97" t="s">
        <v>165</v>
      </c>
      <c r="L212" s="97" t="s">
        <v>165</v>
      </c>
      <c r="M212" s="97" t="s">
        <v>165</v>
      </c>
      <c r="N212" s="97" t="s">
        <v>165</v>
      </c>
      <c r="O212" s="97" t="s">
        <v>165</v>
      </c>
      <c r="P212" s="97" t="s">
        <v>165</v>
      </c>
      <c r="Q212" s="97" t="s">
        <v>165</v>
      </c>
      <c r="R212" s="97" t="s">
        <v>165</v>
      </c>
      <c r="S212" s="97" t="s">
        <v>165</v>
      </c>
      <c r="T212" s="97" t="s">
        <v>165</v>
      </c>
      <c r="U212" s="97" t="s">
        <v>165</v>
      </c>
      <c r="V212" s="97" t="s">
        <v>165</v>
      </c>
      <c r="W212" s="97" t="s">
        <v>165</v>
      </c>
      <c r="X212" s="97" t="s">
        <v>165</v>
      </c>
      <c r="Y212" s="98" t="s">
        <v>166</v>
      </c>
      <c r="Z212" s="99" t="s">
        <v>166</v>
      </c>
    </row>
    <row r="213" spans="2:26" x14ac:dyDescent="0.15">
      <c r="D213" s="6"/>
      <c r="E213" s="6"/>
      <c r="F213" s="6"/>
      <c r="G213" s="6"/>
      <c r="H213" s="6"/>
      <c r="I213" s="6"/>
      <c r="J213" s="6"/>
      <c r="K213" s="6"/>
      <c r="L213" s="6"/>
      <c r="M213" s="6"/>
      <c r="N213" s="6"/>
      <c r="O213" s="6"/>
      <c r="P213" s="6"/>
      <c r="Q213" s="6"/>
      <c r="R213" s="6"/>
      <c r="S213" s="6"/>
      <c r="T213" s="6"/>
      <c r="U213" s="6"/>
      <c r="V213" s="6"/>
      <c r="W213" s="6"/>
      <c r="X213" s="6"/>
      <c r="Y213" s="6"/>
    </row>
    <row r="214" spans="2:26" ht="15" x14ac:dyDescent="0.2">
      <c r="B214" s="100"/>
      <c r="C214" s="100"/>
      <c r="D214" s="101" t="s">
        <v>166</v>
      </c>
      <c r="E214" s="102" t="s">
        <v>128</v>
      </c>
      <c r="F214" s="102"/>
      <c r="G214" s="102"/>
      <c r="H214" s="102"/>
      <c r="I214" s="102"/>
      <c r="J214" s="102"/>
      <c r="K214" s="102"/>
      <c r="L214" s="103"/>
      <c r="M214" s="103"/>
      <c r="N214" s="6"/>
      <c r="O214" s="6"/>
      <c r="P214" s="6"/>
      <c r="Q214" s="6"/>
      <c r="R214" s="6"/>
      <c r="S214" s="6"/>
      <c r="T214" s="6"/>
      <c r="U214" s="100"/>
      <c r="V214" s="100"/>
      <c r="W214" s="100"/>
      <c r="X214" s="100"/>
      <c r="Y214" s="100"/>
    </row>
    <row r="215" spans="2:26" ht="12.75" customHeight="1" x14ac:dyDescent="0.15">
      <c r="B215" s="100"/>
      <c r="C215" s="100"/>
      <c r="D215" s="104" t="s">
        <v>273</v>
      </c>
      <c r="E215" s="105" t="s">
        <v>129</v>
      </c>
      <c r="F215" s="106"/>
      <c r="G215" s="106"/>
      <c r="H215" s="106"/>
      <c r="I215" s="106"/>
      <c r="J215" s="106"/>
      <c r="K215" s="106"/>
      <c r="L215" s="106"/>
      <c r="M215" s="106"/>
      <c r="N215" s="106"/>
      <c r="O215" s="106"/>
      <c r="P215" s="106"/>
      <c r="Q215" s="106"/>
      <c r="R215" s="106"/>
      <c r="S215" s="106"/>
      <c r="T215" s="106"/>
      <c r="U215" s="100"/>
      <c r="V215" s="100"/>
      <c r="W215" s="100"/>
      <c r="X215" s="100"/>
      <c r="Y215" s="100"/>
    </row>
    <row r="216" spans="2:26" ht="12.75" customHeight="1" x14ac:dyDescent="0.15">
      <c r="B216" s="100"/>
      <c r="C216" s="100"/>
      <c r="D216" s="104" t="s">
        <v>130</v>
      </c>
      <c r="E216" s="107" t="s">
        <v>131</v>
      </c>
      <c r="F216" s="108"/>
      <c r="G216" s="108"/>
      <c r="H216" s="108"/>
      <c r="I216" s="108"/>
      <c r="J216" s="108"/>
      <c r="K216" s="108"/>
      <c r="L216" s="108"/>
      <c r="M216" s="108"/>
      <c r="N216" s="108"/>
      <c r="O216" s="108"/>
      <c r="P216" s="108"/>
      <c r="Q216" s="108"/>
      <c r="R216" s="108"/>
      <c r="S216" s="108"/>
      <c r="T216" s="108"/>
      <c r="U216" s="100"/>
      <c r="V216" s="100"/>
      <c r="W216" s="100"/>
      <c r="X216" s="100"/>
      <c r="Y216" s="100"/>
    </row>
    <row r="217" spans="2:26" x14ac:dyDescent="0.15">
      <c r="B217" s="100"/>
      <c r="C217" s="100"/>
      <c r="D217" s="101" t="s">
        <v>132</v>
      </c>
      <c r="E217" s="107" t="s">
        <v>133</v>
      </c>
      <c r="F217" s="109"/>
      <c r="G217" s="109"/>
      <c r="H217" s="109"/>
      <c r="I217" s="109"/>
      <c r="J217" s="109"/>
      <c r="K217" s="109"/>
      <c r="L217" s="109"/>
      <c r="M217" s="109"/>
      <c r="N217" s="109"/>
      <c r="O217" s="109"/>
      <c r="P217" s="109"/>
      <c r="Q217" s="109"/>
      <c r="R217" s="109"/>
      <c r="S217" s="109"/>
      <c r="T217" s="109"/>
      <c r="U217" s="100"/>
      <c r="V217" s="100"/>
      <c r="W217" s="100"/>
      <c r="X217" s="100"/>
      <c r="Y217" s="100"/>
    </row>
    <row r="218" spans="2:26" ht="12.75" customHeight="1" x14ac:dyDescent="0.15">
      <c r="B218" s="100"/>
      <c r="C218" s="100"/>
      <c r="D218" s="101" t="s">
        <v>134</v>
      </c>
      <c r="E218" s="107" t="s">
        <v>135</v>
      </c>
      <c r="F218" s="108"/>
      <c r="G218" s="108"/>
      <c r="H218" s="108"/>
      <c r="I218" s="108"/>
      <c r="J218" s="108"/>
      <c r="K218" s="108"/>
      <c r="L218" s="108"/>
      <c r="M218" s="108"/>
      <c r="N218" s="108"/>
      <c r="O218" s="108"/>
      <c r="P218" s="108"/>
      <c r="Q218" s="108"/>
      <c r="R218" s="108"/>
      <c r="S218" s="108"/>
      <c r="T218" s="108"/>
      <c r="U218" s="100"/>
      <c r="V218" s="100"/>
      <c r="W218" s="100"/>
      <c r="X218" s="100"/>
      <c r="Y218" s="100"/>
    </row>
    <row r="219" spans="2:26" x14ac:dyDescent="0.15">
      <c r="B219" s="100"/>
      <c r="C219" s="100"/>
      <c r="D219" s="101" t="s">
        <v>136</v>
      </c>
      <c r="E219" s="110" t="s">
        <v>22</v>
      </c>
      <c r="F219" s="109"/>
      <c r="G219" s="109"/>
      <c r="H219" s="109"/>
      <c r="I219" s="109"/>
      <c r="J219" s="109"/>
      <c r="K219" s="109"/>
      <c r="L219" s="109"/>
      <c r="M219" s="109"/>
      <c r="N219" s="109"/>
      <c r="O219" s="109"/>
      <c r="P219" s="109"/>
      <c r="Q219" s="109"/>
      <c r="R219" s="109"/>
      <c r="S219" s="109"/>
      <c r="T219" s="109"/>
      <c r="U219" s="100"/>
      <c r="V219" s="100"/>
      <c r="W219" s="100"/>
      <c r="X219" s="100"/>
      <c r="Y219" s="100"/>
    </row>
    <row r="220" spans="2:26" ht="12.75" customHeight="1" x14ac:dyDescent="0.15">
      <c r="B220" s="100"/>
      <c r="C220" s="100"/>
      <c r="D220" s="101" t="s">
        <v>23</v>
      </c>
      <c r="E220" s="110" t="s">
        <v>152</v>
      </c>
      <c r="F220" s="108"/>
      <c r="G220" s="108"/>
      <c r="H220" s="108"/>
      <c r="I220" s="108"/>
      <c r="J220" s="108"/>
      <c r="K220" s="108"/>
      <c r="L220" s="108"/>
      <c r="M220" s="108"/>
      <c r="N220" s="108"/>
      <c r="O220" s="108"/>
      <c r="P220" s="108"/>
      <c r="Q220" s="108"/>
      <c r="R220" s="108"/>
      <c r="S220" s="108"/>
      <c r="T220" s="108"/>
    </row>
    <row r="221" spans="2:26" x14ac:dyDescent="0.15">
      <c r="D221" s="101" t="s">
        <v>153</v>
      </c>
      <c r="E221" s="110" t="s">
        <v>48</v>
      </c>
      <c r="F221" s="109"/>
      <c r="G221" s="109"/>
      <c r="H221" s="109"/>
      <c r="I221" s="109"/>
      <c r="J221" s="109"/>
      <c r="K221" s="109"/>
      <c r="L221" s="109"/>
      <c r="M221" s="109"/>
      <c r="N221" s="109"/>
      <c r="O221" s="109"/>
      <c r="P221" s="109"/>
      <c r="Q221" s="109"/>
      <c r="R221" s="109"/>
      <c r="S221" s="109"/>
      <c r="T221" s="109"/>
    </row>
    <row r="222" spans="2:26" ht="12.75" customHeight="1" x14ac:dyDescent="0.15">
      <c r="D222" s="101" t="s">
        <v>49</v>
      </c>
      <c r="E222" s="110" t="s">
        <v>50</v>
      </c>
      <c r="F222" s="106"/>
      <c r="G222" s="106"/>
      <c r="H222" s="106"/>
      <c r="I222" s="106"/>
      <c r="J222" s="106"/>
      <c r="K222" s="106"/>
      <c r="L222" s="106"/>
      <c r="M222" s="106"/>
      <c r="N222" s="106"/>
      <c r="O222" s="106"/>
      <c r="P222" s="106"/>
      <c r="Q222" s="106"/>
      <c r="R222" s="106"/>
      <c r="S222" s="106"/>
      <c r="T222" s="106"/>
    </row>
    <row r="223" spans="2:26" x14ac:dyDescent="0.15">
      <c r="B223" s="100"/>
      <c r="C223" s="100"/>
      <c r="D223" s="101" t="s">
        <v>51</v>
      </c>
      <c r="E223" s="110" t="s">
        <v>52</v>
      </c>
      <c r="F223" s="111"/>
      <c r="G223" s="111"/>
      <c r="H223" s="111"/>
      <c r="I223" s="111"/>
      <c r="J223" s="111"/>
      <c r="K223" s="111"/>
      <c r="L223" s="111"/>
      <c r="M223" s="111"/>
      <c r="N223" s="111"/>
      <c r="O223" s="111"/>
      <c r="P223" s="111"/>
      <c r="Q223" s="111"/>
      <c r="R223" s="111"/>
      <c r="S223" s="111"/>
      <c r="T223" s="111"/>
    </row>
    <row r="224" spans="2:26" x14ac:dyDescent="0.15">
      <c r="B224" s="100"/>
      <c r="C224" s="100"/>
    </row>
  </sheetData>
  <mergeCells count="1">
    <mergeCell ref="B3:D3"/>
  </mergeCells>
  <phoneticPr fontId="17" type="noConversion"/>
  <pageMargins left="0.25" right="0.25" top="0.75" bottom="0.75" header="0.3" footer="0.3"/>
  <pageSetup paperSize="9" scale="23" orientation="portrait" horizontalDpi="0" verticalDpi="0"/>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ublished="0"/>
  <dimension ref="A1:E35"/>
  <sheetViews>
    <sheetView workbookViewId="0">
      <selection activeCell="F28" sqref="F28"/>
    </sheetView>
  </sheetViews>
  <sheetFormatPr baseColWidth="10" defaultColWidth="10.6640625" defaultRowHeight="16" x14ac:dyDescent="0.2"/>
  <cols>
    <col min="1" max="1" width="41.33203125" style="115" customWidth="1"/>
    <col min="2" max="2" width="17.1640625" style="115" customWidth="1"/>
    <col min="3" max="3" width="20.5" style="115" customWidth="1"/>
    <col min="4" max="4" width="10.6640625" style="115"/>
    <col min="5" max="5" width="14.83203125" style="115" customWidth="1"/>
    <col min="6" max="16384" width="10.6640625" style="115"/>
  </cols>
  <sheetData>
    <row r="1" spans="1:5" ht="19" x14ac:dyDescent="0.25">
      <c r="A1" s="131" t="s">
        <v>19</v>
      </c>
    </row>
    <row r="3" spans="1:5" x14ac:dyDescent="0.2">
      <c r="A3" s="130" t="s">
        <v>4</v>
      </c>
      <c r="B3" s="130" t="s">
        <v>5</v>
      </c>
      <c r="C3" s="130" t="s">
        <v>6</v>
      </c>
      <c r="D3" s="130" t="s">
        <v>7</v>
      </c>
      <c r="E3" s="130" t="s">
        <v>8</v>
      </c>
    </row>
    <row r="4" spans="1:5" x14ac:dyDescent="0.2">
      <c r="A4" s="130" t="s">
        <v>9</v>
      </c>
      <c r="B4" s="130" t="s">
        <v>10</v>
      </c>
      <c r="C4" s="130" t="s">
        <v>281</v>
      </c>
      <c r="D4" s="130" t="s">
        <v>11</v>
      </c>
      <c r="E4" s="130">
        <v>0.7</v>
      </c>
    </row>
    <row r="5" spans="1:5" x14ac:dyDescent="0.2">
      <c r="A5" s="130" t="s">
        <v>9</v>
      </c>
      <c r="B5" s="130" t="s">
        <v>10</v>
      </c>
      <c r="C5" s="130" t="s">
        <v>12</v>
      </c>
      <c r="D5" s="130" t="s">
        <v>13</v>
      </c>
      <c r="E5" s="130">
        <v>6.4614613265500704</v>
      </c>
    </row>
    <row r="6" spans="1:5" x14ac:dyDescent="0.2">
      <c r="A6" s="130" t="s">
        <v>9</v>
      </c>
      <c r="B6" s="130" t="s">
        <v>10</v>
      </c>
      <c r="C6" s="130" t="s">
        <v>174</v>
      </c>
      <c r="D6" s="130" t="s">
        <v>14</v>
      </c>
      <c r="E6" s="130">
        <v>7.7839999999999998</v>
      </c>
    </row>
    <row r="7" spans="1:5" x14ac:dyDescent="0.2">
      <c r="A7" s="130" t="s">
        <v>9</v>
      </c>
      <c r="B7" s="130" t="s">
        <v>10</v>
      </c>
      <c r="C7" s="130" t="s">
        <v>284</v>
      </c>
      <c r="D7" s="130" t="s">
        <v>15</v>
      </c>
      <c r="E7" s="130">
        <v>79.807019832189198</v>
      </c>
    </row>
    <row r="8" spans="1:5" x14ac:dyDescent="0.2">
      <c r="A8" s="130" t="s">
        <v>9</v>
      </c>
      <c r="B8" s="130" t="s">
        <v>10</v>
      </c>
      <c r="C8" s="130" t="s">
        <v>214</v>
      </c>
      <c r="D8" s="130" t="s">
        <v>56</v>
      </c>
      <c r="E8" s="130">
        <v>0.7</v>
      </c>
    </row>
    <row r="9" spans="1:5" x14ac:dyDescent="0.2">
      <c r="A9" s="130" t="s">
        <v>9</v>
      </c>
      <c r="B9" s="130" t="s">
        <v>10</v>
      </c>
      <c r="C9" s="130" t="s">
        <v>285</v>
      </c>
      <c r="D9" s="130" t="s">
        <v>16</v>
      </c>
      <c r="E9" s="130">
        <v>20509.75</v>
      </c>
    </row>
    <row r="10" spans="1:5" x14ac:dyDescent="0.2">
      <c r="E10" s="120" t="s">
        <v>83</v>
      </c>
    </row>
    <row r="13" spans="1:5" x14ac:dyDescent="0.2">
      <c r="A13" s="130" t="s">
        <v>17</v>
      </c>
      <c r="B13" s="130"/>
      <c r="C13" s="130"/>
      <c r="D13" s="130"/>
      <c r="E13" s="130"/>
    </row>
    <row r="14" spans="1:5" x14ac:dyDescent="0.2">
      <c r="A14" s="130" t="s">
        <v>18</v>
      </c>
      <c r="B14" s="130"/>
      <c r="C14" s="130"/>
      <c r="D14" s="130"/>
      <c r="E14" s="130"/>
    </row>
    <row r="19" spans="1:3" x14ac:dyDescent="0.2">
      <c r="A19" s="146" t="s">
        <v>99</v>
      </c>
    </row>
    <row r="20" spans="1:3" x14ac:dyDescent="0.2">
      <c r="A20" s="135" t="s">
        <v>84</v>
      </c>
      <c r="B20" s="132">
        <v>40908</v>
      </c>
      <c r="C20" s="133" t="s">
        <v>33</v>
      </c>
    </row>
    <row r="21" spans="1:3" x14ac:dyDescent="0.2">
      <c r="A21" s="135"/>
    </row>
    <row r="22" spans="1:3" x14ac:dyDescent="0.2">
      <c r="A22" s="135" t="s">
        <v>85</v>
      </c>
      <c r="B22" s="135" t="s">
        <v>86</v>
      </c>
      <c r="C22" s="134">
        <v>29109259</v>
      </c>
    </row>
    <row r="23" spans="1:3" x14ac:dyDescent="0.2">
      <c r="A23" s="135" t="s">
        <v>85</v>
      </c>
      <c r="B23" s="135" t="s">
        <v>87</v>
      </c>
      <c r="C23" s="134">
        <v>29276534</v>
      </c>
    </row>
    <row r="24" spans="1:3" x14ac:dyDescent="0.2">
      <c r="A24" s="135" t="s">
        <v>85</v>
      </c>
      <c r="B24" s="135" t="s">
        <v>88</v>
      </c>
      <c r="C24" s="134">
        <v>29512315</v>
      </c>
    </row>
    <row r="25" spans="1:3" x14ac:dyDescent="0.2">
      <c r="A25" s="135" t="s">
        <v>85</v>
      </c>
      <c r="B25" s="135" t="s">
        <v>89</v>
      </c>
      <c r="C25" s="134">
        <v>29014752</v>
      </c>
    </row>
    <row r="26" spans="1:3" x14ac:dyDescent="0.2">
      <c r="A26" s="135" t="s">
        <v>85</v>
      </c>
      <c r="B26" s="135" t="s">
        <v>90</v>
      </c>
      <c r="C26" s="134">
        <v>28733068</v>
      </c>
    </row>
    <row r="27" spans="1:3" x14ac:dyDescent="0.2">
      <c r="A27" s="135" t="s">
        <v>85</v>
      </c>
      <c r="B27" s="135" t="s">
        <v>91</v>
      </c>
      <c r="C27" s="134">
        <v>28818115</v>
      </c>
    </row>
    <row r="28" spans="1:3" x14ac:dyDescent="0.2">
      <c r="A28" s="135" t="s">
        <v>85</v>
      </c>
      <c r="B28" s="135" t="s">
        <v>92</v>
      </c>
      <c r="C28" s="134">
        <v>28826866</v>
      </c>
    </row>
    <row r="29" spans="1:3" x14ac:dyDescent="0.2">
      <c r="A29" s="135" t="s">
        <v>85</v>
      </c>
      <c r="B29" s="135" t="s">
        <v>93</v>
      </c>
      <c r="C29" s="134">
        <v>28965935</v>
      </c>
    </row>
    <row r="30" spans="1:3" x14ac:dyDescent="0.2">
      <c r="A30" s="135" t="s">
        <v>85</v>
      </c>
      <c r="B30" s="135" t="s">
        <v>94</v>
      </c>
      <c r="C30" s="134">
        <v>29629435</v>
      </c>
    </row>
    <row r="31" spans="1:3" x14ac:dyDescent="0.2">
      <c r="A31" s="135" t="s">
        <v>85</v>
      </c>
      <c r="B31" s="135" t="s">
        <v>95</v>
      </c>
      <c r="C31" s="134">
        <v>30263516</v>
      </c>
    </row>
    <row r="32" spans="1:3" x14ac:dyDescent="0.2">
      <c r="A32" s="135" t="s">
        <v>85</v>
      </c>
      <c r="B32" s="135" t="s">
        <v>97</v>
      </c>
      <c r="C32" s="134">
        <v>30216252</v>
      </c>
    </row>
    <row r="33" spans="1:3" x14ac:dyDescent="0.2">
      <c r="A33" s="135" t="s">
        <v>85</v>
      </c>
      <c r="B33" s="135" t="s">
        <v>96</v>
      </c>
      <c r="C33" s="134">
        <v>30255873</v>
      </c>
    </row>
    <row r="34" spans="1:3" x14ac:dyDescent="0.2">
      <c r="A34" s="135" t="s">
        <v>98</v>
      </c>
      <c r="C34" s="136">
        <f>SUM(C22:C33)/12</f>
        <v>29385160</v>
      </c>
    </row>
    <row r="35" spans="1:3" x14ac:dyDescent="0.2">
      <c r="C35" s="142">
        <v>29.385159999999999</v>
      </c>
    </row>
  </sheetData>
  <phoneticPr fontId="17" type="noConversion"/>
  <pageMargins left="0.7" right="0.7" top="0.78740157499999996" bottom="0.78740157499999996"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Question No. </vt:lpstr>
      <vt:lpstr>Explanations</vt:lpstr>
      <vt:lpstr>Worldbank PPP Data</vt:lpstr>
      <vt:lpstr>Exchange Rates</vt:lpstr>
      <vt:lpstr>'Worldbank PPP Data'!Druckbereich</vt:lpstr>
      <vt:lpstr>'Worldbank PPP Data'!Drucktitel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dc:creator>
  <cp:lastModifiedBy>Ferrara, Fabio</cp:lastModifiedBy>
  <dcterms:created xsi:type="dcterms:W3CDTF">2018-07-02T10:59:28Z</dcterms:created>
  <dcterms:modified xsi:type="dcterms:W3CDTF">2022-07-10T13:27:54Z</dcterms:modified>
</cp:coreProperties>
</file>