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at\AppData\Local\Temp\Rar$DIa9312.8441\"/>
    </mc:Choice>
  </mc:AlternateContent>
  <xr:revisionPtr revIDLastSave="0" documentId="13_ncr:1_{ED897E87-543F-4899-9C8A-79CB106F8C14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yurt 90 bitti" sheetId="1" r:id="rId1"/>
  </sheets>
  <definedNames>
    <definedName name="_xlnm._FilterDatabase" localSheetId="0" hidden="1">'yurt 90 bitti'!$K$5:$N$215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8" i="1" l="1"/>
  <c r="AA7" i="1"/>
  <c r="AB7" i="1"/>
  <c r="AA8" i="1"/>
  <c r="AB8" i="1"/>
  <c r="AA9" i="1"/>
  <c r="AB9" i="1"/>
  <c r="AA10" i="1"/>
  <c r="AB10" i="1"/>
  <c r="AA11" i="1"/>
  <c r="AB11" i="1"/>
  <c r="AA12" i="1"/>
  <c r="AB12" i="1"/>
  <c r="AA13" i="1"/>
  <c r="AB13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AA20" i="1"/>
  <c r="AB20" i="1"/>
  <c r="AA21" i="1"/>
  <c r="AB21" i="1"/>
  <c r="AA22" i="1"/>
  <c r="AB22" i="1"/>
  <c r="AA23" i="1"/>
  <c r="AB23" i="1"/>
  <c r="AA24" i="1"/>
  <c r="AB24" i="1"/>
  <c r="AA25" i="1"/>
  <c r="AB25" i="1"/>
  <c r="AA26" i="1"/>
  <c r="AB26" i="1"/>
  <c r="AA27" i="1"/>
  <c r="AB27" i="1"/>
  <c r="AA28" i="1"/>
  <c r="AB28" i="1"/>
  <c r="AA29" i="1"/>
  <c r="AB29" i="1"/>
  <c r="AA30" i="1"/>
  <c r="AB30" i="1"/>
  <c r="AA31" i="1"/>
  <c r="AB31" i="1"/>
  <c r="AA32" i="1"/>
  <c r="AB32" i="1"/>
  <c r="AA33" i="1"/>
  <c r="AB33" i="1"/>
  <c r="AA34" i="1"/>
  <c r="AB34" i="1"/>
  <c r="AA35" i="1"/>
  <c r="AB35" i="1"/>
  <c r="AA36" i="1"/>
  <c r="AB36" i="1"/>
  <c r="AA37" i="1"/>
  <c r="AB37" i="1"/>
  <c r="AA38" i="1"/>
  <c r="AB38" i="1"/>
  <c r="AA39" i="1"/>
  <c r="AB39" i="1"/>
  <c r="AA40" i="1"/>
  <c r="AB40" i="1"/>
  <c r="AA41" i="1"/>
  <c r="AB41" i="1"/>
  <c r="AA42" i="1"/>
  <c r="AB42" i="1"/>
  <c r="AA43" i="1"/>
  <c r="AB43" i="1"/>
  <c r="AA44" i="1"/>
  <c r="AB44" i="1"/>
  <c r="AA45" i="1"/>
  <c r="AB45" i="1"/>
  <c r="AA46" i="1"/>
  <c r="AB46" i="1"/>
  <c r="AB48" i="1"/>
  <c r="AA49" i="1"/>
  <c r="AB49" i="1"/>
  <c r="AA50" i="1"/>
  <c r="AB50" i="1"/>
  <c r="AA51" i="1"/>
  <c r="AB51" i="1"/>
  <c r="AA52" i="1"/>
  <c r="AB52" i="1"/>
  <c r="AA53" i="1"/>
  <c r="AB53" i="1"/>
  <c r="AA54" i="1"/>
  <c r="AB54" i="1"/>
  <c r="AA55" i="1"/>
  <c r="AB55" i="1"/>
  <c r="AA56" i="1"/>
  <c r="AB56" i="1"/>
  <c r="AA57" i="1"/>
  <c r="AB57" i="1"/>
  <c r="AA58" i="1"/>
  <c r="AB58" i="1"/>
  <c r="AA59" i="1"/>
  <c r="AB59" i="1"/>
  <c r="AA60" i="1"/>
  <c r="AB60" i="1"/>
  <c r="AA61" i="1"/>
  <c r="AB61" i="1"/>
  <c r="AA63" i="1"/>
  <c r="AB63" i="1"/>
  <c r="AA64" i="1"/>
  <c r="AB64" i="1"/>
  <c r="AA65" i="1"/>
  <c r="AB65" i="1"/>
  <c r="AA66" i="1"/>
  <c r="AB66" i="1"/>
  <c r="AA67" i="1"/>
  <c r="AB67" i="1"/>
  <c r="AA68" i="1"/>
  <c r="AB68" i="1"/>
  <c r="AA70" i="1"/>
  <c r="AB70" i="1"/>
  <c r="AA71" i="1"/>
  <c r="AB71" i="1"/>
  <c r="AA72" i="1"/>
  <c r="AB72" i="1"/>
  <c r="AA73" i="1"/>
  <c r="AB73" i="1"/>
  <c r="AA74" i="1"/>
  <c r="AB74" i="1"/>
  <c r="AA75" i="1"/>
  <c r="AB75" i="1"/>
  <c r="AA76" i="1"/>
  <c r="AB76" i="1"/>
  <c r="AA77" i="1"/>
  <c r="AB77" i="1"/>
  <c r="AA78" i="1"/>
  <c r="AB78" i="1"/>
  <c r="AA79" i="1"/>
  <c r="AB79" i="1"/>
  <c r="AA80" i="1"/>
  <c r="AB80" i="1"/>
  <c r="AA81" i="1"/>
  <c r="AB81" i="1"/>
  <c r="AA82" i="1"/>
  <c r="AB82" i="1"/>
  <c r="AA83" i="1"/>
  <c r="AB83" i="1"/>
  <c r="AA84" i="1"/>
  <c r="AB84" i="1"/>
  <c r="AA85" i="1"/>
  <c r="AB85" i="1"/>
  <c r="AA86" i="1"/>
  <c r="AB86" i="1"/>
  <c r="AA87" i="1"/>
  <c r="AB87" i="1"/>
  <c r="AA88" i="1"/>
  <c r="AB88" i="1"/>
  <c r="AA89" i="1"/>
  <c r="AB89" i="1"/>
  <c r="AA90" i="1"/>
  <c r="AB90" i="1"/>
  <c r="AA91" i="1"/>
  <c r="AB91" i="1"/>
  <c r="AA92" i="1"/>
  <c r="AB92" i="1"/>
  <c r="AA93" i="1"/>
  <c r="AB93" i="1"/>
  <c r="AA94" i="1"/>
  <c r="AB94" i="1"/>
  <c r="AA95" i="1"/>
  <c r="AB95" i="1"/>
  <c r="AA96" i="1"/>
  <c r="AB96" i="1"/>
  <c r="AA97" i="1"/>
  <c r="AB97" i="1"/>
  <c r="AA98" i="1"/>
  <c r="AB98" i="1"/>
  <c r="AA99" i="1"/>
  <c r="AB99" i="1"/>
  <c r="AA100" i="1"/>
  <c r="AB100" i="1"/>
  <c r="AA101" i="1"/>
  <c r="AB101" i="1"/>
  <c r="AA102" i="1"/>
  <c r="AB102" i="1"/>
  <c r="AA103" i="1"/>
  <c r="AB103" i="1"/>
  <c r="AA104" i="1"/>
  <c r="AB104" i="1"/>
  <c r="AA105" i="1"/>
  <c r="AB105" i="1"/>
  <c r="AA106" i="1"/>
  <c r="AB106" i="1"/>
  <c r="AA107" i="1"/>
  <c r="AB107" i="1"/>
  <c r="AA108" i="1"/>
  <c r="AB108" i="1"/>
  <c r="AA109" i="1"/>
  <c r="AB109" i="1"/>
  <c r="AA110" i="1"/>
  <c r="AB110" i="1"/>
  <c r="AA111" i="1"/>
  <c r="AB111" i="1"/>
  <c r="AA112" i="1"/>
  <c r="AB112" i="1"/>
  <c r="AA113" i="1"/>
  <c r="AB113" i="1"/>
  <c r="AA114" i="1"/>
  <c r="AB114" i="1"/>
  <c r="AA115" i="1"/>
  <c r="AB115" i="1"/>
  <c r="AA116" i="1"/>
  <c r="AB116" i="1"/>
  <c r="AA117" i="1"/>
  <c r="AB117" i="1"/>
  <c r="AA118" i="1"/>
  <c r="AB118" i="1"/>
  <c r="AA119" i="1"/>
  <c r="AB119" i="1"/>
  <c r="AA120" i="1"/>
  <c r="AB120" i="1"/>
  <c r="AA121" i="1"/>
  <c r="AB121" i="1"/>
  <c r="AA122" i="1"/>
  <c r="AB122" i="1"/>
  <c r="AA123" i="1"/>
  <c r="AB123" i="1"/>
  <c r="AA124" i="1"/>
  <c r="AB124" i="1"/>
  <c r="AA125" i="1"/>
  <c r="AB125" i="1"/>
  <c r="AA126" i="1"/>
  <c r="AB126" i="1"/>
  <c r="AA127" i="1"/>
  <c r="AB127" i="1"/>
  <c r="AA128" i="1"/>
  <c r="AB128" i="1"/>
  <c r="AA129" i="1"/>
  <c r="AB129" i="1"/>
  <c r="AA130" i="1"/>
  <c r="AB130" i="1"/>
  <c r="AA131" i="1"/>
  <c r="AB131" i="1"/>
  <c r="AA132" i="1"/>
  <c r="AB132" i="1"/>
  <c r="AA133" i="1"/>
  <c r="AB133" i="1"/>
  <c r="AA134" i="1"/>
  <c r="AB134" i="1"/>
  <c r="AA135" i="1"/>
  <c r="AB135" i="1"/>
  <c r="AA136" i="1"/>
  <c r="AB136" i="1"/>
  <c r="AA137" i="1"/>
  <c r="AB137" i="1"/>
  <c r="AA138" i="1"/>
  <c r="AB138" i="1"/>
  <c r="AA139" i="1"/>
  <c r="AB139" i="1"/>
  <c r="AA140" i="1"/>
  <c r="AB140" i="1"/>
  <c r="AA141" i="1"/>
  <c r="AB141" i="1"/>
  <c r="AA142" i="1"/>
  <c r="AB142" i="1"/>
  <c r="AA143" i="1"/>
  <c r="AB143" i="1"/>
  <c r="AA144" i="1"/>
  <c r="AB144" i="1"/>
  <c r="AA145" i="1"/>
  <c r="AB145" i="1"/>
  <c r="AA146" i="1"/>
  <c r="AB146" i="1"/>
  <c r="AA147" i="1"/>
  <c r="AB147" i="1"/>
  <c r="AA148" i="1"/>
  <c r="AB148" i="1"/>
  <c r="AA149" i="1"/>
  <c r="AB149" i="1"/>
  <c r="AA150" i="1"/>
  <c r="AB150" i="1"/>
  <c r="AA151" i="1"/>
  <c r="AB151" i="1"/>
  <c r="AA152" i="1"/>
  <c r="AB152" i="1"/>
  <c r="AA153" i="1"/>
  <c r="AB153" i="1"/>
  <c r="AA154" i="1"/>
  <c r="AB154" i="1"/>
  <c r="AA155" i="1"/>
  <c r="AB155" i="1"/>
  <c r="AA156" i="1"/>
  <c r="AB156" i="1"/>
  <c r="AA157" i="1"/>
  <c r="AB157" i="1"/>
  <c r="AA158" i="1"/>
  <c r="AB158" i="1"/>
  <c r="AA159" i="1"/>
  <c r="AB159" i="1"/>
  <c r="AA160" i="1"/>
  <c r="AB160" i="1"/>
  <c r="AA161" i="1"/>
  <c r="AB161" i="1"/>
  <c r="AA162" i="1"/>
  <c r="AB162" i="1"/>
  <c r="AA163" i="1"/>
  <c r="AB163" i="1"/>
  <c r="AA164" i="1"/>
  <c r="AB164" i="1"/>
  <c r="AA165" i="1"/>
  <c r="AB165" i="1"/>
  <c r="AA166" i="1"/>
  <c r="AB166" i="1"/>
  <c r="AA167" i="1"/>
  <c r="AB167" i="1"/>
  <c r="AA168" i="1"/>
  <c r="AB168" i="1"/>
  <c r="AA169" i="1"/>
  <c r="AB169" i="1"/>
  <c r="AA170" i="1"/>
  <c r="AB170" i="1"/>
  <c r="AA171" i="1"/>
  <c r="AB171" i="1"/>
  <c r="AA172" i="1"/>
  <c r="AB172" i="1"/>
  <c r="AA173" i="1"/>
  <c r="AB173" i="1"/>
  <c r="AA174" i="1"/>
  <c r="AB174" i="1"/>
  <c r="AA175" i="1"/>
  <c r="AB175" i="1"/>
  <c r="AA176" i="1"/>
  <c r="AB176" i="1"/>
  <c r="AA177" i="1"/>
  <c r="AB177" i="1"/>
  <c r="AA178" i="1"/>
  <c r="AB178" i="1"/>
  <c r="AA179" i="1"/>
  <c r="AB179" i="1"/>
  <c r="AA180" i="1"/>
  <c r="AB180" i="1"/>
  <c r="AA181" i="1"/>
  <c r="AB181" i="1"/>
  <c r="AA182" i="1"/>
  <c r="AB182" i="1"/>
  <c r="AA183" i="1"/>
  <c r="AB183" i="1"/>
  <c r="AA184" i="1"/>
  <c r="AB184" i="1"/>
  <c r="AA185" i="1"/>
  <c r="AB185" i="1"/>
  <c r="AA186" i="1"/>
  <c r="AB186" i="1"/>
  <c r="AA187" i="1"/>
  <c r="AB187" i="1"/>
  <c r="AA188" i="1"/>
  <c r="AB188" i="1"/>
  <c r="AA189" i="1"/>
  <c r="AB189" i="1"/>
  <c r="AA190" i="1"/>
  <c r="AB190" i="1"/>
  <c r="AA192" i="1"/>
  <c r="AB192" i="1"/>
  <c r="AA193" i="1"/>
  <c r="AB193" i="1"/>
  <c r="AA194" i="1"/>
  <c r="AB194" i="1"/>
  <c r="AA195" i="1"/>
  <c r="AB195" i="1"/>
  <c r="AA196" i="1"/>
  <c r="AB196" i="1"/>
  <c r="AA197" i="1"/>
  <c r="AB197" i="1"/>
  <c r="AA198" i="1"/>
  <c r="AB198" i="1"/>
  <c r="AA199" i="1"/>
  <c r="AB199" i="1"/>
  <c r="AA200" i="1"/>
  <c r="AB200" i="1"/>
  <c r="AA201" i="1"/>
  <c r="AB201" i="1"/>
  <c r="AA202" i="1"/>
  <c r="AB202" i="1"/>
  <c r="AA203" i="1"/>
  <c r="AB203" i="1"/>
  <c r="AA204" i="1"/>
  <c r="AB204" i="1"/>
  <c r="AA205" i="1"/>
  <c r="AB205" i="1"/>
  <c r="AA206" i="1"/>
  <c r="AB206" i="1"/>
  <c r="AA207" i="1"/>
  <c r="AB207" i="1"/>
  <c r="AA208" i="1"/>
  <c r="AB208" i="1"/>
  <c r="AA209" i="1"/>
  <c r="AB209" i="1"/>
  <c r="AA210" i="1"/>
  <c r="AB210" i="1"/>
  <c r="AA211" i="1"/>
  <c r="AB211" i="1"/>
  <c r="AA212" i="1"/>
  <c r="AB212" i="1"/>
  <c r="AA213" i="1"/>
  <c r="AB213" i="1"/>
  <c r="AA214" i="1"/>
  <c r="AB214" i="1"/>
  <c r="AA215" i="1"/>
  <c r="AB215" i="1"/>
  <c r="AB6" i="1"/>
  <c r="AA6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8" i="1"/>
  <c r="Z9" i="1"/>
  <c r="Z10" i="1"/>
  <c r="Z7" i="1"/>
  <c r="Z6" i="1"/>
  <c r="AB2" i="1"/>
  <c r="AC2" i="1"/>
  <c r="AB3" i="1"/>
  <c r="AC3" i="1"/>
  <c r="AB4" i="1"/>
  <c r="AC4" i="1"/>
  <c r="AA4" i="1"/>
  <c r="AA3" i="1"/>
  <c r="AA2" i="1"/>
  <c r="N2" i="1"/>
  <c r="N3" i="1"/>
  <c r="M3" i="1"/>
  <c r="M2" i="1"/>
  <c r="V23" i="1"/>
  <c r="V24" i="1"/>
  <c r="V25" i="1"/>
  <c r="V27" i="1"/>
  <c r="V39" i="1"/>
  <c r="V45" i="1"/>
  <c r="V46" i="1"/>
  <c r="V47" i="1"/>
  <c r="V48" i="1"/>
  <c r="V55" i="1"/>
  <c r="V61" i="1"/>
  <c r="V62" i="1"/>
  <c r="V71" i="1"/>
  <c r="V72" i="1"/>
  <c r="V73" i="1"/>
  <c r="V74" i="1"/>
  <c r="V75" i="1"/>
  <c r="V78" i="1"/>
  <c r="V87" i="1"/>
  <c r="V88" i="1"/>
  <c r="V89" i="1"/>
  <c r="V93" i="1"/>
  <c r="V94" i="1"/>
  <c r="V95" i="1"/>
  <c r="V96" i="1"/>
  <c r="V97" i="1"/>
  <c r="V103" i="1"/>
  <c r="V105" i="1"/>
  <c r="V109" i="1"/>
  <c r="V110" i="1"/>
  <c r="V111" i="1"/>
  <c r="V112" i="1"/>
  <c r="V120" i="1"/>
  <c r="V121" i="1"/>
  <c r="V122" i="1"/>
  <c r="V123" i="1"/>
  <c r="V125" i="1"/>
  <c r="V126" i="1"/>
  <c r="V128" i="1"/>
  <c r="V151" i="1"/>
  <c r="V152" i="1"/>
  <c r="V153" i="1"/>
  <c r="V155" i="1"/>
  <c r="V167" i="1"/>
  <c r="V173" i="1"/>
  <c r="V174" i="1"/>
  <c r="V175" i="1"/>
  <c r="V176" i="1"/>
  <c r="V183" i="1"/>
  <c r="V189" i="1"/>
  <c r="V190" i="1"/>
  <c r="V199" i="1"/>
  <c r="V200" i="1"/>
  <c r="V201" i="1"/>
  <c r="V202" i="1"/>
  <c r="V203" i="1"/>
  <c r="V206" i="1"/>
  <c r="X16" i="1"/>
  <c r="X17" i="1"/>
  <c r="X7" i="1"/>
  <c r="V215" i="1"/>
  <c r="W7" i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W17" i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6" i="1"/>
  <c r="X6" i="1" s="1"/>
  <c r="U9" i="1"/>
  <c r="V9" i="1" s="1"/>
  <c r="U10" i="1"/>
  <c r="V10" i="1" s="1"/>
  <c r="U11" i="1"/>
  <c r="V11" i="1" s="1"/>
  <c r="U12" i="1"/>
  <c r="V12" i="1" s="1"/>
  <c r="U13" i="1"/>
  <c r="V13" i="1" s="1"/>
  <c r="U14" i="1"/>
  <c r="V14" i="1" s="1"/>
  <c r="U15" i="1"/>
  <c r="V15" i="1" s="1"/>
  <c r="U16" i="1"/>
  <c r="V16" i="1" s="1"/>
  <c r="U17" i="1"/>
  <c r="V17" i="1" s="1"/>
  <c r="U18" i="1"/>
  <c r="V18" i="1" s="1"/>
  <c r="U19" i="1"/>
  <c r="V19" i="1" s="1"/>
  <c r="U20" i="1"/>
  <c r="V20" i="1" s="1"/>
  <c r="U21" i="1"/>
  <c r="V21" i="1" s="1"/>
  <c r="U22" i="1"/>
  <c r="V22" i="1" s="1"/>
  <c r="U23" i="1"/>
  <c r="U24" i="1"/>
  <c r="U25" i="1"/>
  <c r="U26" i="1"/>
  <c r="V26" i="1" s="1"/>
  <c r="U27" i="1"/>
  <c r="U28" i="1"/>
  <c r="V28" i="1" s="1"/>
  <c r="U29" i="1"/>
  <c r="V29" i="1" s="1"/>
  <c r="U30" i="1"/>
  <c r="V30" i="1" s="1"/>
  <c r="U31" i="1"/>
  <c r="V31" i="1" s="1"/>
  <c r="U32" i="1"/>
  <c r="V32" i="1" s="1"/>
  <c r="U33" i="1"/>
  <c r="V33" i="1" s="1"/>
  <c r="U34" i="1"/>
  <c r="V34" i="1" s="1"/>
  <c r="U35" i="1"/>
  <c r="V35" i="1" s="1"/>
  <c r="U36" i="1"/>
  <c r="V36" i="1" s="1"/>
  <c r="U37" i="1"/>
  <c r="V37" i="1" s="1"/>
  <c r="U38" i="1"/>
  <c r="V38" i="1" s="1"/>
  <c r="U39" i="1"/>
  <c r="U40" i="1"/>
  <c r="V40" i="1" s="1"/>
  <c r="U41" i="1"/>
  <c r="V41" i="1" s="1"/>
  <c r="U42" i="1"/>
  <c r="V42" i="1" s="1"/>
  <c r="U43" i="1"/>
  <c r="V43" i="1" s="1"/>
  <c r="U44" i="1"/>
  <c r="V44" i="1" s="1"/>
  <c r="U45" i="1"/>
  <c r="U46" i="1"/>
  <c r="U47" i="1"/>
  <c r="U48" i="1"/>
  <c r="U49" i="1"/>
  <c r="V49" i="1" s="1"/>
  <c r="U50" i="1"/>
  <c r="V50" i="1" s="1"/>
  <c r="U51" i="1"/>
  <c r="V51" i="1" s="1"/>
  <c r="U52" i="1"/>
  <c r="V52" i="1" s="1"/>
  <c r="U53" i="1"/>
  <c r="V53" i="1" s="1"/>
  <c r="U54" i="1"/>
  <c r="V54" i="1" s="1"/>
  <c r="U55" i="1"/>
  <c r="U56" i="1"/>
  <c r="V56" i="1" s="1"/>
  <c r="U57" i="1"/>
  <c r="V57" i="1" s="1"/>
  <c r="U58" i="1"/>
  <c r="V58" i="1" s="1"/>
  <c r="U59" i="1"/>
  <c r="V59" i="1" s="1"/>
  <c r="U60" i="1"/>
  <c r="V60" i="1" s="1"/>
  <c r="U61" i="1"/>
  <c r="U62" i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U72" i="1"/>
  <c r="U73" i="1"/>
  <c r="U74" i="1"/>
  <c r="U75" i="1"/>
  <c r="U76" i="1"/>
  <c r="V76" i="1" s="1"/>
  <c r="U77" i="1"/>
  <c r="V77" i="1" s="1"/>
  <c r="U78" i="1"/>
  <c r="U79" i="1"/>
  <c r="V79" i="1" s="1"/>
  <c r="U80" i="1"/>
  <c r="V80" i="1" s="1"/>
  <c r="U81" i="1"/>
  <c r="V81" i="1" s="1"/>
  <c r="U82" i="1"/>
  <c r="V82" i="1" s="1"/>
  <c r="U83" i="1"/>
  <c r="V83" i="1" s="1"/>
  <c r="U84" i="1"/>
  <c r="V84" i="1" s="1"/>
  <c r="U85" i="1"/>
  <c r="V85" i="1" s="1"/>
  <c r="U86" i="1"/>
  <c r="V86" i="1" s="1"/>
  <c r="U87" i="1"/>
  <c r="U88" i="1"/>
  <c r="U89" i="1"/>
  <c r="U90" i="1"/>
  <c r="V90" i="1" s="1"/>
  <c r="U91" i="1"/>
  <c r="V91" i="1" s="1"/>
  <c r="U92" i="1"/>
  <c r="V92" i="1" s="1"/>
  <c r="U93" i="1"/>
  <c r="U94" i="1"/>
  <c r="U95" i="1"/>
  <c r="U96" i="1"/>
  <c r="U97" i="1"/>
  <c r="U98" i="1"/>
  <c r="V98" i="1" s="1"/>
  <c r="U99" i="1"/>
  <c r="V99" i="1" s="1"/>
  <c r="U100" i="1"/>
  <c r="V100" i="1" s="1"/>
  <c r="U101" i="1"/>
  <c r="V101" i="1" s="1"/>
  <c r="U102" i="1"/>
  <c r="V102" i="1" s="1"/>
  <c r="U103" i="1"/>
  <c r="U104" i="1"/>
  <c r="V104" i="1" s="1"/>
  <c r="U105" i="1"/>
  <c r="U106" i="1"/>
  <c r="V106" i="1" s="1"/>
  <c r="U107" i="1"/>
  <c r="V107" i="1" s="1"/>
  <c r="U108" i="1"/>
  <c r="V108" i="1" s="1"/>
  <c r="U109" i="1"/>
  <c r="U110" i="1"/>
  <c r="U111" i="1"/>
  <c r="U112" i="1"/>
  <c r="U113" i="1"/>
  <c r="V113" i="1" s="1"/>
  <c r="U114" i="1"/>
  <c r="V114" i="1" s="1"/>
  <c r="U115" i="1"/>
  <c r="V115" i="1" s="1"/>
  <c r="U116" i="1"/>
  <c r="V116" i="1" s="1"/>
  <c r="U117" i="1"/>
  <c r="V117" i="1" s="1"/>
  <c r="U118" i="1"/>
  <c r="V118" i="1" s="1"/>
  <c r="U119" i="1"/>
  <c r="V119" i="1" s="1"/>
  <c r="U120" i="1"/>
  <c r="U121" i="1"/>
  <c r="U122" i="1"/>
  <c r="U123" i="1"/>
  <c r="U124" i="1"/>
  <c r="V124" i="1" s="1"/>
  <c r="U125" i="1"/>
  <c r="U126" i="1"/>
  <c r="U127" i="1"/>
  <c r="V127" i="1" s="1"/>
  <c r="U128" i="1"/>
  <c r="U129" i="1"/>
  <c r="V129" i="1" s="1"/>
  <c r="U130" i="1"/>
  <c r="V130" i="1" s="1"/>
  <c r="U131" i="1"/>
  <c r="V131" i="1" s="1"/>
  <c r="U132" i="1"/>
  <c r="V132" i="1" s="1"/>
  <c r="U133" i="1"/>
  <c r="V133" i="1" s="1"/>
  <c r="U134" i="1"/>
  <c r="V134" i="1" s="1"/>
  <c r="U135" i="1"/>
  <c r="V135" i="1" s="1"/>
  <c r="U136" i="1"/>
  <c r="V136" i="1" s="1"/>
  <c r="U137" i="1"/>
  <c r="V137" i="1" s="1"/>
  <c r="U138" i="1"/>
  <c r="V138" i="1" s="1"/>
  <c r="U139" i="1"/>
  <c r="V139" i="1" s="1"/>
  <c r="U140" i="1"/>
  <c r="V140" i="1" s="1"/>
  <c r="U141" i="1"/>
  <c r="V141" i="1" s="1"/>
  <c r="U142" i="1"/>
  <c r="V142" i="1" s="1"/>
  <c r="U143" i="1"/>
  <c r="V143" i="1" s="1"/>
  <c r="U144" i="1"/>
  <c r="V144" i="1" s="1"/>
  <c r="U145" i="1"/>
  <c r="V145" i="1" s="1"/>
  <c r="U146" i="1"/>
  <c r="V146" i="1" s="1"/>
  <c r="U147" i="1"/>
  <c r="V147" i="1" s="1"/>
  <c r="U148" i="1"/>
  <c r="V148" i="1" s="1"/>
  <c r="U149" i="1"/>
  <c r="V149" i="1" s="1"/>
  <c r="U150" i="1"/>
  <c r="V150" i="1" s="1"/>
  <c r="U151" i="1"/>
  <c r="U152" i="1"/>
  <c r="U153" i="1"/>
  <c r="U154" i="1"/>
  <c r="V154" i="1" s="1"/>
  <c r="U155" i="1"/>
  <c r="U156" i="1"/>
  <c r="V156" i="1" s="1"/>
  <c r="U157" i="1"/>
  <c r="V157" i="1" s="1"/>
  <c r="U158" i="1"/>
  <c r="V158" i="1" s="1"/>
  <c r="U159" i="1"/>
  <c r="V159" i="1" s="1"/>
  <c r="U160" i="1"/>
  <c r="V160" i="1" s="1"/>
  <c r="U161" i="1"/>
  <c r="V161" i="1" s="1"/>
  <c r="U162" i="1"/>
  <c r="V162" i="1" s="1"/>
  <c r="U163" i="1"/>
  <c r="V163" i="1" s="1"/>
  <c r="U164" i="1"/>
  <c r="V164" i="1" s="1"/>
  <c r="U165" i="1"/>
  <c r="V165" i="1" s="1"/>
  <c r="U166" i="1"/>
  <c r="V166" i="1" s="1"/>
  <c r="U167" i="1"/>
  <c r="U168" i="1"/>
  <c r="V168" i="1" s="1"/>
  <c r="U169" i="1"/>
  <c r="V169" i="1" s="1"/>
  <c r="U170" i="1"/>
  <c r="V170" i="1" s="1"/>
  <c r="U171" i="1"/>
  <c r="V171" i="1" s="1"/>
  <c r="U172" i="1"/>
  <c r="V172" i="1" s="1"/>
  <c r="U173" i="1"/>
  <c r="U174" i="1"/>
  <c r="U175" i="1"/>
  <c r="U176" i="1"/>
  <c r="U177" i="1"/>
  <c r="V177" i="1" s="1"/>
  <c r="U178" i="1"/>
  <c r="V178" i="1" s="1"/>
  <c r="U179" i="1"/>
  <c r="V179" i="1" s="1"/>
  <c r="U180" i="1"/>
  <c r="V180" i="1" s="1"/>
  <c r="U181" i="1"/>
  <c r="V181" i="1" s="1"/>
  <c r="U182" i="1"/>
  <c r="V182" i="1" s="1"/>
  <c r="U183" i="1"/>
  <c r="U184" i="1"/>
  <c r="V184" i="1" s="1"/>
  <c r="U185" i="1"/>
  <c r="V185" i="1" s="1"/>
  <c r="U186" i="1"/>
  <c r="V186" i="1" s="1"/>
  <c r="U187" i="1"/>
  <c r="V187" i="1" s="1"/>
  <c r="U188" i="1"/>
  <c r="V188" i="1" s="1"/>
  <c r="U189" i="1"/>
  <c r="U190" i="1"/>
  <c r="U191" i="1"/>
  <c r="V191" i="1" s="1"/>
  <c r="U192" i="1"/>
  <c r="V192" i="1" s="1"/>
  <c r="U193" i="1"/>
  <c r="V193" i="1" s="1"/>
  <c r="U194" i="1"/>
  <c r="V194" i="1" s="1"/>
  <c r="U195" i="1"/>
  <c r="V195" i="1" s="1"/>
  <c r="U196" i="1"/>
  <c r="V196" i="1" s="1"/>
  <c r="U197" i="1"/>
  <c r="V197" i="1" s="1"/>
  <c r="U198" i="1"/>
  <c r="V198" i="1" s="1"/>
  <c r="U199" i="1"/>
  <c r="U200" i="1"/>
  <c r="U201" i="1"/>
  <c r="U202" i="1"/>
  <c r="U203" i="1"/>
  <c r="U204" i="1"/>
  <c r="V204" i="1" s="1"/>
  <c r="U205" i="1"/>
  <c r="V205" i="1" s="1"/>
  <c r="U206" i="1"/>
  <c r="U207" i="1"/>
  <c r="V207" i="1" s="1"/>
  <c r="U208" i="1"/>
  <c r="V208" i="1" s="1"/>
  <c r="U209" i="1"/>
  <c r="V209" i="1" s="1"/>
  <c r="U210" i="1"/>
  <c r="V210" i="1" s="1"/>
  <c r="U211" i="1"/>
  <c r="V211" i="1" s="1"/>
  <c r="U212" i="1"/>
  <c r="V212" i="1" s="1"/>
  <c r="U213" i="1"/>
  <c r="V213" i="1" s="1"/>
  <c r="U214" i="1"/>
  <c r="V214" i="1" s="1"/>
  <c r="U215" i="1"/>
  <c r="U7" i="1"/>
  <c r="V7" i="1" s="1"/>
  <c r="U8" i="1"/>
  <c r="V8" i="1" s="1"/>
  <c r="W215" i="1"/>
  <c r="X215" i="1" s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2" i="1"/>
  <c r="N53" i="1"/>
  <c r="N54" i="1"/>
  <c r="N55" i="1"/>
  <c r="N56" i="1"/>
  <c r="N57" i="1"/>
  <c r="N59" i="1"/>
  <c r="N60" i="1"/>
  <c r="N62" i="1"/>
  <c r="N63" i="1"/>
  <c r="N64" i="1"/>
  <c r="N65" i="1"/>
  <c r="N68" i="1"/>
  <c r="N69" i="1"/>
  <c r="N70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2" i="1"/>
  <c r="N203" i="1"/>
  <c r="N204" i="1"/>
  <c r="N206" i="1"/>
  <c r="N207" i="1"/>
  <c r="N208" i="1"/>
  <c r="N209" i="1"/>
  <c r="N210" i="1"/>
  <c r="N211" i="1"/>
  <c r="N212" i="1"/>
  <c r="N213" i="1"/>
  <c r="N214" i="1"/>
  <c r="N215" i="1"/>
  <c r="N6" i="1"/>
  <c r="M8" i="1"/>
  <c r="M7" i="1"/>
  <c r="M6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I196" i="1"/>
  <c r="N200" i="1" s="1"/>
  <c r="I67" i="1"/>
  <c r="N71" i="1" s="1"/>
  <c r="I63" i="1"/>
  <c r="N67" i="1" s="1"/>
  <c r="I62" i="1"/>
  <c r="N66" i="1" s="1"/>
  <c r="I57" i="1"/>
  <c r="N61" i="1" s="1"/>
  <c r="I54" i="1"/>
  <c r="N58" i="1" s="1"/>
  <c r="I47" i="1"/>
  <c r="N51" i="1" s="1"/>
  <c r="I201" i="1"/>
  <c r="N205" i="1" s="1"/>
  <c r="I197" i="1"/>
  <c r="N201" i="1" s="1"/>
  <c r="H196" i="1"/>
  <c r="M200" i="1" s="1"/>
  <c r="H197" i="1"/>
  <c r="M201" i="1" s="1"/>
  <c r="K3" i="1"/>
  <c r="K2" i="1"/>
  <c r="K44" i="1" l="1"/>
  <c r="K130" i="1"/>
  <c r="K124" i="1"/>
  <c r="K60" i="1"/>
  <c r="T210" i="1"/>
  <c r="K178" i="1"/>
  <c r="K122" i="1"/>
  <c r="K58" i="1"/>
  <c r="K66" i="1"/>
  <c r="K186" i="1"/>
  <c r="K183" i="1"/>
  <c r="K172" i="1"/>
  <c r="K114" i="1"/>
  <c r="K50" i="1"/>
  <c r="K187" i="1"/>
  <c r="T212" i="1"/>
  <c r="K123" i="1"/>
  <c r="K6" i="1"/>
  <c r="K171" i="1"/>
  <c r="K108" i="1"/>
  <c r="T213" i="1"/>
  <c r="K8" i="1"/>
  <c r="K24" i="1"/>
  <c r="K40" i="1"/>
  <c r="K56" i="1"/>
  <c r="K72" i="1"/>
  <c r="K88" i="1"/>
  <c r="K104" i="1"/>
  <c r="K120" i="1"/>
  <c r="K136" i="1"/>
  <c r="K152" i="1"/>
  <c r="K168" i="1"/>
  <c r="K184" i="1"/>
  <c r="K9" i="1"/>
  <c r="K25" i="1"/>
  <c r="K41" i="1"/>
  <c r="K57" i="1"/>
  <c r="K73" i="1"/>
  <c r="K89" i="1"/>
  <c r="K105" i="1"/>
  <c r="K121" i="1"/>
  <c r="K137" i="1"/>
  <c r="K153" i="1"/>
  <c r="K169" i="1"/>
  <c r="K185" i="1"/>
  <c r="K13" i="1"/>
  <c r="K29" i="1"/>
  <c r="K45" i="1"/>
  <c r="K61" i="1"/>
  <c r="K77" i="1"/>
  <c r="K93" i="1"/>
  <c r="K109" i="1"/>
  <c r="K125" i="1"/>
  <c r="K141" i="1"/>
  <c r="K157" i="1"/>
  <c r="K173" i="1"/>
  <c r="K189" i="1"/>
  <c r="K205" i="1"/>
  <c r="K31" i="1"/>
  <c r="K63" i="1"/>
  <c r="K111" i="1"/>
  <c r="K143" i="1"/>
  <c r="K175" i="1"/>
  <c r="K207" i="1"/>
  <c r="K32" i="1"/>
  <c r="K64" i="1"/>
  <c r="K112" i="1"/>
  <c r="K144" i="1"/>
  <c r="K176" i="1"/>
  <c r="K208" i="1"/>
  <c r="K33" i="1"/>
  <c r="K49" i="1"/>
  <c r="K81" i="1"/>
  <c r="K113" i="1"/>
  <c r="K145" i="1"/>
  <c r="K177" i="1"/>
  <c r="K14" i="1"/>
  <c r="K30" i="1"/>
  <c r="K46" i="1"/>
  <c r="K62" i="1"/>
  <c r="K78" i="1"/>
  <c r="K94" i="1"/>
  <c r="K110" i="1"/>
  <c r="K126" i="1"/>
  <c r="K142" i="1"/>
  <c r="K158" i="1"/>
  <c r="K174" i="1"/>
  <c r="K190" i="1"/>
  <c r="K206" i="1"/>
  <c r="K15" i="1"/>
  <c r="K47" i="1"/>
  <c r="K79" i="1"/>
  <c r="K95" i="1"/>
  <c r="K127" i="1"/>
  <c r="K159" i="1"/>
  <c r="K191" i="1"/>
  <c r="K16" i="1"/>
  <c r="K48" i="1"/>
  <c r="K80" i="1"/>
  <c r="K96" i="1"/>
  <c r="K128" i="1"/>
  <c r="K160" i="1"/>
  <c r="K192" i="1"/>
  <c r="K17" i="1"/>
  <c r="K65" i="1"/>
  <c r="K97" i="1"/>
  <c r="K129" i="1"/>
  <c r="K161" i="1"/>
  <c r="K193" i="1"/>
  <c r="K209" i="1"/>
  <c r="K19" i="1"/>
  <c r="K35" i="1"/>
  <c r="K51" i="1"/>
  <c r="K67" i="1"/>
  <c r="K83" i="1"/>
  <c r="K99" i="1"/>
  <c r="K115" i="1"/>
  <c r="K131" i="1"/>
  <c r="K147" i="1"/>
  <c r="K163" i="1"/>
  <c r="K179" i="1"/>
  <c r="K195" i="1"/>
  <c r="K211" i="1"/>
  <c r="K20" i="1"/>
  <c r="K36" i="1"/>
  <c r="K52" i="1"/>
  <c r="K68" i="1"/>
  <c r="K84" i="1"/>
  <c r="K100" i="1"/>
  <c r="K116" i="1"/>
  <c r="K132" i="1"/>
  <c r="K148" i="1"/>
  <c r="K164" i="1"/>
  <c r="K180" i="1"/>
  <c r="K196" i="1"/>
  <c r="K212" i="1"/>
  <c r="T207" i="1"/>
  <c r="K38" i="1"/>
  <c r="K54" i="1"/>
  <c r="K70" i="1"/>
  <c r="K86" i="1"/>
  <c r="K102" i="1"/>
  <c r="K134" i="1"/>
  <c r="K150" i="1"/>
  <c r="K166" i="1"/>
  <c r="K182" i="1"/>
  <c r="K214" i="1"/>
  <c r="S6" i="1"/>
  <c r="T6" i="1" s="1"/>
  <c r="T209" i="1"/>
  <c r="K7" i="1"/>
  <c r="K23" i="1"/>
  <c r="K39" i="1"/>
  <c r="K55" i="1"/>
  <c r="K71" i="1"/>
  <c r="K87" i="1"/>
  <c r="K103" i="1"/>
  <c r="K119" i="1"/>
  <c r="K135" i="1"/>
  <c r="K151" i="1"/>
  <c r="K21" i="1"/>
  <c r="K37" i="1"/>
  <c r="K53" i="1"/>
  <c r="K69" i="1"/>
  <c r="K85" i="1"/>
  <c r="K101" i="1"/>
  <c r="K117" i="1"/>
  <c r="K133" i="1"/>
  <c r="K149" i="1"/>
  <c r="K165" i="1"/>
  <c r="K181" i="1"/>
  <c r="K197" i="1"/>
  <c r="K213" i="1"/>
  <c r="T208" i="1"/>
  <c r="K22" i="1"/>
  <c r="K118" i="1"/>
  <c r="K198" i="1"/>
  <c r="T211" i="1"/>
  <c r="K59" i="1"/>
  <c r="K215" i="1"/>
  <c r="K170" i="1"/>
  <c r="K107" i="1"/>
  <c r="K43" i="1"/>
  <c r="K210" i="1"/>
  <c r="K167" i="1"/>
  <c r="K106" i="1"/>
  <c r="K42" i="1"/>
  <c r="K204" i="1"/>
  <c r="K162" i="1"/>
  <c r="K98" i="1"/>
  <c r="K34" i="1"/>
  <c r="K203" i="1"/>
  <c r="K156" i="1"/>
  <c r="K92" i="1"/>
  <c r="K28" i="1"/>
  <c r="K202" i="1"/>
  <c r="K155" i="1"/>
  <c r="K91" i="1"/>
  <c r="K27" i="1"/>
  <c r="K201" i="1"/>
  <c r="K154" i="1"/>
  <c r="K90" i="1"/>
  <c r="K26" i="1"/>
  <c r="K200" i="1"/>
  <c r="K146" i="1"/>
  <c r="K82" i="1"/>
  <c r="K18" i="1"/>
  <c r="K199" i="1"/>
  <c r="K140" i="1"/>
  <c r="K76" i="1"/>
  <c r="K12" i="1"/>
  <c r="T215" i="1"/>
  <c r="K194" i="1"/>
  <c r="K139" i="1"/>
  <c r="K75" i="1"/>
  <c r="K11" i="1"/>
  <c r="T214" i="1"/>
  <c r="K188" i="1"/>
  <c r="K138" i="1"/>
  <c r="K74" i="1"/>
  <c r="K10" i="1"/>
  <c r="S126" i="1"/>
  <c r="T126" i="1" s="1"/>
  <c r="W77" i="1"/>
  <c r="X77" i="1" s="1"/>
  <c r="S66" i="1"/>
  <c r="T66" i="1" s="1"/>
  <c r="W205" i="1"/>
  <c r="X205" i="1" s="1"/>
  <c r="W211" i="1"/>
  <c r="X211" i="1" s="1"/>
  <c r="W166" i="1"/>
  <c r="X166" i="1" s="1"/>
  <c r="S131" i="1"/>
  <c r="T131" i="1" s="1"/>
  <c r="S44" i="1"/>
  <c r="T44" i="1" s="1"/>
  <c r="S166" i="1"/>
  <c r="T166" i="1" s="1"/>
  <c r="S190" i="1"/>
  <c r="T190" i="1" s="1"/>
  <c r="W48" i="1"/>
  <c r="X48" i="1" s="1"/>
  <c r="W37" i="1"/>
  <c r="X37" i="1" s="1"/>
  <c r="S172" i="1"/>
  <c r="T172" i="1" s="1"/>
  <c r="W70" i="1"/>
  <c r="X70" i="1" s="1"/>
  <c r="S26" i="1"/>
  <c r="T26" i="1" s="1"/>
  <c r="S73" i="1"/>
  <c r="T73" i="1" s="1"/>
  <c r="W41" i="1"/>
  <c r="X41" i="1" s="1"/>
  <c r="W123" i="1"/>
  <c r="X123" i="1" s="1"/>
  <c r="W85" i="1"/>
  <c r="X85" i="1" s="1"/>
  <c r="S142" i="1"/>
  <c r="T142" i="1" s="1"/>
  <c r="W58" i="1"/>
  <c r="X58" i="1" s="1"/>
  <c r="W138" i="1"/>
  <c r="X138" i="1" s="1"/>
  <c r="S71" i="1"/>
  <c r="T71" i="1" s="1"/>
  <c r="S36" i="1"/>
  <c r="T36" i="1" s="1"/>
  <c r="W161" i="1"/>
  <c r="X161" i="1" s="1"/>
  <c r="S163" i="1"/>
  <c r="T163" i="1" s="1"/>
  <c r="S164" i="1"/>
  <c r="T164" i="1" s="1"/>
  <c r="W56" i="1"/>
  <c r="X56" i="1" s="1"/>
  <c r="S153" i="1"/>
  <c r="T153" i="1" s="1"/>
  <c r="S82" i="1"/>
  <c r="T82" i="1" s="1"/>
  <c r="S113" i="1"/>
  <c r="T113" i="1" s="1"/>
  <c r="S106" i="1"/>
  <c r="T106" i="1" s="1"/>
  <c r="W187" i="1"/>
  <c r="X187" i="1" s="1"/>
  <c r="S104" i="1"/>
  <c r="T104" i="1" s="1"/>
  <c r="W201" i="1"/>
  <c r="X201" i="1" s="1"/>
  <c r="S123" i="1"/>
  <c r="T123" i="1" s="1"/>
  <c r="S206" i="1"/>
  <c r="T206" i="1" s="1"/>
  <c r="S58" i="1"/>
  <c r="T58" i="1" s="1"/>
  <c r="S138" i="1"/>
  <c r="T138" i="1" s="1"/>
  <c r="W97" i="1"/>
  <c r="X97" i="1" s="1"/>
  <c r="W62" i="1"/>
  <c r="X62" i="1" s="1"/>
  <c r="W30" i="1"/>
  <c r="X30" i="1" s="1"/>
  <c r="S75" i="1"/>
  <c r="T75" i="1" s="1"/>
  <c r="W119" i="1"/>
  <c r="X119" i="1" s="1"/>
  <c r="W113" i="1"/>
  <c r="X113" i="1" s="1"/>
  <c r="S171" i="1"/>
  <c r="T171" i="1" s="1"/>
  <c r="W89" i="1"/>
  <c r="X89" i="1" s="1"/>
  <c r="S41" i="1"/>
  <c r="T41" i="1" s="1"/>
  <c r="S31" i="1"/>
  <c r="T31" i="1" s="1"/>
  <c r="S149" i="1"/>
  <c r="T149" i="1" s="1"/>
  <c r="S125" i="1"/>
  <c r="T125" i="1" s="1"/>
  <c r="W67" i="1"/>
  <c r="X67" i="1" s="1"/>
  <c r="W43" i="1"/>
  <c r="X43" i="1" s="1"/>
  <c r="W209" i="1"/>
  <c r="X209" i="1" s="1"/>
  <c r="W160" i="1"/>
  <c r="X160" i="1" s="1"/>
  <c r="W49" i="1"/>
  <c r="X49" i="1" s="1"/>
  <c r="S89" i="1"/>
  <c r="T89" i="1" s="1"/>
  <c r="W105" i="1"/>
  <c r="X105" i="1" s="1"/>
  <c r="S201" i="1"/>
  <c r="T201" i="1" s="1"/>
  <c r="S30" i="1"/>
  <c r="T30" i="1" s="1"/>
  <c r="S107" i="1"/>
  <c r="T107" i="1" s="1"/>
  <c r="W38" i="1"/>
  <c r="X38" i="1" s="1"/>
  <c r="W57" i="1"/>
  <c r="X57" i="1" s="1"/>
  <c r="W121" i="1"/>
  <c r="X121" i="1" s="1"/>
  <c r="S167" i="1"/>
  <c r="T167" i="1" s="1"/>
  <c r="W101" i="1"/>
  <c r="X101" i="1" s="1"/>
  <c r="S193" i="1"/>
  <c r="T193" i="1" s="1"/>
  <c r="W26" i="1"/>
  <c r="X26" i="1" s="1"/>
  <c r="S25" i="1"/>
  <c r="T25" i="1" s="1"/>
  <c r="W75" i="1"/>
  <c r="X75" i="1" s="1"/>
  <c r="W116" i="1"/>
  <c r="X116" i="1" s="1"/>
  <c r="S85" i="1"/>
  <c r="T85" i="1" s="1"/>
  <c r="S105" i="1"/>
  <c r="T105" i="1" s="1"/>
  <c r="S185" i="1"/>
  <c r="T185" i="1" s="1"/>
  <c r="W111" i="1"/>
  <c r="X111" i="1" s="1"/>
  <c r="S165" i="1"/>
  <c r="T165" i="1" s="1"/>
  <c r="W74" i="1"/>
  <c r="X74" i="1" s="1"/>
  <c r="W154" i="1"/>
  <c r="X154" i="1" s="1"/>
  <c r="S97" i="1"/>
  <c r="T97" i="1" s="1"/>
  <c r="S62" i="1"/>
  <c r="T62" i="1" s="1"/>
  <c r="W27" i="1"/>
  <c r="X27" i="1" s="1"/>
  <c r="W94" i="1"/>
  <c r="X94" i="1" s="1"/>
  <c r="W68" i="1"/>
  <c r="X68" i="1" s="1"/>
  <c r="W134" i="1"/>
  <c r="X134" i="1" s="1"/>
  <c r="W73" i="1"/>
  <c r="X73" i="1" s="1"/>
  <c r="S186" i="1"/>
  <c r="T186" i="1" s="1"/>
  <c r="W88" i="1"/>
  <c r="X88" i="1" s="1"/>
  <c r="S27" i="1"/>
  <c r="T27" i="1" s="1"/>
  <c r="W139" i="1"/>
  <c r="X139" i="1" s="1"/>
  <c r="W213" i="1"/>
  <c r="X213" i="1" s="1"/>
  <c r="W102" i="1"/>
  <c r="X102" i="1" s="1"/>
  <c r="S39" i="1"/>
  <c r="T39" i="1" s="1"/>
  <c r="W137" i="1"/>
  <c r="X137" i="1" s="1"/>
  <c r="W169" i="1"/>
  <c r="X169" i="1" s="1"/>
  <c r="W40" i="1"/>
  <c r="X40" i="1" s="1"/>
  <c r="S83" i="1"/>
  <c r="T83" i="1" s="1"/>
  <c r="S79" i="1"/>
  <c r="T79" i="1" s="1"/>
  <c r="S197" i="1"/>
  <c r="T197" i="1" s="1"/>
  <c r="W171" i="1"/>
  <c r="X171" i="1" s="1"/>
  <c r="S159" i="1"/>
  <c r="T159" i="1" s="1"/>
  <c r="W165" i="1"/>
  <c r="X165" i="1" s="1"/>
  <c r="W196" i="1"/>
  <c r="X196" i="1" s="1"/>
  <c r="S57" i="1"/>
  <c r="T57" i="1" s="1"/>
  <c r="S40" i="1"/>
  <c r="T40" i="1" s="1"/>
  <c r="S135" i="1"/>
  <c r="T135" i="1" s="1"/>
  <c r="W184" i="1"/>
  <c r="X184" i="1" s="1"/>
  <c r="W175" i="1"/>
  <c r="X175" i="1" s="1"/>
  <c r="W148" i="1"/>
  <c r="X148" i="1" s="1"/>
  <c r="W153" i="1"/>
  <c r="X153" i="1" s="1"/>
  <c r="W159" i="1"/>
  <c r="X159" i="1" s="1"/>
  <c r="W82" i="1"/>
  <c r="X82" i="1" s="1"/>
  <c r="W106" i="1"/>
  <c r="X106" i="1" s="1"/>
  <c r="W186" i="1"/>
  <c r="X186" i="1" s="1"/>
  <c r="S184" i="1"/>
  <c r="T184" i="1" s="1"/>
  <c r="S136" i="1"/>
  <c r="T136" i="1" s="1"/>
  <c r="S117" i="1"/>
  <c r="T117" i="1" s="1"/>
  <c r="S151" i="1"/>
  <c r="T151" i="1" s="1"/>
  <c r="W214" i="1"/>
  <c r="X214" i="1" s="1"/>
  <c r="S148" i="1"/>
  <c r="T148" i="1" s="1"/>
  <c r="W99" i="1"/>
  <c r="X99" i="1" s="1"/>
  <c r="S140" i="1"/>
  <c r="T140" i="1" s="1"/>
  <c r="S88" i="1"/>
  <c r="T88" i="1" s="1"/>
  <c r="W198" i="1"/>
  <c r="X198" i="1" s="1"/>
  <c r="S70" i="1"/>
  <c r="T70" i="1" s="1"/>
  <c r="W181" i="1"/>
  <c r="X181" i="1" s="1"/>
  <c r="W176" i="1"/>
  <c r="X176" i="1" s="1"/>
  <c r="W114" i="1"/>
  <c r="X114" i="1" s="1"/>
  <c r="W210" i="1"/>
  <c r="X210" i="1" s="1"/>
  <c r="W32" i="1"/>
  <c r="X32" i="1" s="1"/>
  <c r="S192" i="1"/>
  <c r="T192" i="1" s="1"/>
  <c r="W194" i="1"/>
  <c r="X194" i="1" s="1"/>
  <c r="S56" i="1"/>
  <c r="T56" i="1" s="1"/>
  <c r="S156" i="1"/>
  <c r="T156" i="1" s="1"/>
  <c r="W204" i="1"/>
  <c r="X204" i="1" s="1"/>
  <c r="S121" i="1"/>
  <c r="T121" i="1" s="1"/>
  <c r="S67" i="1"/>
  <c r="T67" i="1" s="1"/>
  <c r="W183" i="1"/>
  <c r="X183" i="1" s="1"/>
  <c r="W182" i="1"/>
  <c r="X182" i="1" s="1"/>
  <c r="W112" i="1"/>
  <c r="X112" i="1" s="1"/>
  <c r="W122" i="1"/>
  <c r="X122" i="1" s="1"/>
  <c r="S154" i="1"/>
  <c r="T154" i="1" s="1"/>
  <c r="W202" i="1"/>
  <c r="X202" i="1" s="1"/>
  <c r="W124" i="1"/>
  <c r="X124" i="1" s="1"/>
  <c r="W86" i="1"/>
  <c r="X86" i="1" s="1"/>
  <c r="S160" i="1"/>
  <c r="T160" i="1" s="1"/>
  <c r="W53" i="1"/>
  <c r="X53" i="1" s="1"/>
  <c r="S196" i="1"/>
  <c r="T196" i="1" s="1"/>
  <c r="S43" i="1"/>
  <c r="T43" i="1" s="1"/>
  <c r="W91" i="1"/>
  <c r="X91" i="1" s="1"/>
  <c r="S139" i="1"/>
  <c r="T139" i="1" s="1"/>
  <c r="S94" i="1"/>
  <c r="T94" i="1" s="1"/>
  <c r="W158" i="1"/>
  <c r="X158" i="1" s="1"/>
  <c r="S161" i="1"/>
  <c r="T161" i="1" s="1"/>
  <c r="W147" i="1"/>
  <c r="X147" i="1" s="1"/>
  <c r="S48" i="1"/>
  <c r="T48" i="1" s="1"/>
  <c r="W47" i="1"/>
  <c r="X47" i="1" s="1"/>
  <c r="W95" i="1"/>
  <c r="X95" i="1" s="1"/>
  <c r="S175" i="1"/>
  <c r="T175" i="1" s="1"/>
  <c r="W189" i="1"/>
  <c r="X189" i="1" s="1"/>
  <c r="S119" i="1"/>
  <c r="T119" i="1" s="1"/>
  <c r="S99" i="1"/>
  <c r="T99" i="1" s="1"/>
  <c r="W179" i="1"/>
  <c r="X179" i="1" s="1"/>
  <c r="S101" i="1"/>
  <c r="T101" i="1" s="1"/>
  <c r="W129" i="1"/>
  <c r="X129" i="1" s="1"/>
  <c r="W84" i="1"/>
  <c r="X84" i="1" s="1"/>
  <c r="S116" i="1"/>
  <c r="T116" i="1" s="1"/>
  <c r="W180" i="1"/>
  <c r="X180" i="1" s="1"/>
  <c r="W141" i="1"/>
  <c r="X141" i="1" s="1"/>
  <c r="S102" i="1"/>
  <c r="T102" i="1" s="1"/>
  <c r="S37" i="1"/>
  <c r="T37" i="1" s="1"/>
  <c r="S176" i="1"/>
  <c r="T176" i="1" s="1"/>
  <c r="W152" i="1"/>
  <c r="X152" i="1" s="1"/>
  <c r="S77" i="1"/>
  <c r="T77" i="1" s="1"/>
  <c r="W120" i="1"/>
  <c r="X120" i="1" s="1"/>
  <c r="S38" i="1"/>
  <c r="T38" i="1" s="1"/>
  <c r="W108" i="1"/>
  <c r="X108" i="1" s="1"/>
  <c r="S205" i="1"/>
  <c r="T205" i="1" s="1"/>
  <c r="S204" i="1"/>
  <c r="T204" i="1" s="1"/>
  <c r="W157" i="1"/>
  <c r="X157" i="1" s="1"/>
  <c r="S134" i="1"/>
  <c r="T134" i="1" s="1"/>
  <c r="S169" i="1"/>
  <c r="T169" i="1" s="1"/>
  <c r="W93" i="1"/>
  <c r="X93" i="1" s="1"/>
  <c r="S183" i="1"/>
  <c r="T183" i="1" s="1"/>
  <c r="W34" i="1"/>
  <c r="X34" i="1" s="1"/>
  <c r="S111" i="1"/>
  <c r="T111" i="1" s="1"/>
  <c r="S112" i="1"/>
  <c r="T112" i="1" s="1"/>
  <c r="W195" i="1"/>
  <c r="X195" i="1" s="1"/>
  <c r="W42" i="1"/>
  <c r="X42" i="1" s="1"/>
  <c r="S74" i="1"/>
  <c r="T74" i="1" s="1"/>
  <c r="S202" i="1"/>
  <c r="T202" i="1" s="1"/>
  <c r="S124" i="1"/>
  <c r="T124" i="1" s="1"/>
  <c r="W207" i="1"/>
  <c r="X207" i="1" s="1"/>
  <c r="S53" i="1"/>
  <c r="T53" i="1" s="1"/>
  <c r="W143" i="1"/>
  <c r="X143" i="1" s="1"/>
  <c r="S91" i="1"/>
  <c r="T91" i="1" s="1"/>
  <c r="W155" i="1"/>
  <c r="X155" i="1" s="1"/>
  <c r="S187" i="1"/>
  <c r="T187" i="1" s="1"/>
  <c r="W46" i="1"/>
  <c r="X46" i="1" s="1"/>
  <c r="W110" i="1"/>
  <c r="X110" i="1" s="1"/>
  <c r="S158" i="1"/>
  <c r="T158" i="1" s="1"/>
  <c r="W188" i="1"/>
  <c r="X188" i="1" s="1"/>
  <c r="S68" i="1"/>
  <c r="T68" i="1" s="1"/>
  <c r="S147" i="1"/>
  <c r="T147" i="1" s="1"/>
  <c r="W35" i="1"/>
  <c r="X35" i="1" s="1"/>
  <c r="S47" i="1"/>
  <c r="T47" i="1" s="1"/>
  <c r="W191" i="1"/>
  <c r="X191" i="1" s="1"/>
  <c r="S49" i="1"/>
  <c r="T49" i="1" s="1"/>
  <c r="W144" i="1"/>
  <c r="X144" i="1" s="1"/>
  <c r="W208" i="1"/>
  <c r="X208" i="1" s="1"/>
  <c r="W115" i="1"/>
  <c r="X115" i="1" s="1"/>
  <c r="S179" i="1"/>
  <c r="T179" i="1" s="1"/>
  <c r="W200" i="1"/>
  <c r="X200" i="1" s="1"/>
  <c r="W150" i="1"/>
  <c r="X150" i="1" s="1"/>
  <c r="S129" i="1"/>
  <c r="T129" i="1" s="1"/>
  <c r="W132" i="1"/>
  <c r="X132" i="1" s="1"/>
  <c r="S180" i="1"/>
  <c r="T180" i="1" s="1"/>
  <c r="W128" i="1"/>
  <c r="X128" i="1" s="1"/>
  <c r="S198" i="1"/>
  <c r="T198" i="1" s="1"/>
  <c r="W130" i="1"/>
  <c r="X130" i="1" s="1"/>
  <c r="W133" i="1"/>
  <c r="X133" i="1" s="1"/>
  <c r="S181" i="1"/>
  <c r="T181" i="1" s="1"/>
  <c r="W81" i="1"/>
  <c r="X81" i="1" s="1"/>
  <c r="W92" i="1"/>
  <c r="X92" i="1" s="1"/>
  <c r="S114" i="1"/>
  <c r="T114" i="1" s="1"/>
  <c r="S32" i="1"/>
  <c r="T32" i="1" s="1"/>
  <c r="W162" i="1"/>
  <c r="X162" i="1" s="1"/>
  <c r="S194" i="1"/>
  <c r="T194" i="1" s="1"/>
  <c r="W80" i="1"/>
  <c r="X80" i="1" s="1"/>
  <c r="W109" i="1"/>
  <c r="X109" i="1" s="1"/>
  <c r="W173" i="1"/>
  <c r="X173" i="1" s="1"/>
  <c r="W185" i="1"/>
  <c r="X185" i="1" s="1"/>
  <c r="S93" i="1"/>
  <c r="T93" i="1" s="1"/>
  <c r="W135" i="1"/>
  <c r="X135" i="1" s="1"/>
  <c r="S182" i="1"/>
  <c r="T182" i="1" s="1"/>
  <c r="W52" i="1"/>
  <c r="X52" i="1" s="1"/>
  <c r="S195" i="1"/>
  <c r="T195" i="1" s="1"/>
  <c r="W90" i="1"/>
  <c r="X90" i="1" s="1"/>
  <c r="S122" i="1"/>
  <c r="T122" i="1" s="1"/>
  <c r="W170" i="1"/>
  <c r="X170" i="1" s="1"/>
  <c r="W36" i="1"/>
  <c r="X36" i="1" s="1"/>
  <c r="S86" i="1"/>
  <c r="T86" i="1" s="1"/>
  <c r="S143" i="1"/>
  <c r="T143" i="1" s="1"/>
  <c r="W59" i="1"/>
  <c r="X59" i="1" s="1"/>
  <c r="S155" i="1"/>
  <c r="T155" i="1" s="1"/>
  <c r="W203" i="1"/>
  <c r="X203" i="1" s="1"/>
  <c r="S46" i="1"/>
  <c r="T46" i="1" s="1"/>
  <c r="W174" i="1"/>
  <c r="X174" i="1" s="1"/>
  <c r="W118" i="1"/>
  <c r="X118" i="1" s="1"/>
  <c r="W64" i="1"/>
  <c r="X64" i="1" s="1"/>
  <c r="S35" i="1"/>
  <c r="T35" i="1" s="1"/>
  <c r="S95" i="1"/>
  <c r="T95" i="1" s="1"/>
  <c r="W76" i="1"/>
  <c r="X76" i="1" s="1"/>
  <c r="S189" i="1"/>
  <c r="T189" i="1" s="1"/>
  <c r="S200" i="1"/>
  <c r="T200" i="1" s="1"/>
  <c r="S84" i="1"/>
  <c r="T84" i="1" s="1"/>
  <c r="W28" i="1"/>
  <c r="X28" i="1" s="1"/>
  <c r="S141" i="1"/>
  <c r="T141" i="1" s="1"/>
  <c r="S130" i="1"/>
  <c r="T130" i="1" s="1"/>
  <c r="W29" i="1"/>
  <c r="X29" i="1" s="1"/>
  <c r="S81" i="1"/>
  <c r="T81" i="1" s="1"/>
  <c r="W146" i="1"/>
  <c r="X146" i="1" s="1"/>
  <c r="S152" i="1"/>
  <c r="T152" i="1" s="1"/>
  <c r="W103" i="1"/>
  <c r="X103" i="1" s="1"/>
  <c r="W72" i="1"/>
  <c r="X72" i="1" s="1"/>
  <c r="S162" i="1"/>
  <c r="T162" i="1" s="1"/>
  <c r="W55" i="1"/>
  <c r="X55" i="1" s="1"/>
  <c r="W98" i="1"/>
  <c r="X98" i="1" s="1"/>
  <c r="S120" i="1"/>
  <c r="T120" i="1" s="1"/>
  <c r="W60" i="1"/>
  <c r="X60" i="1" s="1"/>
  <c r="S108" i="1"/>
  <c r="T108" i="1" s="1"/>
  <c r="W61" i="1"/>
  <c r="X61" i="1" s="1"/>
  <c r="S157" i="1"/>
  <c r="T157" i="1" s="1"/>
  <c r="S173" i="1"/>
  <c r="T173" i="1" s="1"/>
  <c r="S137" i="1"/>
  <c r="T137" i="1" s="1"/>
  <c r="S34" i="1"/>
  <c r="T34" i="1" s="1"/>
  <c r="W206" i="1"/>
  <c r="X206" i="1" s="1"/>
  <c r="S52" i="1"/>
  <c r="T52" i="1" s="1"/>
  <c r="W142" i="1"/>
  <c r="X142" i="1" s="1"/>
  <c r="S42" i="1"/>
  <c r="T42" i="1" s="1"/>
  <c r="S90" i="1"/>
  <c r="T90" i="1" s="1"/>
  <c r="S170" i="1"/>
  <c r="T170" i="1" s="1"/>
  <c r="W71" i="1"/>
  <c r="X71" i="1" s="1"/>
  <c r="W136" i="1"/>
  <c r="X136" i="1" s="1"/>
  <c r="W83" i="1"/>
  <c r="X83" i="1" s="1"/>
  <c r="S59" i="1"/>
  <c r="T59" i="1" s="1"/>
  <c r="W107" i="1"/>
  <c r="X107" i="1" s="1"/>
  <c r="S203" i="1"/>
  <c r="T203" i="1" s="1"/>
  <c r="W78" i="1"/>
  <c r="X78" i="1" s="1"/>
  <c r="S110" i="1"/>
  <c r="T110" i="1" s="1"/>
  <c r="W45" i="1"/>
  <c r="X45" i="1" s="1"/>
  <c r="S188" i="1"/>
  <c r="T188" i="1" s="1"/>
  <c r="S64" i="1"/>
  <c r="T64" i="1" s="1"/>
  <c r="W177" i="1"/>
  <c r="X177" i="1" s="1"/>
  <c r="W63" i="1"/>
  <c r="X63" i="1" s="1"/>
  <c r="W127" i="1"/>
  <c r="X127" i="1" s="1"/>
  <c r="S191" i="1"/>
  <c r="T191" i="1" s="1"/>
  <c r="W69" i="1"/>
  <c r="X69" i="1" s="1"/>
  <c r="S144" i="1"/>
  <c r="T144" i="1" s="1"/>
  <c r="W65" i="1"/>
  <c r="X65" i="1" s="1"/>
  <c r="W51" i="1"/>
  <c r="X51" i="1" s="1"/>
  <c r="S115" i="1"/>
  <c r="T115" i="1" s="1"/>
  <c r="W87" i="1"/>
  <c r="X87" i="1" s="1"/>
  <c r="W50" i="1"/>
  <c r="X50" i="1" s="1"/>
  <c r="S150" i="1"/>
  <c r="T150" i="1" s="1"/>
  <c r="W212" i="1"/>
  <c r="X212" i="1" s="1"/>
  <c r="S132" i="1"/>
  <c r="T132" i="1" s="1"/>
  <c r="S28" i="1"/>
  <c r="T28" i="1" s="1"/>
  <c r="S128" i="1"/>
  <c r="T128" i="1" s="1"/>
  <c r="S133" i="1"/>
  <c r="T133" i="1" s="1"/>
  <c r="W145" i="1"/>
  <c r="X145" i="1" s="1"/>
  <c r="S92" i="1"/>
  <c r="T92" i="1" s="1"/>
  <c r="S103" i="1"/>
  <c r="T103" i="1" s="1"/>
  <c r="S55" i="1"/>
  <c r="T55" i="1" s="1"/>
  <c r="S80" i="1"/>
  <c r="T80" i="1" s="1"/>
  <c r="S60" i="1"/>
  <c r="T60" i="1" s="1"/>
  <c r="S109" i="1"/>
  <c r="T109" i="1" s="1"/>
  <c r="S61" i="1"/>
  <c r="T61" i="1" s="1"/>
  <c r="W96" i="1"/>
  <c r="X96" i="1" s="1"/>
  <c r="S174" i="1"/>
  <c r="T174" i="1" s="1"/>
  <c r="S118" i="1"/>
  <c r="T118" i="1" s="1"/>
  <c r="S177" i="1"/>
  <c r="T177" i="1" s="1"/>
  <c r="W178" i="1"/>
  <c r="X178" i="1" s="1"/>
  <c r="W31" i="1"/>
  <c r="X31" i="1" s="1"/>
  <c r="S63" i="1"/>
  <c r="T63" i="1" s="1"/>
  <c r="S76" i="1"/>
  <c r="T76" i="1" s="1"/>
  <c r="W167" i="1"/>
  <c r="X167" i="1" s="1"/>
  <c r="S65" i="1"/>
  <c r="T65" i="1" s="1"/>
  <c r="S87" i="1"/>
  <c r="T87" i="1" s="1"/>
  <c r="W197" i="1"/>
  <c r="X197" i="1" s="1"/>
  <c r="W100" i="1"/>
  <c r="X100" i="1" s="1"/>
  <c r="W151" i="1"/>
  <c r="X151" i="1" s="1"/>
  <c r="W149" i="1"/>
  <c r="X149" i="1" s="1"/>
  <c r="S29" i="1"/>
  <c r="T29" i="1" s="1"/>
  <c r="S146" i="1"/>
  <c r="T146" i="1" s="1"/>
  <c r="W54" i="1"/>
  <c r="X54" i="1" s="1"/>
  <c r="W193" i="1"/>
  <c r="X193" i="1" s="1"/>
  <c r="S72" i="1"/>
  <c r="T72" i="1" s="1"/>
  <c r="W168" i="1"/>
  <c r="X168" i="1" s="1"/>
  <c r="S98" i="1"/>
  <c r="T98" i="1" s="1"/>
  <c r="W199" i="1"/>
  <c r="X199" i="1" s="1"/>
  <c r="W33" i="1"/>
  <c r="X33" i="1" s="1"/>
  <c r="W172" i="1"/>
  <c r="X172" i="1" s="1"/>
  <c r="S78" i="1"/>
  <c r="T78" i="1" s="1"/>
  <c r="W126" i="1"/>
  <c r="X126" i="1" s="1"/>
  <c r="W190" i="1"/>
  <c r="X190" i="1" s="1"/>
  <c r="S45" i="1"/>
  <c r="T45" i="1" s="1"/>
  <c r="W117" i="1"/>
  <c r="X117" i="1" s="1"/>
  <c r="S178" i="1"/>
  <c r="T178" i="1" s="1"/>
  <c r="W79" i="1"/>
  <c r="X79" i="1" s="1"/>
  <c r="S127" i="1"/>
  <c r="T127" i="1" s="1"/>
  <c r="W163" i="1"/>
  <c r="X163" i="1" s="1"/>
  <c r="S69" i="1"/>
  <c r="T69" i="1" s="1"/>
  <c r="S51" i="1"/>
  <c r="T51" i="1" s="1"/>
  <c r="W131" i="1"/>
  <c r="X131" i="1" s="1"/>
  <c r="W140" i="1"/>
  <c r="X140" i="1" s="1"/>
  <c r="S50" i="1"/>
  <c r="T50" i="1" s="1"/>
  <c r="S100" i="1"/>
  <c r="T100" i="1" s="1"/>
  <c r="W164" i="1"/>
  <c r="X164" i="1" s="1"/>
  <c r="S24" i="1"/>
  <c r="T24" i="1" s="1"/>
  <c r="S145" i="1"/>
  <c r="T145" i="1" s="1"/>
  <c r="W66" i="1"/>
  <c r="X66" i="1" s="1"/>
  <c r="W44" i="1"/>
  <c r="X44" i="1" s="1"/>
  <c r="S54" i="1"/>
  <c r="T54" i="1" s="1"/>
  <c r="W192" i="1"/>
  <c r="X192" i="1" s="1"/>
  <c r="S168" i="1"/>
  <c r="T168" i="1" s="1"/>
  <c r="W104" i="1"/>
  <c r="X104" i="1" s="1"/>
  <c r="S199" i="1"/>
  <c r="T199" i="1" s="1"/>
  <c r="W39" i="1"/>
  <c r="X39" i="1" s="1"/>
  <c r="W156" i="1"/>
  <c r="X156" i="1" s="1"/>
  <c r="S33" i="1"/>
  <c r="T33" i="1" s="1"/>
  <c r="W125" i="1"/>
  <c r="X125" i="1" s="1"/>
  <c r="S96" i="1"/>
  <c r="T96" i="1" s="1"/>
  <c r="S22" i="1"/>
  <c r="T22" i="1" s="1"/>
  <c r="S15" i="1"/>
  <c r="T15" i="1" s="1"/>
  <c r="S10" i="1"/>
  <c r="T10" i="1" s="1"/>
  <c r="S23" i="1"/>
  <c r="T23" i="1" s="1"/>
  <c r="S17" i="1"/>
  <c r="T17" i="1" s="1"/>
  <c r="S16" i="1"/>
  <c r="T16" i="1" s="1"/>
  <c r="S18" i="1"/>
  <c r="T18" i="1" s="1"/>
  <c r="S13" i="1"/>
  <c r="T13" i="1" s="1"/>
  <c r="S12" i="1"/>
  <c r="T12" i="1" s="1"/>
  <c r="S21" i="1"/>
  <c r="T21" i="1" s="1"/>
  <c r="S19" i="1"/>
  <c r="T19" i="1" s="1"/>
  <c r="S20" i="1"/>
  <c r="T20" i="1" s="1"/>
  <c r="S11" i="1"/>
  <c r="T11" i="1" s="1"/>
  <c r="S14" i="1"/>
  <c r="T14" i="1" s="1"/>
  <c r="S8" i="1"/>
  <c r="T8" i="1" s="1"/>
  <c r="U6" i="1"/>
  <c r="V6" i="1" s="1"/>
  <c r="S9" i="1" l="1"/>
  <c r="T9" i="1" s="1"/>
  <c r="S7" i="1"/>
  <c r="T7" i="1" s="1"/>
</calcChain>
</file>

<file path=xl/sharedStrings.xml><?xml version="1.0" encoding="utf-8"?>
<sst xmlns="http://schemas.openxmlformats.org/spreadsheetml/2006/main" count="1509" uniqueCount="1259">
  <si>
    <t>Yurt ismi</t>
  </si>
  <si>
    <t>Statüsü</t>
  </si>
  <si>
    <t>Enlem Koordinatı</t>
  </si>
  <si>
    <t>Boylam Koordinatı</t>
  </si>
  <si>
    <t>Açık Adres</t>
  </si>
  <si>
    <t>Telefon Numarası</t>
  </si>
  <si>
    <t>Kapasitesi</t>
  </si>
  <si>
    <t>Minimum Ücret</t>
  </si>
  <si>
    <t>Maksimum Ücret</t>
  </si>
  <si>
    <t>ORT-STANDART SAPMA2 FOR MIN</t>
  </si>
  <si>
    <t>ORT-STANDART SAPMA2 FOR MAX</t>
  </si>
  <si>
    <t xml:space="preserve"> ÖZEL YEŞILOVA ORTA ÖĞRETİM ERKEK ÖĞRENCİ YURDU</t>
  </si>
  <si>
    <t>Özel Yurt</t>
  </si>
  <si>
    <t>OSMANIYE MAH.SANAYI KÜMESI NO.12</t>
  </si>
  <si>
    <t>-</t>
  </si>
  <si>
    <t>ORTALAMA</t>
  </si>
  <si>
    <t>Adef Özel Kız Öğrenci Yurdu</t>
  </si>
  <si>
    <t>Kuruçeşme, 203/28. Sk. No:22, 35390 Buca/İzmir</t>
  </si>
  <si>
    <t>0541 545 60 71</t>
  </si>
  <si>
    <t>S.SAPMA</t>
  </si>
  <si>
    <t>AKADEMİ KIZ ÖĞRENCİ STÜDYO EVLERİ</t>
  </si>
  <si>
    <t>: Balatçık Mah. 8900 Sok. No: 16 Balatçık / Çiğli / İzmir</t>
  </si>
  <si>
    <t>(0533) 397 6004</t>
  </si>
  <si>
    <t>Altay Erkek Öğrenci Apart</t>
  </si>
  <si>
    <t>Mevlana, 1700. Sk. No:10, 35050 Bornova/İzmir</t>
  </si>
  <si>
    <t>0552 694 16 78</t>
  </si>
  <si>
    <t>Z-SCORE</t>
  </si>
  <si>
    <t>Arifiye Ortaokul Erkek Ögrenci Yurdu</t>
  </si>
  <si>
    <t>KYK</t>
  </si>
  <si>
    <t>Osmangazi, 574. Sk. 31 A, 35535 Bayraklı/İzmir</t>
  </si>
  <si>
    <t>G2</t>
  </si>
  <si>
    <t>H2</t>
  </si>
  <si>
    <t>I2</t>
  </si>
  <si>
    <t>Atatürk Öğrenci Yurdu</t>
  </si>
  <si>
    <t>İhsaniye, Gökçen Efe Meydanı No:3, 35900 Tire/İzmir</t>
  </si>
  <si>
    <t>G3</t>
  </si>
  <si>
    <t>H3</t>
  </si>
  <si>
    <t>I3</t>
  </si>
  <si>
    <t>Atatürkçü Düşünce Derneği Gazi Ayşe Altıntaş Yüksek Öğrenim Kız Öğrenci Yurdu</t>
  </si>
  <si>
    <t>Tınaztepe, Eşrefpaşa Cd. 267 A, 35270 Konak/İzmir</t>
  </si>
  <si>
    <t>G4</t>
  </si>
  <si>
    <t>H4</t>
  </si>
  <si>
    <t>I4</t>
  </si>
  <si>
    <t>Atlas Erkek Öğrenci Yurdu</t>
  </si>
  <si>
    <t>Ulus, Çanakkale Asfaltı Cd. No:10, 35660 Menemen/İzmir</t>
  </si>
  <si>
    <t>0 555 826 22 02</t>
  </si>
  <si>
    <t>G5</t>
  </si>
  <si>
    <t>H5</t>
  </si>
  <si>
    <t>I5</t>
  </si>
  <si>
    <t>Aycan Kız Öğrenci Yurdu</t>
  </si>
  <si>
    <t>85. Yıl Cumhuriyet, Doğu Cd. no:59/9, 35665 Menemen/İzmir</t>
  </si>
  <si>
    <t>0552 809 04 35</t>
  </si>
  <si>
    <t>G6</t>
  </si>
  <si>
    <t>H6</t>
  </si>
  <si>
    <t>I6</t>
  </si>
  <si>
    <t>Bakırçay Kız Öğrenci Yurdu</t>
  </si>
  <si>
    <t>Gazi Mustafa Kemal mahallesi 4128 sokak no:9 Bakırçay Kız Öğrenci Yurdu</t>
  </si>
  <si>
    <t>0535 015 46 46</t>
  </si>
  <si>
    <t>G7</t>
  </si>
  <si>
    <t>H7</t>
  </si>
  <si>
    <t>I7</t>
  </si>
  <si>
    <t>Barbaros KYK Ögrenci Yurdu Buca</t>
  </si>
  <si>
    <t>Buca Koop., 200/68. Sk No:4, 35390, 35390 Buca Osb/Buca/İzmir</t>
  </si>
  <si>
    <t>0 232 454 10 50</t>
  </si>
  <si>
    <t>G8</t>
  </si>
  <si>
    <t>H8</t>
  </si>
  <si>
    <t>I8</t>
  </si>
  <si>
    <t>Batı Plus Yükseköğrenim Kız Öğrenci Yurdu</t>
  </si>
  <si>
    <t>Erzene Mah. 63 Sok. No: 28, Bornova/İzmir</t>
  </si>
  <si>
    <t>(232) 339 9008</t>
  </si>
  <si>
    <t>G9</t>
  </si>
  <si>
    <t>H9</t>
  </si>
  <si>
    <t>I9</t>
  </si>
  <si>
    <t>Bati Plus Kiz Ogrenci Yurdu</t>
  </si>
  <si>
    <t>Erzene, 63. Sk. No:28, 35040 Bornova/İzmir</t>
  </si>
  <si>
    <t>0532 550 76 94</t>
  </si>
  <si>
    <t>G10</t>
  </si>
  <si>
    <t>H10</t>
  </si>
  <si>
    <t>I10</t>
  </si>
  <si>
    <t>Bayraklı Belediyesi Nene Hatun Kız Öğrenci Yurdu</t>
  </si>
  <si>
    <t>Mansuroğlu mah. 269/14 Sok. No:2 Bayraklı - İzmir</t>
  </si>
  <si>
    <t>0232 348 80 94</t>
  </si>
  <si>
    <t>G11</t>
  </si>
  <si>
    <t>H11</t>
  </si>
  <si>
    <t>I11</t>
  </si>
  <si>
    <t>BUCA - KYK GAZİ AYŞE HANIM KIZ ÖĞRENCİ YURDU</t>
  </si>
  <si>
    <t>YILDIZ MAHALLESİ 203/38 SOKAK NO:57 BUCA/İZMİR</t>
  </si>
  <si>
    <t>(0312) 551 6000</t>
  </si>
  <si>
    <t>G12</t>
  </si>
  <si>
    <t>H12</t>
  </si>
  <si>
    <t>I12</t>
  </si>
  <si>
    <t>BUCA - KYK HANZADE HATUN KIZ ÖĞRENCİ YURDU</t>
  </si>
  <si>
    <t>YILDIZ MAHALLESİ 203/38 SOKAK NO: 54-1 BUCA İZMİR</t>
  </si>
  <si>
    <t>G13</t>
  </si>
  <si>
    <t>H13</t>
  </si>
  <si>
    <t>I13</t>
  </si>
  <si>
    <t>BUCA - ÖZEL  BUCA YÜKSEK ÖĞRETİM ERKEK ÖĞRENCİ YURDU</t>
  </si>
  <si>
    <t xml:space="preserve">MUSTAFA KEMAL 694/47 SOK.NO:6
</t>
  </si>
  <si>
    <t>0(232)2763035</t>
  </si>
  <si>
    <t>G14</t>
  </si>
  <si>
    <t>H14</t>
  </si>
  <si>
    <t>I14</t>
  </si>
  <si>
    <t>BUCA - ÖZEL AKBULUT YÜKSEK ÖĞRETİM KIZ ÖĞRENCİ YURDU</t>
  </si>
  <si>
    <t xml:space="preserve">KURUÇEŞME MAH.205/12 SOK NO:5
</t>
  </si>
  <si>
    <t>0(232)4531909</t>
  </si>
  <si>
    <t>G15</t>
  </si>
  <si>
    <t>H15</t>
  </si>
  <si>
    <t>I15</t>
  </si>
  <si>
    <t>BUCA - ÖZEL ALTINSARAY YÜKSEK ÖĞRETİM ERKEK ÖĞRENCİ YURDU</t>
  </si>
  <si>
    <t xml:space="preserve">ADATEPE MAH. 8/5 SOK. NO:4 BUCA/ İZMİR
</t>
  </si>
  <si>
    <t>0(232)4400441</t>
  </si>
  <si>
    <t>G16</t>
  </si>
  <si>
    <t>H16</t>
  </si>
  <si>
    <t>I16</t>
  </si>
  <si>
    <t>BUCA - ÖZEL ANATOLİA YÜKSEK ÖĞRETİM KIZ ÖĞRENCİ  YURDU</t>
  </si>
  <si>
    <t xml:space="preserve">YAYLACIK MAH.38/2 SOK NO:5
</t>
  </si>
  <si>
    <t>0(232)4400008</t>
  </si>
  <si>
    <t>G17</t>
  </si>
  <si>
    <t>H17</t>
  </si>
  <si>
    <t>I17</t>
  </si>
  <si>
    <t>BUCA - ÖZEL ANATOLİA YÜKSEKÖĞRENİM KIZ ÖĞRENCİ YURDU (HUKUK FAK.ŞB)</t>
  </si>
  <si>
    <t xml:space="preserve">DUMLUPINAR MAHALLESİ 109.SOKAK NO/18
</t>
  </si>
  <si>
    <t>0(232)4424811</t>
  </si>
  <si>
    <t>G18</t>
  </si>
  <si>
    <t>H18</t>
  </si>
  <si>
    <t>I18</t>
  </si>
  <si>
    <t>BUCA - ÖZEL ANATOLİA YÜKSEKÖĞRETİM ERKEK ÖĞRENCİ YURDU</t>
  </si>
  <si>
    <t xml:space="preserve">308/3 SOK. NO: 2 ŞİRİNYER-BUCA/İZMİR
</t>
  </si>
  <si>
    <t>0(232)4483526</t>
  </si>
  <si>
    <t>G19</t>
  </si>
  <si>
    <t>H19</t>
  </si>
  <si>
    <t>I19</t>
  </si>
  <si>
    <t>BUCA - ÖZEL ASAF ATASEVEN YÜKSEK ÖĞRETİM  ERKEK ÖĞRENCİ YURDU</t>
  </si>
  <si>
    <t>Vakıf</t>
  </si>
  <si>
    <t xml:space="preserve">DOĞUŞ CAD. NO:228 -230 BUCA/İZMİR
</t>
  </si>
  <si>
    <t>0(232)4538285</t>
  </si>
  <si>
    <t>G20</t>
  </si>
  <si>
    <t>H20</t>
  </si>
  <si>
    <t>I20</t>
  </si>
  <si>
    <t>BUCA - ÖZEL ASİL YÜKSEK ÖĞRETİM  KIZ ÖĞRENCİ YURDU</t>
  </si>
  <si>
    <t xml:space="preserve">VALİ RAHMİBEY MAHALLESİ 159.SOKAK NO:17
</t>
  </si>
  <si>
    <t>0(232)4484841</t>
  </si>
  <si>
    <t>G21</t>
  </si>
  <si>
    <t>H21</t>
  </si>
  <si>
    <t>I21</t>
  </si>
  <si>
    <t>BUCA - ÖZEL ATA YÜKSEK ÖĞRETİM ERKEK ÖĞRENCİ YURDU</t>
  </si>
  <si>
    <t>DUMLUPINAR MAH. 90 SOK. NO:27 BUCA/İZMİR</t>
  </si>
  <si>
    <t>0(232)4400502</t>
  </si>
  <si>
    <t>G22</t>
  </si>
  <si>
    <t>H22</t>
  </si>
  <si>
    <t>I22</t>
  </si>
  <si>
    <t>BUCA - ÖZEL AYLİN 2 YÜKSEKÖĞRETİM KIZ ÖĞRENCİ YURDU</t>
  </si>
  <si>
    <t>Dumlupınar, 86. Sk. No:25, 35000 Buca/İzmir</t>
  </si>
  <si>
    <t>G23</t>
  </si>
  <si>
    <t>H23</t>
  </si>
  <si>
    <t>I23</t>
  </si>
  <si>
    <t>BUCA - ÖZEL AYLİN YÜKSEKÖĞRETİM KIZ ÖĞRENCİ YURDU</t>
  </si>
  <si>
    <t xml:space="preserve">ADATEPE MAH. 8/5 SOKAK NO:11 BUCA/İZMİR
</t>
  </si>
  <si>
    <t>0(232)4401919</t>
  </si>
  <si>
    <t>G24</t>
  </si>
  <si>
    <t>H24</t>
  </si>
  <si>
    <t>I24</t>
  </si>
  <si>
    <t>BUCA - ÖZEL BEYLER YÜKSEKÖĞRETİM ERKEK ÖĞRENCİ YURDU</t>
  </si>
  <si>
    <t>ATATÜRK MAH. 202/35 SOK. NO:41 BUCA/İZMİR</t>
  </si>
  <si>
    <t xml:space="preserve"> 0507 760 09 27</t>
  </si>
  <si>
    <t>G25</t>
  </si>
  <si>
    <t>H25</t>
  </si>
  <si>
    <t>I25</t>
  </si>
  <si>
    <t>BUCA - ÖZEL BINSAR YÜKSEK ÖĞRETİM  KIZ  ÖĞRENCİ YURDU</t>
  </si>
  <si>
    <t>TINAZTEPE MAH.DOĞUŞ CAD.NO:206-BUCA / İZMİR</t>
  </si>
  <si>
    <t>G26</t>
  </si>
  <si>
    <t>H26</t>
  </si>
  <si>
    <t>I26</t>
  </si>
  <si>
    <t>BUCA - ÖZEL BUCA YILDIZ YÜKSEK ÖĞRETİM ERKEK ÖĞRENCİ YURDU</t>
  </si>
  <si>
    <t>BUCA KOOP MAHALLESİ 1417 SOKAK NO:5 BUCA/İZMİR</t>
  </si>
  <si>
    <t>(0232) 454 25 95</t>
  </si>
  <si>
    <t>G27</t>
  </si>
  <si>
    <t>H27</t>
  </si>
  <si>
    <t>I27</t>
  </si>
  <si>
    <t>BUCA - ÖZEL BURÇ YÜKSEK ÖĞRETİM ERKEK  ÖĞRENCİ YURDU</t>
  </si>
  <si>
    <t>ATATÜRK MAH.201.SOKAK NO.25 BUCA / İZMİR</t>
  </si>
  <si>
    <t>G28</t>
  </si>
  <si>
    <t>H28</t>
  </si>
  <si>
    <t>I28</t>
  </si>
  <si>
    <t>BUCA - ÖZEL CANSIN YÜKSEKÖĞRENİM YURDU</t>
  </si>
  <si>
    <t>Atatürk, 202/44. Sk. 1 A Blok B Blok, 35390 Buca/İzmir</t>
  </si>
  <si>
    <t>G29</t>
  </si>
  <si>
    <t>H29</t>
  </si>
  <si>
    <t>I29</t>
  </si>
  <si>
    <t>BUCA - ÖZEL ÇAĞDAŞ YÜKSEK ÖĞRETİM KIZ ÖĞRENCİ YURDU</t>
  </si>
  <si>
    <t>Dumlupınar, Barış Manço Kültür Sk. No: 13, 35400 Buca/İzmir</t>
  </si>
  <si>
    <t>G30</t>
  </si>
  <si>
    <t>H30</t>
  </si>
  <si>
    <t>I30</t>
  </si>
  <si>
    <t>BUCA - ÖZEL ÇAĞLI YÜKSEKÖĞRETİM KIZ ÖĞRENCİ YURDU</t>
  </si>
  <si>
    <t>Kuruçeşme, Doğuş Cd. No:222, 35390 Buca/İzmir</t>
  </si>
  <si>
    <t>G31</t>
  </si>
  <si>
    <t>H31</t>
  </si>
  <si>
    <t>I31</t>
  </si>
  <si>
    <t>BUCA - ÖZEL ÇEŞME YÜKSEK ÖĞRETİM ERKEK ÖĞRENCİ YURDU</t>
  </si>
  <si>
    <t>Atatürk, 63/7. Sk. No:1, 35390 Buca/İzmir</t>
  </si>
  <si>
    <t>G32</t>
  </si>
  <si>
    <t>H32</t>
  </si>
  <si>
    <t>I32</t>
  </si>
  <si>
    <t>BUCA - ÖZEL DENİZ ORTAÖĞRETİM KIZ ÖĞRENCİ YURDU</t>
  </si>
  <si>
    <t>Göksu, 668/5. Sk. No: 14, 35380 Buca/İzmir</t>
  </si>
  <si>
    <t>G33</t>
  </si>
  <si>
    <t>H33</t>
  </si>
  <si>
    <t>I33</t>
  </si>
  <si>
    <t>BUCA - ÖZEL Kampüs Öğrenci Yurdu</t>
  </si>
  <si>
    <t>Kuruçeşme, 205/59. Sk., 35390 Buca/İzmir</t>
  </si>
  <si>
    <t>0(232) 453 06 46</t>
  </si>
  <si>
    <t>G34</t>
  </si>
  <si>
    <t>H34</t>
  </si>
  <si>
    <t>I34</t>
  </si>
  <si>
    <t>BUCA - ÖZEL PAPATYA  KIZ ÖĞRENCİ YURDU</t>
  </si>
  <si>
    <t>Dumlupınar, 68. Sk. 2-10, 35400 Buca/İzmir</t>
  </si>
  <si>
    <t>G35</t>
  </si>
  <si>
    <t>H35</t>
  </si>
  <si>
    <t>I35</t>
  </si>
  <si>
    <t>BUCA YÜKSEKÖĞRETİM KIZ ÖĞRENCİ YURDU</t>
  </si>
  <si>
    <t>Yenigün Mah. Nazım Hikmet Cad. No: 40 Buca/İzmir/Türkiye</t>
  </si>
  <si>
    <t>0501 700 92 99</t>
  </si>
  <si>
    <t>G36</t>
  </si>
  <si>
    <t>H36</t>
  </si>
  <si>
    <t>I36</t>
  </si>
  <si>
    <t>CANSIN YÜKSEKÖĞRENİM YURDU</t>
  </si>
  <si>
    <t>Kuruçeşme, Doğuş Cd. NO:228 - 230, 35390 Buca/İzmir</t>
  </si>
  <si>
    <t>0 232 420 06 53</t>
  </si>
  <si>
    <t>G37</t>
  </si>
  <si>
    <t>H37</t>
  </si>
  <si>
    <t>I37</t>
  </si>
  <si>
    <t>CİHANNÜME KYK KIZ ÖĞRENCİ YURDU</t>
  </si>
  <si>
    <t>Balatçık Mahallesi 8914/10 Sok. No:1 Çiğli İZMİR Çiğli / İzmir</t>
  </si>
  <si>
    <t>(0232) 329 9420</t>
  </si>
  <si>
    <t>G38</t>
  </si>
  <si>
    <t>H38</t>
  </si>
  <si>
    <t>I38</t>
  </si>
  <si>
    <t>Çakabey Kyk Erkek Öğrenci Yurdu</t>
  </si>
  <si>
    <t>No:1/ 35390 1405. Sokak Buca Kooperatifi Mahallesi, 35370 Buca/İzmir</t>
  </si>
  <si>
    <t>510(Aylık)</t>
  </si>
  <si>
    <t>570(Aylık)</t>
  </si>
  <si>
    <t>G39</t>
  </si>
  <si>
    <t>H39</t>
  </si>
  <si>
    <t>I39</t>
  </si>
  <si>
    <t>Çakırağa Erkek Öğrenci Yurdu</t>
  </si>
  <si>
    <t>Bengisu, Hakkı Paşa Çıkmazı No:1, 35750 Ödemiş/İzmir</t>
  </si>
  <si>
    <t>G40</t>
  </si>
  <si>
    <t>H40</t>
  </si>
  <si>
    <t>I40</t>
  </si>
  <si>
    <t>Çamlıca Kız Öğrenci Yurdu</t>
  </si>
  <si>
    <t>Irmak Mh, 819. Sk No:6, 35410 Gaziemir/İzmir</t>
  </si>
  <si>
    <t>G41</t>
  </si>
  <si>
    <t>H41</t>
  </si>
  <si>
    <t>I41</t>
  </si>
  <si>
    <t>Çamlıca Öğrenci Yurdu</t>
  </si>
  <si>
    <t>Zafer, 800. Sk. No:2, 35410 Gaziemir/İzmir</t>
  </si>
  <si>
    <t>G42</t>
  </si>
  <si>
    <t>H42</t>
  </si>
  <si>
    <t>I42</t>
  </si>
  <si>
    <t>Çeşme KYK Öğrenci Yurdu</t>
  </si>
  <si>
    <t>Cumhuriyet, 4320. Sk. No:7, 35930 Çeşme/İzmir</t>
  </si>
  <si>
    <t>0(232) 724 92 76</t>
  </si>
  <si>
    <t>G43</t>
  </si>
  <si>
    <t>H43</t>
  </si>
  <si>
    <t>I43</t>
  </si>
  <si>
    <t>ÇİĞLİ MODERN KIZ REZİDANCE</t>
  </si>
  <si>
    <t>8786. Sk. 83, Küçük Çiğli, 35620 Çiğli/İzmir</t>
  </si>
  <si>
    <t>(0541) 156 1235</t>
  </si>
  <si>
    <t>G44</t>
  </si>
  <si>
    <t>H44</t>
  </si>
  <si>
    <t>I44</t>
  </si>
  <si>
    <t>ÇİĞLİ YALI KIZ ÖĞRENCİ YURDU</t>
  </si>
  <si>
    <t>Büyük Çiğli Mah. Anadolu Cad. No:804 Çiğli / İzmir</t>
  </si>
  <si>
    <t>+90 546 295 84 36</t>
  </si>
  <si>
    <t>G45</t>
  </si>
  <si>
    <t>H45</t>
  </si>
  <si>
    <t>I45</t>
  </si>
  <si>
    <t>ÇİĞLİ- ÖZEL DEĞERLI ORTA ÖĞRETİM ERKEK ÖĞRENCİ YURDU</t>
  </si>
  <si>
    <t>B. ÇIĞLI KÖYIÇI CAD.NO:99 izmir/çiğli</t>
  </si>
  <si>
    <t>G46</t>
  </si>
  <si>
    <t>H46</t>
  </si>
  <si>
    <t>I46</t>
  </si>
  <si>
    <t>ÇİĞLİ- ÖZEL GÜZELKENT ORTAÖĞRETİM ERKEK ÖĞRENCİ YURDU</t>
  </si>
  <si>
    <t>İSTASYONALTI MAHALLESİ 8271/7.SOKAK NO/5</t>
  </si>
  <si>
    <t>G47</t>
  </si>
  <si>
    <t>H47</t>
  </si>
  <si>
    <t>I47</t>
  </si>
  <si>
    <t>DİKİLİ - ÖZEL MİYASE YILMAZ ORTAÖĞRETİM ERKEK ÖĞRENCİ YURDU</t>
  </si>
  <si>
    <t>İSMET PAŞA MAH.70/1 SOK.NO:4-6 DİKİLİ</t>
  </si>
  <si>
    <t>G48</t>
  </si>
  <si>
    <t>H48</t>
  </si>
  <si>
    <t>I48</t>
  </si>
  <si>
    <t>Ege Mavisi Özel Kız Öğrenci Yurdu</t>
  </si>
  <si>
    <t>Kazımdirik, Kazım Dirik Mah, Ankara Cd. No:249, 35100 Bornova/İzmir</t>
  </si>
  <si>
    <t>(0232) 339 40 40</t>
  </si>
  <si>
    <t>G49</t>
  </si>
  <si>
    <t>H49</t>
  </si>
  <si>
    <t>I49</t>
  </si>
  <si>
    <t>Ege Üniversitesi Öğrenci Köyü</t>
  </si>
  <si>
    <t>Üniversite Yurdu</t>
  </si>
  <si>
    <t>372 Sok. No:18 Kazım Dirik Mah. Ağaçlı Yol 35100, Bornova / İZMİR</t>
  </si>
  <si>
    <t>0 (232) 342 42 82 </t>
  </si>
  <si>
    <t>G50</t>
  </si>
  <si>
    <t>H50</t>
  </si>
  <si>
    <t>I50</t>
  </si>
  <si>
    <t>egeyurt izmir ozel ogrenci yurdu</t>
  </si>
  <si>
    <t xml:space="preserve">kazimdirik, 372. sk. no:12/2, 35100 bornova/izmir
</t>
  </si>
  <si>
    <t>0232 342 44 00</t>
  </si>
  <si>
    <t>G51</t>
  </si>
  <si>
    <t>H51</t>
  </si>
  <si>
    <t>I51</t>
  </si>
  <si>
    <t>Egeyurt İzmir Özel Öğrenci Yurdu</t>
  </si>
  <si>
    <t>Kazımdirik Mah. 372.Sk. No:12/2 Bornova İzmir</t>
  </si>
  <si>
    <t>0530 845 17 17</t>
  </si>
  <si>
    <t>G52</t>
  </si>
  <si>
    <t>H52</t>
  </si>
  <si>
    <t>I52</t>
  </si>
  <si>
    <t>Elit Kız Pansiyonu</t>
  </si>
  <si>
    <t>Yeni Mahalle, Aydınoğlu Cad. No:9, 35900 Tire/İzmir</t>
  </si>
  <si>
    <t>G53</t>
  </si>
  <si>
    <t>H53</t>
  </si>
  <si>
    <t>I53</t>
  </si>
  <si>
    <t>Fatih Öğrenci Yurdu</t>
  </si>
  <si>
    <t>Hürriyet Mah. Atatürk Cad. 35763 Ödemiş İzmir, 35763</t>
  </si>
  <si>
    <t>ücretsiz</t>
  </si>
  <si>
    <t>G54</t>
  </si>
  <si>
    <t>H54</t>
  </si>
  <si>
    <t>I54</t>
  </si>
  <si>
    <t>Forum Kız Öğrenci Yurdu</t>
  </si>
  <si>
    <t>Kazımdirik Mahallesi 372/9. Sokak No:21 35035 Bornova/İzmir Türkiye</t>
  </si>
  <si>
    <t>0532 057 65 35</t>
  </si>
  <si>
    <t>G55</t>
  </si>
  <si>
    <t>H55</t>
  </si>
  <si>
    <t>I55</t>
  </si>
  <si>
    <t>forum kiz ogrenci yurdu</t>
  </si>
  <si>
    <t xml:space="preserve">kazimdirik, 372/9. sk. no:21, 35100 bornova/izmir
</t>
  </si>
  <si>
    <t>G56</t>
  </si>
  <si>
    <t>H56</t>
  </si>
  <si>
    <t>I56</t>
  </si>
  <si>
    <t>GSB Yörük Ali Efe KYK Yurdu</t>
  </si>
  <si>
    <t>Mevlana Mahallesi 1776. Sokak No: 4/3 Bornova İzmir</t>
  </si>
  <si>
    <t>(0232) 388 95 00</t>
  </si>
  <si>
    <t>G57</t>
  </si>
  <si>
    <t>H57</t>
  </si>
  <si>
    <t>I57</t>
  </si>
  <si>
    <t>GSB Zübeyde Hanım Kız Öğrenci Yurdu</t>
  </si>
  <si>
    <t>Erzene Mahallesi Atatürk Caddesi Ege Üniversitesi Kampüs İçi No:172/57 Bornova/İZMİR</t>
  </si>
  <si>
    <t>(0232) 502 84 80</t>
  </si>
  <si>
    <t>G58</t>
  </si>
  <si>
    <t>H58</t>
  </si>
  <si>
    <t>I58</t>
  </si>
  <si>
    <t>Hacı Ahmet Tatari Yurdu</t>
  </si>
  <si>
    <t>Gaziler, 1086. Sk. No:7, 35390 Buca/İzmir</t>
  </si>
  <si>
    <t>G59</t>
  </si>
  <si>
    <t>H59</t>
  </si>
  <si>
    <t>I59</t>
  </si>
  <si>
    <t>Hedef Yüksek Öğretim Erkek Öğrenci Yurdu</t>
  </si>
  <si>
    <t>Erzene Mah. 61 Sok. No: 12, Bornova/İzmir</t>
  </si>
  <si>
    <t>(232) 388 58 56</t>
  </si>
  <si>
    <t>G60</t>
  </si>
  <si>
    <t>H60</t>
  </si>
  <si>
    <t>I60</t>
  </si>
  <si>
    <t>Hoca Ahmet Yesevi Kyk Kız Öğrenci Yurdu</t>
  </si>
  <si>
    <t>Kuruçeşme, 35678 Buca/İzmir</t>
  </si>
  <si>
    <t>405(Aylık)</t>
  </si>
  <si>
    <t>480(Aylık)</t>
  </si>
  <si>
    <t>G61</t>
  </si>
  <si>
    <t>H61</t>
  </si>
  <si>
    <t>I61</t>
  </si>
  <si>
    <t>Izmir Bornova Özel Papatyam Kız Öğrenci Yurdu</t>
  </si>
  <si>
    <t>116/12. Sk. 5-3, Erzene, 35040 Bornova/İzmir</t>
  </si>
  <si>
    <t>0232 343 43 02</t>
  </si>
  <si>
    <t>G62</t>
  </si>
  <si>
    <t>H62</t>
  </si>
  <si>
    <t>I62</t>
  </si>
  <si>
    <t xml:space="preserve">İYTE KYK Öğrenci Yurdu, </t>
  </si>
  <si>
    <t xml:space="preserve">Gülbahçe, 35433 Urla/İzmir, </t>
  </si>
  <si>
    <t>G63</t>
  </si>
  <si>
    <t>H63</t>
  </si>
  <si>
    <t>I63</t>
  </si>
  <si>
    <t>İYTE Lisansüstü Öğrenci Köyü</t>
  </si>
  <si>
    <t>İzmir Yüksek Teknoloji Enstitüsü Gülbahçe 35430 Urla / İzmir</t>
  </si>
  <si>
    <t>+90 232 750 6000</t>
  </si>
  <si>
    <t>G64</t>
  </si>
  <si>
    <t>H64</t>
  </si>
  <si>
    <t>I64</t>
  </si>
  <si>
    <t>izmir bornova ozel papatyam kiz ogrenci yurdu</t>
  </si>
  <si>
    <t xml:space="preserve">erzene, 116. sk. no:6, 35040 bornova/izmir
</t>
  </si>
  <si>
    <t>G65</t>
  </si>
  <si>
    <t>H65</t>
  </si>
  <si>
    <t>I65</t>
  </si>
  <si>
    <t>Karahan Grup Yükseköğretim Kız Öğrenci Yurdu</t>
  </si>
  <si>
    <t>Kazımdirik Mah. 215 Sok. No: 7, Bornova/İzmir</t>
  </si>
  <si>
    <t>(232) 374 65 64</t>
  </si>
  <si>
    <t>G66</t>
  </si>
  <si>
    <t>H66</t>
  </si>
  <si>
    <t>I66</t>
  </si>
  <si>
    <t>KARŞIYAKA - ÖZEL MEHMET AKİF ERSOY ORTAÖĞRETİM KIZ ÖĞRENCİ YURDU</t>
  </si>
  <si>
    <t>Bahriye Üçok, 35560 Karşıyaka/İzmir</t>
  </si>
  <si>
    <t>G67</t>
  </si>
  <si>
    <t>H67</t>
  </si>
  <si>
    <t>I67</t>
  </si>
  <si>
    <t>G68</t>
  </si>
  <si>
    <t>H68</t>
  </si>
  <si>
    <t>I68</t>
  </si>
  <si>
    <t>Kılıçoğlu Öğrenci Yurdu</t>
  </si>
  <si>
    <t>367/4 Sk. No:9 Kazım Dirik Mh. Bornova İzmir</t>
  </si>
  <si>
    <t>0532 152 0274</t>
  </si>
  <si>
    <t>G69</t>
  </si>
  <si>
    <t>H69</t>
  </si>
  <si>
    <t>I69</t>
  </si>
  <si>
    <t>kilicoglu ogrenci yurdu</t>
  </si>
  <si>
    <t xml:space="preserve">kazimdirik, 367/4 sk no:9, 35100 bornova/izmir
</t>
  </si>
  <si>
    <t>0232 400 78 78</t>
  </si>
  <si>
    <t>G70</t>
  </si>
  <si>
    <t>H70</t>
  </si>
  <si>
    <t>I70</t>
  </si>
  <si>
    <t>KİRAZ - ÖZEL ALTIN ORTA ÖĞRETİM ERKEK ÖĞRENCİ YURDU</t>
  </si>
  <si>
    <t>SABIT ARTI CAD.ŞANLI İŞHANI KAT:1 KIRAZ</t>
  </si>
  <si>
    <t>G71</t>
  </si>
  <si>
    <t>H71</t>
  </si>
  <si>
    <t>I71</t>
  </si>
  <si>
    <t>KİRAZ - ÖZEL AYŞE SARI ORTA ÖĞRETİM ERKEK ÖĞRENCİ YURDU</t>
  </si>
  <si>
    <t>CUMHURIYET MAH.ATATÜRK BULVARI NO.61</t>
  </si>
  <si>
    <t>G72</t>
  </si>
  <si>
    <t>H72</t>
  </si>
  <si>
    <t>I72</t>
  </si>
  <si>
    <t>KONAK -  ÖZEL HALİLRIFATPAŞA YÜKSEK ÖĞRETİM ERKEK ÖĞRENCİ YURDU</t>
  </si>
  <si>
    <t>Altıntaş, Halil Rıfat Paşa Cd. No:189, 35260 Konak/İzmir</t>
  </si>
  <si>
    <t>G73</t>
  </si>
  <si>
    <t>H73</t>
  </si>
  <si>
    <t>I73</t>
  </si>
  <si>
    <t>Koyundere Kız Yurdu</t>
  </si>
  <si>
    <t>Kemal Atatürk Mahallesi 7528 Sokak No: 1 Menemen, İzmir</t>
  </si>
  <si>
    <t>0(232) 846 13 13</t>
  </si>
  <si>
    <t>G74</t>
  </si>
  <si>
    <t>H74</t>
  </si>
  <si>
    <t>I74</t>
  </si>
  <si>
    <t>Küçükpark Yükseköğrenim Kız Öğrenci Yurdu</t>
  </si>
  <si>
    <t>Kazımdirik Mah. 173 Sok. No: 11, Bornova/İzmir</t>
  </si>
  <si>
    <t>(232) 375 53 52</t>
  </si>
  <si>
    <t>G75</t>
  </si>
  <si>
    <t>H75</t>
  </si>
  <si>
    <t>I75</t>
  </si>
  <si>
    <t>kyk yoruk ali efe erkek ogrenci yurdu mudurlugu b blok</t>
  </si>
  <si>
    <t xml:space="preserve">mevlana, 1771/1. sk no:7, 35050 bornova/izmir
</t>
  </si>
  <si>
    <t>0232 373 72 71</t>
  </si>
  <si>
    <t>G76</t>
  </si>
  <si>
    <t>H76</t>
  </si>
  <si>
    <t>I76</t>
  </si>
  <si>
    <t>lt Rezidence Yükseköğretim Kız Öğrenci Yurdu</t>
  </si>
  <si>
    <t>Erzene Mah. 62 Sok. No: 14 Bornova/İzmir</t>
  </si>
  <si>
    <t>(232) 374 77 35</t>
  </si>
  <si>
    <t>G77</t>
  </si>
  <si>
    <t>H77</t>
  </si>
  <si>
    <t>I77</t>
  </si>
  <si>
    <t>MERIÇ ÖĞRETMEN YÜKSEKÖĞRETİM KIZ ÖĞRENCİ YURDU</t>
  </si>
  <si>
    <t>İnönü. Şehit Ali Yücel Cad. No:43. 35750 Ödemiş/İzmir</t>
  </si>
  <si>
    <t>0 232 544 96 58</t>
  </si>
  <si>
    <t>G78</t>
  </si>
  <si>
    <t>H78</t>
  </si>
  <si>
    <t>I78</t>
  </si>
  <si>
    <t>Meriç Kız Öğrenci Yurdu</t>
  </si>
  <si>
    <t>İnönü, Şehit Ali Yücel Cad. No:43, 35750 Ödemiş/İzmir</t>
  </si>
  <si>
    <t>G79</t>
  </si>
  <si>
    <t>H79</t>
  </si>
  <si>
    <t>I79</t>
  </si>
  <si>
    <t>Nilüfer Orta Öğretim Kız Öğrenci Yurdu</t>
  </si>
  <si>
    <t>MANAVKUYU MAH.SAKARYA CAD.NO:70 BAYRAKLI-İZMİR</t>
  </si>
  <si>
    <t>G80</t>
  </si>
  <si>
    <t>H80</t>
  </si>
  <si>
    <t>I80</t>
  </si>
  <si>
    <t>Orkun Yüksek Öğretim Erkek Öğrenci Yurdu</t>
  </si>
  <si>
    <t>Erzene Mah. 67 Sok. No: 15, Bornova/İzmir</t>
  </si>
  <si>
    <t>(232) 343 62 98</t>
  </si>
  <si>
    <t>G81</t>
  </si>
  <si>
    <t>H81</t>
  </si>
  <si>
    <t>I81</t>
  </si>
  <si>
    <t>ozel atahan kiz ogrenci yurdu</t>
  </si>
  <si>
    <t xml:space="preserve">kazimdirik, 364/11. sk. no:4, 35100 bornova/izmir
</t>
  </si>
  <si>
    <t>0232 343 00 70</t>
  </si>
  <si>
    <t>G82</t>
  </si>
  <si>
    <t>H82</t>
  </si>
  <si>
    <t>I82</t>
  </si>
  <si>
    <t>ozel bati plus kiz ogrenci yurdu</t>
  </si>
  <si>
    <t xml:space="preserve">erzene, 63. sk. no:28, 35040 bornova/izmir
</t>
  </si>
  <si>
    <t>G83</t>
  </si>
  <si>
    <t>H83</t>
  </si>
  <si>
    <t>I83</t>
  </si>
  <si>
    <t>ozel bornova villa yuksekogretim kiz ogrenci yurdu</t>
  </si>
  <si>
    <t xml:space="preserve">evka 3, kucukseyler anaokulu arkasi, erzene mahallesi, 115/2. sk. profesorler sitesi no:7, 35040 bornova/izmir
</t>
  </si>
  <si>
    <t>0530 605 76 94</t>
  </si>
  <si>
    <t>G84</t>
  </si>
  <si>
    <t>H84</t>
  </si>
  <si>
    <t>I84</t>
  </si>
  <si>
    <t>ozel bornova yuksekogrenim erkek ogrenci yurdu</t>
  </si>
  <si>
    <t xml:space="preserve">eski bornova stadyum migros, kazim dirik mh. 200 sk, karsisi no:2/3, 35515 bornova/izmir
</t>
  </si>
  <si>
    <t>0507 145 25 50</t>
  </si>
  <si>
    <t>G85</t>
  </si>
  <si>
    <t>H85</t>
  </si>
  <si>
    <t>I85</t>
  </si>
  <si>
    <t>ozel egelim yuksekogrenim kiz ogrenci yurdu</t>
  </si>
  <si>
    <t xml:space="preserve">kazimdirik, 259. sk. no: 12, 35100 bornova/izmir
</t>
  </si>
  <si>
    <t>0232 348 84 06</t>
  </si>
  <si>
    <t>G86</t>
  </si>
  <si>
    <t>H86</t>
  </si>
  <si>
    <t>I86</t>
  </si>
  <si>
    <t>ozel engin deniz erkek ogrenci yurdu</t>
  </si>
  <si>
    <t xml:space="preserve">erzene, 8. sk. no:46, 35040 bornova/izmir
</t>
  </si>
  <si>
    <t>0232 339 12 12</t>
  </si>
  <si>
    <t>G87</t>
  </si>
  <si>
    <t>H87</t>
  </si>
  <si>
    <t>I87</t>
  </si>
  <si>
    <t>ozel hedef yuksek ogrenim ogrenci yurdu</t>
  </si>
  <si>
    <t xml:space="preserve">erzene, 61. sk. no:12, 35040 bornova/izmir
</t>
  </si>
  <si>
    <t>0232 388 58 56</t>
  </si>
  <si>
    <t>G88</t>
  </si>
  <si>
    <t>H88</t>
  </si>
  <si>
    <t>I88</t>
  </si>
  <si>
    <t>ozel hisar yuksekogretim erkek ogrenci yurdu</t>
  </si>
  <si>
    <t xml:space="preserve">mevlana, 1722. sk. no:3, 35050 bornova/izmir
</t>
  </si>
  <si>
    <t>0232 339 13 84</t>
  </si>
  <si>
    <t>G89</t>
  </si>
  <si>
    <t>H89</t>
  </si>
  <si>
    <t>I89</t>
  </si>
  <si>
    <t>ozel karahan grup yuksek ogrenim erkek ogrenci yurdu</t>
  </si>
  <si>
    <t xml:space="preserve">kazimdirik, 215. sk. no: 7, 35040 bornova/izmir
</t>
  </si>
  <si>
    <t>0554 315 52 43</t>
  </si>
  <si>
    <t>G90</t>
  </si>
  <si>
    <t>H90</t>
  </si>
  <si>
    <t>I90</t>
  </si>
  <si>
    <t>ozel kilit residance yuksekogrenim kiz ogrenci yurdu</t>
  </si>
  <si>
    <t xml:space="preserve">erzene, 62. sk. no:14, 35040 bornova/izmir
</t>
  </si>
  <si>
    <t>0232 388 39 12</t>
  </si>
  <si>
    <t>G91</t>
  </si>
  <si>
    <t>H91</t>
  </si>
  <si>
    <t>I91</t>
  </si>
  <si>
    <t>ozel maya yuksek ogrenim erkek ogrenci yurdu</t>
  </si>
  <si>
    <t xml:space="preserve">ergene, 554. sk. no.32, 35050 bornova/izmir
</t>
  </si>
  <si>
    <t>0552 345 59 08</t>
  </si>
  <si>
    <t>G92</t>
  </si>
  <si>
    <t>H92</t>
  </si>
  <si>
    <t>I92</t>
  </si>
  <si>
    <t>ÖDEMİŞ - ÖZEL MERIÇ ÖĞRETMEN YÜKSEK ÖĞRETİM KIZ ÖĞRENCİ YURDU</t>
  </si>
  <si>
    <t>İNÖNÜ MAH.ŞEHIT ALI YÜCEL CAD.NO.43</t>
  </si>
  <si>
    <t>G93</t>
  </si>
  <si>
    <t>H93</t>
  </si>
  <si>
    <t>I93</t>
  </si>
  <si>
    <t>ÖDEMİŞ - ÖZEL SENA ORTAÖĞRETİM KIZ ÖĞRENCİ YURDU</t>
  </si>
  <si>
    <t>İNÖNÜ MAH.706 SOK.NO:1</t>
  </si>
  <si>
    <t>G94</t>
  </si>
  <si>
    <t>H94</t>
  </si>
  <si>
    <t>I94</t>
  </si>
  <si>
    <t>ÖDEMİŞ BELEDİYE BAŞKANLIĞI KIZ ÖĞRENCİ KONUKEVİ</t>
  </si>
  <si>
    <t>Akıncılar Mah. Gül Sok. No:3 Ödemiş. İzmir</t>
  </si>
  <si>
    <t>0 232 545 19 32</t>
  </si>
  <si>
    <t>G95</t>
  </si>
  <si>
    <t>H95</t>
  </si>
  <si>
    <t>I95</t>
  </si>
  <si>
    <t xml:space="preserve">ÖDEMİŞ ÖZEL MENDEGÜME ORTAOKUL ERKEK ÖĞRENCİ YURDU </t>
  </si>
  <si>
    <t>HAMAM MAH. MENDEGÜME SOK. NO: 289 /1/ ÖDEMİŞ/İZMİR</t>
  </si>
  <si>
    <t>(543) 304 18 50</t>
  </si>
  <si>
    <t>G96</t>
  </si>
  <si>
    <t>H96</t>
  </si>
  <si>
    <t>I96</t>
  </si>
  <si>
    <t>ÖDEMİŞ TİCARET ODASI ANADOLU LİSESİ ERKEK ÖĞRENCİ YURDU</t>
  </si>
  <si>
    <t>Küçükavulcuk Köyü Mevki Birgi Yolu, Ödemiş Merkez, Ödemiş, İzmir</t>
  </si>
  <si>
    <t>0232 531 54 15</t>
  </si>
  <si>
    <t>G97</t>
  </si>
  <si>
    <t>H97</t>
  </si>
  <si>
    <t>I97</t>
  </si>
  <si>
    <t>ÖDEMİŞ TİCARET ODASI ANADOLU LİSESİ KIZ ÖĞRENCİ YURDU</t>
  </si>
  <si>
    <t>G98</t>
  </si>
  <si>
    <t>H98</t>
  </si>
  <si>
    <t>I98</t>
  </si>
  <si>
    <t>Özel 80 İnci Yıl Ortaöğretim Erkek Öğrenci Yurdu</t>
  </si>
  <si>
    <t>Saraçoğlu Cad.Müftülük Sıtesı İzmir/Ödemiş</t>
  </si>
  <si>
    <t>0232 544 05 53</t>
  </si>
  <si>
    <t>G99</t>
  </si>
  <si>
    <t>H99</t>
  </si>
  <si>
    <t>I99</t>
  </si>
  <si>
    <t>Özel Ali Öztürk Ve Şehit Ahmet Kamil Özdemir Yükseköğrenim Erkek Öğrenci Yurdu</t>
  </si>
  <si>
    <t>Hacı İsa, Duygu Sk. No:2, 35430 Urla/İzmir</t>
  </si>
  <si>
    <t>G100</t>
  </si>
  <si>
    <t>H100</t>
  </si>
  <si>
    <t>I100</t>
  </si>
  <si>
    <t>Özel Armutlu Ortaöğrenim Erkek Öğrenci Yurdu</t>
  </si>
  <si>
    <t>Hürriyet, Çiçek Sk. No:4, 35737 Kemalpaşa/İzmir</t>
  </si>
  <si>
    <t>(226) 531 24 99</t>
  </si>
  <si>
    <t>G101</t>
  </si>
  <si>
    <t>H101</t>
  </si>
  <si>
    <t>I101</t>
  </si>
  <si>
    <t>Özel Atahan Kız Öğrenci Yurdu</t>
  </si>
  <si>
    <t>364/11. Sk. No:4 Kazım Dirik Mah. Bornova/İZMİR</t>
  </si>
  <si>
    <t>0232 343 0070</t>
  </si>
  <si>
    <t>G102</t>
  </si>
  <si>
    <t>H102</t>
  </si>
  <si>
    <t>I102</t>
  </si>
  <si>
    <t>Özel Bayraklı Ortaokul Erkek Öğrenci Yurdu</t>
  </si>
  <si>
    <t>Çiçek, 1631. Sk. No:47, 35540 Bayraklı/İzmir</t>
  </si>
  <si>
    <t>G103</t>
  </si>
  <si>
    <t>H103</t>
  </si>
  <si>
    <t>I103</t>
  </si>
  <si>
    <t>ÖZEL BEYLER YÜKSEKÖĞRETİM ERKEK ÖĞRENCİ YURDU</t>
  </si>
  <si>
    <t>Atatürk, 202/35. Sk. No:41, 35160 Buca/İzmir</t>
  </si>
  <si>
    <t>0507 760 09 27</t>
  </si>
  <si>
    <t>G104</t>
  </si>
  <si>
    <t>H104</t>
  </si>
  <si>
    <t>I104</t>
  </si>
  <si>
    <t>Özel Bornova Villa Kız Öğrenci Yurdu</t>
  </si>
  <si>
    <t>Evka 3, Küçükşeyler Anaokulu arkası, Erzene Mahallesi, 115/2. Sk. Profesörler Sitesi no:7, 35040 Bornova/İzmir</t>
  </si>
  <si>
    <t>G105</t>
  </si>
  <si>
    <t>H105</t>
  </si>
  <si>
    <t>I105</t>
  </si>
  <si>
    <t>Özel Bornova Yükseköğrenim Erkek Öğrenci Yurdu</t>
  </si>
  <si>
    <t>Kazım Dirik Mh. 200 Sk. No:2/3 (Bornova Stadı Arkası Migros Giriş Karşısı)</t>
  </si>
  <si>
    <t>0506 710 2650</t>
  </si>
  <si>
    <t>G106</t>
  </si>
  <si>
    <t>H106</t>
  </si>
  <si>
    <t>I106</t>
  </si>
  <si>
    <t>Özel Buğdaydede Orta Öğrenim Erkek Öğrenci Yurdu</t>
  </si>
  <si>
    <t>Yeni Mah. Turgut Reis Cad. No: 15, Tire Merkez, Tire, İzmir</t>
  </si>
  <si>
    <t>G107</t>
  </si>
  <si>
    <t>H107</t>
  </si>
  <si>
    <t>I107</t>
  </si>
  <si>
    <t>ÖZEL BURÇ YÜKSEK ÖĞRETİM ERKEK  ÖĞRENCİ YURDU</t>
  </si>
  <si>
    <t>ADATEPE MAH. 61 SOK.  NO:8 BUCA/İZMİR</t>
  </si>
  <si>
    <t>0530 569 58 29</t>
  </si>
  <si>
    <t>G108</t>
  </si>
  <si>
    <t>H108</t>
  </si>
  <si>
    <t>I108</t>
  </si>
  <si>
    <t>Özel Cüneyt Aze</t>
  </si>
  <si>
    <t>Çolak İbrahim Bey, 93. Sk. 35460 Seferihisar/İzmir</t>
  </si>
  <si>
    <t>0 232 743 44 44</t>
  </si>
  <si>
    <t>G109</t>
  </si>
  <si>
    <t>H109</t>
  </si>
  <si>
    <t>I109</t>
  </si>
  <si>
    <t>ÖZEL ÇAĞDAŞ YÜKSEK ÖĞRETİM KIZ ÖĞRENCİ YURDU</t>
  </si>
  <si>
    <t>(0232) 440 62 48</t>
  </si>
  <si>
    <t>G110</t>
  </si>
  <si>
    <t>H110</t>
  </si>
  <si>
    <t>I110</t>
  </si>
  <si>
    <t>ÖZEL ÇAĞLI YÜKSEKÖĞRETİM KIZ ÖĞRENCİ YURDU</t>
  </si>
  <si>
    <t>(0232) 454 20 00</t>
  </si>
  <si>
    <t>G111</t>
  </si>
  <si>
    <t>H111</t>
  </si>
  <si>
    <t>I111</t>
  </si>
  <si>
    <t>Özel Çakırağa Ortaöğretim Erkek Öğrencı Yurdu</t>
  </si>
  <si>
    <t>Bengisu Mahallesi. Hakkı Paşa Çıkmazı No:1. 35750 Ödemiş/İzmir</t>
  </si>
  <si>
    <t>0232 545 18 72</t>
  </si>
  <si>
    <t>G112</t>
  </si>
  <si>
    <t>H112</t>
  </si>
  <si>
    <t>I112</t>
  </si>
  <si>
    <t>Özel Çamlıca Ortaokul Kız Öğrenci Yurdu</t>
  </si>
  <si>
    <t>Irmak, 818. Sk. No:3, 35410 Gaziemir/İzmir</t>
  </si>
  <si>
    <t>0(232) 284 06 15</t>
  </si>
  <si>
    <t>G113</t>
  </si>
  <si>
    <t>H113</t>
  </si>
  <si>
    <t>I113</t>
  </si>
  <si>
    <t>Özel Çamlıca Ortaöğretim Erkek Öğrenci Yurdu</t>
  </si>
  <si>
    <t>Irmak Mah. 820. Sk. No:1 Pk:35410, 35410 Gaziemir</t>
  </si>
  <si>
    <t>0(232) 284 03 33</t>
  </si>
  <si>
    <t>G114</t>
  </si>
  <si>
    <t>H114</t>
  </si>
  <si>
    <t>I114</t>
  </si>
  <si>
    <t>ÖZEL ÇEŞME YÜKSEK ÖĞRETİM ERKEK ÖĞRENCİ YURDU</t>
  </si>
  <si>
    <t>Atatürk, 63/7. Sk., 35390 Buca/İzmir</t>
  </si>
  <si>
    <t>0 232 420 77 97</t>
  </si>
  <si>
    <t>G115</t>
  </si>
  <si>
    <t>H115</t>
  </si>
  <si>
    <t>I115</t>
  </si>
  <si>
    <t>Özel Çınar Erkek Ortaokul Yurdu</t>
  </si>
  <si>
    <t>İsmet İnönü, 1211/1. Sk. No: 41, 35660 Menemen/İzmir</t>
  </si>
  <si>
    <t>0(232) 832 83 77</t>
  </si>
  <si>
    <t>G116</t>
  </si>
  <si>
    <t>H116</t>
  </si>
  <si>
    <t>I116</t>
  </si>
  <si>
    <t>ÖZEL DENİZ ORTAOKUL KIZ ÖĞRENCİ YURDU</t>
  </si>
  <si>
    <t xml:space="preserve">GÖKSU MAH. 668/5 SOK. NO: 14 / BUCA/İZMİR
</t>
  </si>
  <si>
    <t>(232) 275 76 12</t>
  </si>
  <si>
    <t>G117</t>
  </si>
  <si>
    <t>H117</t>
  </si>
  <si>
    <t>I117</t>
  </si>
  <si>
    <t>ÖZEL DENİZ ORTAÖĞRETİM KIZ ÖĞRENCİ YURDU</t>
  </si>
  <si>
    <t xml:space="preserve"> Göksu, 668/5. Sk. No: 14, 35380 Buca/İzmir</t>
  </si>
  <si>
    <t>(0232) 275 76 12</t>
  </si>
  <si>
    <t>G118</t>
  </si>
  <si>
    <t>H118</t>
  </si>
  <si>
    <t>I118</t>
  </si>
  <si>
    <t>ÖZEL DENİZHAN YÜKSEKÖĞRENİM KIZ ÖĞRENCİ YURDU</t>
  </si>
  <si>
    <t>ILICA MAH. DALYA SOK. NO: 6 A/ NARLIDERE/İZMİR</t>
  </si>
  <si>
    <t>G119</t>
  </si>
  <si>
    <t>H119</t>
  </si>
  <si>
    <t>I119</t>
  </si>
  <si>
    <t>ILICA MAH. DALYAN SOK. NO:6 NARLIDERE/İZMİR</t>
  </si>
  <si>
    <t>G120</t>
  </si>
  <si>
    <t>H120</t>
  </si>
  <si>
    <t>I120</t>
  </si>
  <si>
    <t>ÖZEL DIRAMALI YÜKSEK ÖĞRETİM ERKEK ÖĞRENCİ YURDU</t>
  </si>
  <si>
    <t xml:space="preserve"> Dumlupınar, Barış Manço Kültür Sk. No:26-28, 35678 Buca/İzmir</t>
  </si>
  <si>
    <t>0532 292 08 28</t>
  </si>
  <si>
    <t>G121</t>
  </si>
  <si>
    <t>H121</t>
  </si>
  <si>
    <t>I121</t>
  </si>
  <si>
    <t xml:space="preserve">ÖZEL DİRAYET SÜREN YÜKSEKÖĞRETİM ERKEK ÖĞRENCİ YURDU	</t>
  </si>
  <si>
    <t>ESENTEPE M.74/2 SOKAK NO:5 KARABAĞLAR/İZMİR</t>
  </si>
  <si>
    <t>G122</t>
  </si>
  <si>
    <t>H122</t>
  </si>
  <si>
    <t>I122</t>
  </si>
  <si>
    <t>ÖZEL DİYANET ORTAÖĞRETİM ERKEK ÖĞRENCİ YURDU</t>
  </si>
  <si>
    <t>ATATÜRK MAH. SARACOĞLU SOK. NO: 74  ÖDEMİŞ/İZMİR</t>
  </si>
  <si>
    <t>G123</t>
  </si>
  <si>
    <t>H123</t>
  </si>
  <si>
    <t>I123</t>
  </si>
  <si>
    <t xml:space="preserve">ÖZEL DURMUŞ AKKUŞ BİR İNCİ ORTAOKUL ERKEK ÖĞRENCİ YURDU	</t>
  </si>
  <si>
    <t xml:space="preserve">GÜNALTAY MAH. 4831 SOK. NO: 8 -16/ KARABAĞLAR/İZMİR	</t>
  </si>
  <si>
    <t>(232) 264 25 45</t>
  </si>
  <si>
    <t>G124</t>
  </si>
  <si>
    <t>H124</t>
  </si>
  <si>
    <t>I124</t>
  </si>
  <si>
    <t xml:space="preserve">ÖZEL DURMUŞ AKKUŞ ORTA ÖĞRETİM ERKEK ÖĞRENCİ YURDU	</t>
  </si>
  <si>
    <t>G125</t>
  </si>
  <si>
    <t>H125</t>
  </si>
  <si>
    <t>I125</t>
  </si>
  <si>
    <t xml:space="preserve">ÖZEL DURMUŞ AKKUŞ ORTAOKUL ERKEK ÖĞRENCİ YURDU	</t>
  </si>
  <si>
    <t xml:space="preserve">GÜNALTAY MAH. 4831 SOK. NO: 6 / KARABAĞLAR/İZMİR	</t>
  </si>
  <si>
    <t>G126</t>
  </si>
  <si>
    <t>H126</t>
  </si>
  <si>
    <t>I126</t>
  </si>
  <si>
    <t>Özel Egelim Yükseköğrenim Kız Öğrenci Yurdu</t>
  </si>
  <si>
    <t>Kazım Dirik Mah. 259. Sok. No: 12 Özkanlar Bornova / İZMİR</t>
  </si>
  <si>
    <t>(232) 348 84 06</t>
  </si>
  <si>
    <t>G127</t>
  </si>
  <si>
    <t>H127</t>
  </si>
  <si>
    <t>I127</t>
  </si>
  <si>
    <t>Özel Engin Deniz Erkek Öğrenci Yurdu</t>
  </si>
  <si>
    <t>Erzene, 8. Sk. No:46, 35040 Bornova/İzmir</t>
  </si>
  <si>
    <t>0(232) 339 12 12</t>
  </si>
  <si>
    <t>G128</t>
  </si>
  <si>
    <t>H128</t>
  </si>
  <si>
    <t>I128</t>
  </si>
  <si>
    <t xml:space="preserve">ÖZEL ENSAR VAKFI YÜKSEKÖĞRETİM KIZ ÖĞRENCİ YURDU	</t>
  </si>
  <si>
    <t xml:space="preserve">KAZIM KARABEKİR MAH. 9146 SOK. NO: 14 / KARABAĞLAR/İZMİR	</t>
  </si>
  <si>
    <t>(232) 232 03 07</t>
  </si>
  <si>
    <t>G129</t>
  </si>
  <si>
    <t>H129</t>
  </si>
  <si>
    <t>I129</t>
  </si>
  <si>
    <t>ÖZEL EYLÜL YÜKSEKÖĞRETİM KIZ ÖĞRENCİ YURDU</t>
  </si>
  <si>
    <t>Adatepe, 3. Sk. No: 65, 35400 Buca/İzmir</t>
  </si>
  <si>
    <t>G130</t>
  </si>
  <si>
    <t>H130</t>
  </si>
  <si>
    <t>I130</t>
  </si>
  <si>
    <t>ÖZEL FATİH ORTAÖĞRETİM ERKEK ÖĞRENCİ YURDU</t>
  </si>
  <si>
    <t>Hürriyet Mh. Atatürk Cd. 35763 Ödemiş İzmir. 35763</t>
  </si>
  <si>
    <t>0 232 544 87 78</t>
  </si>
  <si>
    <t>G131</t>
  </si>
  <si>
    <t>H131</t>
  </si>
  <si>
    <t>I131</t>
  </si>
  <si>
    <t>Özel Fatma Gürler Ortaöğretim Erkek Öğrenci Yurdu</t>
  </si>
  <si>
    <t>Zübeyde Hanım, 7448/8. Sk. No:22, 35570 Karşıyaka/İzmir</t>
  </si>
  <si>
    <t>G132</t>
  </si>
  <si>
    <t>H132</t>
  </si>
  <si>
    <t>I132</t>
  </si>
  <si>
    <t>ÖZEL FATMA GÜRLER ORTAÖĞRETİM ERKEK ÖĞRENCİ YURDU</t>
  </si>
  <si>
    <t>G133</t>
  </si>
  <si>
    <t>H133</t>
  </si>
  <si>
    <t>I133</t>
  </si>
  <si>
    <t>Özel Gaziemir Ortaokul Erkek Öğrenci Yurdu</t>
  </si>
  <si>
    <t>Atıfbey, 2. Sk. No:32, 35410 Gaziemir/İzmir</t>
  </si>
  <si>
    <t>0(232) 251 19 09</t>
  </si>
  <si>
    <t>G134</t>
  </si>
  <si>
    <t>H134</t>
  </si>
  <si>
    <t>I134</t>
  </si>
  <si>
    <t>ÖZEL GEDİZ ORTAOKUL ERKEK ÖĞRENCİ YURDU</t>
  </si>
  <si>
    <t xml:space="preserve">MUSTAFA KEMAL MAH. 686/17 SOK. NO: 12 /1 BUCA/İZMİR
</t>
  </si>
  <si>
    <t>(507) 403 45 13</t>
  </si>
  <si>
    <t>G135</t>
  </si>
  <si>
    <t>H135</t>
  </si>
  <si>
    <t>I135</t>
  </si>
  <si>
    <t>Özel Gümüşpala Ortaöğretim Erkek Öğrenci Yurdu</t>
  </si>
  <si>
    <t>Gümüşpala, 7049. Sk. No:7, 35510 Bayraklı/İzmir</t>
  </si>
  <si>
    <t>G136</t>
  </si>
  <si>
    <t>H136</t>
  </si>
  <si>
    <t>I136</t>
  </si>
  <si>
    <t>ÖZEL GÜNEŞ YÜKSEKÖĞRETİM KIZ ÖĞRENCİ YURDU</t>
  </si>
  <si>
    <t>ATATÜRK MAH. 63 SOK. NO:38/40 BUCA/İZMİR</t>
  </si>
  <si>
    <t>G137</t>
  </si>
  <si>
    <t>H137</t>
  </si>
  <si>
    <t>I137</t>
  </si>
  <si>
    <t>ÖZEL GÜVEN YÜKSEKÖĞRETİM ERKEK ÖĞRENCİ YURDU</t>
  </si>
  <si>
    <t xml:space="preserve">ATATÜRK MAH. 204/4 SOK. NO:4 BUCA/İZMİR
</t>
  </si>
  <si>
    <t>G138</t>
  </si>
  <si>
    <t>H138</t>
  </si>
  <si>
    <t>I138</t>
  </si>
  <si>
    <t>ÖZEL GÜZELBAHÇE ORTAÖĞRETİM ERKEK ÖĞRENCİ YURDU</t>
  </si>
  <si>
    <t xml:space="preserve">	
YELKİ MAH. 2272 SOK. NO: 5 / GÜZELBAHÇE/İZMİR</t>
  </si>
  <si>
    <t>G139</t>
  </si>
  <si>
    <t>H139</t>
  </si>
  <si>
    <t>I139</t>
  </si>
  <si>
    <t xml:space="preserve">ÖZEL HACI DURMUŞ AKKUŞ ORTAOKUL ERKEK ÖĞRENCİ YURDU	</t>
  </si>
  <si>
    <t>AYDIN MAH. 4275 SOK. NO: 31 -33/1,2 KARABAĞLAR/İZMİR</t>
  </si>
  <si>
    <t>(232) 254 50 55</t>
  </si>
  <si>
    <t>G140</t>
  </si>
  <si>
    <t>H140</t>
  </si>
  <si>
    <t>I140</t>
  </si>
  <si>
    <t>ÖZEL HALİL İBRAHİM SIZLAĞ YÜKSEK ÖĞRETİM KIZ ÖĞRENCİ YURDU</t>
  </si>
  <si>
    <t>Dumlupınar, Erdem Cd., 35400 Buca/İzmir</t>
  </si>
  <si>
    <t>G141</t>
  </si>
  <si>
    <t>H141</t>
  </si>
  <si>
    <t>I141</t>
  </si>
  <si>
    <t>Özel Hedef Yüksek Öğrenim Ögrenci Yurdu</t>
  </si>
  <si>
    <t>Erzene, 61. Sk. No:12, 35040 Bornova/İzmir</t>
  </si>
  <si>
    <t>(0232) 388 58 56</t>
  </si>
  <si>
    <t>G142</t>
  </si>
  <si>
    <t>H142</t>
  </si>
  <si>
    <t>I142</t>
  </si>
  <si>
    <t>ÖZEL HESNA YÜKSEK ÖĞRETİM KIZ ÖĞRENCİ YURDU</t>
  </si>
  <si>
    <t>GÜZELYURT MAH.921.SOKAK NO:10 /KONAK /İZMİR</t>
  </si>
  <si>
    <t>G143</t>
  </si>
  <si>
    <t>H143</t>
  </si>
  <si>
    <t>I143</t>
  </si>
  <si>
    <t>ÖZEL HİLMİYE ORTAOKUL ERKEK ÖĞRENCİ YURDU</t>
  </si>
  <si>
    <t>KEMALPAŞA MAH. 154 SOK. NO: 7 /1,2,3,4,5,6 MENDERES/İZMİR</t>
  </si>
  <si>
    <t>0 545 613 13 10</t>
  </si>
  <si>
    <t>G144</t>
  </si>
  <si>
    <t>H144</t>
  </si>
  <si>
    <t>I144</t>
  </si>
  <si>
    <t>Özel Hisar Erkek Öğrenci Yurdu</t>
  </si>
  <si>
    <t>Mevlana, 1722. Sk. No:3, 35050 Bornova/İzmir</t>
  </si>
  <si>
    <t>(0232) 339 13 84</t>
  </si>
  <si>
    <t>G145</t>
  </si>
  <si>
    <t>H145</t>
  </si>
  <si>
    <t>I145</t>
  </si>
  <si>
    <t>Özel Hisar Yükseköğretim Erkek Öğrenci Yurdu</t>
  </si>
  <si>
    <t>1751/1. Sk. 2-20, Mevlana, 35050 Bornova/İzmir</t>
  </si>
  <si>
    <t>0 232 339 13 84</t>
  </si>
  <si>
    <t>G146</t>
  </si>
  <si>
    <t>H146</t>
  </si>
  <si>
    <t>I146</t>
  </si>
  <si>
    <t xml:space="preserve">ÖZEL İSMAİL HAKKI ORTAÖĞRETİM ERKEK ÖĞRENCİ YURDU	</t>
  </si>
  <si>
    <t>SAİM ÇIKRIKÇI CAD.502,SK.NO:202 YEŞILYURT KARABAĞLAR/İZMİR</t>
  </si>
  <si>
    <t>G147</t>
  </si>
  <si>
    <t>H147</t>
  </si>
  <si>
    <t>I147</t>
  </si>
  <si>
    <t xml:space="preserve">ÖZEL İZMİR AMERİKAN KOLEJİ ORTAÖĞRETİM ERKEK ÖĞRENCİ YURDU	</t>
  </si>
  <si>
    <t xml:space="preserve">POLİGON MAH. İNÖNÜ SOK. NO: 697 /1/ KARABAĞLAR/İZMİR	</t>
  </si>
  <si>
    <t>(0232) 355 04 94</t>
  </si>
  <si>
    <t>G148</t>
  </si>
  <si>
    <t>H148</t>
  </si>
  <si>
    <t>I148</t>
  </si>
  <si>
    <t>G149</t>
  </si>
  <si>
    <t>H149</t>
  </si>
  <si>
    <t>I149</t>
  </si>
  <si>
    <t>ÖZEL KAAN YÜKSEKÖĞRETİM ERKEK ÖĞRENCİ YURDU</t>
  </si>
  <si>
    <t>Adatepe, 4. Sk. No:28, 35400 Buca/İzmir</t>
  </si>
  <si>
    <t>G150</t>
  </si>
  <si>
    <t>H150</t>
  </si>
  <si>
    <t>I150</t>
  </si>
  <si>
    <t>ÖZEL KAHRAMAN YÜKSEK ÖĞRETİM  KIZ ÖĞRENCİ YURDU</t>
  </si>
  <si>
    <t>331.Sok. No: 82 Buca/İzmir</t>
  </si>
  <si>
    <t>G151</t>
  </si>
  <si>
    <t>H151</t>
  </si>
  <si>
    <t>I151</t>
  </si>
  <si>
    <t>ÖZEL KAYNAKLAR   YÜKSEK ÖĞRENİM  ERKEK ÖĞRETİM YURDU</t>
  </si>
  <si>
    <t>Zafer, 2352. Sk. No:9, 35395 Buca/İzmir</t>
  </si>
  <si>
    <t>0232 443 03 64</t>
  </si>
  <si>
    <t>G152</t>
  </si>
  <si>
    <t>H152</t>
  </si>
  <si>
    <t>I152</t>
  </si>
  <si>
    <t>Özel Kemal Çatmadaş Ortaöğrenim Erkek Öğrenci Yurdu</t>
  </si>
  <si>
    <t>Gümüşpala, 7000. Sk., 35510 Bayraklı/İzmir</t>
  </si>
  <si>
    <t>G153</t>
  </si>
  <si>
    <t>H153</t>
  </si>
  <si>
    <t>I153</t>
  </si>
  <si>
    <t>G154</t>
  </si>
  <si>
    <t>H154</t>
  </si>
  <si>
    <t>I154</t>
  </si>
  <si>
    <t xml:space="preserve">ÖZEL KESTANEPAZARI HATAY ORTA ÖĞRENİM ERKEK ÖĞRENCİ YURDU	</t>
  </si>
  <si>
    <t xml:space="preserve">ADNAN SÜVARİ MAH. 175/3 SOK. NO: 26 / KARABAĞLAR/İZMİR	</t>
  </si>
  <si>
    <t>G155</t>
  </si>
  <si>
    <t>H155</t>
  </si>
  <si>
    <t>I155</t>
  </si>
  <si>
    <t xml:space="preserve">ÖZEL KESTANEPAZARI HATAY ORTAÖĞRETİM ERKEK ÖĞRENCİ YURDU	</t>
  </si>
  <si>
    <t>G156</t>
  </si>
  <si>
    <t>H156</t>
  </si>
  <si>
    <t>I156</t>
  </si>
  <si>
    <t xml:space="preserve">ÖZEL MAKBULE AKKUŞ ORTAÖĞRETİM KIZ ÖĞRENCİ YURDU	</t>
  </si>
  <si>
    <t xml:space="preserve">GÜNALTAY MAH. 4830 SOK. NO: 6 / KARABAĞLAR/İZMİR	</t>
  </si>
  <si>
    <t>(232) 264 14 21</t>
  </si>
  <si>
    <t>G157</t>
  </si>
  <si>
    <t>H157</t>
  </si>
  <si>
    <t>I157</t>
  </si>
  <si>
    <t>G158</t>
  </si>
  <si>
    <t>H158</t>
  </si>
  <si>
    <t>I158</t>
  </si>
  <si>
    <t>Özel Maya Yüksek Öğrenim Erkek Öğrenci Yurdu</t>
  </si>
  <si>
    <t>Ergene Mah. 554 Sok. No:32 Bornova/İzmir</t>
  </si>
  <si>
    <t>G159</t>
  </si>
  <si>
    <t>H159</t>
  </si>
  <si>
    <t>I159</t>
  </si>
  <si>
    <t>Özel Mehmet Sarıtaş Ortaöğretim Erkek Öğrenci Yurdu</t>
  </si>
  <si>
    <t>Muratbey, 3525. Sk. No:3, 35860 Torbalı/İzmir</t>
  </si>
  <si>
    <t>0232 856 5352</t>
  </si>
  <si>
    <t>G160</t>
  </si>
  <si>
    <t>H160</t>
  </si>
  <si>
    <t>I160</t>
  </si>
  <si>
    <t>Özel Mendegüme Ortaokul Erkek Öğrenci Yurdu</t>
  </si>
  <si>
    <t>Hamam Mah. Mendegüme Sok. No: 289 /1/ Ödemiş/İzmir</t>
  </si>
  <si>
    <t>0 543 304 18 50</t>
  </si>
  <si>
    <t>G161</t>
  </si>
  <si>
    <t>H161</t>
  </si>
  <si>
    <t>I161</t>
  </si>
  <si>
    <t>ÖZEL MENDERES ORTAÖĞRETİM ERKEK ÖĞRENCİ YURDU</t>
  </si>
  <si>
    <t>KEMALPAŞA MAH.153.SOKAK NO:6  /MENDERES/İZMİR</t>
  </si>
  <si>
    <t>G162</t>
  </si>
  <si>
    <t>H162</t>
  </si>
  <si>
    <t>I162</t>
  </si>
  <si>
    <t>ÖZEL MERVE YÜKSEKÖĞRETİM KIZ ÖĞRENCİ YURDU</t>
  </si>
  <si>
    <t>ÇANKAYA MAH. 141 SOK. NO: 79 -1/ KONAK/İZMİR</t>
  </si>
  <si>
    <t>0(232) 520 1253</t>
  </si>
  <si>
    <t>G163</t>
  </si>
  <si>
    <t>H163</t>
  </si>
  <si>
    <t>I163</t>
  </si>
  <si>
    <t>ÖZEL MURAT EROĞLU ORTAÖĞRETİM ERKEK ÖĞRENCİ YURDU</t>
  </si>
  <si>
    <t>Fevzi Çakmak, İhlas Cd. No:80, 35870 Torbalı/İzmir</t>
  </si>
  <si>
    <t>0 232 854 8500</t>
  </si>
  <si>
    <t>G164</t>
  </si>
  <si>
    <t>H164</t>
  </si>
  <si>
    <t>I164</t>
  </si>
  <si>
    <t xml:space="preserve">ÖZEL MURAT GÜZELYALI YÜKSEK ÖĞRETİM ERKEK ÖĞRENCİ YURDU	</t>
  </si>
  <si>
    <t>VATAN MAHALLESİ, 9200/1 SOKAK N0:15 KARABAĞLAR/İZMİR</t>
  </si>
  <si>
    <t>G165</t>
  </si>
  <si>
    <t>H165</t>
  </si>
  <si>
    <t>I165</t>
  </si>
  <si>
    <t xml:space="preserve">ÖZEL NARLIDERE ÇAMLIK YÜKSEKÖĞRENİM ERKEK ÖĞRENCİ YURDU	</t>
  </si>
  <si>
    <t xml:space="preserve">ÇAMTEPE MAH. HÜRRİYET SOK. NO: 19 / NARLIDERE/İZMİR	</t>
  </si>
  <si>
    <t>G166</t>
  </si>
  <si>
    <t>H166</t>
  </si>
  <si>
    <t>I166</t>
  </si>
  <si>
    <t>ÖZEL ÖDEMİŞ ORTAÖĞRETİM KURUMLARI KIZ ÖĞRENCİ YURDU</t>
  </si>
  <si>
    <t>Kuvvetli Mah. 1.Kir Sok. No: 39 / Ödemiş/İzmir</t>
  </si>
  <si>
    <t>0 541 336 0424</t>
  </si>
  <si>
    <t>G167</t>
  </si>
  <si>
    <t>H167</t>
  </si>
  <si>
    <t>I167</t>
  </si>
  <si>
    <t>ÖZEL ÖZDERE ORTAOKUL ERKEK ÖĞRENCİ YURDU</t>
  </si>
  <si>
    <t>Orta, 1238. Sk. No:29, 35495 Menderes/İzmir</t>
  </si>
  <si>
    <t>0 232 798 76 35</t>
  </si>
  <si>
    <t>G168</t>
  </si>
  <si>
    <t>H168</t>
  </si>
  <si>
    <t>I168</t>
  </si>
  <si>
    <t>Özel Palmira Rezidans Yükseköğrenim Kız Öğrenci Yurdu</t>
  </si>
  <si>
    <t>Yıldız, No:, 199/6. Sk. No:10, 35390 Buca/İzmir</t>
  </si>
  <si>
    <t xml:space="preserve"> 0507 651 99 55</t>
  </si>
  <si>
    <t>G169</t>
  </si>
  <si>
    <t>H169</t>
  </si>
  <si>
    <t>I169</t>
  </si>
  <si>
    <t>ÖZEL PAMUKÇU YÜKSEKÖĞRETİM KIZ ÖĞRENCİ YURDU</t>
  </si>
  <si>
    <t>Piri Reis, 298. Sk. No:5, 35280 Konak/İzmir</t>
  </si>
  <si>
    <t>G170</t>
  </si>
  <si>
    <t>H170</t>
  </si>
  <si>
    <t>I170</t>
  </si>
  <si>
    <t>ÖZEL Sehzade ORTAÖĞRETİM ERKEK ÖĞRENCİ YURDU</t>
  </si>
  <si>
    <t xml:space="preserve">MUSTAFA KEMAL MAH. 284/5 SOK. NO: 35 C/YOK BUCA/İZMİR
</t>
  </si>
  <si>
    <t>(232) 275 56 96</t>
  </si>
  <si>
    <t>G171</t>
  </si>
  <si>
    <t>H171</t>
  </si>
  <si>
    <t>I171</t>
  </si>
  <si>
    <t>Özel Sena Ortaöğretim Kız Öğrenci Yurdu</t>
  </si>
  <si>
    <t>İnönü, 706. Sk. No:1, 35750 Ödemiş/İzmir</t>
  </si>
  <si>
    <t>0 232 545 52 70</t>
  </si>
  <si>
    <t>G172</t>
  </si>
  <si>
    <t>H172</t>
  </si>
  <si>
    <t>I172</t>
  </si>
  <si>
    <t>Özel Seyran Orta Öğrenim Erkek Öğrenci Yurdu</t>
  </si>
  <si>
    <t>Irmak, 22. Sk., 35410 Gaziemir/İzmir</t>
  </si>
  <si>
    <t>0(232) 251 33 10</t>
  </si>
  <si>
    <t>G173</t>
  </si>
  <si>
    <t>H173</t>
  </si>
  <si>
    <t>I173</t>
  </si>
  <si>
    <t xml:space="preserve">ÖZEL ŞEHİT BAHATTİN YILDIZ YÜKSEKÖĞRETİM ERKEK ÖĞRENCİ YURDU	</t>
  </si>
  <si>
    <t xml:space="preserve">ESENLİK MAH. 9056 SOK. NO: 8 / KARABAĞLAR/İZMİR	</t>
  </si>
  <si>
    <t>(232) 231 00 01</t>
  </si>
  <si>
    <t>G174</t>
  </si>
  <si>
    <t>H174</t>
  </si>
  <si>
    <t>I174</t>
  </si>
  <si>
    <t>Özel Şule Ortaöğretim Kız Öğrenci Yurdu</t>
  </si>
  <si>
    <t>Ertuğrul, 3075. Sk. No:6, 35860 Torbalı/İzmir</t>
  </si>
  <si>
    <t>0232 855 6858</t>
  </si>
  <si>
    <t>G175</t>
  </si>
  <si>
    <t>H175</t>
  </si>
  <si>
    <t>I175</t>
  </si>
  <si>
    <t>ÖZEL ŞULE YÜKSEKÖĞRETİM KIZ ÖĞRENCİ YURDU</t>
  </si>
  <si>
    <t>Çankaya, 141. Sk., 35280 Konak/İzmir</t>
  </si>
  <si>
    <t>G176</t>
  </si>
  <si>
    <t>H176</t>
  </si>
  <si>
    <t>I176</t>
  </si>
  <si>
    <t xml:space="preserve">ÖZEL ŞULE YÜKSEL ŞENLER YÜKSEKÖĞRETİM KIZ ÖĞRENCİ YURDU	</t>
  </si>
  <si>
    <t xml:space="preserve">ESENTEPE MAH. 74/2 SOK. NO: 5 / KARABAĞLAR/İZMİR	</t>
  </si>
  <si>
    <t>(232) 246 20 02</t>
  </si>
  <si>
    <t>G177</t>
  </si>
  <si>
    <t>H177</t>
  </si>
  <si>
    <t>I177</t>
  </si>
  <si>
    <t>ÖZEL ŞÜKRAN MELTEM YILMAZ ORTAOKUL KIZ ÖĞRENCİ YURDU</t>
  </si>
  <si>
    <t xml:space="preserve"> Kırköy, Zambak sokak no:3, 35890 Kiraz/İzmir</t>
  </si>
  <si>
    <t>507 124 21 57</t>
  </si>
  <si>
    <t>G178</t>
  </si>
  <si>
    <t>H178</t>
  </si>
  <si>
    <t>I178</t>
  </si>
  <si>
    <t>ÖZEL TUNAGÜR ORTA ÖĞRETİM KIZ ÖĞRENCİ YURDU</t>
  </si>
  <si>
    <t>KASIMPAŞA MAH.MEZARLIK SK.NO:18 MENDERES/İZMİR</t>
  </si>
  <si>
    <t>0 232 782 33 82</t>
  </si>
  <si>
    <t>G179</t>
  </si>
  <si>
    <t>H179</t>
  </si>
  <si>
    <t>I179</t>
  </si>
  <si>
    <t xml:space="preserve">ÖZEL YALI YÜKSEKÖĞRETİM ERKEK ÖĞRENCİ YURDU	</t>
  </si>
  <si>
    <t xml:space="preserve">ÜÇKUYULAR MAH. 65/2 SOK. NO: 8 / KARABAĞLAR/İZMİR	</t>
  </si>
  <si>
    <t>G180</t>
  </si>
  <si>
    <t>H180</t>
  </si>
  <si>
    <t>I180</t>
  </si>
  <si>
    <t xml:space="preserve">ÖZEL YAVUZ SELİM YÜKSEK ÖĞRETİM ERKEK ÖĞRENCİ YURDU	</t>
  </si>
  <si>
    <t>KARABAĞLAR MAH.5902.SK.NO.1 KARABAĞLAR/İZMİR</t>
  </si>
  <si>
    <t>G181</t>
  </si>
  <si>
    <t>H181</t>
  </si>
  <si>
    <t>I181</t>
  </si>
  <si>
    <t xml:space="preserve">ÖZEL YEŞILYURT ORTA ÖĞRETİM ERKEK YURDU	</t>
  </si>
  <si>
    <t>MEVLANA CAD.NO:37 YEŞILYURT</t>
  </si>
  <si>
    <t>G182</t>
  </si>
  <si>
    <t>H182</t>
  </si>
  <si>
    <t>I182</t>
  </si>
  <si>
    <t>Özel Yeşil Tire Orta Öğrenim Erkek Öğrenci Yurdu</t>
  </si>
  <si>
    <t>Yeni Mah. Maltepe Cad. 12 Tire, İzmir</t>
  </si>
  <si>
    <t>G183</t>
  </si>
  <si>
    <t>H183</t>
  </si>
  <si>
    <t>I183</t>
  </si>
  <si>
    <t>Özel Yıldız Orta Öğretim Erkek Öğrenci Yurdu</t>
  </si>
  <si>
    <t>7075 SOKAK NO:14 GÜMÜŞPALA BAYRAKLI/İZMİR</t>
  </si>
  <si>
    <t>G184</t>
  </si>
  <si>
    <t>H184</t>
  </si>
  <si>
    <t>I184</t>
  </si>
  <si>
    <t xml:space="preserve">ÖZEL YUSUF DEMİREL ORTAÖĞRETİM ERKEK ÖĞRENCİ YURDU - </t>
  </si>
  <si>
    <t>Sekiz Eylül, 8 Eylül Öteyaka Sk. No:51, 35730 Kemalpaşa/İzmir</t>
  </si>
  <si>
    <t>0232 878 02 09</t>
  </si>
  <si>
    <t>G185</t>
  </si>
  <si>
    <t>H185</t>
  </si>
  <si>
    <t>I185</t>
  </si>
  <si>
    <t>Özel Yücel Yüksek Öğrenim Kız Ve Erkek Öğrenci Yurdu</t>
  </si>
  <si>
    <t>Gazi Mustafa Kemal, 4112/1 No:3, 35630 Menemen/İzmir</t>
  </si>
  <si>
    <t>0 555 142 85 85</t>
  </si>
  <si>
    <t>G186</t>
  </si>
  <si>
    <t>H186</t>
  </si>
  <si>
    <t>I186</t>
  </si>
  <si>
    <t>ÖZEL ZÜMRÜT KIRAZ ORTAÖĞRETİM KIZ ÖĞRENCİ PANSİYONU</t>
  </si>
  <si>
    <t>SEKİZ EYLÜL MAH. 103/1 SOK. NO: 7 / KEMALPAŞA/İZMİR</t>
  </si>
  <si>
    <t>0232 878 16 01</t>
  </si>
  <si>
    <t>G187</t>
  </si>
  <si>
    <t>H187</t>
  </si>
  <si>
    <t>I187</t>
  </si>
  <si>
    <t>Sevgiyle Yükseköğretim Kız Öğrenci Yurdu</t>
  </si>
  <si>
    <t>Kazımdirik Mah. 229 Sok. No: 7, Bornova/İzmir</t>
  </si>
  <si>
    <t>(232) 347 47 67</t>
  </si>
  <si>
    <t>G188</t>
  </si>
  <si>
    <t>H188</t>
  </si>
  <si>
    <t>I188</t>
  </si>
  <si>
    <t>SİM KIZ ÖGRENCİ YURDU</t>
  </si>
  <si>
    <t>Yıldız, 206/40. Sk. No:24, 35222 Buca/İzmir</t>
  </si>
  <si>
    <t xml:space="preserve"> 0534 203 83 82</t>
  </si>
  <si>
    <t>G189</t>
  </si>
  <si>
    <t>H189</t>
  </si>
  <si>
    <t>I189</t>
  </si>
  <si>
    <t>TİRE - ÖZEL BUĞDAYDEDE ORTAÖĞRETİM ERKEK ÖĞRENCİ YURDU</t>
  </si>
  <si>
    <t>YENİ MAHALLE TURGUT REİS CADDESİ NO/15/TİRE</t>
  </si>
  <si>
    <t>0232 511 5653</t>
  </si>
  <si>
    <t>G190</t>
  </si>
  <si>
    <t>H190</t>
  </si>
  <si>
    <t>I190</t>
  </si>
  <si>
    <t xml:space="preserve">TİRE - ÖZEL YEŞİL TİRE ORTA ÖĞRETİM ERKEK ÖĞRENCİ YURDU	35 D </t>
  </si>
  <si>
    <t>ATATÜRK MAHALLESİ MALTEPE MEVKII NO.12 Tire/İzmir</t>
  </si>
  <si>
    <t>0 232 512 21</t>
  </si>
  <si>
    <t>G191</t>
  </si>
  <si>
    <t>H191</t>
  </si>
  <si>
    <t>I191</t>
  </si>
  <si>
    <t>Tire KYK Öğrenci Yurdu</t>
  </si>
  <si>
    <t>Adnan Menderes Mah. Billur Sok. No:5 Tire/ İzmir</t>
  </si>
  <si>
    <t>G192</t>
  </si>
  <si>
    <t>H192</t>
  </si>
  <si>
    <t>I192</t>
  </si>
  <si>
    <t>Toki Bayraklı Kyk Kız Yurdu</t>
  </si>
  <si>
    <t>REFİK ŞEVKET İNCE MAH. 1925 SOK 124 BAYRAKLI TOKİ 8. ETAP 1. KISIM BAYRAKLI/İZMİR</t>
  </si>
  <si>
    <t>G193</t>
  </si>
  <si>
    <t>H193</t>
  </si>
  <si>
    <t>I193</t>
  </si>
  <si>
    <t>TÜGVA İzmir Ege Panorama Yükseköğretim Erkek Öğrenci Yurdu</t>
  </si>
  <si>
    <t>Evka3 Mah. 108/5 Sok. No:1 Bornova/ İZMİR</t>
  </si>
  <si>
    <t>0505 187 69 28</t>
  </si>
  <si>
    <t>G194</t>
  </si>
  <si>
    <t>H194</t>
  </si>
  <si>
    <t>I194</t>
  </si>
  <si>
    <t xml:space="preserve">Türkiye Gençlik Vakfı Ege Panaroma Yükseköğretim Erkek </t>
  </si>
  <si>
    <t>Evka 3 Mah. 108/5 Sok. No: 1, Bornova/İzmir</t>
  </si>
  <si>
    <t>(232) 375 15 65</t>
  </si>
  <si>
    <t>G195</t>
  </si>
  <si>
    <t>H195</t>
  </si>
  <si>
    <t>I195</t>
  </si>
  <si>
    <t xml:space="preserve">Türkiye Gençlik Vakfı Şehit Fethi Sekin Yükseköğretim Erkek </t>
  </si>
  <si>
    <t>Kazımdirik Mah. 5003 Sok. No: 39, Bornova/İzmir</t>
  </si>
  <si>
    <t>(232) 435 72 78</t>
  </si>
  <si>
    <t>G196</t>
  </si>
  <si>
    <t>H196</t>
  </si>
  <si>
    <t>I196</t>
  </si>
  <si>
    <t>Urla Latife Hanım Kız Yurdu</t>
  </si>
  <si>
    <t>Gülbahçe, 35433 Urla/İzmir</t>
  </si>
  <si>
    <t>(0232) 765 9225</t>
  </si>
  <si>
    <t>G197</t>
  </si>
  <si>
    <t>H197</t>
  </si>
  <si>
    <t>I197</t>
  </si>
  <si>
    <t>Üniyurt İYTE</t>
  </si>
  <si>
    <t>Gülbahçe Mahallesi Gülbahçe Caddesi, 5. Sokak 1/38, 35433 Urla/İzmir</t>
  </si>
  <si>
    <t>G198</t>
  </si>
  <si>
    <t>H198</t>
  </si>
  <si>
    <t>I198</t>
  </si>
  <si>
    <t>Vilayetler Hizmet Birliği Orta Öğretim Öğrenci Yurdu</t>
  </si>
  <si>
    <t>İsmet İnönü, 2091. Sk., 35930 Çeşme/İzmir</t>
  </si>
  <si>
    <t>G199</t>
  </si>
  <si>
    <t>H199</t>
  </si>
  <si>
    <t>I199</t>
  </si>
  <si>
    <t>yasar universitesi ogrenci yurdu</t>
  </si>
  <si>
    <t xml:space="preserve">mah, 367/2 sokak no : 9/2 kazim dirik, 35100 bornova/izmir
</t>
  </si>
  <si>
    <t>0232 570 80 20</t>
  </si>
  <si>
    <t>G200</t>
  </si>
  <si>
    <t>H200</t>
  </si>
  <si>
    <t>I200</t>
  </si>
  <si>
    <t>Yasemin Kız Öğrenci Yurdu</t>
  </si>
  <si>
    <t>Kazımdirik, 6, 150. Sk., 35100 Bornova/İzmir</t>
  </si>
  <si>
    <t>(0232) 373 29 00</t>
  </si>
  <si>
    <t>G201</t>
  </si>
  <si>
    <t>H201</t>
  </si>
  <si>
    <t>I201</t>
  </si>
  <si>
    <t>yasemin kiz ogrenci yurdu</t>
  </si>
  <si>
    <t xml:space="preserve">kazimdirik, 6, 150. sk., 35100 bornova/izmir
</t>
  </si>
  <si>
    <t>0232 373 29 00</t>
  </si>
  <si>
    <t>G202</t>
  </si>
  <si>
    <t>H202</t>
  </si>
  <si>
    <t>I202</t>
  </si>
  <si>
    <t>Yelken Yüksek Öğretim Erkek Öğrenci Yurdu</t>
  </si>
  <si>
    <t>Mevlana Mah. 1776 Sok. No: 50, Bornova/İzmir</t>
  </si>
  <si>
    <t>G203</t>
  </si>
  <si>
    <t>H203</t>
  </si>
  <si>
    <t>I203</t>
  </si>
  <si>
    <t>yuksek ogrenim kredi ve yurtlar kurumu bornova ogrenci yurdu</t>
  </si>
  <si>
    <t xml:space="preserve">mevlana, 1744. sk. no:1, 35050 bornova/izmir
</t>
  </si>
  <si>
    <t>G204</t>
  </si>
  <si>
    <t>H204</t>
  </si>
  <si>
    <t>I204</t>
  </si>
  <si>
    <t>Yusuf Demirel Orta Öğrenim Erkek Öğrenci Yurdu</t>
  </si>
  <si>
    <t>G205</t>
  </si>
  <si>
    <t>H205</t>
  </si>
  <si>
    <t>I205</t>
  </si>
  <si>
    <t>Zehra Kız Öğrenci Yurdu</t>
  </si>
  <si>
    <t>Kurtuluş, 23 Nisan Cad. No:12, 35900 Tire/İzmir</t>
  </si>
  <si>
    <t>G206</t>
  </si>
  <si>
    <t>H206</t>
  </si>
  <si>
    <t>I206</t>
  </si>
  <si>
    <t>G207</t>
  </si>
  <si>
    <t>H207</t>
  </si>
  <si>
    <t>I207</t>
  </si>
  <si>
    <t>G208</t>
  </si>
  <si>
    <t>H208</t>
  </si>
  <si>
    <t>I208</t>
  </si>
  <si>
    <t>G209</t>
  </si>
  <si>
    <t>H209</t>
  </si>
  <si>
    <t>I209</t>
  </si>
  <si>
    <t>G210</t>
  </si>
  <si>
    <t>H210</t>
  </si>
  <si>
    <t>I210</t>
  </si>
  <si>
    <t>H211</t>
  </si>
  <si>
    <t>I211</t>
  </si>
  <si>
    <t>stdev xn</t>
  </si>
  <si>
    <t>Xmin</t>
  </si>
  <si>
    <t>Ymin</t>
  </si>
  <si>
    <t>Xmax</t>
  </si>
  <si>
    <t>Ymax</t>
  </si>
  <si>
    <t>Xkapasite</t>
  </si>
  <si>
    <t>Ykapasite</t>
  </si>
  <si>
    <t>KAPASITELER DISTIRBUTION</t>
  </si>
  <si>
    <t>MIN UCRET DISTURBUTION</t>
  </si>
  <si>
    <t>MAX UCRET DISTURBUTION</t>
  </si>
  <si>
    <t xml:space="preserve">KAPASITE STANDART SAPMA </t>
  </si>
  <si>
    <t>Normalizasyon</t>
  </si>
  <si>
    <t>kapasite,min max ucret(min):</t>
  </si>
  <si>
    <t>kapasite min max ucret(max)</t>
  </si>
  <si>
    <t>kapasite , min max ucret(diff):</t>
  </si>
  <si>
    <t>KAPASITE</t>
  </si>
  <si>
    <t>MIN UCRET</t>
  </si>
  <si>
    <t>MAX UCRET</t>
  </si>
  <si>
    <t>232) 388 67 68</t>
  </si>
  <si>
    <t>0 2323414140</t>
  </si>
  <si>
    <t>0 2325110161</t>
  </si>
  <si>
    <t>0 2322500211</t>
  </si>
  <si>
    <t>0 2325110541</t>
  </si>
  <si>
    <t>0 2328780209</t>
  </si>
  <si>
    <t>0 2327658444</t>
  </si>
  <si>
    <t>0 2322902442</t>
  </si>
  <si>
    <t>0 2322559196</t>
  </si>
  <si>
    <t>0 2323825537</t>
  </si>
  <si>
    <t>0 2325122195</t>
  </si>
  <si>
    <t xml:space="preserve"> 0 2322317083</t>
  </si>
  <si>
    <t>0 2322545252</t>
  </si>
  <si>
    <t>0 2322859044</t>
  </si>
  <si>
    <t>0 2322438970</t>
  </si>
  <si>
    <t>0 2322612633</t>
  </si>
  <si>
    <t>0 2322437570</t>
  </si>
  <si>
    <t>0 2322386174</t>
  </si>
  <si>
    <t>0 2322856506</t>
  </si>
  <si>
    <t>0 2323654451</t>
  </si>
  <si>
    <t>0 2324879303</t>
  </si>
  <si>
    <t>0 2322287460</t>
  </si>
  <si>
    <t>0 2323550490</t>
  </si>
  <si>
    <t>0 5558920101</t>
  </si>
  <si>
    <t>0 2322556616</t>
  </si>
  <si>
    <t>0 2324205151</t>
  </si>
  <si>
    <t>0 2323611717</t>
  </si>
  <si>
    <t>0 5522100080</t>
  </si>
  <si>
    <t>0 2322642545</t>
  </si>
  <si>
    <t>0 2322481431</t>
  </si>
  <si>
    <t>0 2322564900</t>
  </si>
  <si>
    <t>0 2325115653</t>
  </si>
  <si>
    <t>0 2323417171</t>
  </si>
  <si>
    <t>0 2327546260</t>
  </si>
  <si>
    <t>0 2325455270</t>
  </si>
  <si>
    <t>0 2325449658</t>
  </si>
  <si>
    <t>0 2323484836</t>
  </si>
  <si>
    <t>0 2322284074</t>
  </si>
  <si>
    <t>0 2325723353</t>
  </si>
  <si>
    <t>0 2325724215</t>
  </si>
  <si>
    <t>0 2323687824</t>
  </si>
  <si>
    <t>0 2327659119</t>
  </si>
  <si>
    <t>0 2324421300</t>
  </si>
  <si>
    <t>0 2323656344</t>
  </si>
  <si>
    <t>0 2324407772</t>
  </si>
  <si>
    <t>0 2324209980</t>
  </si>
  <si>
    <t>0 2325448778</t>
  </si>
  <si>
    <t>0 2324205164</t>
  </si>
  <si>
    <t>0 2325126555</t>
  </si>
  <si>
    <t>0 2326713963</t>
  </si>
  <si>
    <t>0 2323861248</t>
  </si>
  <si>
    <t>0 2323765021</t>
  </si>
  <si>
    <t>0 2324532424</t>
  </si>
  <si>
    <t>0 2325451872</t>
  </si>
  <si>
    <t>0 2324424878</t>
  </si>
  <si>
    <t>0 2324534748</t>
  </si>
  <si>
    <t>0 2324538285</t>
  </si>
  <si>
    <t>0 2324406248</t>
  </si>
  <si>
    <t>0 2324542000</t>
  </si>
  <si>
    <t>0 2324409622</t>
  </si>
  <si>
    <t>0 2322757612</t>
  </si>
  <si>
    <t>0 5078169214</t>
  </si>
  <si>
    <t>0 2326871622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</si>
</sst>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8" fillId="4" borderId="0" xfId="8"/>
    <xf numFmtId="0" fontId="0" fillId="0" borderId="0" xfId="0" applyAlignment="1">
      <alignment shrinkToFit="1"/>
    </xf>
    <xf numFmtId="3" fontId="0" fillId="0" borderId="0" xfId="0" applyNumberFormat="1" applyAlignment="1">
      <alignment shrinkToFit="1"/>
    </xf>
    <xf numFmtId="4" fontId="0" fillId="0" borderId="0" xfId="0" applyNumberFormat="1" applyAlignment="1">
      <alignment shrinkToFit="1"/>
    </xf>
    <xf numFmtId="0" fontId="4" fillId="0" borderId="2" xfId="3"/>
    <xf numFmtId="0" fontId="4" fillId="4" borderId="2" xfId="3" applyFill="1"/>
    <xf numFmtId="0" fontId="0" fillId="0" borderId="10" xfId="0" applyFont="1" applyBorder="1" applyAlignment="1">
      <alignment shrinkToFit="1"/>
    </xf>
    <xf numFmtId="0" fontId="0" fillId="0" borderId="11" xfId="0" applyFont="1" applyBorder="1" applyAlignment="1">
      <alignment shrinkToFit="1"/>
    </xf>
    <xf numFmtId="0" fontId="10" fillId="6" borderId="5" xfId="10"/>
    <xf numFmtId="0" fontId="1" fillId="14" borderId="0" xfId="23" applyAlignment="1">
      <alignment shrinkToFit="1"/>
    </xf>
    <xf numFmtId="0" fontId="3" fillId="4" borderId="1" xfId="2" applyFill="1"/>
    <xf numFmtId="0" fontId="6" fillId="2" borderId="0" xfId="6"/>
    <xf numFmtId="0" fontId="18" fillId="0" borderId="0" xfId="0" applyFont="1"/>
    <xf numFmtId="0" fontId="9" fillId="5" borderId="4" xfId="9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numFmt numFmtId="3" formatCode="#,##0"/>
      <alignment horizontal="general" vertical="bottom" textRotation="0" wrapText="0" indent="0" justifyLastLine="0" shrinkToFit="1" readingOrder="0"/>
    </dxf>
    <dxf>
      <numFmt numFmtId="3" formatCode="#,##0"/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font>
        <b/>
        <i val="0"/>
        <u val="double"/>
      </font>
    </dxf>
    <dxf>
      <font>
        <b/>
        <i val="0"/>
        <strike val="0"/>
        <u val="double"/>
      </font>
    </dxf>
    <dxf>
      <font>
        <b/>
        <i/>
        <strike val="0"/>
        <u val="double"/>
      </font>
    </dxf>
    <dxf>
      <font>
        <b/>
        <i val="0"/>
        <u val="doubl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219816272965883E-2"/>
          <c:y val="7.3525809273840767E-2"/>
          <c:w val="0.88657174103237091"/>
          <c:h val="0.869953703703703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'yurt 90 bitti'!$Z$5</c:f>
              <c:strCache>
                <c:ptCount val="1"/>
                <c:pt idx="0">
                  <c:v>KAPASITE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'yurt 90 bitti'!$Z$6:$Z$215</c:f>
              <c:numCache>
                <c:formatCode>General</c:formatCode>
                <c:ptCount val="210"/>
                <c:pt idx="0">
                  <c:v>1.7902813299232736E-2</c:v>
                </c:pt>
                <c:pt idx="1">
                  <c:v>0.36061381074168797</c:v>
                </c:pt>
                <c:pt idx="2">
                  <c:v>0.10997442455242967</c:v>
                </c:pt>
                <c:pt idx="3">
                  <c:v>2.8132992327365727E-2</c:v>
                </c:pt>
                <c:pt idx="4">
                  <c:v>1.7902813299232736E-2</c:v>
                </c:pt>
                <c:pt idx="5">
                  <c:v>3.3248081841432228E-2</c:v>
                </c:pt>
                <c:pt idx="6">
                  <c:v>5.6265984654731455E-2</c:v>
                </c:pt>
                <c:pt idx="7">
                  <c:v>0.10997442455242967</c:v>
                </c:pt>
                <c:pt idx="8">
                  <c:v>0.10997442455242967</c:v>
                </c:pt>
                <c:pt idx="9">
                  <c:v>0.10997442455242967</c:v>
                </c:pt>
                <c:pt idx="10">
                  <c:v>1</c:v>
                </c:pt>
                <c:pt idx="11">
                  <c:v>8.1841432225063945E-2</c:v>
                </c:pt>
                <c:pt idx="12">
                  <c:v>8.1841432225063945E-2</c:v>
                </c:pt>
                <c:pt idx="13">
                  <c:v>7.9283887468030695E-2</c:v>
                </c:pt>
                <c:pt idx="14">
                  <c:v>0.10997442455242967</c:v>
                </c:pt>
                <c:pt idx="15">
                  <c:v>0.10997442455242967</c:v>
                </c:pt>
                <c:pt idx="16">
                  <c:v>0.14322250639386189</c:v>
                </c:pt>
                <c:pt idx="17">
                  <c:v>0.31074168797953966</c:v>
                </c:pt>
                <c:pt idx="18">
                  <c:v>4.3478260869565216E-2</c:v>
                </c:pt>
                <c:pt idx="19">
                  <c:v>0.1010230179028133</c:v>
                </c:pt>
                <c:pt idx="20">
                  <c:v>7.6726342710997444E-3</c:v>
                </c:pt>
                <c:pt idx="21">
                  <c:v>5.2429667519181586E-2</c:v>
                </c:pt>
                <c:pt idx="22">
                  <c:v>0.14194373401534527</c:v>
                </c:pt>
                <c:pt idx="23">
                  <c:v>5.8823529411764705E-2</c:v>
                </c:pt>
                <c:pt idx="24">
                  <c:v>4.3478260869565216E-2</c:v>
                </c:pt>
                <c:pt idx="25">
                  <c:v>4.859335038363171E-2</c:v>
                </c:pt>
                <c:pt idx="26">
                  <c:v>3.4526854219948847E-2</c:v>
                </c:pt>
                <c:pt idx="27">
                  <c:v>5.3708439897698211E-2</c:v>
                </c:pt>
                <c:pt idx="28">
                  <c:v>1.7902813299232736E-2</c:v>
                </c:pt>
                <c:pt idx="29">
                  <c:v>9.9744245524296671E-2</c:v>
                </c:pt>
                <c:pt idx="30">
                  <c:v>0.36061381074168797</c:v>
                </c:pt>
                <c:pt idx="31">
                  <c:v>0.20588235294117646</c:v>
                </c:pt>
                <c:pt idx="32">
                  <c:v>3.8363171355498722E-3</c:v>
                </c:pt>
                <c:pt idx="33">
                  <c:v>6.9053708439897693E-2</c:v>
                </c:pt>
                <c:pt idx="34">
                  <c:v>0.22634271099744246</c:v>
                </c:pt>
                <c:pt idx="35">
                  <c:v>6.9053708439897693E-2</c:v>
                </c:pt>
                <c:pt idx="36">
                  <c:v>0.11508951406649616</c:v>
                </c:pt>
                <c:pt idx="37">
                  <c:v>0.10997442455242967</c:v>
                </c:pt>
                <c:pt idx="38">
                  <c:v>0.13810741687979539</c:v>
                </c:pt>
                <c:pt idx="39">
                  <c:v>0.20588235294117646</c:v>
                </c:pt>
                <c:pt idx="40">
                  <c:v>0.10997442455242967</c:v>
                </c:pt>
                <c:pt idx="41">
                  <c:v>0.10997442455242967</c:v>
                </c:pt>
                <c:pt idx="42">
                  <c:v>3.8363171355498722E-2</c:v>
                </c:pt>
                <c:pt idx="43">
                  <c:v>0.10997442455242967</c:v>
                </c:pt>
                <c:pt idx="44">
                  <c:v>0.10997442455242967</c:v>
                </c:pt>
                <c:pt idx="45">
                  <c:v>0.21227621483375958</c:v>
                </c:pt>
                <c:pt idx="46">
                  <c:v>0.10485933503836317</c:v>
                </c:pt>
                <c:pt idx="47">
                  <c:v>0.10997442455242967</c:v>
                </c:pt>
                <c:pt idx="48">
                  <c:v>6.9053708439897693E-2</c:v>
                </c:pt>
                <c:pt idx="49">
                  <c:v>6.010230179028133E-2</c:v>
                </c:pt>
                <c:pt idx="50">
                  <c:v>7.5447570332480812E-2</c:v>
                </c:pt>
                <c:pt idx="51">
                  <c:v>0.10997442455242967</c:v>
                </c:pt>
                <c:pt idx="52">
                  <c:v>0.10997442455242967</c:v>
                </c:pt>
                <c:pt idx="53">
                  <c:v>0.10997442455242967</c:v>
                </c:pt>
                <c:pt idx="54">
                  <c:v>0.65728900255754474</c:v>
                </c:pt>
                <c:pt idx="55">
                  <c:v>6.2659846547314574E-2</c:v>
                </c:pt>
                <c:pt idx="56">
                  <c:v>0.10485933503836317</c:v>
                </c:pt>
                <c:pt idx="57">
                  <c:v>0.10997442455242967</c:v>
                </c:pt>
                <c:pt idx="58">
                  <c:v>2.557544757033248E-2</c:v>
                </c:pt>
                <c:pt idx="59">
                  <c:v>0.10997442455242967</c:v>
                </c:pt>
                <c:pt idx="60">
                  <c:v>0.10997442455242967</c:v>
                </c:pt>
                <c:pt idx="61">
                  <c:v>0.10997442455242967</c:v>
                </c:pt>
                <c:pt idx="62">
                  <c:v>1.278772378516624E-2</c:v>
                </c:pt>
                <c:pt idx="63">
                  <c:v>0.61636828644501274</c:v>
                </c:pt>
                <c:pt idx="64">
                  <c:v>0.10997442455242967</c:v>
                </c:pt>
                <c:pt idx="65">
                  <c:v>0.10997442455242967</c:v>
                </c:pt>
                <c:pt idx="66">
                  <c:v>0</c:v>
                </c:pt>
                <c:pt idx="67">
                  <c:v>0.10997442455242967</c:v>
                </c:pt>
                <c:pt idx="68">
                  <c:v>0.12020460358056266</c:v>
                </c:pt>
                <c:pt idx="69">
                  <c:v>2.557544757033248E-2</c:v>
                </c:pt>
                <c:pt idx="70">
                  <c:v>2.557544757033248E-2</c:v>
                </c:pt>
                <c:pt idx="71">
                  <c:v>0.29667519181585678</c:v>
                </c:pt>
                <c:pt idx="72">
                  <c:v>0.10997442455242967</c:v>
                </c:pt>
                <c:pt idx="73">
                  <c:v>3.7084398976982097E-2</c:v>
                </c:pt>
                <c:pt idx="74">
                  <c:v>0.10485933503836317</c:v>
                </c:pt>
                <c:pt idx="75">
                  <c:v>2.8132992327365727E-2</c:v>
                </c:pt>
                <c:pt idx="76">
                  <c:v>0.10997442455242967</c:v>
                </c:pt>
                <c:pt idx="77">
                  <c:v>0.10997442455242967</c:v>
                </c:pt>
                <c:pt idx="78">
                  <c:v>0.10997442455242967</c:v>
                </c:pt>
                <c:pt idx="79">
                  <c:v>6.1381074168797956E-2</c:v>
                </c:pt>
                <c:pt idx="80">
                  <c:v>3.0690537084398978E-2</c:v>
                </c:pt>
                <c:pt idx="81">
                  <c:v>3.0690537084398978E-2</c:v>
                </c:pt>
                <c:pt idx="82">
                  <c:v>3.8363171355498722E-3</c:v>
                </c:pt>
                <c:pt idx="83">
                  <c:v>6.9053708439897693E-2</c:v>
                </c:pt>
                <c:pt idx="84">
                  <c:v>0.10997442455242967</c:v>
                </c:pt>
                <c:pt idx="85">
                  <c:v>0.10997442455242967</c:v>
                </c:pt>
                <c:pt idx="86">
                  <c:v>0.10997442455242967</c:v>
                </c:pt>
                <c:pt idx="87">
                  <c:v>0.10997442455242967</c:v>
                </c:pt>
                <c:pt idx="88">
                  <c:v>2.1739130434782608E-2</c:v>
                </c:pt>
                <c:pt idx="89">
                  <c:v>0.15601023017902813</c:v>
                </c:pt>
                <c:pt idx="90">
                  <c:v>2.6854219948849106E-2</c:v>
                </c:pt>
                <c:pt idx="91">
                  <c:v>0.10997442455242967</c:v>
                </c:pt>
                <c:pt idx="92">
                  <c:v>0.10997442455242967</c:v>
                </c:pt>
                <c:pt idx="93">
                  <c:v>6.9053708439897693E-2</c:v>
                </c:pt>
                <c:pt idx="94">
                  <c:v>0.10997442455242967</c:v>
                </c:pt>
                <c:pt idx="95">
                  <c:v>3.0690537084398978E-2</c:v>
                </c:pt>
                <c:pt idx="96">
                  <c:v>9.9744245524296671E-2</c:v>
                </c:pt>
                <c:pt idx="97">
                  <c:v>0.10997442455242967</c:v>
                </c:pt>
                <c:pt idx="98">
                  <c:v>0.10997442455242967</c:v>
                </c:pt>
                <c:pt idx="99">
                  <c:v>0.10997442455242967</c:v>
                </c:pt>
                <c:pt idx="100">
                  <c:v>0.10997442455242967</c:v>
                </c:pt>
                <c:pt idx="101">
                  <c:v>0.10997442455242967</c:v>
                </c:pt>
                <c:pt idx="102">
                  <c:v>1.9181585677749361E-2</c:v>
                </c:pt>
                <c:pt idx="103">
                  <c:v>0</c:v>
                </c:pt>
                <c:pt idx="104">
                  <c:v>0.10997442455242967</c:v>
                </c:pt>
                <c:pt idx="105">
                  <c:v>0.10997442455242967</c:v>
                </c:pt>
                <c:pt idx="106">
                  <c:v>5.3708439897698211E-2</c:v>
                </c:pt>
                <c:pt idx="107">
                  <c:v>0.10997442455242967</c:v>
                </c:pt>
                <c:pt idx="108">
                  <c:v>0.10997442455242967</c:v>
                </c:pt>
                <c:pt idx="109">
                  <c:v>0.11508951406649616</c:v>
                </c:pt>
                <c:pt idx="110">
                  <c:v>0.36061381074168797</c:v>
                </c:pt>
                <c:pt idx="111">
                  <c:v>3.4526854219948847E-2</c:v>
                </c:pt>
                <c:pt idx="112">
                  <c:v>3.8363171355498722E-3</c:v>
                </c:pt>
                <c:pt idx="113">
                  <c:v>6.9053708439897693E-2</c:v>
                </c:pt>
                <c:pt idx="114">
                  <c:v>3.8363171355498722E-2</c:v>
                </c:pt>
                <c:pt idx="115">
                  <c:v>6.7774936061381075E-2</c:v>
                </c:pt>
                <c:pt idx="116">
                  <c:v>0.13043478260869565</c:v>
                </c:pt>
                <c:pt idx="117">
                  <c:v>0.22634271099744246</c:v>
                </c:pt>
                <c:pt idx="118">
                  <c:v>0.10997442455242967</c:v>
                </c:pt>
                <c:pt idx="119">
                  <c:v>7.6726342710997444E-2</c:v>
                </c:pt>
                <c:pt idx="120">
                  <c:v>6.9053708439897693E-2</c:v>
                </c:pt>
                <c:pt idx="121">
                  <c:v>0.10997442455242967</c:v>
                </c:pt>
                <c:pt idx="122">
                  <c:v>3.4526854219948847E-2</c:v>
                </c:pt>
                <c:pt idx="123">
                  <c:v>3.5805626598465472E-2</c:v>
                </c:pt>
                <c:pt idx="124">
                  <c:v>7.9283887468030695E-2</c:v>
                </c:pt>
                <c:pt idx="125">
                  <c:v>0.10997442455242967</c:v>
                </c:pt>
                <c:pt idx="126">
                  <c:v>0.10997442455242967</c:v>
                </c:pt>
                <c:pt idx="127">
                  <c:v>9.4629156010230184E-2</c:v>
                </c:pt>
                <c:pt idx="128">
                  <c:v>0.10997442455242967</c:v>
                </c:pt>
                <c:pt idx="129">
                  <c:v>0.10997442455242967</c:v>
                </c:pt>
                <c:pt idx="130">
                  <c:v>0.10997442455242967</c:v>
                </c:pt>
                <c:pt idx="131">
                  <c:v>0.10997442455242967</c:v>
                </c:pt>
                <c:pt idx="132">
                  <c:v>8.3120204603580564E-2</c:v>
                </c:pt>
                <c:pt idx="133">
                  <c:v>0.10997442455242967</c:v>
                </c:pt>
                <c:pt idx="134">
                  <c:v>0.10997442455242967</c:v>
                </c:pt>
                <c:pt idx="135">
                  <c:v>0.10997442455242967</c:v>
                </c:pt>
                <c:pt idx="136">
                  <c:v>4.3478260869565216E-2</c:v>
                </c:pt>
                <c:pt idx="137">
                  <c:v>3.1969309462915603E-2</c:v>
                </c:pt>
                <c:pt idx="138">
                  <c:v>3.1969309462915603E-2</c:v>
                </c:pt>
                <c:pt idx="139">
                  <c:v>6.010230179028133E-2</c:v>
                </c:pt>
                <c:pt idx="140">
                  <c:v>3.7084398976982097E-2</c:v>
                </c:pt>
                <c:pt idx="141">
                  <c:v>1.5345268542199489E-2</c:v>
                </c:pt>
                <c:pt idx="142">
                  <c:v>0.10997442455242967</c:v>
                </c:pt>
                <c:pt idx="143">
                  <c:v>0.13043478260869565</c:v>
                </c:pt>
                <c:pt idx="144">
                  <c:v>0.10997442455242967</c:v>
                </c:pt>
                <c:pt idx="145">
                  <c:v>0.11253196930946291</c:v>
                </c:pt>
                <c:pt idx="146">
                  <c:v>0.10997442455242967</c:v>
                </c:pt>
                <c:pt idx="147">
                  <c:v>0.10997442455242967</c:v>
                </c:pt>
                <c:pt idx="148">
                  <c:v>6.6496163682864456E-2</c:v>
                </c:pt>
                <c:pt idx="149">
                  <c:v>7.9283887468030695E-2</c:v>
                </c:pt>
                <c:pt idx="150">
                  <c:v>0.10997442455242967</c:v>
                </c:pt>
                <c:pt idx="151">
                  <c:v>8.0562659846547313E-2</c:v>
                </c:pt>
                <c:pt idx="152">
                  <c:v>6.3938618925831201E-3</c:v>
                </c:pt>
                <c:pt idx="153">
                  <c:v>5.3708439897698211E-2</c:v>
                </c:pt>
                <c:pt idx="154">
                  <c:v>0.10997442455242967</c:v>
                </c:pt>
                <c:pt idx="155">
                  <c:v>0.10997442455242967</c:v>
                </c:pt>
                <c:pt idx="156">
                  <c:v>8.3120204603580564E-2</c:v>
                </c:pt>
                <c:pt idx="157">
                  <c:v>0.34271099744245526</c:v>
                </c:pt>
                <c:pt idx="158">
                  <c:v>0.10997442455242967</c:v>
                </c:pt>
                <c:pt idx="159">
                  <c:v>0.10997442455242967</c:v>
                </c:pt>
                <c:pt idx="160">
                  <c:v>7.9283887468030695E-2</c:v>
                </c:pt>
                <c:pt idx="161">
                  <c:v>0.10997442455242967</c:v>
                </c:pt>
                <c:pt idx="162">
                  <c:v>3.8363171355498722E-2</c:v>
                </c:pt>
                <c:pt idx="163">
                  <c:v>0.10997442455242967</c:v>
                </c:pt>
                <c:pt idx="164">
                  <c:v>5.1150895140664966E-3</c:v>
                </c:pt>
                <c:pt idx="165">
                  <c:v>6.010230179028133E-2</c:v>
                </c:pt>
                <c:pt idx="166">
                  <c:v>0.10997442455242967</c:v>
                </c:pt>
                <c:pt idx="167">
                  <c:v>5.8823529411764705E-2</c:v>
                </c:pt>
                <c:pt idx="168">
                  <c:v>0.10997442455242967</c:v>
                </c:pt>
                <c:pt idx="169">
                  <c:v>6.6496163682864456E-2</c:v>
                </c:pt>
                <c:pt idx="170">
                  <c:v>0.10997442455242967</c:v>
                </c:pt>
                <c:pt idx="171">
                  <c:v>0.36061381074168797</c:v>
                </c:pt>
                <c:pt idx="172">
                  <c:v>2.4296675191815855E-2</c:v>
                </c:pt>
                <c:pt idx="173">
                  <c:v>8.3120204603580564E-2</c:v>
                </c:pt>
                <c:pt idx="174">
                  <c:v>9.9744245524296671E-2</c:v>
                </c:pt>
                <c:pt idx="175">
                  <c:v>3.1969309462915603E-2</c:v>
                </c:pt>
                <c:pt idx="176">
                  <c:v>0.10997442455242967</c:v>
                </c:pt>
                <c:pt idx="177">
                  <c:v>8.0562659846547313E-2</c:v>
                </c:pt>
                <c:pt idx="178">
                  <c:v>4.9872122762148335E-2</c:v>
                </c:pt>
                <c:pt idx="179">
                  <c:v>0.10997442455242967</c:v>
                </c:pt>
                <c:pt idx="180">
                  <c:v>3.7084398976982097E-2</c:v>
                </c:pt>
                <c:pt idx="181">
                  <c:v>2.3017902813299233E-2</c:v>
                </c:pt>
                <c:pt idx="182">
                  <c:v>4.0920716112531973E-2</c:v>
                </c:pt>
                <c:pt idx="183">
                  <c:v>5.3708439897698211E-2</c:v>
                </c:pt>
                <c:pt idx="184">
                  <c:v>0.15345268542199489</c:v>
                </c:pt>
                <c:pt idx="185">
                  <c:v>4.859335038363171E-2</c:v>
                </c:pt>
                <c:pt idx="186">
                  <c:v>7.2890025575447576E-2</c:v>
                </c:pt>
                <c:pt idx="187">
                  <c:v>8.9514066496163683E-2</c:v>
                </c:pt>
                <c:pt idx="188">
                  <c:v>5.3708439897698211E-2</c:v>
                </c:pt>
                <c:pt idx="189">
                  <c:v>0</c:v>
                </c:pt>
                <c:pt idx="190">
                  <c:v>0.15601023017902813</c:v>
                </c:pt>
                <c:pt idx="191">
                  <c:v>0.23273657289002558</c:v>
                </c:pt>
                <c:pt idx="192">
                  <c:v>0.11508951406649616</c:v>
                </c:pt>
                <c:pt idx="193">
                  <c:v>4.859335038363171E-2</c:v>
                </c:pt>
                <c:pt idx="194">
                  <c:v>0.36061381074168797</c:v>
                </c:pt>
                <c:pt idx="195">
                  <c:v>0.10997442455242967</c:v>
                </c:pt>
                <c:pt idx="196">
                  <c:v>0.13171355498721227</c:v>
                </c:pt>
                <c:pt idx="197">
                  <c:v>2.9411764705882353E-2</c:v>
                </c:pt>
                <c:pt idx="198">
                  <c:v>0.11508951406649616</c:v>
                </c:pt>
                <c:pt idx="199">
                  <c:v>0.56010230179028131</c:v>
                </c:pt>
                <c:pt idx="200">
                  <c:v>0.74424552429667523</c:v>
                </c:pt>
                <c:pt idx="201">
                  <c:v>0.10997442455242967</c:v>
                </c:pt>
                <c:pt idx="202">
                  <c:v>0.10997442455242967</c:v>
                </c:pt>
                <c:pt idx="203">
                  <c:v>0.10997442455242967</c:v>
                </c:pt>
                <c:pt idx="204">
                  <c:v>0.10997442455242967</c:v>
                </c:pt>
                <c:pt idx="205">
                  <c:v>2.1739130434782608E-2</c:v>
                </c:pt>
                <c:pt idx="206">
                  <c:v>0.16751918158567775</c:v>
                </c:pt>
                <c:pt idx="207">
                  <c:v>8.9514066496163683E-2</c:v>
                </c:pt>
                <c:pt idx="208">
                  <c:v>0.10997442455242967</c:v>
                </c:pt>
                <c:pt idx="209">
                  <c:v>-2.3017902813299233E-2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B0-4730-A027-9834E460B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286975"/>
        <c:axId val="1520289471"/>
      </c:scatterChart>
      <c:valAx>
        <c:axId val="152028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289471"/>
        <c:crossesAt val="1.5000000000000003E-2"/>
        <c:crossBetween val="midCat"/>
      </c:valAx>
      <c:valAx>
        <c:axId val="152028947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286975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MINIMUM UCRET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'yurt 90 bitti'!$AA$6:$AA$215</c:f>
              <c:numCache>
                <c:formatCode>General</c:formatCode>
                <c:ptCount val="210"/>
                <c:pt idx="0">
                  <c:v>0.32547500000000001</c:v>
                </c:pt>
                <c:pt idx="1">
                  <c:v>0.79166666666666663</c:v>
                </c:pt>
                <c:pt idx="2">
                  <c:v>0.32547500000000001</c:v>
                </c:pt>
                <c:pt idx="3">
                  <c:v>0.45</c:v>
                </c:pt>
                <c:pt idx="4">
                  <c:v>0.32547500000000001</c:v>
                </c:pt>
                <c:pt idx="5">
                  <c:v>0.32547500000000001</c:v>
                </c:pt>
                <c:pt idx="6">
                  <c:v>0.32547500000000001</c:v>
                </c:pt>
                <c:pt idx="7">
                  <c:v>0.32547500000000001</c:v>
                </c:pt>
                <c:pt idx="8">
                  <c:v>0.32547500000000001</c:v>
                </c:pt>
                <c:pt idx="9">
                  <c:v>0.32547500000000001</c:v>
                </c:pt>
                <c:pt idx="10">
                  <c:v>0.33333333333333331</c:v>
                </c:pt>
                <c:pt idx="11">
                  <c:v>0.32547500000000001</c:v>
                </c:pt>
                <c:pt idx="12">
                  <c:v>0.32547500000000001</c:v>
                </c:pt>
                <c:pt idx="13">
                  <c:v>0.32547500000000001</c:v>
                </c:pt>
                <c:pt idx="14">
                  <c:v>0.32547500000000001</c:v>
                </c:pt>
                <c:pt idx="15">
                  <c:v>0.32547500000000001</c:v>
                </c:pt>
                <c:pt idx="16">
                  <c:v>0.32547500000000001</c:v>
                </c:pt>
                <c:pt idx="17">
                  <c:v>0.32547500000000001</c:v>
                </c:pt>
                <c:pt idx="18">
                  <c:v>0.41666666666666669</c:v>
                </c:pt>
                <c:pt idx="19">
                  <c:v>0.66666666666666663</c:v>
                </c:pt>
                <c:pt idx="20">
                  <c:v>0.83333333333333337</c:v>
                </c:pt>
                <c:pt idx="21">
                  <c:v>1</c:v>
                </c:pt>
                <c:pt idx="22">
                  <c:v>0.20833333333333334</c:v>
                </c:pt>
                <c:pt idx="23">
                  <c:v>0.5</c:v>
                </c:pt>
                <c:pt idx="24">
                  <c:v>0.32547500000000001</c:v>
                </c:pt>
                <c:pt idx="25">
                  <c:v>0.32547500000000001</c:v>
                </c:pt>
                <c:pt idx="26">
                  <c:v>0.32547500000000001</c:v>
                </c:pt>
                <c:pt idx="27">
                  <c:v>0.32547500000000001</c:v>
                </c:pt>
                <c:pt idx="28">
                  <c:v>0.32547500000000001</c:v>
                </c:pt>
                <c:pt idx="29">
                  <c:v>0.32547500000000001</c:v>
                </c:pt>
                <c:pt idx="30">
                  <c:v>0.32547500000000001</c:v>
                </c:pt>
                <c:pt idx="31">
                  <c:v>0.32547500000000001</c:v>
                </c:pt>
                <c:pt idx="32">
                  <c:v>0.32547500000000001</c:v>
                </c:pt>
                <c:pt idx="33">
                  <c:v>0.32547500000000001</c:v>
                </c:pt>
                <c:pt idx="34">
                  <c:v>0.32547500000000001</c:v>
                </c:pt>
                <c:pt idx="35">
                  <c:v>0.32547500000000001</c:v>
                </c:pt>
                <c:pt idx="36">
                  <c:v>0.58333333333333337</c:v>
                </c:pt>
                <c:pt idx="37">
                  <c:v>0.32547500000000001</c:v>
                </c:pt>
                <c:pt idx="38">
                  <c:v>0.20833333333333334</c:v>
                </c:pt>
                <c:pt idx="39">
                  <c:v>0.32547500000000001</c:v>
                </c:pt>
                <c:pt idx="40">
                  <c:v>0.32547500000000001</c:v>
                </c:pt>
                <c:pt idx="42">
                  <c:v>0.32547500000000001</c:v>
                </c:pt>
                <c:pt idx="43">
                  <c:v>0.32547500000000001</c:v>
                </c:pt>
                <c:pt idx="44">
                  <c:v>0.32547500000000001</c:v>
                </c:pt>
                <c:pt idx="45">
                  <c:v>2.875E-3</c:v>
                </c:pt>
                <c:pt idx="46">
                  <c:v>0.32547500000000001</c:v>
                </c:pt>
                <c:pt idx="47">
                  <c:v>0.32547500000000001</c:v>
                </c:pt>
                <c:pt idx="48">
                  <c:v>0.32547500000000001</c:v>
                </c:pt>
                <c:pt idx="49">
                  <c:v>0.32547500000000001</c:v>
                </c:pt>
                <c:pt idx="50">
                  <c:v>0.32547500000000001</c:v>
                </c:pt>
                <c:pt idx="51">
                  <c:v>0.32547500000000001</c:v>
                </c:pt>
                <c:pt idx="52">
                  <c:v>1.1666666666666667E-2</c:v>
                </c:pt>
                <c:pt idx="53">
                  <c:v>0.32547500000000001</c:v>
                </c:pt>
                <c:pt idx="54">
                  <c:v>0.32547500000000001</c:v>
                </c:pt>
                <c:pt idx="55">
                  <c:v>2.1666666666666667E-2</c:v>
                </c:pt>
                <c:pt idx="57">
                  <c:v>0.32547500000000001</c:v>
                </c:pt>
                <c:pt idx="58">
                  <c:v>0.32547500000000001</c:v>
                </c:pt>
                <c:pt idx="59">
                  <c:v>0.32547500000000001</c:v>
                </c:pt>
                <c:pt idx="60">
                  <c:v>0.51666666666666672</c:v>
                </c:pt>
                <c:pt idx="61">
                  <c:v>0.33333333333333331</c:v>
                </c:pt>
                <c:pt idx="62">
                  <c:v>0.32547500000000001</c:v>
                </c:pt>
                <c:pt idx="64">
                  <c:v>0.32547500000000001</c:v>
                </c:pt>
                <c:pt idx="65">
                  <c:v>2.5416666666666665E-3</c:v>
                </c:pt>
                <c:pt idx="66">
                  <c:v>0</c:v>
                </c:pt>
                <c:pt idx="67">
                  <c:v>0.32547500000000001</c:v>
                </c:pt>
                <c:pt idx="68">
                  <c:v>0.32547500000000001</c:v>
                </c:pt>
                <c:pt idx="69">
                  <c:v>0.32547500000000001</c:v>
                </c:pt>
                <c:pt idx="70">
                  <c:v>0.41666666666666669</c:v>
                </c:pt>
                <c:pt idx="71">
                  <c:v>0.32547500000000001</c:v>
                </c:pt>
                <c:pt idx="72">
                  <c:v>0.32547500000000001</c:v>
                </c:pt>
                <c:pt idx="73">
                  <c:v>0.32547500000000001</c:v>
                </c:pt>
                <c:pt idx="74">
                  <c:v>0.32547500000000001</c:v>
                </c:pt>
                <c:pt idx="75">
                  <c:v>0.32547500000000001</c:v>
                </c:pt>
                <c:pt idx="76">
                  <c:v>0.32547500000000001</c:v>
                </c:pt>
                <c:pt idx="77">
                  <c:v>0.32547500000000001</c:v>
                </c:pt>
                <c:pt idx="78">
                  <c:v>0.32547500000000001</c:v>
                </c:pt>
                <c:pt idx="79">
                  <c:v>0.32547500000000001</c:v>
                </c:pt>
                <c:pt idx="80">
                  <c:v>0.32547500000000001</c:v>
                </c:pt>
                <c:pt idx="81">
                  <c:v>0.32547500000000001</c:v>
                </c:pt>
                <c:pt idx="82">
                  <c:v>0.32547500000000001</c:v>
                </c:pt>
                <c:pt idx="83">
                  <c:v>0.32547500000000001</c:v>
                </c:pt>
                <c:pt idx="84">
                  <c:v>0.32547500000000001</c:v>
                </c:pt>
                <c:pt idx="85">
                  <c:v>0.32547500000000001</c:v>
                </c:pt>
                <c:pt idx="86">
                  <c:v>0.32547500000000001</c:v>
                </c:pt>
                <c:pt idx="87">
                  <c:v>0.32547500000000001</c:v>
                </c:pt>
                <c:pt idx="88">
                  <c:v>0.32547500000000001</c:v>
                </c:pt>
                <c:pt idx="89">
                  <c:v>0.32547500000000001</c:v>
                </c:pt>
                <c:pt idx="90">
                  <c:v>0.32547500000000001</c:v>
                </c:pt>
                <c:pt idx="91">
                  <c:v>0.32547500000000001</c:v>
                </c:pt>
                <c:pt idx="92">
                  <c:v>0.32547500000000001</c:v>
                </c:pt>
                <c:pt idx="93">
                  <c:v>0.32547500000000001</c:v>
                </c:pt>
                <c:pt idx="94">
                  <c:v>0.32547500000000001</c:v>
                </c:pt>
                <c:pt idx="95">
                  <c:v>0.32547500000000001</c:v>
                </c:pt>
                <c:pt idx="96">
                  <c:v>0.32547500000000001</c:v>
                </c:pt>
                <c:pt idx="97">
                  <c:v>0.32547500000000001</c:v>
                </c:pt>
                <c:pt idx="98">
                  <c:v>0.32547500000000001</c:v>
                </c:pt>
                <c:pt idx="99">
                  <c:v>0.32547500000000001</c:v>
                </c:pt>
                <c:pt idx="100">
                  <c:v>0.32547500000000001</c:v>
                </c:pt>
                <c:pt idx="101">
                  <c:v>0.32547500000000001</c:v>
                </c:pt>
                <c:pt idx="102">
                  <c:v>0.32547500000000001</c:v>
                </c:pt>
                <c:pt idx="103">
                  <c:v>0.32547500000000001</c:v>
                </c:pt>
                <c:pt idx="104">
                  <c:v>0.32547500000000001</c:v>
                </c:pt>
                <c:pt idx="105">
                  <c:v>0.32547500000000001</c:v>
                </c:pt>
                <c:pt idx="106">
                  <c:v>0.5</c:v>
                </c:pt>
                <c:pt idx="107">
                  <c:v>0.625</c:v>
                </c:pt>
                <c:pt idx="108">
                  <c:v>0.32547500000000001</c:v>
                </c:pt>
                <c:pt idx="109">
                  <c:v>0.32547500000000001</c:v>
                </c:pt>
                <c:pt idx="110">
                  <c:v>0.32547500000000001</c:v>
                </c:pt>
                <c:pt idx="111">
                  <c:v>0.32547500000000001</c:v>
                </c:pt>
                <c:pt idx="112">
                  <c:v>0.32547500000000001</c:v>
                </c:pt>
                <c:pt idx="113">
                  <c:v>0.32547500000000001</c:v>
                </c:pt>
                <c:pt idx="114">
                  <c:v>0.32547500000000001</c:v>
                </c:pt>
                <c:pt idx="115">
                  <c:v>0.32547500000000001</c:v>
                </c:pt>
                <c:pt idx="116">
                  <c:v>0.32547500000000001</c:v>
                </c:pt>
                <c:pt idx="117">
                  <c:v>0.32547500000000001</c:v>
                </c:pt>
                <c:pt idx="118">
                  <c:v>0.32547500000000001</c:v>
                </c:pt>
                <c:pt idx="119">
                  <c:v>0.75</c:v>
                </c:pt>
                <c:pt idx="120">
                  <c:v>0.32547500000000001</c:v>
                </c:pt>
                <c:pt idx="121">
                  <c:v>0.32547500000000001</c:v>
                </c:pt>
                <c:pt idx="122">
                  <c:v>0.32547500000000001</c:v>
                </c:pt>
                <c:pt idx="123">
                  <c:v>0.41666666666666669</c:v>
                </c:pt>
                <c:pt idx="124">
                  <c:v>0.32547500000000001</c:v>
                </c:pt>
                <c:pt idx="125">
                  <c:v>0.32547500000000001</c:v>
                </c:pt>
                <c:pt idx="126">
                  <c:v>0.32547500000000001</c:v>
                </c:pt>
                <c:pt idx="127">
                  <c:v>0.32547500000000001</c:v>
                </c:pt>
                <c:pt idx="128">
                  <c:v>0.32547500000000001</c:v>
                </c:pt>
                <c:pt idx="129">
                  <c:v>0.32547500000000001</c:v>
                </c:pt>
                <c:pt idx="130">
                  <c:v>0.32547500000000001</c:v>
                </c:pt>
                <c:pt idx="131">
                  <c:v>0.32547500000000001</c:v>
                </c:pt>
                <c:pt idx="132">
                  <c:v>0.32547500000000001</c:v>
                </c:pt>
                <c:pt idx="133">
                  <c:v>0.32547500000000001</c:v>
                </c:pt>
                <c:pt idx="134">
                  <c:v>0.32547500000000001</c:v>
                </c:pt>
                <c:pt idx="135">
                  <c:v>0.32547500000000001</c:v>
                </c:pt>
                <c:pt idx="136">
                  <c:v>0.32547500000000001</c:v>
                </c:pt>
                <c:pt idx="137">
                  <c:v>0.45833333333333331</c:v>
                </c:pt>
                <c:pt idx="138">
                  <c:v>0.32547500000000001</c:v>
                </c:pt>
                <c:pt idx="139">
                  <c:v>0.32547500000000001</c:v>
                </c:pt>
                <c:pt idx="140">
                  <c:v>0.32547500000000001</c:v>
                </c:pt>
                <c:pt idx="141">
                  <c:v>0</c:v>
                </c:pt>
                <c:pt idx="142">
                  <c:v>0.32547500000000001</c:v>
                </c:pt>
                <c:pt idx="143">
                  <c:v>0.32547500000000001</c:v>
                </c:pt>
                <c:pt idx="144">
                  <c:v>0.32547500000000001</c:v>
                </c:pt>
                <c:pt idx="145">
                  <c:v>0.32547500000000001</c:v>
                </c:pt>
                <c:pt idx="146">
                  <c:v>0.32547500000000001</c:v>
                </c:pt>
                <c:pt idx="147">
                  <c:v>0.32547500000000001</c:v>
                </c:pt>
                <c:pt idx="148">
                  <c:v>0.32547500000000001</c:v>
                </c:pt>
                <c:pt idx="149">
                  <c:v>0.32547500000000001</c:v>
                </c:pt>
                <c:pt idx="150">
                  <c:v>0.32547500000000001</c:v>
                </c:pt>
                <c:pt idx="151">
                  <c:v>0.32547500000000001</c:v>
                </c:pt>
                <c:pt idx="152">
                  <c:v>0.32547500000000001</c:v>
                </c:pt>
                <c:pt idx="153">
                  <c:v>0.32547500000000001</c:v>
                </c:pt>
                <c:pt idx="154">
                  <c:v>0.32547500000000001</c:v>
                </c:pt>
                <c:pt idx="155">
                  <c:v>0.32547500000000001</c:v>
                </c:pt>
                <c:pt idx="156">
                  <c:v>0.32547500000000001</c:v>
                </c:pt>
                <c:pt idx="157">
                  <c:v>0.32547500000000001</c:v>
                </c:pt>
                <c:pt idx="158">
                  <c:v>0.32547500000000001</c:v>
                </c:pt>
                <c:pt idx="159">
                  <c:v>0.32547500000000001</c:v>
                </c:pt>
                <c:pt idx="160">
                  <c:v>0.32547500000000001</c:v>
                </c:pt>
                <c:pt idx="161">
                  <c:v>0.32547500000000001</c:v>
                </c:pt>
                <c:pt idx="162">
                  <c:v>0.32547500000000001</c:v>
                </c:pt>
                <c:pt idx="163">
                  <c:v>0.32547500000000001</c:v>
                </c:pt>
                <c:pt idx="164">
                  <c:v>0.32547500000000001</c:v>
                </c:pt>
                <c:pt idx="165">
                  <c:v>0.32547500000000001</c:v>
                </c:pt>
                <c:pt idx="166">
                  <c:v>0.32547500000000001</c:v>
                </c:pt>
                <c:pt idx="167">
                  <c:v>0.32547500000000001</c:v>
                </c:pt>
                <c:pt idx="168">
                  <c:v>0.32547500000000001</c:v>
                </c:pt>
                <c:pt idx="169">
                  <c:v>0.32547500000000001</c:v>
                </c:pt>
                <c:pt idx="170">
                  <c:v>0.32547500000000001</c:v>
                </c:pt>
                <c:pt idx="171">
                  <c:v>0.625</c:v>
                </c:pt>
                <c:pt idx="172">
                  <c:v>0.32547500000000001</c:v>
                </c:pt>
                <c:pt idx="173">
                  <c:v>0.625</c:v>
                </c:pt>
                <c:pt idx="174">
                  <c:v>0.32547500000000001</c:v>
                </c:pt>
                <c:pt idx="175">
                  <c:v>0.32547500000000001</c:v>
                </c:pt>
                <c:pt idx="176">
                  <c:v>0.32547500000000001</c:v>
                </c:pt>
                <c:pt idx="177">
                  <c:v>0.32547500000000001</c:v>
                </c:pt>
                <c:pt idx="178">
                  <c:v>0.32547500000000001</c:v>
                </c:pt>
                <c:pt idx="179">
                  <c:v>0.32547500000000001</c:v>
                </c:pt>
                <c:pt idx="180">
                  <c:v>0</c:v>
                </c:pt>
                <c:pt idx="181">
                  <c:v>0.32547500000000001</c:v>
                </c:pt>
                <c:pt idx="182">
                  <c:v>0.32547500000000001</c:v>
                </c:pt>
                <c:pt idx="183">
                  <c:v>0.32547500000000001</c:v>
                </c:pt>
                <c:pt idx="184">
                  <c:v>0.32547500000000001</c:v>
                </c:pt>
                <c:pt idx="186">
                  <c:v>0.32547500000000001</c:v>
                </c:pt>
                <c:pt idx="187">
                  <c:v>0.32547500000000001</c:v>
                </c:pt>
                <c:pt idx="188">
                  <c:v>0.32547500000000001</c:v>
                </c:pt>
                <c:pt idx="189">
                  <c:v>0.32547500000000001</c:v>
                </c:pt>
                <c:pt idx="190">
                  <c:v>0.32547500000000001</c:v>
                </c:pt>
                <c:pt idx="191">
                  <c:v>0.54166666666666663</c:v>
                </c:pt>
                <c:pt idx="192">
                  <c:v>0.32547500000000001</c:v>
                </c:pt>
                <c:pt idx="193">
                  <c:v>0.32547500000000001</c:v>
                </c:pt>
                <c:pt idx="194">
                  <c:v>2.3E-2</c:v>
                </c:pt>
                <c:pt idx="195">
                  <c:v>3.4500000000000003E-2</c:v>
                </c:pt>
                <c:pt idx="196">
                  <c:v>0.32547500000000001</c:v>
                </c:pt>
                <c:pt idx="197">
                  <c:v>0.32547500000000001</c:v>
                </c:pt>
                <c:pt idx="198">
                  <c:v>0.32547500000000001</c:v>
                </c:pt>
                <c:pt idx="199">
                  <c:v>0.34166666666666667</c:v>
                </c:pt>
                <c:pt idx="200">
                  <c:v>0.75</c:v>
                </c:pt>
                <c:pt idx="201">
                  <c:v>0.32547500000000001</c:v>
                </c:pt>
                <c:pt idx="202">
                  <c:v>0.32547500000000001</c:v>
                </c:pt>
                <c:pt idx="203">
                  <c:v>0.32547500000000001</c:v>
                </c:pt>
                <c:pt idx="204">
                  <c:v>0.32547500000000001</c:v>
                </c:pt>
                <c:pt idx="205">
                  <c:v>0.32547500000000001</c:v>
                </c:pt>
                <c:pt idx="206">
                  <c:v>0.32547500000000001</c:v>
                </c:pt>
                <c:pt idx="207">
                  <c:v>0.32547500000000001</c:v>
                </c:pt>
                <c:pt idx="208">
                  <c:v>0.32547500000000001</c:v>
                </c:pt>
                <c:pt idx="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AC-4739-AA0A-873582AF8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312399"/>
        <c:axId val="1497317807"/>
      </c:scatterChart>
      <c:valAx>
        <c:axId val="149731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317807"/>
        <c:crosses val="autoZero"/>
        <c:crossBetween val="midCat"/>
      </c:valAx>
      <c:valAx>
        <c:axId val="149731780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31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MAXIMUM UCRET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'yurt 90 bitti'!$AB$6:$AB$215</c:f>
              <c:numCache>
                <c:formatCode>General</c:formatCode>
                <c:ptCount val="210"/>
                <c:pt idx="0">
                  <c:v>0.31891529963173754</c:v>
                </c:pt>
                <c:pt idx="1">
                  <c:v>1</c:v>
                </c:pt>
                <c:pt idx="2">
                  <c:v>0.31891529963173754</c:v>
                </c:pt>
                <c:pt idx="3">
                  <c:v>0.41747572815533979</c:v>
                </c:pt>
                <c:pt idx="4">
                  <c:v>0.31891529963173754</c:v>
                </c:pt>
                <c:pt idx="5">
                  <c:v>0.31891529963173754</c:v>
                </c:pt>
                <c:pt idx="6">
                  <c:v>0.31891529963173754</c:v>
                </c:pt>
                <c:pt idx="7">
                  <c:v>0.31891529963173754</c:v>
                </c:pt>
                <c:pt idx="8">
                  <c:v>0.31891529963173754</c:v>
                </c:pt>
                <c:pt idx="9">
                  <c:v>0.31891529963173754</c:v>
                </c:pt>
                <c:pt idx="10">
                  <c:v>0</c:v>
                </c:pt>
                <c:pt idx="11">
                  <c:v>0.31891529963173754</c:v>
                </c:pt>
                <c:pt idx="12">
                  <c:v>0.50451958486776027</c:v>
                </c:pt>
                <c:pt idx="13">
                  <c:v>0.31891529963173754</c:v>
                </c:pt>
                <c:pt idx="14">
                  <c:v>0.31891529963173754</c:v>
                </c:pt>
                <c:pt idx="15">
                  <c:v>0.31891529963173754</c:v>
                </c:pt>
                <c:pt idx="16">
                  <c:v>0.31891529963173754</c:v>
                </c:pt>
                <c:pt idx="17">
                  <c:v>0.31891529963173754</c:v>
                </c:pt>
                <c:pt idx="18">
                  <c:v>0.46434549715433543</c:v>
                </c:pt>
                <c:pt idx="19">
                  <c:v>0.66521593572145965</c:v>
                </c:pt>
                <c:pt idx="20">
                  <c:v>0.93304318714429191</c:v>
                </c:pt>
                <c:pt idx="21">
                  <c:v>0.93304318714429191</c:v>
                </c:pt>
                <c:pt idx="22">
                  <c:v>0.19651824573150317</c:v>
                </c:pt>
                <c:pt idx="23">
                  <c:v>0.31891529963173754</c:v>
                </c:pt>
                <c:pt idx="24">
                  <c:v>0.31891529963173754</c:v>
                </c:pt>
                <c:pt idx="25">
                  <c:v>0.31891529963173754</c:v>
                </c:pt>
                <c:pt idx="26">
                  <c:v>0.31891529963173754</c:v>
                </c:pt>
                <c:pt idx="27">
                  <c:v>0.31891529963173754</c:v>
                </c:pt>
                <c:pt idx="28">
                  <c:v>0.31891529963173754</c:v>
                </c:pt>
                <c:pt idx="29">
                  <c:v>0.31891529963173754</c:v>
                </c:pt>
                <c:pt idx="30">
                  <c:v>0.31891529963173754</c:v>
                </c:pt>
                <c:pt idx="31">
                  <c:v>0.31891529963173754</c:v>
                </c:pt>
                <c:pt idx="32">
                  <c:v>0.31891529963173754</c:v>
                </c:pt>
                <c:pt idx="33">
                  <c:v>0.31891529963173754</c:v>
                </c:pt>
                <c:pt idx="34">
                  <c:v>0.31891529963173754</c:v>
                </c:pt>
                <c:pt idx="35">
                  <c:v>0.31891529963173754</c:v>
                </c:pt>
                <c:pt idx="36">
                  <c:v>0.59825912286575156</c:v>
                </c:pt>
                <c:pt idx="37">
                  <c:v>0.31891529963173754</c:v>
                </c:pt>
                <c:pt idx="38">
                  <c:v>0.19651824573150317</c:v>
                </c:pt>
                <c:pt idx="39">
                  <c:v>0.31891529963173754</c:v>
                </c:pt>
                <c:pt idx="40">
                  <c:v>0.31891529963173754</c:v>
                </c:pt>
                <c:pt idx="42">
                  <c:v>0.31891529963173754</c:v>
                </c:pt>
                <c:pt idx="43">
                  <c:v>0.31891529963173754</c:v>
                </c:pt>
                <c:pt idx="44">
                  <c:v>0.31891529963173754</c:v>
                </c:pt>
                <c:pt idx="45">
                  <c:v>4.1446267157683292E-2</c:v>
                </c:pt>
                <c:pt idx="46">
                  <c:v>0.31891529963173754</c:v>
                </c:pt>
                <c:pt idx="47">
                  <c:v>0.31891529963173754</c:v>
                </c:pt>
                <c:pt idx="48">
                  <c:v>0.31891529963173754</c:v>
                </c:pt>
                <c:pt idx="49">
                  <c:v>0.31891529963173754</c:v>
                </c:pt>
                <c:pt idx="50">
                  <c:v>0.31891529963173754</c:v>
                </c:pt>
                <c:pt idx="51">
                  <c:v>0.31891529963173754</c:v>
                </c:pt>
                <c:pt idx="52">
                  <c:v>0.10813525276196853</c:v>
                </c:pt>
                <c:pt idx="53">
                  <c:v>0.31891529963173754</c:v>
                </c:pt>
                <c:pt idx="54">
                  <c:v>0.31891529963173754</c:v>
                </c:pt>
                <c:pt idx="55">
                  <c:v>0.23669233344492802</c:v>
                </c:pt>
                <c:pt idx="57">
                  <c:v>0.31891529963173754</c:v>
                </c:pt>
                <c:pt idx="58">
                  <c:v>0.31891529963173754</c:v>
                </c:pt>
                <c:pt idx="59">
                  <c:v>0.31891529963173754</c:v>
                </c:pt>
                <c:pt idx="60">
                  <c:v>4.1446267157683292E-2</c:v>
                </c:pt>
                <c:pt idx="61">
                  <c:v>4.1446267157683292E-2</c:v>
                </c:pt>
                <c:pt idx="62">
                  <c:v>0.31891529963173754</c:v>
                </c:pt>
                <c:pt idx="64">
                  <c:v>0.31891529963173754</c:v>
                </c:pt>
                <c:pt idx="65">
                  <c:v>5.5908938734516238E-2</c:v>
                </c:pt>
                <c:pt idx="66">
                  <c:v>-4.3521928356210242E-3</c:v>
                </c:pt>
                <c:pt idx="67">
                  <c:v>0.31891529963173754</c:v>
                </c:pt>
                <c:pt idx="68">
                  <c:v>0.31891529963173754</c:v>
                </c:pt>
                <c:pt idx="69">
                  <c:v>0.31891529963173754</c:v>
                </c:pt>
                <c:pt idx="70">
                  <c:v>0.39738868429862739</c:v>
                </c:pt>
                <c:pt idx="71">
                  <c:v>0.31891529963173754</c:v>
                </c:pt>
                <c:pt idx="72">
                  <c:v>0.31891529963173754</c:v>
                </c:pt>
                <c:pt idx="73">
                  <c:v>0.31891529963173754</c:v>
                </c:pt>
                <c:pt idx="74">
                  <c:v>0.31891529963173754</c:v>
                </c:pt>
                <c:pt idx="75">
                  <c:v>0.31891529963173754</c:v>
                </c:pt>
                <c:pt idx="76">
                  <c:v>0.31891529963173754</c:v>
                </c:pt>
                <c:pt idx="77">
                  <c:v>0.31891529963173754</c:v>
                </c:pt>
                <c:pt idx="78">
                  <c:v>0.31891529963173754</c:v>
                </c:pt>
                <c:pt idx="79">
                  <c:v>0.31891529963173754</c:v>
                </c:pt>
                <c:pt idx="80">
                  <c:v>0.31891529963173754</c:v>
                </c:pt>
                <c:pt idx="81">
                  <c:v>0.31891529963173754</c:v>
                </c:pt>
                <c:pt idx="82">
                  <c:v>0.31891529963173754</c:v>
                </c:pt>
                <c:pt idx="83">
                  <c:v>0.31891529963173754</c:v>
                </c:pt>
                <c:pt idx="84">
                  <c:v>0.31891529963173754</c:v>
                </c:pt>
                <c:pt idx="85">
                  <c:v>0.31891529963173754</c:v>
                </c:pt>
                <c:pt idx="86">
                  <c:v>0.31891529963173754</c:v>
                </c:pt>
                <c:pt idx="87">
                  <c:v>0.31891529963173754</c:v>
                </c:pt>
                <c:pt idx="88">
                  <c:v>0.31891529963173754</c:v>
                </c:pt>
                <c:pt idx="89">
                  <c:v>0.31891529963173754</c:v>
                </c:pt>
                <c:pt idx="90">
                  <c:v>0.31891529963173754</c:v>
                </c:pt>
                <c:pt idx="91">
                  <c:v>0.31891529963173754</c:v>
                </c:pt>
                <c:pt idx="92">
                  <c:v>0.31891529963173754</c:v>
                </c:pt>
                <c:pt idx="93">
                  <c:v>0.31891529963173754</c:v>
                </c:pt>
                <c:pt idx="94">
                  <c:v>0.31891529963173754</c:v>
                </c:pt>
                <c:pt idx="95">
                  <c:v>0.31891529963173754</c:v>
                </c:pt>
                <c:pt idx="96">
                  <c:v>0.31891529963173754</c:v>
                </c:pt>
                <c:pt idx="97">
                  <c:v>0.31891529963173754</c:v>
                </c:pt>
                <c:pt idx="98">
                  <c:v>0.31891529963173754</c:v>
                </c:pt>
                <c:pt idx="99">
                  <c:v>0.31891529963173754</c:v>
                </c:pt>
                <c:pt idx="100">
                  <c:v>0.31891529963173754</c:v>
                </c:pt>
                <c:pt idx="101">
                  <c:v>0.31891529963173754</c:v>
                </c:pt>
                <c:pt idx="102">
                  <c:v>0.31891529963173754</c:v>
                </c:pt>
                <c:pt idx="103">
                  <c:v>0.31891529963173754</c:v>
                </c:pt>
                <c:pt idx="104">
                  <c:v>0.31891529963173754</c:v>
                </c:pt>
                <c:pt idx="105">
                  <c:v>0.31891529963173754</c:v>
                </c:pt>
                <c:pt idx="106">
                  <c:v>0.53130231001004358</c:v>
                </c:pt>
                <c:pt idx="107">
                  <c:v>0.66521593572145965</c:v>
                </c:pt>
                <c:pt idx="108">
                  <c:v>0.31891529963173754</c:v>
                </c:pt>
                <c:pt idx="109">
                  <c:v>0.31891529963173754</c:v>
                </c:pt>
                <c:pt idx="110">
                  <c:v>0.31891529963173754</c:v>
                </c:pt>
                <c:pt idx="111">
                  <c:v>0.31891529963173754</c:v>
                </c:pt>
                <c:pt idx="112">
                  <c:v>0.31891529963173754</c:v>
                </c:pt>
                <c:pt idx="113">
                  <c:v>0.31891529963173754</c:v>
                </c:pt>
                <c:pt idx="114">
                  <c:v>0.31891529963173754</c:v>
                </c:pt>
                <c:pt idx="115">
                  <c:v>0.31891529963173754</c:v>
                </c:pt>
                <c:pt idx="116">
                  <c:v>0.31891529963173754</c:v>
                </c:pt>
                <c:pt idx="117">
                  <c:v>0.31891529963173754</c:v>
                </c:pt>
                <c:pt idx="118">
                  <c:v>0.31891529963173754</c:v>
                </c:pt>
                <c:pt idx="119">
                  <c:v>0.31891529963173754</c:v>
                </c:pt>
                <c:pt idx="120">
                  <c:v>0.31891529963173754</c:v>
                </c:pt>
                <c:pt idx="121">
                  <c:v>0.31891529963173754</c:v>
                </c:pt>
                <c:pt idx="122">
                  <c:v>0.31891529963173754</c:v>
                </c:pt>
                <c:pt idx="123">
                  <c:v>0.46434549715433543</c:v>
                </c:pt>
                <c:pt idx="124">
                  <c:v>0.31891529963173754</c:v>
                </c:pt>
                <c:pt idx="125">
                  <c:v>0.31891529963173754</c:v>
                </c:pt>
                <c:pt idx="126">
                  <c:v>0.31891529963173754</c:v>
                </c:pt>
                <c:pt idx="127">
                  <c:v>0.31891529963173754</c:v>
                </c:pt>
                <c:pt idx="128">
                  <c:v>0.31891529963173754</c:v>
                </c:pt>
                <c:pt idx="129">
                  <c:v>0.31891529963173754</c:v>
                </c:pt>
                <c:pt idx="130">
                  <c:v>0.31891529963173754</c:v>
                </c:pt>
                <c:pt idx="131">
                  <c:v>0.31891529963173754</c:v>
                </c:pt>
                <c:pt idx="132">
                  <c:v>0.31891529963173754</c:v>
                </c:pt>
                <c:pt idx="133">
                  <c:v>0.31891529963173754</c:v>
                </c:pt>
                <c:pt idx="134">
                  <c:v>0.31891529963173754</c:v>
                </c:pt>
                <c:pt idx="135">
                  <c:v>0.31891529963173754</c:v>
                </c:pt>
                <c:pt idx="136">
                  <c:v>0.31891529963173754</c:v>
                </c:pt>
                <c:pt idx="137">
                  <c:v>0.43086709072648144</c:v>
                </c:pt>
                <c:pt idx="138">
                  <c:v>0.31891529963173754</c:v>
                </c:pt>
                <c:pt idx="139">
                  <c:v>0.31891529963173754</c:v>
                </c:pt>
                <c:pt idx="140">
                  <c:v>0.31891529963173754</c:v>
                </c:pt>
                <c:pt idx="141">
                  <c:v>-4.3521928356210242E-3</c:v>
                </c:pt>
                <c:pt idx="142">
                  <c:v>0.31891529963173754</c:v>
                </c:pt>
                <c:pt idx="143">
                  <c:v>0.31891529963173754</c:v>
                </c:pt>
                <c:pt idx="144">
                  <c:v>0.31891529963173754</c:v>
                </c:pt>
                <c:pt idx="145">
                  <c:v>0.31891529963173754</c:v>
                </c:pt>
                <c:pt idx="146">
                  <c:v>0.31891529963173754</c:v>
                </c:pt>
                <c:pt idx="147">
                  <c:v>0.31891529963173754</c:v>
                </c:pt>
                <c:pt idx="148">
                  <c:v>0.31891529963173754</c:v>
                </c:pt>
                <c:pt idx="149">
                  <c:v>0.31891529963173754</c:v>
                </c:pt>
                <c:pt idx="150">
                  <c:v>0.31891529963173754</c:v>
                </c:pt>
                <c:pt idx="151">
                  <c:v>0.31891529963173754</c:v>
                </c:pt>
                <c:pt idx="152">
                  <c:v>0.31891529963173754</c:v>
                </c:pt>
                <c:pt idx="153">
                  <c:v>0.31891529963173754</c:v>
                </c:pt>
                <c:pt idx="154">
                  <c:v>0.31891529963173754</c:v>
                </c:pt>
                <c:pt idx="155">
                  <c:v>0.31891529963173754</c:v>
                </c:pt>
                <c:pt idx="156">
                  <c:v>0.31891529963173754</c:v>
                </c:pt>
                <c:pt idx="157">
                  <c:v>0.31891529963173754</c:v>
                </c:pt>
                <c:pt idx="158">
                  <c:v>0.31891529963173754</c:v>
                </c:pt>
                <c:pt idx="159">
                  <c:v>0.31891529963173754</c:v>
                </c:pt>
                <c:pt idx="160">
                  <c:v>0.31891529963173754</c:v>
                </c:pt>
                <c:pt idx="161">
                  <c:v>0.31891529963173754</c:v>
                </c:pt>
                <c:pt idx="162">
                  <c:v>0.31891529963173754</c:v>
                </c:pt>
                <c:pt idx="163">
                  <c:v>0.31891529963173754</c:v>
                </c:pt>
                <c:pt idx="164">
                  <c:v>0.31891529963173754</c:v>
                </c:pt>
                <c:pt idx="165">
                  <c:v>0.31891529963173754</c:v>
                </c:pt>
                <c:pt idx="166">
                  <c:v>0.31891529963173754</c:v>
                </c:pt>
                <c:pt idx="167">
                  <c:v>0.31891529963173754</c:v>
                </c:pt>
                <c:pt idx="168">
                  <c:v>0.31891529963173754</c:v>
                </c:pt>
                <c:pt idx="169">
                  <c:v>0.31891529963173754</c:v>
                </c:pt>
                <c:pt idx="170">
                  <c:v>0.31891529963173754</c:v>
                </c:pt>
                <c:pt idx="171">
                  <c:v>0.66521593572145965</c:v>
                </c:pt>
                <c:pt idx="172">
                  <c:v>0.31891529963173754</c:v>
                </c:pt>
                <c:pt idx="173">
                  <c:v>0.49782390358218948</c:v>
                </c:pt>
                <c:pt idx="174">
                  <c:v>0.31891529963173754</c:v>
                </c:pt>
                <c:pt idx="175">
                  <c:v>0.31891529963173754</c:v>
                </c:pt>
                <c:pt idx="176">
                  <c:v>0.31891529963173754</c:v>
                </c:pt>
                <c:pt idx="177">
                  <c:v>0.31891529963173754</c:v>
                </c:pt>
                <c:pt idx="178">
                  <c:v>0.31891529963173754</c:v>
                </c:pt>
                <c:pt idx="179">
                  <c:v>0.31891529963173754</c:v>
                </c:pt>
                <c:pt idx="180">
                  <c:v>-4.3521928356210242E-3</c:v>
                </c:pt>
                <c:pt idx="181">
                  <c:v>0.31891529963173754</c:v>
                </c:pt>
                <c:pt idx="182">
                  <c:v>0.31891529963173754</c:v>
                </c:pt>
                <c:pt idx="183">
                  <c:v>0.31891529963173754</c:v>
                </c:pt>
                <c:pt idx="184">
                  <c:v>0.31891529963173754</c:v>
                </c:pt>
                <c:pt idx="186">
                  <c:v>0.31891529963173754</c:v>
                </c:pt>
                <c:pt idx="187">
                  <c:v>0.31891529963173754</c:v>
                </c:pt>
                <c:pt idx="188">
                  <c:v>0.31891529963173754</c:v>
                </c:pt>
                <c:pt idx="189">
                  <c:v>0.31891529963173754</c:v>
                </c:pt>
                <c:pt idx="190">
                  <c:v>0.31891529963173754</c:v>
                </c:pt>
                <c:pt idx="191">
                  <c:v>0.56478071643789751</c:v>
                </c:pt>
                <c:pt idx="192">
                  <c:v>0.31891529963173754</c:v>
                </c:pt>
                <c:pt idx="193">
                  <c:v>0.31891529963173754</c:v>
                </c:pt>
                <c:pt idx="194">
                  <c:v>1.4127887512554402E-2</c:v>
                </c:pt>
                <c:pt idx="195">
                  <c:v>4.1446267157683292E-2</c:v>
                </c:pt>
                <c:pt idx="196">
                  <c:v>0.31891529963173754</c:v>
                </c:pt>
                <c:pt idx="197">
                  <c:v>0.31891529963173754</c:v>
                </c:pt>
                <c:pt idx="198">
                  <c:v>0.31891529963173754</c:v>
                </c:pt>
                <c:pt idx="199">
                  <c:v>4.7874121191831272E-2</c:v>
                </c:pt>
                <c:pt idx="200">
                  <c:v>7.5995982591228653E-2</c:v>
                </c:pt>
                <c:pt idx="201">
                  <c:v>0.31891529963173754</c:v>
                </c:pt>
                <c:pt idx="202">
                  <c:v>0.31891529963173754</c:v>
                </c:pt>
                <c:pt idx="203">
                  <c:v>0.31891529963173754</c:v>
                </c:pt>
                <c:pt idx="204">
                  <c:v>0.31891529963173754</c:v>
                </c:pt>
                <c:pt idx="205">
                  <c:v>0.31891529963173754</c:v>
                </c:pt>
                <c:pt idx="206">
                  <c:v>0.31891529963173754</c:v>
                </c:pt>
                <c:pt idx="207">
                  <c:v>0.31891529963173754</c:v>
                </c:pt>
                <c:pt idx="208">
                  <c:v>0.31891529963173754</c:v>
                </c:pt>
                <c:pt idx="209">
                  <c:v>-4.3521928356210242E-3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74-495E-951E-BE97DA689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326543"/>
        <c:axId val="1497317391"/>
      </c:scatterChart>
      <c:valAx>
        <c:axId val="149732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317391"/>
        <c:crosses val="autoZero"/>
        <c:crossBetween val="midCat"/>
      </c:valAx>
      <c:valAx>
        <c:axId val="14973173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32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179293</xdr:colOff>
      <xdr:row>4</xdr:row>
      <xdr:rowOff>-1</xdr:rowOff>
    </xdr:from>
    <xdr:to>
      <xdr:col>45</xdr:col>
      <xdr:colOff>155862</xdr:colOff>
      <xdr:row>34</xdr:row>
      <xdr:rowOff>69272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8EEA3F-76B2-4A7E-A31F-0519DFD45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157899</xdr:colOff>
      <xdr:row>36</xdr:row>
      <xdr:rowOff>10186</xdr:rowOff>
    </xdr:from>
    <xdr:to>
      <xdr:col>45</xdr:col>
      <xdr:colOff>163285</xdr:colOff>
      <xdr:row>63</xdr:row>
      <xdr:rowOff>108858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FC015D6-D956-4733-84A8-101A84A4C9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51952</xdr:colOff>
      <xdr:row>65</xdr:row>
      <xdr:rowOff>34635</xdr:rowOff>
    </xdr:from>
    <xdr:to>
      <xdr:col>45</xdr:col>
      <xdr:colOff>204106</xdr:colOff>
      <xdr:row>91</xdr:row>
      <xdr:rowOff>108858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13FBABD-99EA-49FB-BB3C-6C264D3D6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F061FF-838F-4590-9E4D-B923D66100F0}" name="Table1" displayName="Table1" ref="A1:I210" totalsRowShown="0" headerRowDxfId="10" dataDxfId="9">
  <autoFilter ref="A1:I210" xr:uid="{E0F061FF-838F-4590-9E4D-B923D66100F0}"/>
  <tableColumns count="9">
    <tableColumn id="1" xr3:uid="{05A43838-9B5C-4831-B527-F239BA19FDB8}" name="Yurt ismi" dataDxfId="8"/>
    <tableColumn id="2" xr3:uid="{FFA0BFC4-394E-4966-9535-0943DD97F3B8}" name="Statüsü" dataDxfId="7"/>
    <tableColumn id="3" xr3:uid="{38543596-B534-44ED-930B-74C96C2D41FB}" name="Enlem Koordinatı" dataDxfId="6"/>
    <tableColumn id="4" xr3:uid="{0B833B90-4C3D-49D9-B17A-99CF22312FA1}" name="Boylam Koordinatı" dataDxfId="5"/>
    <tableColumn id="5" xr3:uid="{BE522C9F-AEDC-473E-9F4A-1ACF791459DD}" name="Açık Adres" dataDxfId="4"/>
    <tableColumn id="6" xr3:uid="{9C6CECD9-4F3C-4C4F-A078-690F225EEEFE}" name="Telefon Numarası" dataDxfId="3"/>
    <tableColumn id="7" xr3:uid="{2686DA10-5FFE-4896-8031-5C2B7C6968D9}" name="Kapasitesi" dataDxfId="2"/>
    <tableColumn id="8" xr3:uid="{069790B3-2721-46B4-8CB6-F2D0A22D75CE}" name="Minimum Ücret" dataDxfId="1"/>
    <tableColumn id="9" xr3:uid="{D0E513B6-E417-4080-B710-3D8D5CC89C9B}" name="Maksimum Ücre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17"/>
  <sheetViews>
    <sheetView tabSelected="1" topLeftCell="G1" zoomScale="70" zoomScaleNormal="70" workbookViewId="0">
      <selection activeCell="T3" sqref="T3"/>
    </sheetView>
  </sheetViews>
  <sheetFormatPr defaultRowHeight="15" x14ac:dyDescent="0.25"/>
  <cols>
    <col min="1" max="1" width="66" customWidth="1"/>
    <col min="2" max="2" width="14.42578125" customWidth="1"/>
    <col min="3" max="3" width="20.42578125" customWidth="1"/>
    <col min="4" max="4" width="19.28515625" customWidth="1"/>
    <col min="5" max="5" width="65.42578125" customWidth="1"/>
    <col min="6" max="6" width="21.7109375" customWidth="1"/>
    <col min="7" max="7" width="12.140625" customWidth="1"/>
    <col min="8" max="8" width="16.85546875" customWidth="1"/>
    <col min="9" max="9" width="18" customWidth="1"/>
    <col min="11" max="11" width="35.7109375" bestFit="1" customWidth="1"/>
    <col min="12" max="12" width="14.85546875" bestFit="1" customWidth="1"/>
    <col min="13" max="13" width="37.140625" bestFit="1" customWidth="1"/>
    <col min="14" max="14" width="37.5703125" bestFit="1" customWidth="1"/>
    <col min="17" max="17" width="8.7109375" customWidth="1"/>
    <col min="18" max="18" width="12.7109375" bestFit="1" customWidth="1"/>
    <col min="19" max="19" width="14.42578125" customWidth="1"/>
    <col min="20" max="20" width="20.85546875" customWidth="1"/>
    <col min="21" max="21" width="9.85546875" bestFit="1" customWidth="1"/>
    <col min="22" max="22" width="24.7109375" customWidth="1"/>
    <col min="23" max="23" width="9.7109375" bestFit="1" customWidth="1"/>
    <col min="24" max="24" width="12" bestFit="1" customWidth="1"/>
    <col min="25" max="25" width="11" customWidth="1"/>
    <col min="26" max="26" width="28.5703125" bestFit="1" customWidth="1"/>
    <col min="27" max="27" width="15" customWidth="1"/>
    <col min="28" max="28" width="15.5703125" customWidth="1"/>
    <col min="29" max="29" width="11.140625" bestFit="1" customWidth="1"/>
  </cols>
  <sheetData>
    <row r="1" spans="1:29" ht="20.25" thickBot="1" x14ac:dyDescent="0.3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/>
      <c r="K1" s="5" t="s">
        <v>1188</v>
      </c>
      <c r="L1" s="5"/>
      <c r="M1" s="5" t="s">
        <v>9</v>
      </c>
      <c r="N1" s="5" t="s">
        <v>10</v>
      </c>
      <c r="V1">
        <v>1</v>
      </c>
      <c r="W1">
        <v>-1</v>
      </c>
      <c r="Z1" s="11" t="s">
        <v>1189</v>
      </c>
      <c r="AA1" s="1" t="s">
        <v>1193</v>
      </c>
      <c r="AB1" s="1" t="s">
        <v>1194</v>
      </c>
      <c r="AC1" s="1" t="s">
        <v>1195</v>
      </c>
    </row>
    <row r="2" spans="1:29" ht="19.5" thickTop="1" x14ac:dyDescent="0.3">
      <c r="A2" s="2" t="s">
        <v>11</v>
      </c>
      <c r="B2" s="2" t="s">
        <v>12</v>
      </c>
      <c r="C2" s="3">
        <v>3908853526555780</v>
      </c>
      <c r="D2" s="3">
        <v>2738070848294650</v>
      </c>
      <c r="E2" s="2" t="s">
        <v>13</v>
      </c>
      <c r="F2" s="2" t="s">
        <v>1258</v>
      </c>
      <c r="G2" s="2">
        <v>32</v>
      </c>
      <c r="H2" s="2">
        <v>39057</v>
      </c>
      <c r="I2" s="2">
        <v>48280</v>
      </c>
      <c r="J2" s="1"/>
      <c r="K2" s="14">
        <f>AVERAGE(G2:G210)</f>
        <v>104</v>
      </c>
      <c r="L2" s="13" t="s">
        <v>15</v>
      </c>
      <c r="M2" s="14">
        <f>AVERAGE(H2:H215)</f>
        <v>40570.362745098042</v>
      </c>
      <c r="N2" s="14">
        <f>AVERAGE(I2:I215)</f>
        <v>49449.554455445541</v>
      </c>
      <c r="Z2" t="s">
        <v>1190</v>
      </c>
      <c r="AA2">
        <f>MIN(G2:G215)</f>
        <v>18</v>
      </c>
      <c r="AB2">
        <f>MIN(H2:H215)</f>
        <v>0</v>
      </c>
      <c r="AC2">
        <f>MIN(I2:I215)</f>
        <v>650</v>
      </c>
    </row>
    <row r="3" spans="1:29" ht="18.75" x14ac:dyDescent="0.3">
      <c r="A3" s="2" t="s">
        <v>16</v>
      </c>
      <c r="B3" s="2" t="s">
        <v>12</v>
      </c>
      <c r="C3" s="3">
        <v>3837139</v>
      </c>
      <c r="D3" s="3">
        <v>2719014</v>
      </c>
      <c r="E3" s="2" t="s">
        <v>17</v>
      </c>
      <c r="F3" s="2" t="s">
        <v>18</v>
      </c>
      <c r="G3" s="2">
        <v>300</v>
      </c>
      <c r="H3" s="3">
        <v>95000</v>
      </c>
      <c r="I3" s="3">
        <v>150000</v>
      </c>
      <c r="J3" s="1"/>
      <c r="K3" s="14">
        <f>_xlfn.STDEV.S(G2:G210)</f>
        <v>92.579539607011199</v>
      </c>
      <c r="L3" s="13" t="s">
        <v>19</v>
      </c>
      <c r="M3" s="14">
        <f>_xlfn.STDEV.S(H2:H215)</f>
        <v>13909.856889114624</v>
      </c>
      <c r="N3" s="14">
        <f>_xlfn.STDEV.S((I2:I215))</f>
        <v>17218.649738161166</v>
      </c>
      <c r="Z3" t="s">
        <v>1191</v>
      </c>
      <c r="AA3">
        <f>MAX(G2:G215)</f>
        <v>800</v>
      </c>
      <c r="AB3">
        <f>MAX(H2:H215)</f>
        <v>120000</v>
      </c>
      <c r="AC3">
        <f>MAX(I2:I215)</f>
        <v>150000</v>
      </c>
    </row>
    <row r="4" spans="1:29" x14ac:dyDescent="0.25">
      <c r="A4" s="2" t="s">
        <v>20</v>
      </c>
      <c r="B4" s="2" t="s">
        <v>12</v>
      </c>
      <c r="C4" s="3">
        <v>3.85281315392054E+16</v>
      </c>
      <c r="D4" s="3">
        <v>2.70363843247255E+16</v>
      </c>
      <c r="E4" s="2" t="s">
        <v>21</v>
      </c>
      <c r="F4" s="2" t="s">
        <v>22</v>
      </c>
      <c r="G4" s="10">
        <v>104</v>
      </c>
      <c r="H4" s="2">
        <v>39057</v>
      </c>
      <c r="I4" s="10">
        <v>48280</v>
      </c>
      <c r="J4" s="1"/>
      <c r="K4" s="1"/>
      <c r="L4" s="1"/>
      <c r="M4" s="1"/>
      <c r="N4" s="1"/>
      <c r="O4" s="1"/>
      <c r="P4" s="1"/>
      <c r="Q4" s="1"/>
      <c r="R4" s="1"/>
      <c r="Z4" s="12" t="s">
        <v>1192</v>
      </c>
      <c r="AA4">
        <f>AA3-AA2</f>
        <v>782</v>
      </c>
      <c r="AB4">
        <f>AB3-AB2</f>
        <v>120000</v>
      </c>
      <c r="AC4">
        <f>AC3-AC2</f>
        <v>149350</v>
      </c>
    </row>
    <row r="5" spans="1:29" ht="18" thickBot="1" x14ac:dyDescent="0.35">
      <c r="A5" s="2" t="s">
        <v>23</v>
      </c>
      <c r="B5" s="2" t="s">
        <v>12</v>
      </c>
      <c r="C5" s="3">
        <v>3.84526353321742E+16</v>
      </c>
      <c r="D5" s="3">
        <v>2.72377141165021E+16</v>
      </c>
      <c r="E5" s="2" t="s">
        <v>24</v>
      </c>
      <c r="F5" s="2" t="s">
        <v>25</v>
      </c>
      <c r="G5" s="2">
        <v>40</v>
      </c>
      <c r="H5" s="3">
        <v>54000</v>
      </c>
      <c r="I5" s="3">
        <v>63000</v>
      </c>
      <c r="J5" s="1"/>
      <c r="K5" s="6" t="s">
        <v>1185</v>
      </c>
      <c r="L5" s="6" t="s">
        <v>26</v>
      </c>
      <c r="M5" s="6" t="s">
        <v>1186</v>
      </c>
      <c r="N5" s="6" t="s">
        <v>1187</v>
      </c>
      <c r="O5" s="6" t="s">
        <v>26</v>
      </c>
      <c r="P5" s="6"/>
      <c r="Q5" s="6"/>
      <c r="R5" s="6" t="s">
        <v>1178</v>
      </c>
      <c r="S5" s="9" t="s">
        <v>1183</v>
      </c>
      <c r="T5" s="9" t="s">
        <v>1184</v>
      </c>
      <c r="U5" s="9" t="s">
        <v>1179</v>
      </c>
      <c r="V5" s="9" t="s">
        <v>1180</v>
      </c>
      <c r="W5" s="9" t="s">
        <v>1181</v>
      </c>
      <c r="X5" s="9" t="s">
        <v>1182</v>
      </c>
      <c r="Y5" s="1"/>
      <c r="Z5" s="1" t="s">
        <v>1193</v>
      </c>
      <c r="AA5" s="1" t="s">
        <v>1194</v>
      </c>
      <c r="AB5" s="1" t="s">
        <v>1195</v>
      </c>
      <c r="AC5" s="1"/>
    </row>
    <row r="6" spans="1:29" ht="15.75" thickTop="1" x14ac:dyDescent="0.25">
      <c r="A6" s="2" t="s">
        <v>27</v>
      </c>
      <c r="B6" s="2" t="s">
        <v>28</v>
      </c>
      <c r="C6" s="3">
        <v>3846948510340450</v>
      </c>
      <c r="D6" s="3">
        <v>2719122477680150</v>
      </c>
      <c r="E6" s="2" t="s">
        <v>29</v>
      </c>
      <c r="F6" s="2" t="s">
        <v>1197</v>
      </c>
      <c r="G6" s="2">
        <v>32</v>
      </c>
      <c r="H6" s="2">
        <v>39057</v>
      </c>
      <c r="I6" s="10">
        <v>48280</v>
      </c>
      <c r="J6" s="1"/>
      <c r="K6">
        <f>_xlfn.NORM.DIST(G2,$K$2,$K$3,FALSE)</f>
        <v>3.1846183182335426E-3</v>
      </c>
      <c r="L6" t="s">
        <v>30</v>
      </c>
      <c r="M6">
        <f>(H2-M$2)/M$3</f>
        <v>-0.10879786594226916</v>
      </c>
      <c r="N6">
        <f>(I2-N$2)/N$3</f>
        <v>-6.7923703265389809E-2</v>
      </c>
      <c r="O6" t="s">
        <v>31</v>
      </c>
      <c r="P6" t="s">
        <v>32</v>
      </c>
      <c r="Q6" s="1"/>
      <c r="R6">
        <v>1</v>
      </c>
      <c r="S6">
        <f>(K$2-K$3*R6)</f>
        <v>11.420460392988801</v>
      </c>
      <c r="T6">
        <f>_xlfn.NORM.DIST(S6,$K$2,$K$3,FALSE)</f>
        <v>2.6136522772340349E-3</v>
      </c>
      <c r="U6">
        <f>($M$2-$M$3*R6)</f>
        <v>26660.505855983418</v>
      </c>
      <c r="V6">
        <f>_xlfn.NORM.DIST(U6,$M$2,$M$3,FALSE)</f>
        <v>1.7395630051988628E-5</v>
      </c>
      <c r="W6">
        <f>($N$2-$N$3*R6)</f>
        <v>32230.904717284375</v>
      </c>
      <c r="X6">
        <f>_xlfn.NORM.DIST(W6,$N$2,$N$3,FALSE)</f>
        <v>1.4052828078781988E-5</v>
      </c>
      <c r="Y6" s="1"/>
      <c r="Z6">
        <f>(G2-AA$2)/AA$4</f>
        <v>1.7902813299232736E-2</v>
      </c>
      <c r="AA6">
        <f>(H2-AB$2)/AB$4</f>
        <v>0.32547500000000001</v>
      </c>
      <c r="AB6">
        <f>(I2-AC$2)/AC$4</f>
        <v>0.31891529963173754</v>
      </c>
    </row>
    <row r="7" spans="1:29" x14ac:dyDescent="0.25">
      <c r="A7" s="2" t="s">
        <v>33</v>
      </c>
      <c r="B7" s="2" t="s">
        <v>12</v>
      </c>
      <c r="C7" s="3">
        <v>3808990343786960</v>
      </c>
      <c r="D7" s="3">
        <v>2774465580770970</v>
      </c>
      <c r="E7" s="2" t="s">
        <v>34</v>
      </c>
      <c r="F7" s="2" t="s">
        <v>1198</v>
      </c>
      <c r="G7" s="2">
        <v>44</v>
      </c>
      <c r="H7" s="2">
        <v>39057</v>
      </c>
      <c r="I7" s="10">
        <v>48280</v>
      </c>
      <c r="J7" s="1"/>
      <c r="K7">
        <f t="shared" ref="K7:K70" si="0">_xlfn.NORM.DIST(G3,$K$2,$K$3,FALSE)</f>
        <v>4.5826651901183734E-4</v>
      </c>
      <c r="L7" t="s">
        <v>35</v>
      </c>
      <c r="M7">
        <f>(H3-M$2)/M$3</f>
        <v>3.9130264019823757</v>
      </c>
      <c r="N7">
        <f t="shared" ref="N7:N70" si="1">(I3-N$2)/N$3</f>
        <v>5.8396243069924108</v>
      </c>
      <c r="O7" t="s">
        <v>36</v>
      </c>
      <c r="P7" t="s">
        <v>37</v>
      </c>
      <c r="Q7" s="1"/>
      <c r="R7">
        <v>0.9</v>
      </c>
      <c r="S7">
        <f t="shared" ref="S7:S8" si="2">(K$2-K$3*R7)</f>
        <v>20.678414353689917</v>
      </c>
      <c r="T7">
        <f t="shared" ref="T7:T70" si="3">_xlfn.NORM.DIST(S7,$K$2,$K$3,FALSE)</f>
        <v>2.8741258708809107E-3</v>
      </c>
      <c r="U7">
        <f t="shared" ref="U7:U70" si="4">($M$2-$M$3*R7)</f>
        <v>28051.491544894881</v>
      </c>
      <c r="V7">
        <f t="shared" ref="V7:V70" si="5">_xlfn.NORM.DIST(U7,$M$2,$M$3,FALSE)</f>
        <v>1.9129258627167045E-5</v>
      </c>
      <c r="W7">
        <f t="shared" ref="W7:W25" si="6">($N$2-$N$3*R7)</f>
        <v>33952.76969110049</v>
      </c>
      <c r="X7">
        <f>_xlfn.NORM.DIST(W7,$N$2,$N$3,FALSE)</f>
        <v>1.5453316836397351E-5</v>
      </c>
      <c r="Y7" s="1"/>
      <c r="Z7">
        <f>(G3-AA$2)/AA$4</f>
        <v>0.36061381074168797</v>
      </c>
      <c r="AA7">
        <f t="shared" ref="AA7:AB7" si="7">(H3-AB$2)/AB$4</f>
        <v>0.79166666666666663</v>
      </c>
      <c r="AB7">
        <f t="shared" si="7"/>
        <v>1</v>
      </c>
    </row>
    <row r="8" spans="1:29" x14ac:dyDescent="0.25">
      <c r="A8" s="2" t="s">
        <v>38</v>
      </c>
      <c r="B8" s="2" t="s">
        <v>12</v>
      </c>
      <c r="C8" s="3">
        <v>3841011258303110</v>
      </c>
      <c r="D8" s="3">
        <v>2.71289599675767E+16</v>
      </c>
      <c r="E8" s="2" t="s">
        <v>39</v>
      </c>
      <c r="F8" s="2" t="s">
        <v>1199</v>
      </c>
      <c r="G8" s="2">
        <v>62</v>
      </c>
      <c r="H8" s="2">
        <v>39057</v>
      </c>
      <c r="I8" s="10">
        <v>48280</v>
      </c>
      <c r="J8" s="1"/>
      <c r="K8">
        <f t="shared" si="0"/>
        <v>4.3091841036895819E-3</v>
      </c>
      <c r="L8" t="s">
        <v>40</v>
      </c>
      <c r="M8">
        <f>(H4-M$2)/M$3</f>
        <v>-0.10879786594226916</v>
      </c>
      <c r="N8">
        <f t="shared" si="1"/>
        <v>-6.7923703265389809E-2</v>
      </c>
      <c r="O8" t="s">
        <v>41</v>
      </c>
      <c r="P8" t="s">
        <v>42</v>
      </c>
      <c r="Q8" s="1"/>
      <c r="R8">
        <v>0.8</v>
      </c>
      <c r="S8">
        <f t="shared" si="2"/>
        <v>29.936368314391032</v>
      </c>
      <c r="T8">
        <f t="shared" si="3"/>
        <v>3.1291098874674456E-3</v>
      </c>
      <c r="U8">
        <f t="shared" si="4"/>
        <v>29442.477233806341</v>
      </c>
      <c r="V8">
        <f t="shared" si="5"/>
        <v>2.0826350340684337E-5</v>
      </c>
      <c r="W8">
        <f t="shared" si="6"/>
        <v>35674.634664916608</v>
      </c>
      <c r="X8">
        <f t="shared" ref="X8:X71" si="8">_xlfn.NORM.DIST(W8,$N$2,$N$3,FALSE)</f>
        <v>1.6824289776883506E-5</v>
      </c>
      <c r="Y8" s="1"/>
      <c r="Z8">
        <f t="shared" ref="Z8:Z71" si="9">(G4-AA$2)/AA$4</f>
        <v>0.10997442455242967</v>
      </c>
      <c r="AA8">
        <f t="shared" ref="AA8:AB8" si="10">(H4-AB$2)/AB$4</f>
        <v>0.32547500000000001</v>
      </c>
      <c r="AB8">
        <f t="shared" si="10"/>
        <v>0.31891529963173754</v>
      </c>
    </row>
    <row r="9" spans="1:29" x14ac:dyDescent="0.25">
      <c r="A9" s="2" t="s">
        <v>43</v>
      </c>
      <c r="B9" s="2" t="s">
        <v>12</v>
      </c>
      <c r="C9" s="3">
        <v>3.85822268971764E+16</v>
      </c>
      <c r="D9" s="3">
        <v>2.70681160003537E+16</v>
      </c>
      <c r="E9" s="2" t="s">
        <v>44</v>
      </c>
      <c r="F9" s="2" t="s">
        <v>45</v>
      </c>
      <c r="G9" s="10">
        <v>104</v>
      </c>
      <c r="H9" s="2">
        <v>39057</v>
      </c>
      <c r="I9" s="10">
        <v>48280</v>
      </c>
      <c r="J9" s="1"/>
      <c r="K9">
        <f t="shared" si="0"/>
        <v>3.3932986396295025E-3</v>
      </c>
      <c r="L9" t="s">
        <v>46</v>
      </c>
      <c r="M9">
        <f t="shared" ref="M9:M70" si="11">(H5-$M$2)/$M$3</f>
        <v>0.96547630661905159</v>
      </c>
      <c r="N9">
        <f t="shared" si="1"/>
        <v>0.7869633072634622</v>
      </c>
      <c r="O9" t="s">
        <v>47</v>
      </c>
      <c r="P9" t="s">
        <v>48</v>
      </c>
      <c r="Q9" s="1"/>
      <c r="R9">
        <v>0.7</v>
      </c>
      <c r="S9">
        <f t="shared" ref="S9:S71" si="12">(K$2-K$3*R9)</f>
        <v>39.194322275092162</v>
      </c>
      <c r="T9">
        <f t="shared" si="3"/>
        <v>3.3728179540775528E-3</v>
      </c>
      <c r="U9">
        <f t="shared" si="4"/>
        <v>30833.462922717808</v>
      </c>
      <c r="V9">
        <f t="shared" si="5"/>
        <v>2.2448392952994402E-5</v>
      </c>
      <c r="W9">
        <f t="shared" si="6"/>
        <v>37396.499638732726</v>
      </c>
      <c r="X9">
        <f t="shared" si="8"/>
        <v>1.8134635300393065E-5</v>
      </c>
      <c r="Y9" s="1"/>
      <c r="Z9">
        <f t="shared" si="9"/>
        <v>2.8132992327365727E-2</v>
      </c>
      <c r="AA9">
        <f t="shared" ref="AA9:AB9" si="13">(H5-AB$2)/AB$4</f>
        <v>0.45</v>
      </c>
      <c r="AB9">
        <f t="shared" si="13"/>
        <v>0.41747572815533979</v>
      </c>
    </row>
    <row r="10" spans="1:29" x14ac:dyDescent="0.25">
      <c r="A10" s="2" t="s">
        <v>49</v>
      </c>
      <c r="B10" s="2" t="s">
        <v>12</v>
      </c>
      <c r="C10" s="3">
        <v>3858091523389730</v>
      </c>
      <c r="D10" s="3">
        <v>269816247346398</v>
      </c>
      <c r="E10" s="2" t="s">
        <v>50</v>
      </c>
      <c r="F10" s="2" t="s">
        <v>51</v>
      </c>
      <c r="G10" s="10">
        <v>104</v>
      </c>
      <c r="H10" s="2">
        <v>39057</v>
      </c>
      <c r="I10" s="10">
        <v>48280</v>
      </c>
      <c r="J10" s="1"/>
      <c r="K10">
        <f t="shared" si="0"/>
        <v>3.1846183182335426E-3</v>
      </c>
      <c r="L10" t="s">
        <v>52</v>
      </c>
      <c r="M10">
        <f t="shared" si="11"/>
        <v>-0.10879786594226916</v>
      </c>
      <c r="N10">
        <f t="shared" si="1"/>
        <v>-6.7923703265389809E-2</v>
      </c>
      <c r="O10" t="s">
        <v>53</v>
      </c>
      <c r="P10" t="s">
        <v>54</v>
      </c>
      <c r="Q10" s="1"/>
      <c r="R10">
        <v>0.6</v>
      </c>
      <c r="S10">
        <f t="shared" si="12"/>
        <v>48.452276235793285</v>
      </c>
      <c r="T10">
        <f t="shared" si="3"/>
        <v>3.5993331172988895E-3</v>
      </c>
      <c r="U10">
        <f t="shared" si="4"/>
        <v>32224.448611629268</v>
      </c>
      <c r="V10">
        <f t="shared" si="5"/>
        <v>2.3956005122710482E-5</v>
      </c>
      <c r="W10">
        <f t="shared" si="6"/>
        <v>39118.364612548845</v>
      </c>
      <c r="X10">
        <f t="shared" si="8"/>
        <v>1.9352539714730607E-5</v>
      </c>
      <c r="Y10" s="1"/>
      <c r="Z10">
        <f t="shared" si="9"/>
        <v>1.7902813299232736E-2</v>
      </c>
      <c r="AA10">
        <f t="shared" ref="AA10:AB10" si="14">(H6-AB$2)/AB$4</f>
        <v>0.32547500000000001</v>
      </c>
      <c r="AB10">
        <f t="shared" si="14"/>
        <v>0.31891529963173754</v>
      </c>
    </row>
    <row r="11" spans="1:29" x14ac:dyDescent="0.25">
      <c r="A11" s="2" t="s">
        <v>55</v>
      </c>
      <c r="B11" s="2" t="s">
        <v>12</v>
      </c>
      <c r="C11" s="3">
        <v>3857951507716770</v>
      </c>
      <c r="D11" s="3">
        <v>2697135252362850</v>
      </c>
      <c r="E11" s="2" t="s">
        <v>56</v>
      </c>
      <c r="F11" s="2" t="s">
        <v>57</v>
      </c>
      <c r="G11" s="10">
        <v>104</v>
      </c>
      <c r="H11" s="2">
        <v>39057</v>
      </c>
      <c r="I11" s="10">
        <v>48280</v>
      </c>
      <c r="J11" s="1"/>
      <c r="K11">
        <f t="shared" si="0"/>
        <v>3.4929176009403642E-3</v>
      </c>
      <c r="L11" t="s">
        <v>58</v>
      </c>
      <c r="M11">
        <f t="shared" si="11"/>
        <v>-0.10879786594226916</v>
      </c>
      <c r="N11">
        <f t="shared" si="1"/>
        <v>-6.7923703265389809E-2</v>
      </c>
      <c r="O11" t="s">
        <v>59</v>
      </c>
      <c r="P11" t="s">
        <v>60</v>
      </c>
      <c r="Q11" s="1"/>
      <c r="R11">
        <v>0.5</v>
      </c>
      <c r="S11">
        <f t="shared" si="12"/>
        <v>57.7102301964944</v>
      </c>
      <c r="T11">
        <f t="shared" si="3"/>
        <v>3.8028416241728323E-3</v>
      </c>
      <c r="U11">
        <f t="shared" si="4"/>
        <v>33615.434300540728</v>
      </c>
      <c r="V11">
        <f t="shared" si="5"/>
        <v>2.531049237751782E-5</v>
      </c>
      <c r="W11">
        <f t="shared" si="6"/>
        <v>40840.229586364956</v>
      </c>
      <c r="X11">
        <f t="shared" si="8"/>
        <v>2.0446744205733385E-5</v>
      </c>
      <c r="Y11" s="1"/>
      <c r="Z11">
        <f t="shared" si="9"/>
        <v>3.3248081841432228E-2</v>
      </c>
      <c r="AA11">
        <f t="shared" ref="AA11:AB11" si="15">(H7-AB$2)/AB$4</f>
        <v>0.32547500000000001</v>
      </c>
      <c r="AB11">
        <f t="shared" si="15"/>
        <v>0.31891529963173754</v>
      </c>
    </row>
    <row r="12" spans="1:29" x14ac:dyDescent="0.25">
      <c r="A12" s="2" t="s">
        <v>61</v>
      </c>
      <c r="B12" s="2" t="s">
        <v>28</v>
      </c>
      <c r="C12" s="3">
        <v>3.8367336010154496E+16</v>
      </c>
      <c r="D12" s="3">
        <v>2717928673808490</v>
      </c>
      <c r="E12" s="2" t="s">
        <v>62</v>
      </c>
      <c r="F12" s="2" t="s">
        <v>63</v>
      </c>
      <c r="G12" s="2">
        <v>800</v>
      </c>
      <c r="H12" s="2">
        <v>40000</v>
      </c>
      <c r="I12" s="2">
        <v>650</v>
      </c>
      <c r="J12" s="1"/>
      <c r="K12">
        <f t="shared" si="0"/>
        <v>3.8877986259362083E-3</v>
      </c>
      <c r="L12" t="s">
        <v>64</v>
      </c>
      <c r="M12">
        <f t="shared" si="11"/>
        <v>-0.10879786594226916</v>
      </c>
      <c r="N12">
        <f t="shared" si="1"/>
        <v>-6.7923703265389809E-2</v>
      </c>
      <c r="O12" t="s">
        <v>65</v>
      </c>
      <c r="P12" t="s">
        <v>66</v>
      </c>
      <c r="Q12" s="1"/>
      <c r="R12">
        <v>0.4</v>
      </c>
      <c r="S12">
        <f t="shared" si="12"/>
        <v>66.968184157195509</v>
      </c>
      <c r="T12">
        <f t="shared" si="3"/>
        <v>3.977878285705296E-3</v>
      </c>
      <c r="U12">
        <f t="shared" si="4"/>
        <v>35006.419989452188</v>
      </c>
      <c r="V12">
        <f t="shared" si="5"/>
        <v>2.647548017489086E-5</v>
      </c>
      <c r="W12">
        <f t="shared" si="6"/>
        <v>42562.094560181074</v>
      </c>
      <c r="X12">
        <f t="shared" si="8"/>
        <v>2.1387864083624253E-5</v>
      </c>
      <c r="Y12" s="1"/>
      <c r="Z12">
        <f t="shared" si="9"/>
        <v>5.6265984654731455E-2</v>
      </c>
      <c r="AA12">
        <f t="shared" ref="AA12:AB12" si="16">(H8-AB$2)/AB$4</f>
        <v>0.32547500000000001</v>
      </c>
      <c r="AB12">
        <f t="shared" si="16"/>
        <v>0.31891529963173754</v>
      </c>
    </row>
    <row r="13" spans="1:29" x14ac:dyDescent="0.25">
      <c r="A13" s="2" t="s">
        <v>67</v>
      </c>
      <c r="B13" s="2" t="s">
        <v>12</v>
      </c>
      <c r="C13" s="3">
        <v>382749</v>
      </c>
      <c r="D13" s="3">
        <v>271332</v>
      </c>
      <c r="E13" s="2" t="s">
        <v>68</v>
      </c>
      <c r="F13" s="2" t="s">
        <v>69</v>
      </c>
      <c r="G13" s="2">
        <v>82</v>
      </c>
      <c r="H13" s="2">
        <v>39057</v>
      </c>
      <c r="I13" s="10">
        <v>48280</v>
      </c>
      <c r="J13" s="1"/>
      <c r="K13">
        <f t="shared" si="0"/>
        <v>4.3091841036895819E-3</v>
      </c>
      <c r="L13" t="s">
        <v>70</v>
      </c>
      <c r="M13">
        <f t="shared" si="11"/>
        <v>-0.10879786594226916</v>
      </c>
      <c r="N13">
        <f t="shared" si="1"/>
        <v>-6.7923703265389809E-2</v>
      </c>
      <c r="O13" t="s">
        <v>71</v>
      </c>
      <c r="P13" t="s">
        <v>72</v>
      </c>
      <c r="Q13" s="1"/>
      <c r="R13">
        <v>0.3</v>
      </c>
      <c r="S13">
        <f t="shared" si="12"/>
        <v>76.226138117896639</v>
      </c>
      <c r="T13">
        <f t="shared" si="3"/>
        <v>4.1195691518824641E-3</v>
      </c>
      <c r="U13">
        <f t="shared" si="4"/>
        <v>36397.405678363655</v>
      </c>
      <c r="V13">
        <f t="shared" si="5"/>
        <v>2.7418529069050676E-5</v>
      </c>
      <c r="W13">
        <f t="shared" si="6"/>
        <v>44283.959533997193</v>
      </c>
      <c r="X13">
        <f t="shared" si="8"/>
        <v>2.2149693574128869E-5</v>
      </c>
      <c r="Y13" s="1"/>
      <c r="Z13">
        <f t="shared" si="9"/>
        <v>0.10997442455242967</v>
      </c>
      <c r="AA13">
        <f t="shared" ref="AA13:AB13" si="17">(H9-AB$2)/AB$4</f>
        <v>0.32547500000000001</v>
      </c>
      <c r="AB13">
        <f t="shared" si="17"/>
        <v>0.31891529963173754</v>
      </c>
    </row>
    <row r="14" spans="1:29" x14ac:dyDescent="0.25">
      <c r="A14" s="2" t="s">
        <v>73</v>
      </c>
      <c r="B14" s="2" t="s">
        <v>12</v>
      </c>
      <c r="C14" s="2">
        <v>38.46436825</v>
      </c>
      <c r="D14" s="2">
        <v>27.225686270000001</v>
      </c>
      <c r="E14" s="2" t="s">
        <v>74</v>
      </c>
      <c r="F14" s="2" t="s">
        <v>75</v>
      </c>
      <c r="G14" s="2">
        <v>82</v>
      </c>
      <c r="H14" s="2">
        <v>39057</v>
      </c>
      <c r="I14" s="3">
        <v>76000</v>
      </c>
      <c r="J14" s="1"/>
      <c r="K14">
        <f t="shared" si="0"/>
        <v>4.3091841036895819E-3</v>
      </c>
      <c r="L14" t="s">
        <v>76</v>
      </c>
      <c r="M14">
        <f t="shared" si="11"/>
        <v>-0.10879786594226916</v>
      </c>
      <c r="N14">
        <f t="shared" si="1"/>
        <v>-6.7923703265389809E-2</v>
      </c>
      <c r="O14" t="s">
        <v>77</v>
      </c>
      <c r="P14" t="s">
        <v>78</v>
      </c>
      <c r="Q14" s="1"/>
      <c r="R14">
        <v>0.2</v>
      </c>
      <c r="S14">
        <f t="shared" si="12"/>
        <v>85.484092078597754</v>
      </c>
      <c r="T14">
        <f t="shared" si="3"/>
        <v>4.2238565414710874E-3</v>
      </c>
      <c r="U14">
        <f t="shared" si="4"/>
        <v>37788.391367275115</v>
      </c>
      <c r="V14">
        <f t="shared" si="5"/>
        <v>2.8112632437036244E-5</v>
      </c>
      <c r="W14">
        <f t="shared" si="6"/>
        <v>46005.824507813304</v>
      </c>
      <c r="X14">
        <f t="shared" si="8"/>
        <v>2.2710415736537106E-5</v>
      </c>
      <c r="Y14" s="1"/>
      <c r="Z14">
        <f t="shared" si="9"/>
        <v>0.10997442455242967</v>
      </c>
      <c r="AA14">
        <f t="shared" ref="AA14:AB14" si="18">(H10-AB$2)/AB$4</f>
        <v>0.32547500000000001</v>
      </c>
      <c r="AB14">
        <f t="shared" si="18"/>
        <v>0.31891529963173754</v>
      </c>
    </row>
    <row r="15" spans="1:29" x14ac:dyDescent="0.25">
      <c r="A15" s="2" t="s">
        <v>79</v>
      </c>
      <c r="B15" s="2" t="s">
        <v>28</v>
      </c>
      <c r="C15" s="3">
        <v>3845542557051030</v>
      </c>
      <c r="D15" s="3">
        <v>2.7192855102826E+16</v>
      </c>
      <c r="E15" s="2" t="s">
        <v>80</v>
      </c>
      <c r="F15" s="2" t="s">
        <v>81</v>
      </c>
      <c r="G15" s="2">
        <v>80</v>
      </c>
      <c r="H15" s="2">
        <v>39057</v>
      </c>
      <c r="I15" s="10">
        <v>48280</v>
      </c>
      <c r="J15" s="1"/>
      <c r="K15">
        <f t="shared" si="0"/>
        <v>4.3091841036895819E-3</v>
      </c>
      <c r="L15" t="s">
        <v>82</v>
      </c>
      <c r="M15">
        <f t="shared" si="11"/>
        <v>-0.10879786594226916</v>
      </c>
      <c r="N15">
        <f t="shared" si="1"/>
        <v>-6.7923703265389809E-2</v>
      </c>
      <c r="O15" t="s">
        <v>83</v>
      </c>
      <c r="P15" t="s">
        <v>84</v>
      </c>
      <c r="Q15" s="1"/>
      <c r="R15">
        <v>0.1</v>
      </c>
      <c r="S15">
        <f t="shared" si="12"/>
        <v>94.742046039298884</v>
      </c>
      <c r="T15">
        <f t="shared" si="3"/>
        <v>4.2876919583098678E-3</v>
      </c>
      <c r="U15">
        <f t="shared" si="4"/>
        <v>39179.377056186582</v>
      </c>
      <c r="V15">
        <f t="shared" si="5"/>
        <v>2.8537500467575135E-5</v>
      </c>
      <c r="W15">
        <f t="shared" si="6"/>
        <v>47727.689481629423</v>
      </c>
      <c r="X15">
        <f t="shared" si="8"/>
        <v>2.3053639717013236E-5</v>
      </c>
      <c r="Y15" s="1"/>
      <c r="Z15">
        <f t="shared" si="9"/>
        <v>0.10997442455242967</v>
      </c>
      <c r="AA15">
        <f t="shared" ref="AA15:AB15" si="19">(H11-AB$2)/AB$4</f>
        <v>0.32547500000000001</v>
      </c>
      <c r="AB15">
        <f t="shared" si="19"/>
        <v>0.31891529963173754</v>
      </c>
    </row>
    <row r="16" spans="1:29" x14ac:dyDescent="0.25">
      <c r="A16" s="2" t="s">
        <v>85</v>
      </c>
      <c r="B16" s="2" t="s">
        <v>28</v>
      </c>
      <c r="C16" s="3">
        <v>38372536</v>
      </c>
      <c r="D16" s="3">
        <v>27186643</v>
      </c>
      <c r="E16" s="2" t="s">
        <v>86</v>
      </c>
      <c r="F16" s="2" t="s">
        <v>87</v>
      </c>
      <c r="G16" s="10">
        <v>104</v>
      </c>
      <c r="H16" s="2">
        <v>39057</v>
      </c>
      <c r="I16" s="10">
        <v>48280</v>
      </c>
      <c r="J16" s="1"/>
      <c r="K16">
        <f t="shared" si="0"/>
        <v>2.299430861668454E-15</v>
      </c>
      <c r="L16" t="s">
        <v>88</v>
      </c>
      <c r="M16">
        <f t="shared" si="11"/>
        <v>-4.1004213748912714E-2</v>
      </c>
      <c r="N16">
        <f t="shared" si="1"/>
        <v>-2.8341104092089511</v>
      </c>
      <c r="O16" t="s">
        <v>89</v>
      </c>
      <c r="P16" t="s">
        <v>90</v>
      </c>
      <c r="Q16" s="1"/>
      <c r="R16">
        <v>0</v>
      </c>
      <c r="S16">
        <f t="shared" si="12"/>
        <v>104</v>
      </c>
      <c r="T16">
        <f t="shared" si="3"/>
        <v>4.3091841036895819E-3</v>
      </c>
      <c r="U16">
        <f t="shared" si="4"/>
        <v>40570.362745098042</v>
      </c>
      <c r="V16">
        <f t="shared" si="5"/>
        <v>2.8680545283944022E-5</v>
      </c>
      <c r="W16">
        <f t="shared" si="6"/>
        <v>49449.554455445541</v>
      </c>
      <c r="X16">
        <f t="shared" si="8"/>
        <v>2.3169196566979878E-5</v>
      </c>
      <c r="Y16" s="1"/>
      <c r="Z16">
        <f t="shared" si="9"/>
        <v>1</v>
      </c>
      <c r="AA16">
        <f t="shared" ref="AA16:AB16" si="20">(H12-AB$2)/AB$4</f>
        <v>0.33333333333333331</v>
      </c>
      <c r="AB16">
        <f t="shared" si="20"/>
        <v>0</v>
      </c>
    </row>
    <row r="17" spans="1:28" x14ac:dyDescent="0.25">
      <c r="A17" s="2" t="s">
        <v>91</v>
      </c>
      <c r="B17" s="2" t="s">
        <v>28</v>
      </c>
      <c r="C17" s="3">
        <v>38372536</v>
      </c>
      <c r="D17" s="3">
        <v>27186643</v>
      </c>
      <c r="E17" s="2" t="s">
        <v>92</v>
      </c>
      <c r="F17" s="2" t="s">
        <v>87</v>
      </c>
      <c r="G17" s="10">
        <v>104</v>
      </c>
      <c r="H17" s="2">
        <v>39057</v>
      </c>
      <c r="I17" s="10">
        <v>48280</v>
      </c>
      <c r="J17" s="1"/>
      <c r="K17">
        <f t="shared" si="0"/>
        <v>4.1892165812802539E-3</v>
      </c>
      <c r="L17" t="s">
        <v>93</v>
      </c>
      <c r="M17">
        <f t="shared" si="11"/>
        <v>-0.10879786594226916</v>
      </c>
      <c r="N17">
        <f t="shared" si="1"/>
        <v>-6.7923703265389809E-2</v>
      </c>
      <c r="O17" t="s">
        <v>94</v>
      </c>
      <c r="P17" t="s">
        <v>95</v>
      </c>
      <c r="Q17" s="1"/>
      <c r="R17">
        <v>-0.1</v>
      </c>
      <c r="S17">
        <f t="shared" si="12"/>
        <v>113.25795396070112</v>
      </c>
      <c r="T17">
        <f t="shared" si="3"/>
        <v>4.2876919583098678E-3</v>
      </c>
      <c r="U17">
        <f t="shared" si="4"/>
        <v>41961.348434009502</v>
      </c>
      <c r="V17">
        <f t="shared" si="5"/>
        <v>2.8537500467575135E-5</v>
      </c>
      <c r="W17">
        <f t="shared" si="6"/>
        <v>51171.419429261659</v>
      </c>
      <c r="X17">
        <f t="shared" si="8"/>
        <v>2.3053639717013236E-5</v>
      </c>
      <c r="Y17" s="1"/>
      <c r="Z17">
        <f t="shared" si="9"/>
        <v>8.1841432225063945E-2</v>
      </c>
      <c r="AA17">
        <f t="shared" ref="AA17:AB17" si="21">(H13-AB$2)/AB$4</f>
        <v>0.32547500000000001</v>
      </c>
      <c r="AB17">
        <f t="shared" si="21"/>
        <v>0.31891529963173754</v>
      </c>
    </row>
    <row r="18" spans="1:28" x14ac:dyDescent="0.25">
      <c r="A18" s="2" t="s">
        <v>96</v>
      </c>
      <c r="B18" s="2" t="s">
        <v>12</v>
      </c>
      <c r="C18" s="4">
        <v>3.83584046266708E+16</v>
      </c>
      <c r="D18" s="3">
        <v>2715108300686550</v>
      </c>
      <c r="E18" s="2" t="s">
        <v>97</v>
      </c>
      <c r="F18" s="2" t="s">
        <v>98</v>
      </c>
      <c r="G18" s="2">
        <v>130</v>
      </c>
      <c r="H18" s="2">
        <v>39057</v>
      </c>
      <c r="I18" s="10">
        <v>48280</v>
      </c>
      <c r="J18" s="1"/>
      <c r="K18">
        <f t="shared" si="0"/>
        <v>4.1892165812802539E-3</v>
      </c>
      <c r="L18" t="s">
        <v>99</v>
      </c>
      <c r="M18">
        <f t="shared" si="11"/>
        <v>-0.10879786594226916</v>
      </c>
      <c r="N18">
        <f t="shared" si="1"/>
        <v>1.5419586290620408</v>
      </c>
      <c r="O18" t="s">
        <v>100</v>
      </c>
      <c r="P18" t="s">
        <v>101</v>
      </c>
      <c r="Q18" s="1"/>
      <c r="R18">
        <v>-0.2</v>
      </c>
      <c r="S18">
        <f t="shared" si="12"/>
        <v>122.51590792140225</v>
      </c>
      <c r="T18">
        <f t="shared" si="3"/>
        <v>4.2238565414710874E-3</v>
      </c>
      <c r="U18">
        <f t="shared" si="4"/>
        <v>43352.334122920969</v>
      </c>
      <c r="V18">
        <f t="shared" si="5"/>
        <v>2.8112632437036244E-5</v>
      </c>
      <c r="W18">
        <f t="shared" si="6"/>
        <v>52893.284403077778</v>
      </c>
      <c r="X18">
        <f t="shared" si="8"/>
        <v>2.2710415736537106E-5</v>
      </c>
      <c r="Y18" s="1"/>
      <c r="Z18">
        <f t="shared" si="9"/>
        <v>8.1841432225063945E-2</v>
      </c>
      <c r="AA18">
        <f t="shared" ref="AA18:AB18" si="22">(H14-AB$2)/AB$4</f>
        <v>0.32547500000000001</v>
      </c>
      <c r="AB18">
        <f t="shared" si="22"/>
        <v>0.50451958486776027</v>
      </c>
    </row>
    <row r="19" spans="1:28" x14ac:dyDescent="0.25">
      <c r="A19" s="2" t="s">
        <v>102</v>
      </c>
      <c r="B19" s="2" t="s">
        <v>12</v>
      </c>
      <c r="C19" s="4">
        <v>3.83661206538098E+16</v>
      </c>
      <c r="D19" s="3">
        <v>2.71977300189116E+16</v>
      </c>
      <c r="E19" s="2" t="s">
        <v>103</v>
      </c>
      <c r="F19" s="2" t="s">
        <v>104</v>
      </c>
      <c r="G19" s="2">
        <v>261</v>
      </c>
      <c r="H19" s="2">
        <v>39057</v>
      </c>
      <c r="I19" s="10">
        <v>48280</v>
      </c>
      <c r="J19" s="1"/>
      <c r="K19">
        <f t="shared" si="0"/>
        <v>4.1667934781569457E-3</v>
      </c>
      <c r="L19" t="s">
        <v>105</v>
      </c>
      <c r="M19">
        <f t="shared" si="11"/>
        <v>-0.10879786594226916</v>
      </c>
      <c r="N19">
        <f t="shared" si="1"/>
        <v>-6.7923703265389809E-2</v>
      </c>
      <c r="O19" t="s">
        <v>106</v>
      </c>
      <c r="P19" t="s">
        <v>107</v>
      </c>
      <c r="Q19" s="1"/>
      <c r="R19">
        <v>-0.3</v>
      </c>
      <c r="S19">
        <f t="shared" si="12"/>
        <v>131.77386188210335</v>
      </c>
      <c r="T19">
        <f t="shared" si="3"/>
        <v>4.1195691518824641E-3</v>
      </c>
      <c r="U19">
        <f t="shared" si="4"/>
        <v>44743.319811832429</v>
      </c>
      <c r="V19">
        <f t="shared" si="5"/>
        <v>2.7418529069050676E-5</v>
      </c>
      <c r="W19">
        <f t="shared" si="6"/>
        <v>54615.149376893889</v>
      </c>
      <c r="X19">
        <f t="shared" si="8"/>
        <v>2.2149693574128869E-5</v>
      </c>
      <c r="Y19" s="1"/>
      <c r="Z19">
        <f t="shared" si="9"/>
        <v>7.9283887468030695E-2</v>
      </c>
      <c r="AA19">
        <f t="shared" ref="AA19:AB19" si="23">(H15-AB$2)/AB$4</f>
        <v>0.32547500000000001</v>
      </c>
      <c r="AB19">
        <f t="shared" si="23"/>
        <v>0.31891529963173754</v>
      </c>
    </row>
    <row r="20" spans="1:28" x14ac:dyDescent="0.25">
      <c r="A20" s="2" t="s">
        <v>108</v>
      </c>
      <c r="B20" s="2" t="s">
        <v>12</v>
      </c>
      <c r="C20" s="4">
        <v>3838549545907230</v>
      </c>
      <c r="D20" s="3">
        <v>2.7169075157872E+16</v>
      </c>
      <c r="E20" s="2" t="s">
        <v>109</v>
      </c>
      <c r="F20" s="2" t="s">
        <v>110</v>
      </c>
      <c r="G20" s="2">
        <v>52</v>
      </c>
      <c r="H20" s="3">
        <v>50000</v>
      </c>
      <c r="I20" s="3">
        <v>70000</v>
      </c>
      <c r="J20" s="1"/>
      <c r="K20">
        <f t="shared" si="0"/>
        <v>4.3091841036895819E-3</v>
      </c>
      <c r="L20" t="s">
        <v>111</v>
      </c>
      <c r="M20">
        <f t="shared" si="11"/>
        <v>-0.10879786594226916</v>
      </c>
      <c r="N20">
        <f t="shared" si="1"/>
        <v>-6.7923703265389809E-2</v>
      </c>
      <c r="O20" t="s">
        <v>112</v>
      </c>
      <c r="P20" t="s">
        <v>113</v>
      </c>
      <c r="Q20" s="1"/>
      <c r="R20">
        <v>-0.4</v>
      </c>
      <c r="S20">
        <f t="shared" si="12"/>
        <v>141.03181584280449</v>
      </c>
      <c r="T20">
        <f>_xlfn.NORM.DIST(S20,$K$2,$K$3,FALSE)</f>
        <v>3.977878285705296E-3</v>
      </c>
      <c r="U20">
        <f t="shared" si="4"/>
        <v>46134.305500743896</v>
      </c>
      <c r="V20">
        <f t="shared" si="5"/>
        <v>2.647548017489086E-5</v>
      </c>
      <c r="W20">
        <f t="shared" si="6"/>
        <v>56337.014350710007</v>
      </c>
      <c r="X20">
        <f t="shared" si="8"/>
        <v>2.1387864083624253E-5</v>
      </c>
      <c r="Y20" s="1"/>
      <c r="Z20">
        <f t="shared" si="9"/>
        <v>0.10997442455242967</v>
      </c>
      <c r="AA20">
        <f t="shared" ref="AA20:AB20" si="24">(H16-AB$2)/AB$4</f>
        <v>0.32547500000000001</v>
      </c>
      <c r="AB20">
        <f t="shared" si="24"/>
        <v>0.31891529963173754</v>
      </c>
    </row>
    <row r="21" spans="1:28" x14ac:dyDescent="0.25">
      <c r="A21" s="2" t="s">
        <v>114</v>
      </c>
      <c r="B21" s="2" t="s">
        <v>12</v>
      </c>
      <c r="C21" s="4">
        <v>3.83905570398254E+16</v>
      </c>
      <c r="D21" s="3">
        <v>2.71806569010865E+16</v>
      </c>
      <c r="E21" s="2" t="s">
        <v>115</v>
      </c>
      <c r="F21" s="2" t="s">
        <v>116</v>
      </c>
      <c r="G21" s="2">
        <v>97</v>
      </c>
      <c r="H21" s="3">
        <v>80000</v>
      </c>
      <c r="I21" s="3">
        <v>100000</v>
      </c>
      <c r="J21" s="1"/>
      <c r="K21">
        <f t="shared" si="0"/>
        <v>4.3091841036895819E-3</v>
      </c>
      <c r="L21" t="s">
        <v>117</v>
      </c>
      <c r="M21">
        <f t="shared" si="11"/>
        <v>-0.10879786594226916</v>
      </c>
      <c r="N21">
        <f t="shared" si="1"/>
        <v>-6.7923703265389809E-2</v>
      </c>
      <c r="O21" t="s">
        <v>118</v>
      </c>
      <c r="P21" t="s">
        <v>119</v>
      </c>
      <c r="Q21" s="1"/>
      <c r="R21">
        <v>-0.5</v>
      </c>
      <c r="S21">
        <f t="shared" si="12"/>
        <v>150.28976980350561</v>
      </c>
      <c r="T21">
        <f t="shared" si="3"/>
        <v>3.8028416241728314E-3</v>
      </c>
      <c r="U21">
        <f t="shared" si="4"/>
        <v>47525.291189655356</v>
      </c>
      <c r="V21">
        <f t="shared" si="5"/>
        <v>2.531049237751782E-5</v>
      </c>
      <c r="W21">
        <f t="shared" si="6"/>
        <v>58058.879324526126</v>
      </c>
      <c r="X21">
        <f t="shared" si="8"/>
        <v>2.0446744205733385E-5</v>
      </c>
      <c r="Y21" s="1"/>
      <c r="Z21">
        <f t="shared" si="9"/>
        <v>0.10997442455242967</v>
      </c>
      <c r="AA21">
        <f t="shared" ref="AA21:AB21" si="25">(H17-AB$2)/AB$4</f>
        <v>0.32547500000000001</v>
      </c>
      <c r="AB21">
        <f t="shared" si="25"/>
        <v>0.31891529963173754</v>
      </c>
    </row>
    <row r="22" spans="1:28" x14ac:dyDescent="0.25">
      <c r="A22" s="2" t="s">
        <v>120</v>
      </c>
      <c r="B22" s="2" t="s">
        <v>12</v>
      </c>
      <c r="C22" s="4">
        <v>3838308346532000</v>
      </c>
      <c r="D22" s="3">
        <v>2.71822352787041E+16</v>
      </c>
      <c r="E22" s="2" t="s">
        <v>121</v>
      </c>
      <c r="F22" s="2" t="s">
        <v>122</v>
      </c>
      <c r="G22" s="2">
        <v>24</v>
      </c>
      <c r="H22" s="3">
        <v>100000</v>
      </c>
      <c r="I22" s="3">
        <v>140000</v>
      </c>
      <c r="J22" s="1"/>
      <c r="K22">
        <f t="shared" si="0"/>
        <v>4.1425566489426075E-3</v>
      </c>
      <c r="L22" t="s">
        <v>123</v>
      </c>
      <c r="M22">
        <f t="shared" si="11"/>
        <v>-0.10879786594226916</v>
      </c>
      <c r="N22">
        <f t="shared" si="1"/>
        <v>-6.7923703265389809E-2</v>
      </c>
      <c r="O22" t="s">
        <v>124</v>
      </c>
      <c r="P22" t="s">
        <v>125</v>
      </c>
      <c r="Q22" s="1"/>
      <c r="R22">
        <v>-0.6</v>
      </c>
      <c r="S22">
        <f t="shared" si="12"/>
        <v>159.54772376420672</v>
      </c>
      <c r="T22">
        <f t="shared" si="3"/>
        <v>3.5993331172988895E-3</v>
      </c>
      <c r="U22">
        <f t="shared" si="4"/>
        <v>48916.276878566816</v>
      </c>
      <c r="V22">
        <f t="shared" si="5"/>
        <v>2.3956005122710482E-5</v>
      </c>
      <c r="W22">
        <f t="shared" si="6"/>
        <v>59780.744298342237</v>
      </c>
      <c r="X22">
        <f t="shared" si="8"/>
        <v>1.9352539714730607E-5</v>
      </c>
      <c r="Y22" s="1"/>
      <c r="Z22">
        <f t="shared" si="9"/>
        <v>0.14322250639386189</v>
      </c>
      <c r="AA22">
        <f t="shared" ref="AA22:AB22" si="26">(H18-AB$2)/AB$4</f>
        <v>0.32547500000000001</v>
      </c>
      <c r="AB22">
        <f t="shared" si="26"/>
        <v>0.31891529963173754</v>
      </c>
    </row>
    <row r="23" spans="1:28" x14ac:dyDescent="0.25">
      <c r="A23" s="2" t="s">
        <v>126</v>
      </c>
      <c r="B23" s="2" t="s">
        <v>12</v>
      </c>
      <c r="C23" s="3">
        <v>3.8383876724039504E+16</v>
      </c>
      <c r="D23" s="3">
        <v>2.71827941547643E+16</v>
      </c>
      <c r="E23" s="2" t="s">
        <v>127</v>
      </c>
      <c r="F23" s="2" t="s">
        <v>128</v>
      </c>
      <c r="G23" s="2">
        <v>59</v>
      </c>
      <c r="H23" s="3">
        <v>120000</v>
      </c>
      <c r="I23" s="3">
        <v>140000</v>
      </c>
      <c r="J23" s="1"/>
      <c r="K23">
        <f t="shared" si="0"/>
        <v>1.0230757322669984E-3</v>
      </c>
      <c r="L23" t="s">
        <v>129</v>
      </c>
      <c r="M23">
        <f t="shared" si="11"/>
        <v>-0.10879786594226916</v>
      </c>
      <c r="N23">
        <f t="shared" si="1"/>
        <v>-6.7923703265389809E-2</v>
      </c>
      <c r="O23" t="s">
        <v>130</v>
      </c>
      <c r="P23" t="s">
        <v>131</v>
      </c>
      <c r="Q23" s="1"/>
      <c r="R23">
        <v>-0.7</v>
      </c>
      <c r="S23">
        <f t="shared" si="12"/>
        <v>168.80567772490784</v>
      </c>
      <c r="T23">
        <f t="shared" si="3"/>
        <v>3.3728179540775528E-3</v>
      </c>
      <c r="U23">
        <f t="shared" si="4"/>
        <v>50307.262567478276</v>
      </c>
      <c r="V23">
        <f t="shared" si="5"/>
        <v>2.2448392952994402E-5</v>
      </c>
      <c r="W23">
        <f t="shared" si="6"/>
        <v>61502.609272158355</v>
      </c>
      <c r="X23">
        <f t="shared" si="8"/>
        <v>1.8134635300393065E-5</v>
      </c>
      <c r="Y23" s="1"/>
      <c r="Z23">
        <f t="shared" si="9"/>
        <v>0.31074168797953966</v>
      </c>
      <c r="AA23">
        <f t="shared" ref="AA23:AB23" si="27">(H19-AB$2)/AB$4</f>
        <v>0.32547500000000001</v>
      </c>
      <c r="AB23">
        <f t="shared" si="27"/>
        <v>0.31891529963173754</v>
      </c>
    </row>
    <row r="24" spans="1:28" x14ac:dyDescent="0.25">
      <c r="A24" s="2" t="s">
        <v>132</v>
      </c>
      <c r="B24" s="2" t="s">
        <v>133</v>
      </c>
      <c r="C24" s="3">
        <v>3837631601935550</v>
      </c>
      <c r="D24" s="3">
        <v>2.71636885847465E+16</v>
      </c>
      <c r="E24" s="2" t="s">
        <v>134</v>
      </c>
      <c r="F24" s="2" t="s">
        <v>135</v>
      </c>
      <c r="G24" s="2">
        <v>129</v>
      </c>
      <c r="H24" s="2">
        <v>25000</v>
      </c>
      <c r="I24" s="2">
        <v>30000</v>
      </c>
      <c r="J24" s="1"/>
      <c r="K24">
        <f t="shared" si="0"/>
        <v>3.6803462293758691E-3</v>
      </c>
      <c r="L24" t="s">
        <v>136</v>
      </c>
      <c r="M24">
        <f t="shared" si="11"/>
        <v>0.67791044365677611</v>
      </c>
      <c r="N24">
        <f t="shared" si="1"/>
        <v>1.1934992497703891</v>
      </c>
      <c r="O24" t="s">
        <v>137</v>
      </c>
      <c r="P24" t="s">
        <v>138</v>
      </c>
      <c r="Q24" s="1"/>
      <c r="R24">
        <v>-0.8</v>
      </c>
      <c r="S24">
        <f t="shared" si="12"/>
        <v>178.06363168560898</v>
      </c>
      <c r="T24">
        <f t="shared" si="3"/>
        <v>3.1291098874674447E-3</v>
      </c>
      <c r="U24">
        <f t="shared" si="4"/>
        <v>51698.248256389743</v>
      </c>
      <c r="V24">
        <f t="shared" si="5"/>
        <v>2.0826350340684337E-5</v>
      </c>
      <c r="W24">
        <f t="shared" si="6"/>
        <v>63224.474245974474</v>
      </c>
      <c r="X24">
        <f t="shared" si="8"/>
        <v>1.6824289776883506E-5</v>
      </c>
      <c r="Y24" s="1"/>
      <c r="Z24">
        <f t="shared" si="9"/>
        <v>4.3478260869565216E-2</v>
      </c>
      <c r="AA24">
        <f t="shared" ref="AA24:AB24" si="28">(H20-AB$2)/AB$4</f>
        <v>0.41666666666666669</v>
      </c>
      <c r="AB24">
        <f t="shared" si="28"/>
        <v>0.46434549715433543</v>
      </c>
    </row>
    <row r="25" spans="1:28" x14ac:dyDescent="0.25">
      <c r="A25" s="2" t="s">
        <v>139</v>
      </c>
      <c r="B25" s="2" t="s">
        <v>12</v>
      </c>
      <c r="C25" s="3">
        <v>3837014643978630</v>
      </c>
      <c r="D25" s="3">
        <v>2719509936622280</v>
      </c>
      <c r="E25" s="2" t="s">
        <v>140</v>
      </c>
      <c r="F25" s="2" t="s">
        <v>141</v>
      </c>
      <c r="G25" s="2">
        <v>64</v>
      </c>
      <c r="H25" s="3">
        <v>60000</v>
      </c>
      <c r="I25" s="10">
        <v>48280</v>
      </c>
      <c r="J25" s="1"/>
      <c r="K25">
        <f t="shared" si="0"/>
        <v>4.2968839500685287E-3</v>
      </c>
      <c r="L25" t="s">
        <v>142</v>
      </c>
      <c r="M25">
        <f t="shared" si="11"/>
        <v>2.8346544158738425</v>
      </c>
      <c r="N25">
        <f t="shared" si="1"/>
        <v>2.9357961462286473</v>
      </c>
      <c r="O25" t="s">
        <v>143</v>
      </c>
      <c r="P25" t="s">
        <v>144</v>
      </c>
      <c r="Q25" s="1"/>
      <c r="R25">
        <v>-0.9</v>
      </c>
      <c r="S25">
        <f t="shared" si="12"/>
        <v>187.3215856463101</v>
      </c>
      <c r="T25">
        <f t="shared" si="3"/>
        <v>2.8741258708809103E-3</v>
      </c>
      <c r="U25">
        <f t="shared" si="4"/>
        <v>53089.233945301203</v>
      </c>
      <c r="V25">
        <f t="shared" si="5"/>
        <v>1.9129258627167045E-5</v>
      </c>
      <c r="W25">
        <f t="shared" si="6"/>
        <v>64946.339219790592</v>
      </c>
      <c r="X25">
        <f t="shared" si="8"/>
        <v>1.5453316836397351E-5</v>
      </c>
      <c r="Y25" s="1"/>
      <c r="Z25">
        <f t="shared" si="9"/>
        <v>0.1010230179028133</v>
      </c>
      <c r="AA25">
        <f t="shared" ref="AA25:AB25" si="29">(H21-AB$2)/AB$4</f>
        <v>0.66666666666666663</v>
      </c>
      <c r="AB25">
        <f t="shared" si="29"/>
        <v>0.66521593572145965</v>
      </c>
    </row>
    <row r="26" spans="1:28" x14ac:dyDescent="0.25">
      <c r="A26" s="2" t="s">
        <v>145</v>
      </c>
      <c r="B26" s="2" t="s">
        <v>12</v>
      </c>
      <c r="C26" s="3">
        <v>3.83764307418104E+16</v>
      </c>
      <c r="D26" s="3">
        <v>271636197622847</v>
      </c>
      <c r="E26" s="2" t="s">
        <v>146</v>
      </c>
      <c r="F26" s="2" t="s">
        <v>147</v>
      </c>
      <c r="G26" s="2">
        <v>52</v>
      </c>
      <c r="H26" s="2">
        <v>39057</v>
      </c>
      <c r="I26" s="10">
        <v>48280</v>
      </c>
      <c r="J26" s="1"/>
      <c r="K26">
        <f t="shared" si="0"/>
        <v>2.9665371376004072E-3</v>
      </c>
      <c r="L26" t="s">
        <v>148</v>
      </c>
      <c r="M26">
        <f t="shared" si="11"/>
        <v>4.2724837306852201</v>
      </c>
      <c r="N26">
        <f t="shared" si="1"/>
        <v>5.258858674839658</v>
      </c>
      <c r="O26" t="s">
        <v>149</v>
      </c>
      <c r="P26" t="s">
        <v>150</v>
      </c>
      <c r="Q26" s="1"/>
      <c r="R26">
        <v>-1</v>
      </c>
      <c r="S26">
        <f t="shared" si="12"/>
        <v>196.57953960701121</v>
      </c>
      <c r="T26">
        <f t="shared" si="3"/>
        <v>2.6136522772340345E-3</v>
      </c>
      <c r="U26">
        <f t="shared" si="4"/>
        <v>54480.21963421267</v>
      </c>
      <c r="V26">
        <f t="shared" si="5"/>
        <v>1.7395630051988621E-5</v>
      </c>
      <c r="W26">
        <f t="shared" ref="W26:W71" si="30">($N$2-$N$3*R26)</f>
        <v>66668.204193606711</v>
      </c>
      <c r="X26">
        <f t="shared" si="8"/>
        <v>1.4052828078781986E-5</v>
      </c>
      <c r="Y26" s="1"/>
      <c r="Z26">
        <f t="shared" si="9"/>
        <v>7.6726342710997444E-3</v>
      </c>
      <c r="AA26">
        <f t="shared" ref="AA26:AB26" si="31">(H22-AB$2)/AB$4</f>
        <v>0.83333333333333337</v>
      </c>
      <c r="AB26">
        <f t="shared" si="31"/>
        <v>0.93304318714429191</v>
      </c>
    </row>
    <row r="27" spans="1:28" x14ac:dyDescent="0.25">
      <c r="A27" s="2" t="s">
        <v>151</v>
      </c>
      <c r="B27" s="2" t="s">
        <v>12</v>
      </c>
      <c r="C27" s="3">
        <v>38384616</v>
      </c>
      <c r="D27" s="3">
        <v>27173078</v>
      </c>
      <c r="E27" s="2" t="s">
        <v>152</v>
      </c>
      <c r="F27" s="2" t="s">
        <v>1257</v>
      </c>
      <c r="G27" s="2">
        <v>56</v>
      </c>
      <c r="H27" s="2">
        <v>39057</v>
      </c>
      <c r="I27" s="10">
        <v>48280</v>
      </c>
      <c r="J27" s="1"/>
      <c r="K27">
        <f t="shared" si="0"/>
        <v>3.8290520996033693E-3</v>
      </c>
      <c r="L27" t="s">
        <v>153</v>
      </c>
      <c r="M27">
        <f t="shared" si="11"/>
        <v>5.7103130454965978</v>
      </c>
      <c r="N27">
        <f t="shared" si="1"/>
        <v>5.258858674839658</v>
      </c>
      <c r="O27" t="s">
        <v>154</v>
      </c>
      <c r="P27" t="s">
        <v>155</v>
      </c>
      <c r="Q27" s="1"/>
      <c r="R27">
        <v>0.79</v>
      </c>
      <c r="S27">
        <f t="shared" si="12"/>
        <v>30.862163710461147</v>
      </c>
      <c r="T27">
        <f t="shared" si="3"/>
        <v>3.1540854574203078E-3</v>
      </c>
      <c r="U27">
        <f t="shared" si="4"/>
        <v>29581.575802697487</v>
      </c>
      <c r="V27">
        <f t="shared" si="5"/>
        <v>2.0992579712135898E-5</v>
      </c>
      <c r="W27">
        <f t="shared" si="30"/>
        <v>35846.82116229822</v>
      </c>
      <c r="X27">
        <f t="shared" si="8"/>
        <v>1.6958575960923485E-5</v>
      </c>
      <c r="Y27" s="1"/>
      <c r="Z27">
        <f t="shared" si="9"/>
        <v>5.2429667519181586E-2</v>
      </c>
      <c r="AA27">
        <f t="shared" ref="AA27:AB27" si="32">(H23-AB$2)/AB$4</f>
        <v>1</v>
      </c>
      <c r="AB27">
        <f t="shared" si="32"/>
        <v>0.93304318714429191</v>
      </c>
    </row>
    <row r="28" spans="1:28" x14ac:dyDescent="0.25">
      <c r="A28" s="2" t="s">
        <v>156</v>
      </c>
      <c r="B28" s="2" t="s">
        <v>12</v>
      </c>
      <c r="C28" s="3">
        <v>3838463916403590</v>
      </c>
      <c r="D28" s="3">
        <v>2.71729814348983E+16</v>
      </c>
      <c r="E28" s="2" t="s">
        <v>157</v>
      </c>
      <c r="F28" s="2" t="s">
        <v>158</v>
      </c>
      <c r="G28" s="2">
        <v>45</v>
      </c>
      <c r="H28" s="2">
        <v>39057</v>
      </c>
      <c r="I28" s="10">
        <v>48280</v>
      </c>
      <c r="J28" s="1"/>
      <c r="K28">
        <f t="shared" si="0"/>
        <v>4.1548997649492291E-3</v>
      </c>
      <c r="L28" t="s">
        <v>159</v>
      </c>
      <c r="M28">
        <f t="shared" si="11"/>
        <v>-1.1193761998574459</v>
      </c>
      <c r="N28">
        <f t="shared" si="1"/>
        <v>-1.1295632788406218</v>
      </c>
      <c r="O28" t="s">
        <v>160</v>
      </c>
      <c r="P28" t="s">
        <v>161</v>
      </c>
      <c r="Q28" s="1"/>
      <c r="R28">
        <v>0.78</v>
      </c>
      <c r="S28">
        <f t="shared" si="12"/>
        <v>31.787959106531261</v>
      </c>
      <c r="T28">
        <f t="shared" si="3"/>
        <v>3.1789424643675476E-3</v>
      </c>
      <c r="U28">
        <f t="shared" si="4"/>
        <v>29720.674371588633</v>
      </c>
      <c r="V28">
        <f t="shared" si="5"/>
        <v>2.1158019966304478E-5</v>
      </c>
      <c r="W28">
        <f t="shared" si="30"/>
        <v>36019.007659679832</v>
      </c>
      <c r="X28">
        <f t="shared" si="8"/>
        <v>1.7092224667075137E-5</v>
      </c>
      <c r="Y28" s="1"/>
      <c r="Z28">
        <f t="shared" si="9"/>
        <v>0.14194373401534527</v>
      </c>
      <c r="AA28">
        <f t="shared" ref="AA28:AB28" si="33">(H24-AB$2)/AB$4</f>
        <v>0.20833333333333334</v>
      </c>
      <c r="AB28">
        <f t="shared" si="33"/>
        <v>0.19651824573150317</v>
      </c>
    </row>
    <row r="29" spans="1:28" x14ac:dyDescent="0.25">
      <c r="A29" s="2" t="s">
        <v>162</v>
      </c>
      <c r="B29" s="2" t="s">
        <v>12</v>
      </c>
      <c r="C29" s="3">
        <v>38377608</v>
      </c>
      <c r="D29" s="3">
        <v>27181937</v>
      </c>
      <c r="E29" s="2" t="s">
        <v>163</v>
      </c>
      <c r="F29" s="2" t="s">
        <v>164</v>
      </c>
      <c r="G29" s="2">
        <v>60</v>
      </c>
      <c r="H29" s="2">
        <v>39057</v>
      </c>
      <c r="I29" s="10">
        <v>48280</v>
      </c>
      <c r="J29" s="1"/>
      <c r="K29">
        <f t="shared" si="0"/>
        <v>3.9251723799905826E-3</v>
      </c>
      <c r="L29" t="s">
        <v>165</v>
      </c>
      <c r="M29">
        <f t="shared" si="11"/>
        <v>1.3968251010624648</v>
      </c>
      <c r="N29">
        <f t="shared" si="1"/>
        <v>-6.7923703265389809E-2</v>
      </c>
      <c r="O29" t="s">
        <v>166</v>
      </c>
      <c r="P29" t="s">
        <v>167</v>
      </c>
      <c r="Q29" s="1"/>
      <c r="R29">
        <v>0.77</v>
      </c>
      <c r="S29">
        <f t="shared" si="12"/>
        <v>32.713754502601375</v>
      </c>
      <c r="T29">
        <f t="shared" si="3"/>
        <v>3.2036749831855305E-3</v>
      </c>
      <c r="U29">
        <f t="shared" si="4"/>
        <v>29859.772940479779</v>
      </c>
      <c r="V29">
        <f t="shared" si="5"/>
        <v>2.1322631667470324E-5</v>
      </c>
      <c r="W29">
        <f t="shared" si="30"/>
        <v>36191.194157061444</v>
      </c>
      <c r="X29">
        <f t="shared" si="8"/>
        <v>1.7225204037717422E-5</v>
      </c>
      <c r="Y29" s="1"/>
      <c r="Z29">
        <f t="shared" si="9"/>
        <v>5.8823529411764705E-2</v>
      </c>
      <c r="AA29">
        <f t="shared" ref="AA29:AB29" si="34">(H25-AB$2)/AB$4</f>
        <v>0.5</v>
      </c>
      <c r="AB29">
        <f t="shared" si="34"/>
        <v>0.31891529963173754</v>
      </c>
    </row>
    <row r="30" spans="1:28" x14ac:dyDescent="0.25">
      <c r="A30" s="2" t="s">
        <v>168</v>
      </c>
      <c r="B30" s="2" t="s">
        <v>12</v>
      </c>
      <c r="C30" s="3">
        <v>38370068</v>
      </c>
      <c r="D30" s="3">
        <v>27195288</v>
      </c>
      <c r="E30" s="2" t="s">
        <v>169</v>
      </c>
      <c r="F30" s="2" t="s">
        <v>14</v>
      </c>
      <c r="G30" s="2">
        <v>32</v>
      </c>
      <c r="H30" s="2">
        <v>39057</v>
      </c>
      <c r="I30" s="10">
        <v>48280</v>
      </c>
      <c r="J30" s="1"/>
      <c r="K30">
        <f t="shared" si="0"/>
        <v>3.6803462293758691E-3</v>
      </c>
      <c r="L30" t="s">
        <v>170</v>
      </c>
      <c r="M30">
        <f t="shared" si="11"/>
        <v>-0.10879786594226916</v>
      </c>
      <c r="N30">
        <f t="shared" si="1"/>
        <v>-6.7923703265389809E-2</v>
      </c>
      <c r="O30" t="s">
        <v>171</v>
      </c>
      <c r="P30" t="s">
        <v>172</v>
      </c>
      <c r="Q30" s="1"/>
      <c r="R30">
        <v>0.76</v>
      </c>
      <c r="S30">
        <f t="shared" si="12"/>
        <v>33.63954989867149</v>
      </c>
      <c r="T30">
        <f t="shared" si="3"/>
        <v>3.2282770798453902E-3</v>
      </c>
      <c r="U30">
        <f t="shared" si="4"/>
        <v>29998.871509370925</v>
      </c>
      <c r="V30">
        <f t="shared" si="5"/>
        <v>2.1486375320643305E-5</v>
      </c>
      <c r="W30">
        <f t="shared" si="30"/>
        <v>36363.380654443055</v>
      </c>
      <c r="X30">
        <f t="shared" si="8"/>
        <v>1.7357482167348525E-5</v>
      </c>
      <c r="Y30" s="1"/>
      <c r="Z30">
        <f t="shared" si="9"/>
        <v>4.3478260869565216E-2</v>
      </c>
      <c r="AA30">
        <f t="shared" ref="AA30:AB30" si="35">(H26-AB$2)/AB$4</f>
        <v>0.32547500000000001</v>
      </c>
      <c r="AB30">
        <f t="shared" si="35"/>
        <v>0.31891529963173754</v>
      </c>
    </row>
    <row r="31" spans="1:28" x14ac:dyDescent="0.25">
      <c r="A31" s="2" t="s">
        <v>173</v>
      </c>
      <c r="B31" s="2" t="s">
        <v>12</v>
      </c>
      <c r="C31" s="3">
        <v>38367754</v>
      </c>
      <c r="D31" s="3">
        <v>27180568</v>
      </c>
      <c r="E31" s="2" t="s">
        <v>174</v>
      </c>
      <c r="F31" s="2" t="s">
        <v>175</v>
      </c>
      <c r="G31" s="2">
        <v>96</v>
      </c>
      <c r="H31" s="2">
        <v>39057</v>
      </c>
      <c r="I31" s="10">
        <v>48280</v>
      </c>
      <c r="J31" s="1"/>
      <c r="K31">
        <f t="shared" si="0"/>
        <v>3.7672353759432798E-3</v>
      </c>
      <c r="L31" t="s">
        <v>176</v>
      </c>
      <c r="M31">
        <f t="shared" si="11"/>
        <v>-0.10879786594226916</v>
      </c>
      <c r="N31">
        <f t="shared" si="1"/>
        <v>-6.7923703265389809E-2</v>
      </c>
      <c r="O31" t="s">
        <v>177</v>
      </c>
      <c r="P31" t="s">
        <v>178</v>
      </c>
      <c r="Q31" s="1"/>
      <c r="R31">
        <v>0.75</v>
      </c>
      <c r="S31">
        <f t="shared" si="12"/>
        <v>34.565345294741604</v>
      </c>
      <c r="T31">
        <f t="shared" si="3"/>
        <v>3.2527428137264012E-3</v>
      </c>
      <c r="U31">
        <f t="shared" si="4"/>
        <v>30137.970078262075</v>
      </c>
      <c r="V31">
        <f t="shared" si="5"/>
        <v>2.1649211386960012E-5</v>
      </c>
      <c r="W31">
        <f t="shared" si="30"/>
        <v>36535.567151824667</v>
      </c>
      <c r="X31">
        <f t="shared" si="8"/>
        <v>1.7489027115024169E-5</v>
      </c>
      <c r="Y31" s="1"/>
      <c r="Z31">
        <f t="shared" si="9"/>
        <v>4.859335038363171E-2</v>
      </c>
      <c r="AA31">
        <f t="shared" ref="AA31:AB31" si="36">(H27-AB$2)/AB$4</f>
        <v>0.32547500000000001</v>
      </c>
      <c r="AB31">
        <f t="shared" si="36"/>
        <v>0.31891529963173754</v>
      </c>
    </row>
    <row r="32" spans="1:28" x14ac:dyDescent="0.25">
      <c r="A32" s="2" t="s">
        <v>179</v>
      </c>
      <c r="B32" s="2" t="s">
        <v>12</v>
      </c>
      <c r="C32" s="3">
        <v>38375729</v>
      </c>
      <c r="D32" s="3">
        <v>27187832</v>
      </c>
      <c r="E32" s="2" t="s">
        <v>180</v>
      </c>
      <c r="F32" s="2" t="s">
        <v>1251</v>
      </c>
      <c r="G32" s="2">
        <v>300</v>
      </c>
      <c r="H32" s="2">
        <v>39057</v>
      </c>
      <c r="I32" s="10">
        <v>48280</v>
      </c>
      <c r="J32" s="1"/>
      <c r="K32">
        <f t="shared" si="0"/>
        <v>3.5172499248518835E-3</v>
      </c>
      <c r="L32" t="s">
        <v>181</v>
      </c>
      <c r="M32">
        <f t="shared" si="11"/>
        <v>-0.10879786594226916</v>
      </c>
      <c r="N32">
        <f t="shared" si="1"/>
        <v>-6.7923703265389809E-2</v>
      </c>
      <c r="O32" t="s">
        <v>182</v>
      </c>
      <c r="P32" t="s">
        <v>183</v>
      </c>
      <c r="Q32" s="1"/>
      <c r="R32">
        <v>0.74</v>
      </c>
      <c r="S32">
        <f t="shared" si="12"/>
        <v>35.491140690811719</v>
      </c>
      <c r="T32">
        <f t="shared" si="3"/>
        <v>3.2770662399505385E-3</v>
      </c>
      <c r="U32">
        <f t="shared" si="4"/>
        <v>30277.068647153221</v>
      </c>
      <c r="V32">
        <f t="shared" si="5"/>
        <v>2.1811100299221783E-5</v>
      </c>
      <c r="W32">
        <f t="shared" si="30"/>
        <v>36707.753649206279</v>
      </c>
      <c r="X32">
        <f t="shared" si="8"/>
        <v>1.7619806916909852E-5</v>
      </c>
      <c r="Y32" s="1"/>
      <c r="Z32">
        <f t="shared" si="9"/>
        <v>3.4526854219948847E-2</v>
      </c>
      <c r="AA32">
        <f t="shared" ref="AA32:AB32" si="37">(H28-AB$2)/AB$4</f>
        <v>0.32547500000000001</v>
      </c>
      <c r="AB32">
        <f t="shared" si="37"/>
        <v>0.31891529963173754</v>
      </c>
    </row>
    <row r="33" spans="1:28" x14ac:dyDescent="0.25">
      <c r="A33" s="2" t="s">
        <v>184</v>
      </c>
      <c r="B33" s="2" t="s">
        <v>12</v>
      </c>
      <c r="C33" s="3">
        <v>38377019</v>
      </c>
      <c r="D33" s="3">
        <v>27186331</v>
      </c>
      <c r="E33" s="2" t="s">
        <v>185</v>
      </c>
      <c r="F33" s="2" t="s">
        <v>1252</v>
      </c>
      <c r="G33" s="2">
        <v>179</v>
      </c>
      <c r="H33" s="2">
        <v>39057</v>
      </c>
      <c r="I33" s="10">
        <v>48280</v>
      </c>
      <c r="J33" s="1"/>
      <c r="K33">
        <f t="shared" si="0"/>
        <v>3.8489840206015718E-3</v>
      </c>
      <c r="L33" t="s">
        <v>186</v>
      </c>
      <c r="M33">
        <f t="shared" si="11"/>
        <v>-0.10879786594226916</v>
      </c>
      <c r="N33">
        <f t="shared" si="1"/>
        <v>-6.7923703265389809E-2</v>
      </c>
      <c r="O33" t="s">
        <v>187</v>
      </c>
      <c r="P33" t="s">
        <v>188</v>
      </c>
      <c r="Q33" s="1"/>
      <c r="R33">
        <v>0.73</v>
      </c>
      <c r="S33">
        <f t="shared" si="12"/>
        <v>36.416936086881833</v>
      </c>
      <c r="T33">
        <f t="shared" si="3"/>
        <v>3.3012414117369869E-3</v>
      </c>
      <c r="U33">
        <f t="shared" si="4"/>
        <v>30416.167216044367</v>
      </c>
      <c r="V33">
        <f t="shared" si="5"/>
        <v>2.1972002477565634E-5</v>
      </c>
      <c r="W33">
        <f t="shared" si="30"/>
        <v>36879.940146587891</v>
      </c>
      <c r="X33">
        <f t="shared" si="8"/>
        <v>1.7749789598940345E-5</v>
      </c>
      <c r="Y33" s="1"/>
      <c r="Z33">
        <f t="shared" si="9"/>
        <v>5.3708439897698211E-2</v>
      </c>
      <c r="AA33">
        <f t="shared" ref="AA33:AB33" si="38">(H29-AB$2)/AB$4</f>
        <v>0.32547500000000001</v>
      </c>
      <c r="AB33">
        <f t="shared" si="38"/>
        <v>0.31891529963173754</v>
      </c>
    </row>
    <row r="34" spans="1:28" x14ac:dyDescent="0.25">
      <c r="A34" s="2" t="s">
        <v>189</v>
      </c>
      <c r="B34" s="2" t="s">
        <v>12</v>
      </c>
      <c r="C34" s="3">
        <v>38385312</v>
      </c>
      <c r="D34" s="3">
        <v>27172231</v>
      </c>
      <c r="E34" s="2" t="s">
        <v>190</v>
      </c>
      <c r="F34" s="2" t="s">
        <v>1253</v>
      </c>
      <c r="G34" s="2">
        <v>21</v>
      </c>
      <c r="H34" s="2">
        <v>39057</v>
      </c>
      <c r="I34" s="10">
        <v>48280</v>
      </c>
      <c r="J34" s="1"/>
      <c r="K34">
        <f t="shared" si="0"/>
        <v>3.1846183182335426E-3</v>
      </c>
      <c r="L34" t="s">
        <v>191</v>
      </c>
      <c r="M34">
        <f t="shared" si="11"/>
        <v>-0.10879786594226916</v>
      </c>
      <c r="N34">
        <f t="shared" si="1"/>
        <v>-6.7923703265389809E-2</v>
      </c>
      <c r="O34" t="s">
        <v>192</v>
      </c>
      <c r="P34" t="s">
        <v>193</v>
      </c>
      <c r="Q34" s="1"/>
      <c r="R34">
        <v>0.72</v>
      </c>
      <c r="S34">
        <f t="shared" si="12"/>
        <v>37.342731482951933</v>
      </c>
      <c r="T34">
        <f t="shared" si="3"/>
        <v>3.3252623827753278E-3</v>
      </c>
      <c r="U34">
        <f t="shared" si="4"/>
        <v>30555.265784935513</v>
      </c>
      <c r="V34">
        <f t="shared" si="5"/>
        <v>2.2131878345259381E-5</v>
      </c>
      <c r="W34">
        <f t="shared" si="30"/>
        <v>37052.126643969503</v>
      </c>
      <c r="X34">
        <f t="shared" si="8"/>
        <v>1.7878943189579591E-5</v>
      </c>
      <c r="Y34" s="1"/>
      <c r="Z34">
        <f t="shared" si="9"/>
        <v>1.7902813299232736E-2</v>
      </c>
      <c r="AA34">
        <f t="shared" ref="AA34:AB34" si="39">(H30-AB$2)/AB$4</f>
        <v>0.32547500000000001</v>
      </c>
      <c r="AB34">
        <f t="shared" si="39"/>
        <v>0.31891529963173754</v>
      </c>
    </row>
    <row r="35" spans="1:28" x14ac:dyDescent="0.25">
      <c r="A35" s="2" t="s">
        <v>194</v>
      </c>
      <c r="B35" s="2" t="s">
        <v>12</v>
      </c>
      <c r="C35" s="3">
        <v>38369039</v>
      </c>
      <c r="D35" s="3">
        <v>27196103</v>
      </c>
      <c r="E35" s="2" t="s">
        <v>195</v>
      </c>
      <c r="F35" s="2" t="s">
        <v>1254</v>
      </c>
      <c r="G35" s="2">
        <v>72</v>
      </c>
      <c r="H35" s="2">
        <v>39057</v>
      </c>
      <c r="I35" s="10">
        <v>48280</v>
      </c>
      <c r="J35" s="1"/>
      <c r="K35">
        <f t="shared" si="0"/>
        <v>4.293125620556483E-3</v>
      </c>
      <c r="L35" t="s">
        <v>196</v>
      </c>
      <c r="M35">
        <f t="shared" si="11"/>
        <v>-0.10879786594226916</v>
      </c>
      <c r="N35">
        <f t="shared" si="1"/>
        <v>-6.7923703265389809E-2</v>
      </c>
      <c r="O35" t="s">
        <v>197</v>
      </c>
      <c r="P35" t="s">
        <v>198</v>
      </c>
      <c r="Q35" s="1"/>
      <c r="R35">
        <v>0.71</v>
      </c>
      <c r="S35">
        <f t="shared" si="12"/>
        <v>38.268526879022048</v>
      </c>
      <c r="T35">
        <f t="shared" si="3"/>
        <v>3.3491232096161212E-3</v>
      </c>
      <c r="U35">
        <f t="shared" si="4"/>
        <v>30694.364353826659</v>
      </c>
      <c r="V35">
        <f t="shared" si="5"/>
        <v>2.2290688344612563E-5</v>
      </c>
      <c r="W35">
        <f t="shared" si="30"/>
        <v>37224.313141351115</v>
      </c>
      <c r="X35">
        <f t="shared" si="8"/>
        <v>1.8007235732674153E-5</v>
      </c>
      <c r="Y35" s="1"/>
      <c r="Z35">
        <f t="shared" si="9"/>
        <v>9.9744245524296671E-2</v>
      </c>
      <c r="AA35">
        <f t="shared" ref="AA35:AB35" si="40">(H31-AB$2)/AB$4</f>
        <v>0.32547500000000001</v>
      </c>
      <c r="AB35">
        <f t="shared" si="40"/>
        <v>0.31891529963173754</v>
      </c>
    </row>
    <row r="36" spans="1:28" x14ac:dyDescent="0.25">
      <c r="A36" s="2" t="s">
        <v>199</v>
      </c>
      <c r="B36" s="2" t="s">
        <v>12</v>
      </c>
      <c r="C36" s="3">
        <v>38380118</v>
      </c>
      <c r="D36" s="3">
        <v>27180062</v>
      </c>
      <c r="E36" s="2" t="s">
        <v>200</v>
      </c>
      <c r="F36" s="2" t="s">
        <v>1255</v>
      </c>
      <c r="G36" s="2">
        <v>195</v>
      </c>
      <c r="H36" s="2">
        <v>39057</v>
      </c>
      <c r="I36" s="10">
        <v>48280</v>
      </c>
      <c r="J36" s="1"/>
      <c r="K36">
        <f t="shared" si="0"/>
        <v>4.5826651901183734E-4</v>
      </c>
      <c r="L36" t="s">
        <v>201</v>
      </c>
      <c r="M36">
        <f t="shared" si="11"/>
        <v>-0.10879786594226916</v>
      </c>
      <c r="N36">
        <f t="shared" si="1"/>
        <v>-6.7923703265389809E-2</v>
      </c>
      <c r="O36" t="s">
        <v>202</v>
      </c>
      <c r="P36" t="s">
        <v>203</v>
      </c>
      <c r="Q36" s="1"/>
      <c r="R36">
        <v>0.7</v>
      </c>
      <c r="S36">
        <f t="shared" si="12"/>
        <v>39.194322275092162</v>
      </c>
      <c r="T36">
        <f t="shared" si="3"/>
        <v>3.3728179540775528E-3</v>
      </c>
      <c r="U36">
        <f t="shared" si="4"/>
        <v>30833.462922717808</v>
      </c>
      <c r="V36">
        <f t="shared" si="5"/>
        <v>2.2448392952994402E-5</v>
      </c>
      <c r="W36">
        <f t="shared" si="30"/>
        <v>37396.499638732726</v>
      </c>
      <c r="X36">
        <f t="shared" si="8"/>
        <v>1.8134635300393065E-5</v>
      </c>
      <c r="Y36" s="1"/>
      <c r="Z36">
        <f t="shared" si="9"/>
        <v>0.36061381074168797</v>
      </c>
      <c r="AA36">
        <f t="shared" ref="AA36:AB36" si="41">(H32-AB$2)/AB$4</f>
        <v>0.32547500000000001</v>
      </c>
      <c r="AB36">
        <f t="shared" si="41"/>
        <v>0.31891529963173754</v>
      </c>
    </row>
    <row r="37" spans="1:28" x14ac:dyDescent="0.25">
      <c r="A37" s="2" t="s">
        <v>204</v>
      </c>
      <c r="B37" s="2" t="s">
        <v>12</v>
      </c>
      <c r="C37" s="3">
        <v>38362472</v>
      </c>
      <c r="D37" s="3">
        <v>27144778</v>
      </c>
      <c r="E37" s="2" t="s">
        <v>205</v>
      </c>
      <c r="F37" s="2" t="s">
        <v>1256</v>
      </c>
      <c r="G37" s="2">
        <v>72</v>
      </c>
      <c r="H37" s="2">
        <v>39057</v>
      </c>
      <c r="I37" s="10">
        <v>48280</v>
      </c>
      <c r="J37" s="1"/>
      <c r="K37">
        <f t="shared" si="0"/>
        <v>3.1037345241691537E-3</v>
      </c>
      <c r="L37" t="s">
        <v>206</v>
      </c>
      <c r="M37">
        <f t="shared" si="11"/>
        <v>-0.10879786594226916</v>
      </c>
      <c r="N37">
        <f t="shared" si="1"/>
        <v>-6.7923703265389809E-2</v>
      </c>
      <c r="O37" t="s">
        <v>207</v>
      </c>
      <c r="P37" t="s">
        <v>208</v>
      </c>
      <c r="Q37" s="1"/>
      <c r="R37">
        <v>0.69</v>
      </c>
      <c r="S37">
        <f t="shared" si="12"/>
        <v>40.120117671162276</v>
      </c>
      <c r="T37">
        <f t="shared" si="3"/>
        <v>3.3963406856668456E-3</v>
      </c>
      <c r="U37">
        <f t="shared" si="4"/>
        <v>30972.561491608954</v>
      </c>
      <c r="V37">
        <f t="shared" si="5"/>
        <v>2.2604952698949816E-5</v>
      </c>
      <c r="W37">
        <f t="shared" si="30"/>
        <v>37568.686136114338</v>
      </c>
      <c r="X37">
        <f t="shared" si="8"/>
        <v>1.8261110006247008E-5</v>
      </c>
      <c r="Y37" s="1"/>
      <c r="Z37">
        <f t="shared" si="9"/>
        <v>0.20588235294117646</v>
      </c>
      <c r="AA37">
        <f t="shared" ref="AA37:AB37" si="42">(H33-AB$2)/AB$4</f>
        <v>0.32547500000000001</v>
      </c>
      <c r="AB37">
        <f t="shared" si="42"/>
        <v>0.31891529963173754</v>
      </c>
    </row>
    <row r="38" spans="1:28" x14ac:dyDescent="0.25">
      <c r="A38" s="2" t="s">
        <v>209</v>
      </c>
      <c r="B38" s="2" t="s">
        <v>12</v>
      </c>
      <c r="C38" s="4">
        <v>3836551602376560</v>
      </c>
      <c r="D38" s="3">
        <v>2719832647650760</v>
      </c>
      <c r="E38" s="2" t="s">
        <v>210</v>
      </c>
      <c r="F38" s="2" t="s">
        <v>211</v>
      </c>
      <c r="G38" s="2">
        <v>108</v>
      </c>
      <c r="H38" s="3">
        <v>70000</v>
      </c>
      <c r="I38" s="3">
        <v>90000</v>
      </c>
      <c r="J38" s="1"/>
      <c r="K38">
        <f t="shared" si="0"/>
        <v>2.8831077819568406E-3</v>
      </c>
      <c r="L38" t="s">
        <v>212</v>
      </c>
      <c r="M38">
        <f t="shared" si="11"/>
        <v>-0.10879786594226916</v>
      </c>
      <c r="N38">
        <f t="shared" si="1"/>
        <v>-6.7923703265389809E-2</v>
      </c>
      <c r="O38" t="s">
        <v>213</v>
      </c>
      <c r="P38" t="s">
        <v>214</v>
      </c>
      <c r="Q38" s="1"/>
      <c r="R38">
        <v>0.68</v>
      </c>
      <c r="S38">
        <f t="shared" si="12"/>
        <v>41.045913067232377</v>
      </c>
      <c r="T38">
        <f t="shared" si="3"/>
        <v>3.419685484015052E-3</v>
      </c>
      <c r="U38">
        <f t="shared" si="4"/>
        <v>31111.660060500097</v>
      </c>
      <c r="V38">
        <f t="shared" si="5"/>
        <v>2.2760328178404732E-5</v>
      </c>
      <c r="W38">
        <f t="shared" si="30"/>
        <v>37740.87263349595</v>
      </c>
      <c r="X38">
        <f t="shared" si="8"/>
        <v>1.838662801817948E-5</v>
      </c>
      <c r="Y38" s="1"/>
      <c r="Z38">
        <f t="shared" si="9"/>
        <v>3.8363171355498722E-3</v>
      </c>
      <c r="AA38">
        <f t="shared" ref="AA38:AB38" si="43">(H34-AB$2)/AB$4</f>
        <v>0.32547500000000001</v>
      </c>
      <c r="AB38">
        <f t="shared" si="43"/>
        <v>0.31891529963173754</v>
      </c>
    </row>
    <row r="39" spans="1:28" x14ac:dyDescent="0.25">
      <c r="A39" s="2" t="s">
        <v>215</v>
      </c>
      <c r="B39" s="2" t="s">
        <v>12</v>
      </c>
      <c r="C39" s="3">
        <v>38385167</v>
      </c>
      <c r="D39" s="3">
        <v>27177278</v>
      </c>
      <c r="E39" s="2" t="s">
        <v>216</v>
      </c>
      <c r="F39" s="2" t="s">
        <v>1250</v>
      </c>
      <c r="G39" s="10">
        <v>104</v>
      </c>
      <c r="H39" s="2">
        <v>39057</v>
      </c>
      <c r="I39" s="10">
        <v>48280</v>
      </c>
      <c r="J39" s="1"/>
      <c r="K39">
        <f t="shared" si="0"/>
        <v>4.0593061577840293E-3</v>
      </c>
      <c r="L39" t="s">
        <v>217</v>
      </c>
      <c r="M39">
        <f t="shared" si="11"/>
        <v>-0.10879786594226916</v>
      </c>
      <c r="N39">
        <f t="shared" si="1"/>
        <v>-6.7923703265389809E-2</v>
      </c>
      <c r="O39" t="s">
        <v>218</v>
      </c>
      <c r="P39" t="s">
        <v>219</v>
      </c>
      <c r="Q39" s="1"/>
      <c r="R39">
        <v>0.67</v>
      </c>
      <c r="S39">
        <f t="shared" si="12"/>
        <v>41.971708463302491</v>
      </c>
      <c r="T39">
        <f t="shared" si="3"/>
        <v>3.4428464413238783E-3</v>
      </c>
      <c r="U39">
        <f t="shared" si="4"/>
        <v>31250.758629391243</v>
      </c>
      <c r="V39">
        <f t="shared" si="5"/>
        <v>2.2914480070951289E-5</v>
      </c>
      <c r="W39">
        <f t="shared" si="30"/>
        <v>37913.059130877562</v>
      </c>
      <c r="X39">
        <f t="shared" si="8"/>
        <v>1.851115757172261E-5</v>
      </c>
      <c r="Y39" s="1"/>
      <c r="Z39">
        <f t="shared" si="9"/>
        <v>6.9053708439897693E-2</v>
      </c>
      <c r="AA39">
        <f t="shared" ref="AA39:AB39" si="44">(H35-AB$2)/AB$4</f>
        <v>0.32547500000000001</v>
      </c>
      <c r="AB39">
        <f t="shared" si="44"/>
        <v>0.31891529963173754</v>
      </c>
    </row>
    <row r="40" spans="1:28" x14ac:dyDescent="0.25">
      <c r="A40" s="2" t="s">
        <v>220</v>
      </c>
      <c r="B40" s="2" t="s">
        <v>133</v>
      </c>
      <c r="C40" s="3">
        <v>3837980</v>
      </c>
      <c r="D40" s="3">
        <v>2716500</v>
      </c>
      <c r="E40" s="2" t="s">
        <v>221</v>
      </c>
      <c r="F40" s="2" t="s">
        <v>222</v>
      </c>
      <c r="G40" s="2">
        <v>126</v>
      </c>
      <c r="H40" s="3">
        <v>25000</v>
      </c>
      <c r="I40" s="3">
        <v>30000</v>
      </c>
      <c r="J40" s="1"/>
      <c r="K40">
        <f t="shared" si="0"/>
        <v>2.6582405851740933E-3</v>
      </c>
      <c r="L40" t="s">
        <v>223</v>
      </c>
      <c r="M40">
        <f t="shared" si="11"/>
        <v>-0.10879786594226916</v>
      </c>
      <c r="N40">
        <f t="shared" si="1"/>
        <v>-6.7923703265389809E-2</v>
      </c>
      <c r="O40" t="s">
        <v>224</v>
      </c>
      <c r="P40" t="s">
        <v>225</v>
      </c>
      <c r="Q40" s="1"/>
      <c r="R40">
        <v>0.66</v>
      </c>
      <c r="S40">
        <f t="shared" si="12"/>
        <v>42.897503859372605</v>
      </c>
      <c r="T40">
        <f t="shared" si="3"/>
        <v>3.4658176648231357E-3</v>
      </c>
      <c r="U40">
        <f t="shared" si="4"/>
        <v>31389.857198282392</v>
      </c>
      <c r="V40">
        <f t="shared" si="5"/>
        <v>2.3067369156203867E-5</v>
      </c>
      <c r="W40">
        <f t="shared" si="30"/>
        <v>38085.245628259174</v>
      </c>
      <c r="X40">
        <f t="shared" si="8"/>
        <v>1.8634666983210183E-5</v>
      </c>
      <c r="Y40" s="1"/>
      <c r="Z40">
        <f t="shared" si="9"/>
        <v>0.22634271099744246</v>
      </c>
      <c r="AA40">
        <f t="shared" ref="AA40:AB40" si="45">(H36-AB$2)/AB$4</f>
        <v>0.32547500000000001</v>
      </c>
      <c r="AB40">
        <f t="shared" si="45"/>
        <v>0.31891529963173754</v>
      </c>
    </row>
    <row r="41" spans="1:28" x14ac:dyDescent="0.25">
      <c r="A41" s="2" t="s">
        <v>226</v>
      </c>
      <c r="B41" s="2" t="s">
        <v>12</v>
      </c>
      <c r="C41" s="3">
        <v>3836953</v>
      </c>
      <c r="D41" s="3">
        <v>2719604</v>
      </c>
      <c r="E41" s="2" t="s">
        <v>227</v>
      </c>
      <c r="F41" s="2" t="s">
        <v>228</v>
      </c>
      <c r="G41" s="2">
        <v>179</v>
      </c>
      <c r="H41" s="2">
        <v>39057</v>
      </c>
      <c r="I41" s="10">
        <v>48280</v>
      </c>
      <c r="J41" s="1"/>
      <c r="K41">
        <f t="shared" si="0"/>
        <v>4.0593061577840293E-3</v>
      </c>
      <c r="L41" t="s">
        <v>229</v>
      </c>
      <c r="M41">
        <f t="shared" si="11"/>
        <v>-0.10879786594226916</v>
      </c>
      <c r="N41">
        <f t="shared" si="1"/>
        <v>-6.7923703265389809E-2</v>
      </c>
      <c r="O41" t="s">
        <v>230</v>
      </c>
      <c r="P41" t="s">
        <v>231</v>
      </c>
      <c r="Q41" s="1"/>
      <c r="R41">
        <v>0.65</v>
      </c>
      <c r="S41">
        <f t="shared" si="12"/>
        <v>43.82329925544272</v>
      </c>
      <c r="T41">
        <f t="shared" si="3"/>
        <v>3.4885932792374252E-3</v>
      </c>
      <c r="U41">
        <f t="shared" si="4"/>
        <v>31528.955767173538</v>
      </c>
      <c r="V41">
        <f t="shared" si="5"/>
        <v>2.3218956330216552E-5</v>
      </c>
      <c r="W41">
        <f t="shared" si="30"/>
        <v>38257.432125640786</v>
      </c>
      <c r="X41">
        <f t="shared" si="8"/>
        <v>1.8757124663040247E-5</v>
      </c>
      <c r="Y41" s="1"/>
      <c r="Z41">
        <f t="shared" si="9"/>
        <v>6.9053708439897693E-2</v>
      </c>
      <c r="AA41">
        <f t="shared" ref="AA41:AB41" si="46">(H37-AB$2)/AB$4</f>
        <v>0.32547500000000001</v>
      </c>
      <c r="AB41">
        <f t="shared" si="46"/>
        <v>0.31891529963173754</v>
      </c>
    </row>
    <row r="42" spans="1:28" x14ac:dyDescent="0.25">
      <c r="A42" s="2" t="s">
        <v>232</v>
      </c>
      <c r="B42" s="2" t="s">
        <v>28</v>
      </c>
      <c r="C42" s="3">
        <v>3851364002760430</v>
      </c>
      <c r="D42" s="3">
        <v>2.70328222640667E+16</v>
      </c>
      <c r="E42" s="2" t="s">
        <v>233</v>
      </c>
      <c r="F42" s="2" t="s">
        <v>234</v>
      </c>
      <c r="G42" s="10">
        <v>104</v>
      </c>
      <c r="H42" s="2">
        <v>39057</v>
      </c>
      <c r="I42" s="10">
        <v>48280</v>
      </c>
      <c r="J42" s="1"/>
      <c r="K42">
        <f t="shared" si="0"/>
        <v>4.3051638603897038E-3</v>
      </c>
      <c r="L42" t="s">
        <v>235</v>
      </c>
      <c r="M42">
        <f t="shared" si="11"/>
        <v>2.1157397584681537</v>
      </c>
      <c r="N42">
        <f t="shared" si="1"/>
        <v>2.3550305140758945</v>
      </c>
      <c r="O42" t="s">
        <v>236</v>
      </c>
      <c r="P42" t="s">
        <v>237</v>
      </c>
      <c r="Q42" s="1"/>
      <c r="R42">
        <v>0.64</v>
      </c>
      <c r="S42">
        <f t="shared" si="12"/>
        <v>44.749094651512834</v>
      </c>
      <c r="T42">
        <f t="shared" si="3"/>
        <v>3.5111674292606296E-3</v>
      </c>
      <c r="U42">
        <f t="shared" si="4"/>
        <v>31668.054336064684</v>
      </c>
      <c r="V42">
        <f t="shared" si="5"/>
        <v>2.3369202621952548E-5</v>
      </c>
      <c r="W42">
        <f t="shared" si="30"/>
        <v>38429.618623022398</v>
      </c>
      <c r="X42">
        <f t="shared" si="8"/>
        <v>1.8878499128979705E-5</v>
      </c>
      <c r="Y42" s="1"/>
      <c r="Z42">
        <f t="shared" si="9"/>
        <v>0.11508951406649616</v>
      </c>
      <c r="AA42">
        <f t="shared" ref="AA42:AB42" si="47">(H38-AB$2)/AB$4</f>
        <v>0.58333333333333337</v>
      </c>
      <c r="AB42">
        <f t="shared" si="47"/>
        <v>0.59825912286575156</v>
      </c>
    </row>
    <row r="43" spans="1:28" x14ac:dyDescent="0.25">
      <c r="A43" s="2" t="s">
        <v>238</v>
      </c>
      <c r="B43" s="2" t="s">
        <v>28</v>
      </c>
      <c r="C43" s="3">
        <v>3836933550284440</v>
      </c>
      <c r="D43" s="3">
        <v>2718782800513990</v>
      </c>
      <c r="E43" s="2" t="s">
        <v>239</v>
      </c>
      <c r="F43" s="2" t="s">
        <v>1248</v>
      </c>
      <c r="G43" s="10">
        <v>104</v>
      </c>
      <c r="H43" s="2" t="s">
        <v>240</v>
      </c>
      <c r="I43" s="2" t="s">
        <v>241</v>
      </c>
      <c r="J43" s="1"/>
      <c r="K43">
        <f t="shared" si="0"/>
        <v>4.3091841036895819E-3</v>
      </c>
      <c r="L43" t="s">
        <v>242</v>
      </c>
      <c r="M43">
        <f t="shared" si="11"/>
        <v>-0.10879786594226916</v>
      </c>
      <c r="N43">
        <f t="shared" si="1"/>
        <v>-6.7923703265389809E-2</v>
      </c>
      <c r="O43" t="s">
        <v>243</v>
      </c>
      <c r="P43" t="s">
        <v>244</v>
      </c>
      <c r="Q43" s="1"/>
      <c r="R43">
        <v>0.63</v>
      </c>
      <c r="S43">
        <f t="shared" si="12"/>
        <v>45.674890047582942</v>
      </c>
      <c r="T43">
        <f t="shared" si="3"/>
        <v>3.5335342820367642E-3</v>
      </c>
      <c r="U43">
        <f t="shared" si="4"/>
        <v>31807.15290495583</v>
      </c>
      <c r="V43">
        <f t="shared" si="5"/>
        <v>2.3518069209795932E-5</v>
      </c>
      <c r="W43">
        <f t="shared" si="30"/>
        <v>38601.805120404009</v>
      </c>
      <c r="X43">
        <f t="shared" si="8"/>
        <v>1.8998759019503123E-5</v>
      </c>
      <c r="Y43" s="1"/>
      <c r="Z43">
        <f t="shared" si="9"/>
        <v>0.10997442455242967</v>
      </c>
      <c r="AA43">
        <f t="shared" ref="AA43:AB43" si="48">(H39-AB$2)/AB$4</f>
        <v>0.32547500000000001</v>
      </c>
      <c r="AB43">
        <f t="shared" si="48"/>
        <v>0.31891529963173754</v>
      </c>
    </row>
    <row r="44" spans="1:28" x14ac:dyDescent="0.25">
      <c r="A44" s="2" t="s">
        <v>245</v>
      </c>
      <c r="B44" s="2" t="s">
        <v>12</v>
      </c>
      <c r="C44" s="3">
        <v>3.8234513467090704E+16</v>
      </c>
      <c r="D44" s="3">
        <v>2.79713310068366E+16</v>
      </c>
      <c r="E44" s="2" t="s">
        <v>246</v>
      </c>
      <c r="F44" s="2" t="s">
        <v>1249</v>
      </c>
      <c r="G44" s="2">
        <v>48</v>
      </c>
      <c r="H44" s="2">
        <v>39057</v>
      </c>
      <c r="I44" s="10">
        <v>48280</v>
      </c>
      <c r="J44" s="1"/>
      <c r="K44">
        <f t="shared" si="0"/>
        <v>4.1892165812802539E-3</v>
      </c>
      <c r="L44" t="s">
        <v>247</v>
      </c>
      <c r="M44">
        <f t="shared" si="11"/>
        <v>-1.1193761998574459</v>
      </c>
      <c r="N44">
        <f t="shared" si="1"/>
        <v>-1.1295632788406218</v>
      </c>
      <c r="O44" t="s">
        <v>248</v>
      </c>
      <c r="P44" t="s">
        <v>249</v>
      </c>
      <c r="Q44" s="1"/>
      <c r="R44">
        <v>0.62</v>
      </c>
      <c r="S44">
        <f t="shared" si="12"/>
        <v>46.600685443653056</v>
      </c>
      <c r="T44">
        <f t="shared" si="3"/>
        <v>3.555688029645755E-3</v>
      </c>
      <c r="U44">
        <f t="shared" si="4"/>
        <v>31946.251473846976</v>
      </c>
      <c r="V44">
        <f t="shared" si="5"/>
        <v>2.3665517438096207E-5</v>
      </c>
      <c r="W44">
        <f t="shared" si="30"/>
        <v>38773.991617785621</v>
      </c>
      <c r="X44">
        <f t="shared" si="8"/>
        <v>1.9117873107158018E-5</v>
      </c>
      <c r="Y44" s="1"/>
      <c r="Z44">
        <f t="shared" si="9"/>
        <v>0.13810741687979539</v>
      </c>
      <c r="AA44">
        <f t="shared" ref="AA44:AB44" si="49">(H40-AB$2)/AB$4</f>
        <v>0.20833333333333334</v>
      </c>
      <c r="AB44">
        <f t="shared" si="49"/>
        <v>0.19651824573150317</v>
      </c>
    </row>
    <row r="45" spans="1:28" x14ac:dyDescent="0.25">
      <c r="A45" s="2" t="s">
        <v>250</v>
      </c>
      <c r="B45" s="2" t="s">
        <v>12</v>
      </c>
      <c r="C45" s="3">
        <v>3.83300401736834E+16</v>
      </c>
      <c r="D45" s="3">
        <v>2.71147901982352E+16</v>
      </c>
      <c r="E45" s="2" t="s">
        <v>251</v>
      </c>
      <c r="F45" s="2" t="s">
        <v>14</v>
      </c>
      <c r="G45" s="10">
        <v>104</v>
      </c>
      <c r="H45" s="2">
        <v>39057</v>
      </c>
      <c r="I45" s="10">
        <v>48280</v>
      </c>
      <c r="J45" s="1"/>
      <c r="K45">
        <f t="shared" si="0"/>
        <v>3.1037345241691537E-3</v>
      </c>
      <c r="L45" t="s">
        <v>252</v>
      </c>
      <c r="M45">
        <f t="shared" si="11"/>
        <v>-0.10879786594226916</v>
      </c>
      <c r="N45">
        <f t="shared" si="1"/>
        <v>-6.7923703265389809E-2</v>
      </c>
      <c r="O45" t="s">
        <v>253</v>
      </c>
      <c r="P45" t="s">
        <v>254</v>
      </c>
      <c r="Q45" s="1"/>
      <c r="R45">
        <v>0.61</v>
      </c>
      <c r="S45">
        <f t="shared" si="12"/>
        <v>47.52648083972317</v>
      </c>
      <c r="T45">
        <f t="shared" si="3"/>
        <v>3.5776228915926642E-3</v>
      </c>
      <c r="U45">
        <f t="shared" si="4"/>
        <v>32085.350042738122</v>
      </c>
      <c r="V45">
        <f t="shared" si="5"/>
        <v>2.3811508833735752E-5</v>
      </c>
      <c r="W45">
        <f t="shared" si="30"/>
        <v>38946.178115167233</v>
      </c>
      <c r="X45">
        <f t="shared" si="8"/>
        <v>1.9235810311948682E-5</v>
      </c>
      <c r="Y45" s="1"/>
      <c r="Z45">
        <f t="shared" si="9"/>
        <v>0.20588235294117646</v>
      </c>
      <c r="AA45">
        <f t="shared" ref="AA45:AB45" si="50">(H41-AB$2)/AB$4</f>
        <v>0.32547500000000001</v>
      </c>
      <c r="AB45">
        <f t="shared" si="50"/>
        <v>0.31891529963173754</v>
      </c>
    </row>
    <row r="46" spans="1:28" x14ac:dyDescent="0.25">
      <c r="A46" s="2" t="s">
        <v>255</v>
      </c>
      <c r="B46" s="2" t="s">
        <v>12</v>
      </c>
      <c r="C46" s="3">
        <v>3832937839885800</v>
      </c>
      <c r="D46" s="3">
        <v>2.71147309468422E+16</v>
      </c>
      <c r="E46" s="2" t="s">
        <v>256</v>
      </c>
      <c r="F46" s="2" t="s">
        <v>14</v>
      </c>
      <c r="G46" s="10">
        <v>104</v>
      </c>
      <c r="H46" s="2">
        <v>39057</v>
      </c>
      <c r="I46" s="10">
        <v>48280</v>
      </c>
      <c r="J46" s="1"/>
      <c r="K46">
        <f t="shared" si="0"/>
        <v>4.3091841036895819E-3</v>
      </c>
      <c r="L46" t="s">
        <v>257</v>
      </c>
      <c r="M46">
        <f t="shared" si="11"/>
        <v>-0.10879786594226916</v>
      </c>
      <c r="N46">
        <f t="shared" si="1"/>
        <v>-6.7923703265389809E-2</v>
      </c>
      <c r="O46" t="s">
        <v>258</v>
      </c>
      <c r="P46" t="s">
        <v>259</v>
      </c>
      <c r="Q46" s="1"/>
      <c r="R46">
        <v>0.6</v>
      </c>
      <c r="S46">
        <f t="shared" si="12"/>
        <v>48.452276235793285</v>
      </c>
      <c r="T46">
        <f t="shared" si="3"/>
        <v>3.5993331172988895E-3</v>
      </c>
      <c r="U46">
        <f t="shared" si="4"/>
        <v>32224.448611629268</v>
      </c>
      <c r="V46">
        <f t="shared" si="5"/>
        <v>2.3956005122710482E-5</v>
      </c>
      <c r="W46">
        <f t="shared" si="30"/>
        <v>39118.364612548845</v>
      </c>
      <c r="X46">
        <f t="shared" si="8"/>
        <v>1.9352539714730607E-5</v>
      </c>
      <c r="Y46" s="1"/>
      <c r="Z46">
        <f t="shared" si="9"/>
        <v>0.10997442455242967</v>
      </c>
      <c r="AA46">
        <f t="shared" ref="AA46:AB46" si="51">(H42-AB$2)/AB$4</f>
        <v>0.32547500000000001</v>
      </c>
      <c r="AB46">
        <f t="shared" si="51"/>
        <v>0.31891529963173754</v>
      </c>
    </row>
    <row r="47" spans="1:28" x14ac:dyDescent="0.25">
      <c r="A47" s="2" t="s">
        <v>260</v>
      </c>
      <c r="B47" s="2" t="s">
        <v>28</v>
      </c>
      <c r="C47" s="3">
        <v>3836579453094710</v>
      </c>
      <c r="D47" s="3">
        <v>2.62898269062257E+16</v>
      </c>
      <c r="E47" s="2" t="s">
        <v>261</v>
      </c>
      <c r="F47" s="2" t="s">
        <v>262</v>
      </c>
      <c r="G47" s="2">
        <v>184</v>
      </c>
      <c r="H47" s="2">
        <v>345</v>
      </c>
      <c r="I47" s="2">
        <f>12*570</f>
        <v>6840</v>
      </c>
      <c r="J47" s="1"/>
      <c r="K47">
        <f t="shared" si="0"/>
        <v>4.3091841036895819E-3</v>
      </c>
      <c r="L47" t="s">
        <v>263</v>
      </c>
      <c r="M47" t="e">
        <f t="shared" si="11"/>
        <v>#VALUE!</v>
      </c>
      <c r="N47" t="e">
        <f t="shared" si="1"/>
        <v>#VALUE!</v>
      </c>
      <c r="O47" t="s">
        <v>264</v>
      </c>
      <c r="P47" t="s">
        <v>265</v>
      </c>
      <c r="Q47" s="1"/>
      <c r="R47">
        <v>0.59</v>
      </c>
      <c r="S47">
        <f t="shared" si="12"/>
        <v>49.378071631863392</v>
      </c>
      <c r="T47">
        <f t="shared" si="3"/>
        <v>3.6208129885938628E-3</v>
      </c>
      <c r="U47">
        <f t="shared" si="4"/>
        <v>32363.547180520414</v>
      </c>
      <c r="V47">
        <f t="shared" si="5"/>
        <v>2.4098968246713772E-5</v>
      </c>
      <c r="W47">
        <f t="shared" si="30"/>
        <v>39290.551109930457</v>
      </c>
      <c r="X47">
        <f t="shared" si="8"/>
        <v>1.9468030570607603E-5</v>
      </c>
      <c r="Y47" s="1"/>
      <c r="Z47">
        <f t="shared" si="9"/>
        <v>0.10997442455242967</v>
      </c>
    </row>
    <row r="48" spans="1:28" x14ac:dyDescent="0.25">
      <c r="A48" s="2" t="s">
        <v>266</v>
      </c>
      <c r="B48" s="2" t="s">
        <v>12</v>
      </c>
      <c r="C48" s="3">
        <v>3851377107660130</v>
      </c>
      <c r="D48" s="3">
        <v>2.70443373194739E+16</v>
      </c>
      <c r="E48" s="2" t="s">
        <v>267</v>
      </c>
      <c r="F48" s="2" t="s">
        <v>268</v>
      </c>
      <c r="G48" s="2">
        <v>100</v>
      </c>
      <c r="H48" s="2">
        <v>39057</v>
      </c>
      <c r="I48" s="10">
        <v>48280</v>
      </c>
      <c r="J48" s="1"/>
      <c r="K48">
        <f t="shared" si="0"/>
        <v>3.5887555069128987E-3</v>
      </c>
      <c r="L48" t="s">
        <v>269</v>
      </c>
      <c r="M48">
        <f t="shared" si="11"/>
        <v>-0.10879786594226916</v>
      </c>
      <c r="N48">
        <f t="shared" si="1"/>
        <v>-6.7923703265389809E-2</v>
      </c>
      <c r="O48" t="s">
        <v>270</v>
      </c>
      <c r="P48" t="s">
        <v>271</v>
      </c>
      <c r="Q48" s="1"/>
      <c r="R48">
        <v>0.57999999999999996</v>
      </c>
      <c r="S48">
        <f t="shared" si="12"/>
        <v>50.303867027933507</v>
      </c>
      <c r="T48">
        <f t="shared" si="3"/>
        <v>3.6420568222057287E-3</v>
      </c>
      <c r="U48">
        <f t="shared" si="4"/>
        <v>32502.64574941156</v>
      </c>
      <c r="V48">
        <f t="shared" si="5"/>
        <v>2.4240360379713611E-5</v>
      </c>
      <c r="W48">
        <f t="shared" si="30"/>
        <v>39462.737607312069</v>
      </c>
      <c r="X48">
        <f t="shared" si="8"/>
        <v>1.9582252322323452E-5</v>
      </c>
      <c r="Y48" s="1"/>
      <c r="Z48">
        <f t="shared" si="9"/>
        <v>3.8363171355498722E-2</v>
      </c>
      <c r="AA48">
        <f t="shared" ref="AA48:AB48" si="52">(H44-AB$2)/AB$4</f>
        <v>0.32547500000000001</v>
      </c>
      <c r="AB48">
        <f t="shared" si="52"/>
        <v>0.31891529963173754</v>
      </c>
    </row>
    <row r="49" spans="1:28" x14ac:dyDescent="0.25">
      <c r="A49" s="2" t="s">
        <v>272</v>
      </c>
      <c r="B49" s="2" t="s">
        <v>12</v>
      </c>
      <c r="C49" s="3">
        <v>3.84930874987344E+16</v>
      </c>
      <c r="D49" s="3">
        <v>2.70641032964387E+16</v>
      </c>
      <c r="E49" s="2" t="s">
        <v>273</v>
      </c>
      <c r="F49" s="2" t="s">
        <v>274</v>
      </c>
      <c r="G49" s="10">
        <v>104</v>
      </c>
      <c r="H49" s="2">
        <v>39057</v>
      </c>
      <c r="I49" s="10">
        <v>48280</v>
      </c>
      <c r="J49" s="1"/>
      <c r="K49">
        <f t="shared" si="0"/>
        <v>4.3091841036895819E-3</v>
      </c>
      <c r="L49" t="s">
        <v>275</v>
      </c>
      <c r="M49">
        <f t="shared" si="11"/>
        <v>-0.10879786594226916</v>
      </c>
      <c r="N49">
        <f t="shared" si="1"/>
        <v>-6.7923703265389809E-2</v>
      </c>
      <c r="O49" t="s">
        <v>276</v>
      </c>
      <c r="P49" t="s">
        <v>277</v>
      </c>
      <c r="Q49" s="1"/>
      <c r="R49">
        <v>0.56999999999999995</v>
      </c>
      <c r="S49">
        <f t="shared" si="12"/>
        <v>51.229662424003621</v>
      </c>
      <c r="T49">
        <f t="shared" si="3"/>
        <v>3.6630589722495203E-3</v>
      </c>
      <c r="U49">
        <f t="shared" si="4"/>
        <v>32641.744318302706</v>
      </c>
      <c r="V49">
        <f t="shared" si="5"/>
        <v>2.4380143944513136E-5</v>
      </c>
      <c r="W49">
        <f t="shared" si="30"/>
        <v>39634.92410469368</v>
      </c>
      <c r="X49">
        <f t="shared" si="8"/>
        <v>1.9695174613640083E-5</v>
      </c>
      <c r="Y49" s="1"/>
      <c r="Z49">
        <f t="shared" si="9"/>
        <v>0.10997442455242967</v>
      </c>
      <c r="AA49">
        <f t="shared" ref="AA49:AB49" si="53">(H45-AB$2)/AB$4</f>
        <v>0.32547500000000001</v>
      </c>
      <c r="AB49">
        <f t="shared" si="53"/>
        <v>0.31891529963173754</v>
      </c>
    </row>
    <row r="50" spans="1:28" x14ac:dyDescent="0.25">
      <c r="A50" s="2" t="s">
        <v>278</v>
      </c>
      <c r="B50" s="2" t="s">
        <v>12</v>
      </c>
      <c r="C50" s="3">
        <v>38497466</v>
      </c>
      <c r="D50" s="3">
        <v>27067165</v>
      </c>
      <c r="E50" s="2" t="s">
        <v>279</v>
      </c>
      <c r="F50" s="2" t="s">
        <v>1247</v>
      </c>
      <c r="G50" s="2">
        <v>72</v>
      </c>
      <c r="H50" s="2">
        <v>39057</v>
      </c>
      <c r="I50" s="10">
        <v>48280</v>
      </c>
      <c r="J50" s="1"/>
      <c r="K50">
        <f t="shared" si="0"/>
        <v>4.3091841036895819E-3</v>
      </c>
      <c r="L50" t="s">
        <v>280</v>
      </c>
      <c r="M50">
        <f t="shared" si="11"/>
        <v>-0.10879786594226916</v>
      </c>
      <c r="N50">
        <f t="shared" si="1"/>
        <v>-6.7923703265389809E-2</v>
      </c>
      <c r="O50" t="s">
        <v>281</v>
      </c>
      <c r="P50" t="s">
        <v>282</v>
      </c>
      <c r="Q50" s="1"/>
      <c r="R50">
        <v>0.56000000000000005</v>
      </c>
      <c r="S50">
        <f t="shared" si="12"/>
        <v>52.155457820073721</v>
      </c>
      <c r="T50">
        <f t="shared" si="3"/>
        <v>3.6838138327113116E-3</v>
      </c>
      <c r="U50">
        <f t="shared" si="4"/>
        <v>32780.842887193852</v>
      </c>
      <c r="V50">
        <f t="shared" si="5"/>
        <v>2.4518281629284287E-5</v>
      </c>
      <c r="W50">
        <f t="shared" si="30"/>
        <v>39807.110602075285</v>
      </c>
      <c r="X50">
        <f t="shared" si="8"/>
        <v>1.9806767302694076E-5</v>
      </c>
      <c r="Y50" s="1"/>
      <c r="Z50">
        <f t="shared" si="9"/>
        <v>0.10997442455242967</v>
      </c>
      <c r="AA50">
        <f t="shared" ref="AA50:AB50" si="54">(H46-AB$2)/AB$4</f>
        <v>0.32547500000000001</v>
      </c>
      <c r="AB50">
        <f t="shared" si="54"/>
        <v>0.31891529963173754</v>
      </c>
    </row>
    <row r="51" spans="1:28" x14ac:dyDescent="0.25">
      <c r="A51" s="2" t="s">
        <v>283</v>
      </c>
      <c r="B51" s="2" t="s">
        <v>12</v>
      </c>
      <c r="C51" s="3">
        <v>38486927</v>
      </c>
      <c r="D51" s="3">
        <v>27070181</v>
      </c>
      <c r="E51" s="2" t="s">
        <v>284</v>
      </c>
      <c r="F51" s="2" t="s">
        <v>1246</v>
      </c>
      <c r="G51" s="2">
        <v>65</v>
      </c>
      <c r="H51" s="2">
        <v>39057</v>
      </c>
      <c r="I51" s="10">
        <v>48280</v>
      </c>
      <c r="J51" s="1"/>
      <c r="K51">
        <f t="shared" si="0"/>
        <v>2.9665371376004072E-3</v>
      </c>
      <c r="L51" t="s">
        <v>285</v>
      </c>
      <c r="M51">
        <f t="shared" si="11"/>
        <v>-2.8918602876911716</v>
      </c>
      <c r="N51">
        <f t="shared" si="1"/>
        <v>-2.4746164829063972</v>
      </c>
      <c r="O51" t="s">
        <v>286</v>
      </c>
      <c r="P51" t="s">
        <v>287</v>
      </c>
      <c r="Q51" s="1"/>
      <c r="R51">
        <v>0.55000000000000004</v>
      </c>
      <c r="S51">
        <f t="shared" si="12"/>
        <v>53.081253216143836</v>
      </c>
      <c r="T51">
        <f t="shared" si="3"/>
        <v>3.7043158399268192E-3</v>
      </c>
      <c r="U51">
        <f t="shared" si="4"/>
        <v>32919.941456084998</v>
      </c>
      <c r="V51">
        <f t="shared" si="5"/>
        <v>2.4654736404064655E-5</v>
      </c>
      <c r="W51">
        <f t="shared" si="30"/>
        <v>39979.297099456897</v>
      </c>
      <c r="X51">
        <f t="shared" si="8"/>
        <v>1.9917000475323447E-5</v>
      </c>
      <c r="Y51" s="1"/>
      <c r="Z51">
        <f t="shared" si="9"/>
        <v>0.21227621483375958</v>
      </c>
      <c r="AA51">
        <f t="shared" ref="AA51:AB51" si="55">(H47-AB$2)/AB$4</f>
        <v>2.875E-3</v>
      </c>
      <c r="AB51">
        <f t="shared" si="55"/>
        <v>4.1446267157683292E-2</v>
      </c>
    </row>
    <row r="52" spans="1:28" x14ac:dyDescent="0.25">
      <c r="A52" s="2" t="s">
        <v>288</v>
      </c>
      <c r="B52" s="2" t="s">
        <v>12</v>
      </c>
      <c r="C52" s="3">
        <v>39072125</v>
      </c>
      <c r="D52" s="3">
        <v>26889451</v>
      </c>
      <c r="E52" s="2" t="s">
        <v>289</v>
      </c>
      <c r="F52" s="2" t="s">
        <v>1245</v>
      </c>
      <c r="G52" s="2">
        <v>77</v>
      </c>
      <c r="H52" s="2">
        <v>39057</v>
      </c>
      <c r="I52" s="10">
        <v>48280</v>
      </c>
      <c r="J52" s="1"/>
      <c r="K52">
        <f t="shared" si="0"/>
        <v>4.3051638603897038E-3</v>
      </c>
      <c r="L52" t="s">
        <v>290</v>
      </c>
      <c r="M52">
        <f t="shared" si="11"/>
        <v>-0.10879786594226916</v>
      </c>
      <c r="N52">
        <f t="shared" si="1"/>
        <v>-6.7923703265389809E-2</v>
      </c>
      <c r="O52" t="s">
        <v>291</v>
      </c>
      <c r="P52" t="s">
        <v>292</v>
      </c>
      <c r="Q52" s="1"/>
      <c r="R52">
        <v>0.54</v>
      </c>
      <c r="S52">
        <f t="shared" si="12"/>
        <v>54.00704861221395</v>
      </c>
      <c r="T52">
        <f t="shared" si="3"/>
        <v>3.7245594750529498E-3</v>
      </c>
      <c r="U52">
        <f t="shared" si="4"/>
        <v>33059.040024976144</v>
      </c>
      <c r="V52">
        <f t="shared" si="5"/>
        <v>2.4789471537207263E-5</v>
      </c>
      <c r="W52">
        <f t="shared" si="30"/>
        <v>40151.483596838509</v>
      </c>
      <c r="X52">
        <f t="shared" si="8"/>
        <v>2.0025844458356325E-5</v>
      </c>
      <c r="Y52" s="1"/>
      <c r="Z52">
        <f t="shared" si="9"/>
        <v>0.10485933503836317</v>
      </c>
      <c r="AA52">
        <f t="shared" ref="AA52:AB52" si="56">(H48-AB$2)/AB$4</f>
        <v>0.32547500000000001</v>
      </c>
      <c r="AB52">
        <f t="shared" si="56"/>
        <v>0.31891529963173754</v>
      </c>
    </row>
    <row r="53" spans="1:28" x14ac:dyDescent="0.25">
      <c r="A53" s="2" t="s">
        <v>293</v>
      </c>
      <c r="B53" s="2" t="s">
        <v>12</v>
      </c>
      <c r="C53" s="2">
        <v>38.459458980000001</v>
      </c>
      <c r="D53" s="2">
        <v>27.212469729999999</v>
      </c>
      <c r="E53" s="2" t="s">
        <v>294</v>
      </c>
      <c r="F53" s="2" t="s">
        <v>295</v>
      </c>
      <c r="G53" s="10">
        <v>104</v>
      </c>
      <c r="H53" s="2">
        <v>39057</v>
      </c>
      <c r="I53" s="10">
        <v>48280</v>
      </c>
      <c r="J53" s="1"/>
      <c r="K53">
        <f t="shared" si="0"/>
        <v>4.3091841036895819E-3</v>
      </c>
      <c r="L53" t="s">
        <v>296</v>
      </c>
      <c r="M53">
        <f t="shared" si="11"/>
        <v>-0.10879786594226916</v>
      </c>
      <c r="N53">
        <f t="shared" si="1"/>
        <v>-6.7923703265389809E-2</v>
      </c>
      <c r="O53" t="s">
        <v>297</v>
      </c>
      <c r="P53" t="s">
        <v>298</v>
      </c>
      <c r="Q53" s="1"/>
      <c r="R53">
        <v>0.53</v>
      </c>
      <c r="S53">
        <f t="shared" si="12"/>
        <v>54.932844008284064</v>
      </c>
      <c r="T53">
        <f t="shared" si="3"/>
        <v>3.7445392665307435E-3</v>
      </c>
      <c r="U53">
        <f t="shared" si="4"/>
        <v>33198.13859386729</v>
      </c>
      <c r="V53">
        <f t="shared" si="5"/>
        <v>2.4922450611773142E-5</v>
      </c>
      <c r="W53">
        <f t="shared" si="30"/>
        <v>40323.670094220121</v>
      </c>
      <c r="X53">
        <f t="shared" si="8"/>
        <v>2.0133269832853532E-5</v>
      </c>
      <c r="Y53" s="1"/>
      <c r="Z53">
        <f t="shared" si="9"/>
        <v>0.10997442455242967</v>
      </c>
      <c r="AA53">
        <f t="shared" ref="AA53:AB53" si="57">(H49-AB$2)/AB$4</f>
        <v>0.32547500000000001</v>
      </c>
      <c r="AB53">
        <f t="shared" si="57"/>
        <v>0.31891529963173754</v>
      </c>
    </row>
    <row r="54" spans="1:28" x14ac:dyDescent="0.25">
      <c r="A54" s="2" t="s">
        <v>299</v>
      </c>
      <c r="B54" s="2" t="s">
        <v>300</v>
      </c>
      <c r="C54" s="2">
        <v>38.453255200000001</v>
      </c>
      <c r="D54" s="2">
        <v>27.2162048</v>
      </c>
      <c r="E54" s="2" t="s">
        <v>301</v>
      </c>
      <c r="F54" s="2" t="s">
        <v>302</v>
      </c>
      <c r="G54" s="10">
        <v>104</v>
      </c>
      <c r="H54" s="2">
        <v>1400</v>
      </c>
      <c r="I54" s="2">
        <f>12*1400</f>
        <v>16800</v>
      </c>
      <c r="J54" s="1"/>
      <c r="K54">
        <f t="shared" si="0"/>
        <v>4.0593061577840293E-3</v>
      </c>
      <c r="L54" t="s">
        <v>303</v>
      </c>
      <c r="M54">
        <f t="shared" si="11"/>
        <v>-0.10879786594226916</v>
      </c>
      <c r="N54">
        <f t="shared" si="1"/>
        <v>-6.7923703265389809E-2</v>
      </c>
      <c r="O54" t="s">
        <v>304</v>
      </c>
      <c r="P54" t="s">
        <v>305</v>
      </c>
      <c r="Q54" s="1"/>
      <c r="R54">
        <v>0.52</v>
      </c>
      <c r="S54">
        <f t="shared" si="12"/>
        <v>55.858639404354172</v>
      </c>
      <c r="T54">
        <f t="shared" si="3"/>
        <v>3.764249792538206E-3</v>
      </c>
      <c r="U54">
        <f t="shared" si="4"/>
        <v>33337.237162758436</v>
      </c>
      <c r="V54">
        <f t="shared" si="5"/>
        <v>2.5053637541856576E-5</v>
      </c>
      <c r="W54">
        <f t="shared" si="30"/>
        <v>40495.856591601732</v>
      </c>
      <c r="X54">
        <f t="shared" si="8"/>
        <v>2.023924744729671E-5</v>
      </c>
      <c r="Y54" s="1"/>
      <c r="Z54">
        <f t="shared" si="9"/>
        <v>6.9053708439897693E-2</v>
      </c>
      <c r="AA54">
        <f t="shared" ref="AA54:AB54" si="58">(H50-AB$2)/AB$4</f>
        <v>0.32547500000000001</v>
      </c>
      <c r="AB54">
        <f t="shared" si="58"/>
        <v>0.31891529963173754</v>
      </c>
    </row>
    <row r="55" spans="1:28" x14ac:dyDescent="0.25">
      <c r="A55" s="2" t="s">
        <v>306</v>
      </c>
      <c r="B55" s="2" t="s">
        <v>12</v>
      </c>
      <c r="C55" s="3">
        <v>3.8452966429423504E+16</v>
      </c>
      <c r="D55" s="3">
        <v>2721578337990990</v>
      </c>
      <c r="E55" s="2" t="s">
        <v>307</v>
      </c>
      <c r="F55" s="2" t="s">
        <v>308</v>
      </c>
      <c r="G55" s="10">
        <v>104</v>
      </c>
      <c r="H55" s="2">
        <v>39057</v>
      </c>
      <c r="I55" s="10">
        <v>48280</v>
      </c>
      <c r="J55" s="1"/>
      <c r="K55">
        <f t="shared" si="0"/>
        <v>3.9433035955411403E-3</v>
      </c>
      <c r="L55" t="s">
        <v>309</v>
      </c>
      <c r="M55">
        <f t="shared" si="11"/>
        <v>-0.10879786594226916</v>
      </c>
      <c r="N55">
        <f t="shared" si="1"/>
        <v>-6.7923703265389809E-2</v>
      </c>
      <c r="O55" t="s">
        <v>310</v>
      </c>
      <c r="P55" t="s">
        <v>311</v>
      </c>
      <c r="Q55" s="1"/>
      <c r="R55">
        <v>0.51</v>
      </c>
      <c r="S55">
        <f t="shared" si="12"/>
        <v>56.784434800424286</v>
      </c>
      <c r="T55">
        <f t="shared" si="3"/>
        <v>3.7836856834314791E-3</v>
      </c>
      <c r="U55">
        <f t="shared" si="4"/>
        <v>33476.335731649582</v>
      </c>
      <c r="V55">
        <f t="shared" si="5"/>
        <v>2.5182996588832787E-5</v>
      </c>
      <c r="W55">
        <f t="shared" si="30"/>
        <v>40668.043088983344</v>
      </c>
      <c r="X55">
        <f t="shared" si="8"/>
        <v>2.0343748430713741E-5</v>
      </c>
      <c r="Y55" s="1"/>
      <c r="Z55">
        <f t="shared" si="9"/>
        <v>6.010230179028133E-2</v>
      </c>
      <c r="AA55">
        <f t="shared" ref="AA55:AB55" si="59">(H51-AB$2)/AB$4</f>
        <v>0.32547500000000001</v>
      </c>
      <c r="AB55">
        <f t="shared" si="59"/>
        <v>0.31891529963173754</v>
      </c>
    </row>
    <row r="56" spans="1:28" x14ac:dyDescent="0.25">
      <c r="A56" s="2" t="s">
        <v>312</v>
      </c>
      <c r="B56" s="2" t="s">
        <v>12</v>
      </c>
      <c r="C56" s="3">
        <v>3845254268010430</v>
      </c>
      <c r="D56" s="3">
        <v>2721777543032010</v>
      </c>
      <c r="E56" s="2" t="s">
        <v>313</v>
      </c>
      <c r="F56" s="2" t="s">
        <v>314</v>
      </c>
      <c r="G56" s="2">
        <v>532</v>
      </c>
      <c r="H56" s="2">
        <v>39057</v>
      </c>
      <c r="I56" s="10">
        <v>48280</v>
      </c>
      <c r="J56" s="1"/>
      <c r="K56">
        <f t="shared" si="0"/>
        <v>4.1297683409629304E-3</v>
      </c>
      <c r="L56" t="s">
        <v>315</v>
      </c>
      <c r="M56">
        <f t="shared" si="11"/>
        <v>-0.10879786594226916</v>
      </c>
      <c r="N56">
        <f t="shared" si="1"/>
        <v>-6.7923703265389809E-2</v>
      </c>
      <c r="O56" t="s">
        <v>316</v>
      </c>
      <c r="P56" t="s">
        <v>317</v>
      </c>
      <c r="Q56" s="1"/>
      <c r="R56">
        <v>0.5</v>
      </c>
      <c r="S56">
        <f t="shared" si="12"/>
        <v>57.7102301964944</v>
      </c>
      <c r="T56">
        <f t="shared" si="3"/>
        <v>3.8028416241728323E-3</v>
      </c>
      <c r="U56">
        <f t="shared" si="4"/>
        <v>33615.434300540728</v>
      </c>
      <c r="V56">
        <f t="shared" si="5"/>
        <v>2.531049237751782E-5</v>
      </c>
      <c r="W56">
        <f t="shared" si="30"/>
        <v>40840.229586364956</v>
      </c>
      <c r="X56">
        <f t="shared" si="8"/>
        <v>2.0446744205733385E-5</v>
      </c>
      <c r="Y56" s="1"/>
      <c r="Z56">
        <f t="shared" si="9"/>
        <v>7.5447570332480812E-2</v>
      </c>
      <c r="AA56">
        <f t="shared" ref="AA56:AB56" si="60">(H52-AB$2)/AB$4</f>
        <v>0.32547500000000001</v>
      </c>
      <c r="AB56">
        <f t="shared" si="60"/>
        <v>0.31891529963173754</v>
      </c>
    </row>
    <row r="57" spans="1:28" x14ac:dyDescent="0.25">
      <c r="A57" s="2" t="s">
        <v>318</v>
      </c>
      <c r="B57" s="2" t="s">
        <v>12</v>
      </c>
      <c r="C57" s="3">
        <v>3.8087901786031504E+16</v>
      </c>
      <c r="D57" s="3">
        <v>2773408651164600</v>
      </c>
      <c r="E57" s="2" t="s">
        <v>319</v>
      </c>
      <c r="F57" s="2" t="s">
        <v>1244</v>
      </c>
      <c r="G57" s="2">
        <v>67</v>
      </c>
      <c r="H57" s="2">
        <v>2600</v>
      </c>
      <c r="I57" s="2">
        <f>12*3000</f>
        <v>36000</v>
      </c>
      <c r="J57" s="1"/>
      <c r="K57">
        <f t="shared" si="0"/>
        <v>4.3091841036895819E-3</v>
      </c>
      <c r="L57" t="s">
        <v>320</v>
      </c>
      <c r="M57">
        <f t="shared" si="11"/>
        <v>-0.10879786594226916</v>
      </c>
      <c r="N57">
        <f t="shared" si="1"/>
        <v>-6.7923703265389809E-2</v>
      </c>
      <c r="O57" t="s">
        <v>321</v>
      </c>
      <c r="P57" t="s">
        <v>322</v>
      </c>
      <c r="Q57" s="1"/>
      <c r="R57">
        <v>0.49</v>
      </c>
      <c r="S57">
        <f t="shared" si="12"/>
        <v>58.636025592564515</v>
      </c>
      <c r="T57">
        <f t="shared" si="3"/>
        <v>3.8217123567439401E-3</v>
      </c>
      <c r="U57">
        <f t="shared" si="4"/>
        <v>33754.532869431874</v>
      </c>
      <c r="V57">
        <f t="shared" si="5"/>
        <v>2.5436089912230586E-5</v>
      </c>
      <c r="W57">
        <f t="shared" si="30"/>
        <v>41012.416083746568</v>
      </c>
      <c r="X57">
        <f t="shared" si="8"/>
        <v>2.0548206501560698E-5</v>
      </c>
      <c r="Y57" s="1"/>
      <c r="Z57">
        <f t="shared" si="9"/>
        <v>0.10997442455242967</v>
      </c>
      <c r="AA57">
        <f t="shared" ref="AA57:AB57" si="61">(H53-AB$2)/AB$4</f>
        <v>0.32547500000000001</v>
      </c>
      <c r="AB57">
        <f t="shared" si="61"/>
        <v>0.31891529963173754</v>
      </c>
    </row>
    <row r="58" spans="1:28" x14ac:dyDescent="0.25">
      <c r="A58" s="2" t="s">
        <v>323</v>
      </c>
      <c r="B58" s="2" t="s">
        <v>12</v>
      </c>
      <c r="C58" s="3">
        <v>3822679588632040</v>
      </c>
      <c r="D58" s="3">
        <v>2.79888342187758E+16</v>
      </c>
      <c r="E58" s="2" t="s">
        <v>324</v>
      </c>
      <c r="F58" s="2" t="s">
        <v>1242</v>
      </c>
      <c r="G58" s="2">
        <v>100</v>
      </c>
      <c r="H58" s="2" t="s">
        <v>325</v>
      </c>
      <c r="I58" s="2" t="s">
        <v>325</v>
      </c>
      <c r="J58" s="1"/>
      <c r="K58">
        <f t="shared" si="0"/>
        <v>4.3091841036895819E-3</v>
      </c>
      <c r="L58" t="s">
        <v>326</v>
      </c>
      <c r="M58">
        <f t="shared" si="11"/>
        <v>-2.8160147913348714</v>
      </c>
      <c r="N58">
        <f t="shared" si="1"/>
        <v>-1.8961739132822555</v>
      </c>
      <c r="O58" t="s">
        <v>327</v>
      </c>
      <c r="P58" t="s">
        <v>328</v>
      </c>
      <c r="Q58" s="1"/>
      <c r="R58">
        <v>0.48</v>
      </c>
      <c r="S58">
        <f t="shared" si="12"/>
        <v>59.561820988634629</v>
      </c>
      <c r="T58">
        <f t="shared" si="3"/>
        <v>3.8402926825429149E-3</v>
      </c>
      <c r="U58">
        <f t="shared" si="4"/>
        <v>33893.63143832302</v>
      </c>
      <c r="V58">
        <f t="shared" si="5"/>
        <v>2.5559754592746717E-5</v>
      </c>
      <c r="W58">
        <f t="shared" si="30"/>
        <v>41184.60258112818</v>
      </c>
      <c r="X58">
        <f t="shared" si="8"/>
        <v>2.0648107366865198E-5</v>
      </c>
      <c r="Y58" s="1"/>
      <c r="Z58">
        <f t="shared" si="9"/>
        <v>0.10997442455242967</v>
      </c>
      <c r="AA58">
        <f t="shared" ref="AA58:AB58" si="62">(H54-AB$2)/AB$4</f>
        <v>1.1666666666666667E-2</v>
      </c>
      <c r="AB58">
        <f t="shared" si="62"/>
        <v>0.10813525276196853</v>
      </c>
    </row>
    <row r="59" spans="1:28" x14ac:dyDescent="0.25">
      <c r="A59" s="2" t="s">
        <v>329</v>
      </c>
      <c r="B59" s="2" t="s">
        <v>12</v>
      </c>
      <c r="C59" s="3">
        <v>3844906307945750</v>
      </c>
      <c r="D59" s="3">
        <v>2.72189187936016E+16</v>
      </c>
      <c r="E59" s="2" t="s">
        <v>330</v>
      </c>
      <c r="F59" s="2" t="s">
        <v>331</v>
      </c>
      <c r="G59" s="10">
        <v>104</v>
      </c>
      <c r="H59" s="2">
        <v>39057</v>
      </c>
      <c r="I59" s="10">
        <v>48280</v>
      </c>
      <c r="J59" s="1"/>
      <c r="K59">
        <f t="shared" si="0"/>
        <v>4.3091841036895819E-3</v>
      </c>
      <c r="L59" t="s">
        <v>332</v>
      </c>
      <c r="M59">
        <f t="shared" si="11"/>
        <v>-0.10879786594226916</v>
      </c>
      <c r="N59">
        <f t="shared" si="1"/>
        <v>-6.7923703265389809E-2</v>
      </c>
      <c r="O59" t="s">
        <v>333</v>
      </c>
      <c r="P59" t="s">
        <v>334</v>
      </c>
      <c r="Q59" s="1"/>
      <c r="R59">
        <v>0.47</v>
      </c>
      <c r="S59">
        <f t="shared" si="12"/>
        <v>60.487616384704737</v>
      </c>
      <c r="T59">
        <f t="shared" si="3"/>
        <v>3.8585774647635811E-3</v>
      </c>
      <c r="U59">
        <f t="shared" si="4"/>
        <v>34032.730007214166</v>
      </c>
      <c r="V59">
        <f t="shared" si="5"/>
        <v>2.5681452230134234E-5</v>
      </c>
      <c r="W59">
        <f t="shared" si="30"/>
        <v>41356.789078509792</v>
      </c>
      <c r="X59">
        <f t="shared" si="8"/>
        <v>2.0746419182573487E-5</v>
      </c>
      <c r="Y59" s="1"/>
      <c r="Z59">
        <f t="shared" si="9"/>
        <v>0.10997442455242967</v>
      </c>
      <c r="AA59">
        <f t="shared" ref="AA59:AB59" si="63">(H55-AB$2)/AB$4</f>
        <v>0.32547500000000001</v>
      </c>
      <c r="AB59">
        <f t="shared" si="63"/>
        <v>0.31891529963173754</v>
      </c>
    </row>
    <row r="60" spans="1:28" x14ac:dyDescent="0.25">
      <c r="A60" s="2" t="s">
        <v>335</v>
      </c>
      <c r="B60" s="2" t="s">
        <v>12</v>
      </c>
      <c r="C60" s="3">
        <v>3.84469072748568E+16</v>
      </c>
      <c r="D60" s="3">
        <v>2.72187506455143E+16</v>
      </c>
      <c r="E60" s="2" t="s">
        <v>336</v>
      </c>
      <c r="F60" s="2" t="s">
        <v>331</v>
      </c>
      <c r="G60" s="2">
        <v>38</v>
      </c>
      <c r="H60" s="2">
        <v>39057</v>
      </c>
      <c r="I60" s="10">
        <v>48280</v>
      </c>
      <c r="J60" s="1"/>
      <c r="K60">
        <f t="shared" si="0"/>
        <v>9.8490050117068635E-8</v>
      </c>
      <c r="L60" t="s">
        <v>337</v>
      </c>
      <c r="M60">
        <f t="shared" si="11"/>
        <v>-0.10879786594226916</v>
      </c>
      <c r="N60">
        <f t="shared" si="1"/>
        <v>-6.7923703265389809E-2</v>
      </c>
      <c r="O60" t="s">
        <v>338</v>
      </c>
      <c r="P60" t="s">
        <v>339</v>
      </c>
      <c r="Q60" s="1"/>
      <c r="R60">
        <v>0.46</v>
      </c>
      <c r="S60">
        <f t="shared" si="12"/>
        <v>61.413411780774844</v>
      </c>
      <c r="T60">
        <f t="shared" si="3"/>
        <v>3.876561630755455E-3</v>
      </c>
      <c r="U60">
        <f t="shared" si="4"/>
        <v>34171.828576105312</v>
      </c>
      <c r="V60">
        <f t="shared" si="5"/>
        <v>2.5801149062460867E-5</v>
      </c>
      <c r="W60">
        <f t="shared" si="30"/>
        <v>41528.975575891403</v>
      </c>
      <c r="X60">
        <f t="shared" si="8"/>
        <v>2.0843114674558193E-5</v>
      </c>
      <c r="Y60" s="1"/>
      <c r="Z60">
        <f t="shared" si="9"/>
        <v>0.65728900255754474</v>
      </c>
      <c r="AA60">
        <f t="shared" ref="AA60:AB60" si="64">(H56-AB$2)/AB$4</f>
        <v>0.32547500000000001</v>
      </c>
      <c r="AB60">
        <f t="shared" si="64"/>
        <v>0.31891529963173754</v>
      </c>
    </row>
    <row r="61" spans="1:28" x14ac:dyDescent="0.25">
      <c r="A61" s="2" t="s">
        <v>340</v>
      </c>
      <c r="B61" s="2" t="s">
        <v>28</v>
      </c>
      <c r="C61" s="2">
        <v>38.450166940000003</v>
      </c>
      <c r="D61" s="2">
        <v>27.226886019999998</v>
      </c>
      <c r="E61" s="2" t="s">
        <v>341</v>
      </c>
      <c r="F61" s="2" t="s">
        <v>342</v>
      </c>
      <c r="G61" s="10">
        <v>104</v>
      </c>
      <c r="H61" s="2">
        <v>39057</v>
      </c>
      <c r="I61" s="10">
        <v>48280</v>
      </c>
      <c r="J61" s="1"/>
      <c r="K61">
        <f t="shared" si="0"/>
        <v>3.9784249027035182E-3</v>
      </c>
      <c r="L61" t="s">
        <v>343</v>
      </c>
      <c r="M61">
        <f t="shared" si="11"/>
        <v>-2.7297450324461887</v>
      </c>
      <c r="N61">
        <f t="shared" si="1"/>
        <v>-0.78110389954897019</v>
      </c>
      <c r="O61" t="s">
        <v>344</v>
      </c>
      <c r="P61" t="s">
        <v>345</v>
      </c>
      <c r="Q61" s="1"/>
      <c r="R61">
        <v>0.45</v>
      </c>
      <c r="S61">
        <f t="shared" si="12"/>
        <v>62.339207176844958</v>
      </c>
      <c r="T61">
        <f t="shared" si="3"/>
        <v>3.8942401743629397E-3</v>
      </c>
      <c r="U61">
        <f t="shared" si="4"/>
        <v>34310.927144996458</v>
      </c>
      <c r="V61">
        <f t="shared" si="5"/>
        <v>2.5918811770362927E-5</v>
      </c>
      <c r="W61">
        <f t="shared" si="30"/>
        <v>41701.162073273015</v>
      </c>
      <c r="X61">
        <f t="shared" si="8"/>
        <v>2.0938166926215074E-5</v>
      </c>
      <c r="Y61" s="1"/>
      <c r="Z61">
        <f t="shared" si="9"/>
        <v>6.2659846547314574E-2</v>
      </c>
      <c r="AA61">
        <f t="shared" ref="AA61:AB61" si="65">(H57-AB$2)/AB$4</f>
        <v>2.1666666666666667E-2</v>
      </c>
      <c r="AB61">
        <f t="shared" si="65"/>
        <v>0.23669233344492802</v>
      </c>
    </row>
    <row r="62" spans="1:28" x14ac:dyDescent="0.25">
      <c r="A62" s="2" t="s">
        <v>346</v>
      </c>
      <c r="B62" s="2" t="s">
        <v>28</v>
      </c>
      <c r="C62" s="2">
        <v>38.458123999999998</v>
      </c>
      <c r="D62" s="2">
        <v>27.234340629999998</v>
      </c>
      <c r="E62" s="2" t="s">
        <v>347</v>
      </c>
      <c r="F62" s="2" t="s">
        <v>348</v>
      </c>
      <c r="G62" s="10">
        <v>104</v>
      </c>
      <c r="H62" s="2">
        <v>62000</v>
      </c>
      <c r="I62" s="2">
        <f>12*570</f>
        <v>6840</v>
      </c>
      <c r="J62" s="1"/>
      <c r="K62">
        <f t="shared" si="0"/>
        <v>4.3051638603897038E-3</v>
      </c>
      <c r="L62" t="s">
        <v>349</v>
      </c>
      <c r="M62" t="e">
        <f t="shared" si="11"/>
        <v>#VALUE!</v>
      </c>
      <c r="N62" t="e">
        <f t="shared" si="1"/>
        <v>#VALUE!</v>
      </c>
      <c r="O62" t="s">
        <v>350</v>
      </c>
      <c r="P62" t="s">
        <v>351</v>
      </c>
      <c r="Q62" s="1"/>
      <c r="R62">
        <v>0.44</v>
      </c>
      <c r="S62">
        <f t="shared" si="12"/>
        <v>63.265002572915073</v>
      </c>
      <c r="T62">
        <f t="shared" si="3"/>
        <v>3.9116081582422036E-3</v>
      </c>
      <c r="U62">
        <f t="shared" si="4"/>
        <v>34450.025713887604</v>
      </c>
      <c r="V62">
        <f t="shared" si="5"/>
        <v>2.6034407492465757E-5</v>
      </c>
      <c r="W62">
        <f t="shared" si="30"/>
        <v>41873.348570654627</v>
      </c>
      <c r="X62">
        <f t="shared" si="8"/>
        <v>2.1031549390920228E-5</v>
      </c>
      <c r="Y62" s="1"/>
      <c r="Z62">
        <f t="shared" si="9"/>
        <v>0.10485933503836317</v>
      </c>
    </row>
    <row r="63" spans="1:28" x14ac:dyDescent="0.25">
      <c r="A63" s="2" t="s">
        <v>352</v>
      </c>
      <c r="B63" s="2" t="s">
        <v>28</v>
      </c>
      <c r="C63" s="3">
        <v>383911765</v>
      </c>
      <c r="D63" s="3">
        <v>271803176</v>
      </c>
      <c r="E63" s="2" t="s">
        <v>353</v>
      </c>
      <c r="F63" s="2" t="s">
        <v>1243</v>
      </c>
      <c r="G63" s="10">
        <v>104</v>
      </c>
      <c r="H63" s="2">
        <v>40000</v>
      </c>
      <c r="I63" s="2">
        <f>12*570</f>
        <v>6840</v>
      </c>
      <c r="J63" s="1"/>
      <c r="K63">
        <f t="shared" si="0"/>
        <v>4.3091841036895819E-3</v>
      </c>
      <c r="L63" t="s">
        <v>354</v>
      </c>
      <c r="M63">
        <f t="shared" si="11"/>
        <v>-0.10879786594226916</v>
      </c>
      <c r="N63">
        <f t="shared" si="1"/>
        <v>-6.7923703265389809E-2</v>
      </c>
      <c r="O63" t="s">
        <v>355</v>
      </c>
      <c r="P63" t="s">
        <v>356</v>
      </c>
      <c r="Q63" s="1"/>
      <c r="R63">
        <v>0.42999999999999899</v>
      </c>
      <c r="S63">
        <f t="shared" si="12"/>
        <v>64.190797968985279</v>
      </c>
      <c r="T63">
        <f t="shared" si="3"/>
        <v>3.9286607161542744E-3</v>
      </c>
      <c r="U63">
        <f t="shared" si="4"/>
        <v>34589.124282778765</v>
      </c>
      <c r="V63">
        <f t="shared" si="5"/>
        <v>2.6147903840645789E-5</v>
      </c>
      <c r="W63">
        <f t="shared" si="30"/>
        <v>42045.535068036261</v>
      </c>
      <c r="X63">
        <f t="shared" si="8"/>
        <v>2.1123235904359348E-5</v>
      </c>
      <c r="Y63" s="1"/>
      <c r="Z63">
        <f t="shared" si="9"/>
        <v>0.10997442455242967</v>
      </c>
      <c r="AA63">
        <f t="shared" ref="AA63:AB63" si="66">(H59-AB$2)/AB$4</f>
        <v>0.32547500000000001</v>
      </c>
      <c r="AB63">
        <f t="shared" si="66"/>
        <v>0.31891529963173754</v>
      </c>
    </row>
    <row r="64" spans="1:28" x14ac:dyDescent="0.25">
      <c r="A64" s="2" t="s">
        <v>357</v>
      </c>
      <c r="B64" s="2" t="s">
        <v>12</v>
      </c>
      <c r="C64" s="3">
        <v>382750</v>
      </c>
      <c r="D64" s="3">
        <v>271335</v>
      </c>
      <c r="E64" s="2" t="s">
        <v>358</v>
      </c>
      <c r="F64" s="2" t="s">
        <v>359</v>
      </c>
      <c r="G64" s="2">
        <v>28</v>
      </c>
      <c r="H64" s="2">
        <v>39057</v>
      </c>
      <c r="I64" s="10">
        <v>48280</v>
      </c>
      <c r="J64" s="1"/>
      <c r="K64">
        <f t="shared" si="0"/>
        <v>3.3422192158745309E-3</v>
      </c>
      <c r="L64" t="s">
        <v>360</v>
      </c>
      <c r="M64">
        <f t="shared" si="11"/>
        <v>-0.10879786594226916</v>
      </c>
      <c r="N64">
        <f t="shared" si="1"/>
        <v>-6.7923703265389809E-2</v>
      </c>
      <c r="O64" t="s">
        <v>361</v>
      </c>
      <c r="P64" t="s">
        <v>362</v>
      </c>
      <c r="Q64" s="1"/>
      <c r="R64">
        <v>0.41999999999999899</v>
      </c>
      <c r="S64">
        <f t="shared" si="12"/>
        <v>65.116593365055394</v>
      </c>
      <c r="T64">
        <f t="shared" si="3"/>
        <v>3.9453930552328228E-3</v>
      </c>
      <c r="U64">
        <f t="shared" si="4"/>
        <v>34728.222851669911</v>
      </c>
      <c r="V64">
        <f t="shared" si="5"/>
        <v>2.6259268915124212E-5</v>
      </c>
      <c r="W64">
        <f t="shared" si="30"/>
        <v>42217.721565417873</v>
      </c>
      <c r="X64">
        <f t="shared" si="8"/>
        <v>2.1213200696720929E-5</v>
      </c>
      <c r="Y64" s="1"/>
      <c r="Z64">
        <f t="shared" si="9"/>
        <v>2.557544757033248E-2</v>
      </c>
      <c r="AA64">
        <f t="shared" ref="AA64:AB64" si="67">(H60-AB$2)/AB$4</f>
        <v>0.32547500000000001</v>
      </c>
      <c r="AB64">
        <f t="shared" si="67"/>
        <v>0.31891529963173754</v>
      </c>
    </row>
    <row r="65" spans="1:28" x14ac:dyDescent="0.25">
      <c r="A65" s="2" t="s">
        <v>363</v>
      </c>
      <c r="B65" s="2" t="s">
        <v>28</v>
      </c>
      <c r="C65" s="3">
        <v>3.83727875650502E+16</v>
      </c>
      <c r="D65" s="3">
        <v>2718955787380660</v>
      </c>
      <c r="E65" s="2" t="s">
        <v>364</v>
      </c>
      <c r="F65" s="2" t="s">
        <v>1238</v>
      </c>
      <c r="G65" s="2">
        <v>500</v>
      </c>
      <c r="H65" s="2" t="s">
        <v>365</v>
      </c>
      <c r="I65" s="2" t="s">
        <v>366</v>
      </c>
      <c r="J65" s="1"/>
      <c r="K65">
        <f t="shared" si="0"/>
        <v>4.3091841036895819E-3</v>
      </c>
      <c r="L65" t="s">
        <v>367</v>
      </c>
      <c r="M65">
        <f t="shared" si="11"/>
        <v>-0.10879786594226916</v>
      </c>
      <c r="N65">
        <f t="shared" si="1"/>
        <v>-6.7923703265389809E-2</v>
      </c>
      <c r="O65" t="s">
        <v>368</v>
      </c>
      <c r="P65" t="s">
        <v>369</v>
      </c>
      <c r="Q65" s="1"/>
      <c r="R65">
        <v>0.40999999999999898</v>
      </c>
      <c r="S65">
        <f t="shared" si="12"/>
        <v>66.042388761125494</v>
      </c>
      <c r="T65">
        <f t="shared" si="3"/>
        <v>3.9618004582252135E-3</v>
      </c>
      <c r="U65">
        <f t="shared" si="4"/>
        <v>34867.321420561057</v>
      </c>
      <c r="V65">
        <f t="shared" si="5"/>
        <v>2.6368471319382657E-5</v>
      </c>
      <c r="W65">
        <f t="shared" si="30"/>
        <v>42389.908062799484</v>
      </c>
      <c r="X65">
        <f t="shared" si="8"/>
        <v>2.1301418404745717E-5</v>
      </c>
      <c r="Y65" s="1"/>
      <c r="Z65">
        <f t="shared" si="9"/>
        <v>0.10997442455242967</v>
      </c>
      <c r="AA65">
        <f t="shared" ref="AA65:AB65" si="68">(H61-AB$2)/AB$4</f>
        <v>0.32547500000000001</v>
      </c>
      <c r="AB65">
        <f t="shared" si="68"/>
        <v>0.31891529963173754</v>
      </c>
    </row>
    <row r="66" spans="1:28" x14ac:dyDescent="0.25">
      <c r="A66" s="2" t="s">
        <v>370</v>
      </c>
      <c r="B66" s="2" t="s">
        <v>12</v>
      </c>
      <c r="C66" s="3">
        <v>3846963855461140</v>
      </c>
      <c r="D66" s="3">
        <v>2723673593109660</v>
      </c>
      <c r="E66" s="2" t="s">
        <v>371</v>
      </c>
      <c r="F66" s="2" t="s">
        <v>372</v>
      </c>
      <c r="G66" s="10">
        <v>104</v>
      </c>
      <c r="H66" s="2">
        <v>39057</v>
      </c>
      <c r="I66" s="10">
        <v>48280</v>
      </c>
      <c r="J66" s="1"/>
      <c r="K66">
        <f t="shared" si="0"/>
        <v>4.3091841036895819E-3</v>
      </c>
      <c r="L66" t="s">
        <v>373</v>
      </c>
      <c r="M66">
        <f t="shared" si="11"/>
        <v>1.5406080325436027</v>
      </c>
      <c r="N66">
        <f t="shared" si="1"/>
        <v>-2.4746164829063972</v>
      </c>
      <c r="O66" t="s">
        <v>374</v>
      </c>
      <c r="P66" t="s">
        <v>375</v>
      </c>
      <c r="Q66" s="1"/>
      <c r="R66">
        <v>0.39999999999999902</v>
      </c>
      <c r="S66">
        <f t="shared" si="12"/>
        <v>66.968184157195608</v>
      </c>
      <c r="T66">
        <f t="shared" si="3"/>
        <v>3.9778782857052978E-3</v>
      </c>
      <c r="U66">
        <f t="shared" si="4"/>
        <v>35006.419989452203</v>
      </c>
      <c r="V66">
        <f t="shared" si="5"/>
        <v>2.647548017489087E-5</v>
      </c>
      <c r="W66">
        <f t="shared" si="30"/>
        <v>42562.094560181089</v>
      </c>
      <c r="X66">
        <f t="shared" si="8"/>
        <v>2.1387864083624257E-5</v>
      </c>
      <c r="Y66" s="1"/>
      <c r="Z66">
        <f t="shared" si="9"/>
        <v>0.10997442455242967</v>
      </c>
      <c r="AA66">
        <f t="shared" ref="AA66:AB66" si="69">(H62-AB$2)/AB$4</f>
        <v>0.51666666666666672</v>
      </c>
      <c r="AB66">
        <f t="shared" si="69"/>
        <v>4.1446267157683292E-2</v>
      </c>
    </row>
    <row r="67" spans="1:28" x14ac:dyDescent="0.25">
      <c r="A67" s="2" t="s">
        <v>376</v>
      </c>
      <c r="B67" s="2" t="s">
        <v>28</v>
      </c>
      <c r="C67" s="3">
        <v>38325014</v>
      </c>
      <c r="D67" s="3">
        <v>26635465</v>
      </c>
      <c r="E67" s="2" t="s">
        <v>377</v>
      </c>
      <c r="F67" s="2" t="s">
        <v>1237</v>
      </c>
      <c r="G67" s="10">
        <v>104</v>
      </c>
      <c r="H67" s="2">
        <v>305</v>
      </c>
      <c r="I67" s="2">
        <f>12*750</f>
        <v>9000</v>
      </c>
      <c r="J67" s="1"/>
      <c r="K67">
        <f t="shared" si="0"/>
        <v>4.3091841036895819E-3</v>
      </c>
      <c r="L67" t="s">
        <v>378</v>
      </c>
      <c r="M67">
        <f t="shared" si="11"/>
        <v>-4.1004213748912714E-2</v>
      </c>
      <c r="N67">
        <f t="shared" si="1"/>
        <v>-2.4746164829063972</v>
      </c>
      <c r="O67" t="s">
        <v>379</v>
      </c>
      <c r="P67" t="s">
        <v>380</v>
      </c>
      <c r="Q67" s="1"/>
      <c r="R67">
        <v>0.38999999999999901</v>
      </c>
      <c r="S67">
        <f t="shared" si="12"/>
        <v>67.893979553265723</v>
      </c>
      <c r="T67">
        <f t="shared" si="3"/>
        <v>3.993621978256548E-3</v>
      </c>
      <c r="U67">
        <f t="shared" si="4"/>
        <v>35145.518558343349</v>
      </c>
      <c r="V67">
        <f t="shared" si="5"/>
        <v>2.6580265135636918E-5</v>
      </c>
      <c r="W67">
        <f t="shared" si="30"/>
        <v>42734.281057562701</v>
      </c>
      <c r="X67">
        <f t="shared" si="8"/>
        <v>2.1472513218734936E-5</v>
      </c>
      <c r="Y67" s="1"/>
      <c r="Z67">
        <f t="shared" si="9"/>
        <v>0.10997442455242967</v>
      </c>
      <c r="AA67">
        <f t="shared" ref="AA67:AB67" si="70">(H63-AB$2)/AB$4</f>
        <v>0.33333333333333331</v>
      </c>
      <c r="AB67">
        <f t="shared" si="70"/>
        <v>4.1446267157683292E-2</v>
      </c>
    </row>
    <row r="68" spans="1:28" x14ac:dyDescent="0.25">
      <c r="A68" s="2" t="s">
        <v>381</v>
      </c>
      <c r="B68" s="2" t="s">
        <v>300</v>
      </c>
      <c r="C68" s="3">
        <v>3543038325515</v>
      </c>
      <c r="D68" s="3">
        <v>26633555</v>
      </c>
      <c r="E68" s="2" t="s">
        <v>382</v>
      </c>
      <c r="F68" s="2" t="s">
        <v>383</v>
      </c>
      <c r="G68" s="2">
        <v>18</v>
      </c>
      <c r="H68" s="2"/>
      <c r="I68" s="2"/>
      <c r="J68" s="1"/>
      <c r="K68">
        <f t="shared" si="0"/>
        <v>3.0765144012503292E-3</v>
      </c>
      <c r="L68" t="s">
        <v>384</v>
      </c>
      <c r="M68">
        <f t="shared" si="11"/>
        <v>-0.10879786594226916</v>
      </c>
      <c r="N68">
        <f t="shared" si="1"/>
        <v>-6.7923703265389809E-2</v>
      </c>
      <c r="O68" t="s">
        <v>385</v>
      </c>
      <c r="P68" t="s">
        <v>386</v>
      </c>
      <c r="Q68" s="1"/>
      <c r="R68">
        <v>0.37999999999999901</v>
      </c>
      <c r="S68">
        <f t="shared" si="12"/>
        <v>68.819774949335837</v>
      </c>
      <c r="T68">
        <f t="shared" si="3"/>
        <v>4.009027058624064E-3</v>
      </c>
      <c r="U68">
        <f t="shared" si="4"/>
        <v>35284.617127234502</v>
      </c>
      <c r="V68">
        <f t="shared" si="5"/>
        <v>2.6682796402450297E-5</v>
      </c>
      <c r="W68">
        <f t="shared" si="30"/>
        <v>42906.467554944313</v>
      </c>
      <c r="X68">
        <f t="shared" si="8"/>
        <v>2.1555341737214687E-5</v>
      </c>
      <c r="Y68" s="1"/>
      <c r="Z68">
        <f t="shared" si="9"/>
        <v>1.278772378516624E-2</v>
      </c>
      <c r="AA68">
        <f t="shared" ref="AA68:AB68" si="71">(H64-AB$2)/AB$4</f>
        <v>0.32547500000000001</v>
      </c>
      <c r="AB68">
        <f t="shared" si="71"/>
        <v>0.31891529963173754</v>
      </c>
    </row>
    <row r="69" spans="1:28" x14ac:dyDescent="0.25">
      <c r="A69" s="2" t="s">
        <v>387</v>
      </c>
      <c r="B69" s="2" t="s">
        <v>12</v>
      </c>
      <c r="C69" s="3">
        <v>3846844100222310</v>
      </c>
      <c r="D69" s="3">
        <v>2723393921719770</v>
      </c>
      <c r="E69" s="2" t="s">
        <v>388</v>
      </c>
      <c r="F69" s="2" t="s">
        <v>372</v>
      </c>
      <c r="G69" s="10">
        <v>104</v>
      </c>
      <c r="H69" s="2">
        <v>39057</v>
      </c>
      <c r="I69" s="10">
        <v>48280</v>
      </c>
      <c r="J69" s="1"/>
      <c r="K69">
        <f t="shared" si="0"/>
        <v>4.5859659692682052E-7</v>
      </c>
      <c r="L69" t="s">
        <v>389</v>
      </c>
      <c r="M69" t="e">
        <f t="shared" si="11"/>
        <v>#VALUE!</v>
      </c>
      <c r="N69" t="e">
        <f t="shared" si="1"/>
        <v>#VALUE!</v>
      </c>
      <c r="O69" t="s">
        <v>390</v>
      </c>
      <c r="P69" t="s">
        <v>391</v>
      </c>
      <c r="Q69" s="1"/>
      <c r="R69">
        <v>0.369999999999999</v>
      </c>
      <c r="S69">
        <f t="shared" si="12"/>
        <v>69.745570345405952</v>
      </c>
      <c r="T69">
        <f t="shared" si="3"/>
        <v>4.0240891338340582E-3</v>
      </c>
      <c r="U69">
        <f t="shared" si="4"/>
        <v>35423.715696125648</v>
      </c>
      <c r="V69">
        <f t="shared" si="5"/>
        <v>2.6783044737108479E-5</v>
      </c>
      <c r="W69">
        <f t="shared" si="30"/>
        <v>43078.654052325925</v>
      </c>
      <c r="X69">
        <f t="shared" si="8"/>
        <v>2.1636326019354824E-5</v>
      </c>
      <c r="Y69" s="1"/>
      <c r="Z69">
        <f t="shared" si="9"/>
        <v>0.61636828644501274</v>
      </c>
    </row>
    <row r="70" spans="1:28" x14ac:dyDescent="0.25">
      <c r="A70" s="2" t="s">
        <v>392</v>
      </c>
      <c r="B70" s="2" t="s">
        <v>12</v>
      </c>
      <c r="C70" s="3">
        <v>382736</v>
      </c>
      <c r="D70" s="3">
        <v>271217</v>
      </c>
      <c r="E70" s="2" t="s">
        <v>393</v>
      </c>
      <c r="F70" s="2" t="s">
        <v>394</v>
      </c>
      <c r="G70" s="2">
        <v>112</v>
      </c>
      <c r="H70" s="2">
        <v>39057</v>
      </c>
      <c r="I70" s="10">
        <v>48280</v>
      </c>
      <c r="J70" s="1"/>
      <c r="K70">
        <f t="shared" si="0"/>
        <v>4.3091841036895819E-3</v>
      </c>
      <c r="L70" t="s">
        <v>395</v>
      </c>
      <c r="M70">
        <f t="shared" si="11"/>
        <v>-0.10879786594226916</v>
      </c>
      <c r="N70">
        <f t="shared" si="1"/>
        <v>-6.7923703265389809E-2</v>
      </c>
      <c r="O70" t="s">
        <v>396</v>
      </c>
      <c r="P70" t="s">
        <v>397</v>
      </c>
      <c r="Q70" s="1"/>
      <c r="R70">
        <v>0.35999999999999899</v>
      </c>
      <c r="S70">
        <f t="shared" si="12"/>
        <v>70.671365741476052</v>
      </c>
      <c r="T70">
        <f t="shared" si="3"/>
        <v>4.0388038972793902E-3</v>
      </c>
      <c r="U70">
        <f t="shared" si="4"/>
        <v>35562.814265016794</v>
      </c>
      <c r="V70">
        <f t="shared" si="5"/>
        <v>2.6880981476217637E-5</v>
      </c>
      <c r="W70">
        <f t="shared" si="30"/>
        <v>43250.840549707536</v>
      </c>
      <c r="X70">
        <f t="shared" si="8"/>
        <v>2.1715442909814342E-5</v>
      </c>
      <c r="Y70" s="1"/>
      <c r="Z70">
        <f t="shared" si="9"/>
        <v>0.10997442455242967</v>
      </c>
      <c r="AA70">
        <f t="shared" ref="AA70:AB70" si="72">(H66-AB$2)/AB$4</f>
        <v>0.32547500000000001</v>
      </c>
      <c r="AB70">
        <f t="shared" si="72"/>
        <v>0.31891529963173754</v>
      </c>
    </row>
    <row r="71" spans="1:28" x14ac:dyDescent="0.25">
      <c r="A71" s="2" t="s">
        <v>398</v>
      </c>
      <c r="B71" s="2" t="s">
        <v>12</v>
      </c>
      <c r="C71" s="3">
        <v>3845816019080850</v>
      </c>
      <c r="D71" s="3">
        <v>2.71127546541733E+16</v>
      </c>
      <c r="E71" s="2" t="s">
        <v>399</v>
      </c>
      <c r="F71" s="2" t="s">
        <v>1236</v>
      </c>
      <c r="G71" s="2">
        <v>38</v>
      </c>
      <c r="H71" s="2">
        <v>39057</v>
      </c>
      <c r="I71" s="10">
        <v>48280</v>
      </c>
      <c r="J71" s="1"/>
      <c r="K71">
        <f t="shared" ref="K71:K134" si="73">_xlfn.NORM.DIST(G67,$K$2,$K$3,FALSE)</f>
        <v>4.3091841036895819E-3</v>
      </c>
      <c r="L71" t="s">
        <v>400</v>
      </c>
      <c r="M71">
        <f t="shared" ref="M71:M134" si="74">(H67-$M$2)/$M$3</f>
        <v>-2.8947359463207945</v>
      </c>
      <c r="N71">
        <f t="shared" ref="N71:N134" si="75">(I67-N$2)/N$3</f>
        <v>-2.3491711063614025</v>
      </c>
      <c r="O71" t="s">
        <v>401</v>
      </c>
      <c r="P71" t="s">
        <v>402</v>
      </c>
      <c r="Q71" s="1"/>
      <c r="R71">
        <v>0.34999999999999898</v>
      </c>
      <c r="S71">
        <f t="shared" si="12"/>
        <v>71.59716113754618</v>
      </c>
      <c r="T71">
        <f t="shared" ref="T71:T134" si="76">_xlfn.NORM.DIST(S71,$K$2,$K$3,FALSE)</f>
        <v>4.0531671307697933E-3</v>
      </c>
      <c r="U71">
        <f t="shared" ref="U71:U134" si="77">($M$2-$M$3*R71)</f>
        <v>35701.91283390794</v>
      </c>
      <c r="V71">
        <f t="shared" ref="V71:V134" si="78">_xlfn.NORM.DIST(U71,$M$2,$M$3,FALSE)</f>
        <v>2.6976578544858231E-5</v>
      </c>
      <c r="W71">
        <f t="shared" si="30"/>
        <v>43423.027047089148</v>
      </c>
      <c r="X71">
        <f t="shared" si="8"/>
        <v>2.1792669728643377E-5</v>
      </c>
      <c r="Y71" s="1"/>
      <c r="Z71">
        <f t="shared" si="9"/>
        <v>0.10997442455242967</v>
      </c>
      <c r="AA71">
        <f t="shared" ref="AA71:AB71" si="79">(H67-AB$2)/AB$4</f>
        <v>2.5416666666666665E-3</v>
      </c>
      <c r="AB71">
        <f t="shared" si="79"/>
        <v>5.5908938734516238E-2</v>
      </c>
    </row>
    <row r="72" spans="1:28" x14ac:dyDescent="0.25">
      <c r="A72" s="2" t="s">
        <v>398</v>
      </c>
      <c r="B72" s="2" t="s">
        <v>12</v>
      </c>
      <c r="C72" s="3">
        <v>3845814338811240</v>
      </c>
      <c r="D72" s="3">
        <v>2.71126902815604E+16</v>
      </c>
      <c r="E72" s="2" t="s">
        <v>399</v>
      </c>
      <c r="F72" s="2" t="s">
        <v>1236</v>
      </c>
      <c r="G72" s="2">
        <v>38</v>
      </c>
      <c r="H72" s="2">
        <v>50000</v>
      </c>
      <c r="I72" s="2">
        <v>60000</v>
      </c>
      <c r="J72" s="1"/>
      <c r="K72">
        <f t="shared" si="73"/>
        <v>2.7990840115835951E-3</v>
      </c>
      <c r="L72" t="s">
        <v>403</v>
      </c>
      <c r="M72">
        <f t="shared" si="74"/>
        <v>-2.9166628433716677</v>
      </c>
      <c r="N72">
        <f t="shared" si="75"/>
        <v>-2.8718601752988802</v>
      </c>
      <c r="O72" t="s">
        <v>404</v>
      </c>
      <c r="P72" t="s">
        <v>405</v>
      </c>
      <c r="Q72" s="1"/>
      <c r="R72">
        <v>0.33999999999999903</v>
      </c>
      <c r="S72">
        <f t="shared" ref="S72:S135" si="80">(K$2-K$3*R72)</f>
        <v>72.522956533616281</v>
      </c>
      <c r="T72">
        <f t="shared" si="76"/>
        <v>4.0671747065454001E-3</v>
      </c>
      <c r="U72">
        <f t="shared" si="77"/>
        <v>35841.011402799086</v>
      </c>
      <c r="V72">
        <f t="shared" si="78"/>
        <v>2.706980846998642E-5</v>
      </c>
      <c r="W72">
        <f t="shared" ref="W72:W135" si="81">($N$2-$N$3*R72)</f>
        <v>43595.21354447076</v>
      </c>
      <c r="X72">
        <f t="shared" ref="X72:X135" si="82">_xlfn.NORM.DIST(W72,$N$2,$N$3,FALSE)</f>
        <v>2.1867984282109315E-5</v>
      </c>
      <c r="Y72" s="1"/>
      <c r="Z72">
        <f t="shared" ref="Z72:Z135" si="83">(G68-AA$2)/AA$4</f>
        <v>0</v>
      </c>
      <c r="AA72">
        <f t="shared" ref="AA72:AB72" si="84">(H68-AB$2)/AB$4</f>
        <v>0</v>
      </c>
      <c r="AB72">
        <f t="shared" si="84"/>
        <v>-4.3521928356210242E-3</v>
      </c>
    </row>
    <row r="73" spans="1:28" x14ac:dyDescent="0.25">
      <c r="A73" s="2" t="s">
        <v>406</v>
      </c>
      <c r="B73" s="2" t="s">
        <v>12</v>
      </c>
      <c r="C73" s="3">
        <v>3845406624753820</v>
      </c>
      <c r="D73" s="3">
        <v>2.72045853256208E+16</v>
      </c>
      <c r="E73" s="2" t="s">
        <v>407</v>
      </c>
      <c r="F73" s="2" t="s">
        <v>408</v>
      </c>
      <c r="G73" s="2">
        <v>250</v>
      </c>
      <c r="H73" s="2">
        <v>39057</v>
      </c>
      <c r="I73" s="10">
        <v>48280</v>
      </c>
      <c r="J73" s="1"/>
      <c r="K73">
        <f t="shared" si="73"/>
        <v>4.3091841036895819E-3</v>
      </c>
      <c r="L73" t="s">
        <v>409</v>
      </c>
      <c r="M73">
        <f t="shared" si="74"/>
        <v>-0.10879786594226916</v>
      </c>
      <c r="N73">
        <f t="shared" si="75"/>
        <v>-6.7923703265389809E-2</v>
      </c>
      <c r="O73" t="s">
        <v>410</v>
      </c>
      <c r="P73" t="s">
        <v>411</v>
      </c>
      <c r="Q73" s="1"/>
      <c r="R73">
        <v>0.32999999999999902</v>
      </c>
      <c r="S73">
        <f t="shared" si="80"/>
        <v>73.448751929686395</v>
      </c>
      <c r="T73">
        <f t="shared" si="76"/>
        <v>4.0808225892522499E-3</v>
      </c>
      <c r="U73">
        <f t="shared" si="77"/>
        <v>35980.109971690232</v>
      </c>
      <c r="V73">
        <f t="shared" si="78"/>
        <v>2.7160644393582406E-5</v>
      </c>
      <c r="W73">
        <f t="shared" si="81"/>
        <v>43767.400041852372</v>
      </c>
      <c r="X73">
        <f t="shared" si="82"/>
        <v>2.1941364873318532E-5</v>
      </c>
      <c r="Y73" s="1"/>
      <c r="Z73">
        <f t="shared" si="83"/>
        <v>0.10997442455242967</v>
      </c>
      <c r="AA73">
        <f t="shared" ref="AA73:AB73" si="85">(H69-AB$2)/AB$4</f>
        <v>0.32547500000000001</v>
      </c>
      <c r="AB73">
        <f t="shared" si="85"/>
        <v>0.31891529963173754</v>
      </c>
    </row>
    <row r="74" spans="1:28" x14ac:dyDescent="0.25">
      <c r="A74" s="2" t="s">
        <v>412</v>
      </c>
      <c r="B74" s="2" t="s">
        <v>12</v>
      </c>
      <c r="C74" s="3">
        <v>3845123002377990</v>
      </c>
      <c r="D74" s="3">
        <v>2720565099340140</v>
      </c>
      <c r="E74" s="2" t="s">
        <v>413</v>
      </c>
      <c r="F74" s="2" t="s">
        <v>414</v>
      </c>
      <c r="G74" s="10">
        <v>104</v>
      </c>
      <c r="H74" s="2">
        <v>39057</v>
      </c>
      <c r="I74" s="10">
        <v>48280</v>
      </c>
      <c r="J74" s="1"/>
      <c r="K74">
        <f t="shared" si="73"/>
        <v>4.293125620556483E-3</v>
      </c>
      <c r="L74" t="s">
        <v>415</v>
      </c>
      <c r="M74">
        <f t="shared" si="74"/>
        <v>-0.10879786594226916</v>
      </c>
      <c r="N74">
        <f t="shared" si="75"/>
        <v>-6.7923703265389809E-2</v>
      </c>
      <c r="O74" t="s">
        <v>416</v>
      </c>
      <c r="P74" t="s">
        <v>417</v>
      </c>
      <c r="Q74" s="1"/>
      <c r="R74">
        <v>0.31999999999999901</v>
      </c>
      <c r="S74">
        <f t="shared" si="80"/>
        <v>74.37454732575651</v>
      </c>
      <c r="T74">
        <f t="shared" si="76"/>
        <v>4.0941068378784334E-3</v>
      </c>
      <c r="U74">
        <f t="shared" si="77"/>
        <v>36119.208540581378</v>
      </c>
      <c r="V74">
        <f t="shared" si="78"/>
        <v>2.7249060085536758E-5</v>
      </c>
      <c r="W74">
        <f t="shared" si="81"/>
        <v>43939.586539233984</v>
      </c>
      <c r="X74">
        <f t="shared" si="82"/>
        <v>2.2012790312626433E-5</v>
      </c>
      <c r="Y74" s="1"/>
      <c r="Z74">
        <f t="shared" si="83"/>
        <v>0.12020460358056266</v>
      </c>
      <c r="AA74">
        <f t="shared" ref="AA74:AB74" si="86">(H70-AB$2)/AB$4</f>
        <v>0.32547500000000001</v>
      </c>
      <c r="AB74">
        <f t="shared" si="86"/>
        <v>0.31891529963173754</v>
      </c>
    </row>
    <row r="75" spans="1:28" x14ac:dyDescent="0.25">
      <c r="A75" s="2" t="s">
        <v>418</v>
      </c>
      <c r="B75" s="2" t="s">
        <v>12</v>
      </c>
      <c r="C75" s="3">
        <v>3827207836446620</v>
      </c>
      <c r="D75" s="3">
        <v>2.8209875654178E+16</v>
      </c>
      <c r="E75" s="2" t="s">
        <v>419</v>
      </c>
      <c r="F75" s="2" t="s">
        <v>1235</v>
      </c>
      <c r="G75" s="2">
        <v>47</v>
      </c>
      <c r="H75" s="2">
        <v>39057</v>
      </c>
      <c r="I75" s="10">
        <v>48280</v>
      </c>
      <c r="J75" s="1"/>
      <c r="K75">
        <f t="shared" si="73"/>
        <v>3.3422192158745309E-3</v>
      </c>
      <c r="L75" t="s">
        <v>420</v>
      </c>
      <c r="M75">
        <f t="shared" si="74"/>
        <v>-0.10879786594226916</v>
      </c>
      <c r="N75">
        <f t="shared" si="75"/>
        <v>-6.7923703265389809E-2</v>
      </c>
      <c r="O75" t="s">
        <v>421</v>
      </c>
      <c r="P75" t="s">
        <v>422</v>
      </c>
      <c r="Q75" s="1"/>
      <c r="R75">
        <v>0.309999999999999</v>
      </c>
      <c r="S75">
        <f t="shared" si="80"/>
        <v>75.300342721826624</v>
      </c>
      <c r="T75">
        <f t="shared" si="76"/>
        <v>4.1070236076495882E-3</v>
      </c>
      <c r="U75">
        <f t="shared" si="77"/>
        <v>36258.307109472524</v>
      </c>
      <c r="V75">
        <f t="shared" si="78"/>
        <v>2.7335029956266273E-5</v>
      </c>
      <c r="W75">
        <f t="shared" si="81"/>
        <v>44111.773036615596</v>
      </c>
      <c r="X75">
        <f t="shared" si="82"/>
        <v>2.2082239927829011E-5</v>
      </c>
      <c r="Y75" s="1"/>
      <c r="Z75">
        <f t="shared" si="83"/>
        <v>2.557544757033248E-2</v>
      </c>
      <c r="AA75">
        <f t="shared" ref="AA75:AB75" si="87">(H71-AB$2)/AB$4</f>
        <v>0.32547500000000001</v>
      </c>
      <c r="AB75">
        <f t="shared" si="87"/>
        <v>0.31891529963173754</v>
      </c>
    </row>
    <row r="76" spans="1:28" x14ac:dyDescent="0.25">
      <c r="A76" s="2" t="s">
        <v>423</v>
      </c>
      <c r="B76" s="2" t="s">
        <v>12</v>
      </c>
      <c r="C76" s="3">
        <v>3.82699220505146E+16</v>
      </c>
      <c r="D76" s="3">
        <v>2820961854046480</v>
      </c>
      <c r="E76" s="2" t="s">
        <v>424</v>
      </c>
      <c r="F76" s="2" t="s">
        <v>1234</v>
      </c>
      <c r="G76" s="2">
        <v>100</v>
      </c>
      <c r="H76" s="2">
        <v>39057</v>
      </c>
      <c r="I76" s="10">
        <v>48280</v>
      </c>
      <c r="J76" s="1"/>
      <c r="K76">
        <f t="shared" si="73"/>
        <v>3.3422192158745309E-3</v>
      </c>
      <c r="L76" t="s">
        <v>425</v>
      </c>
      <c r="M76">
        <f t="shared" si="74"/>
        <v>0.67791044365677611</v>
      </c>
      <c r="N76">
        <f t="shared" si="75"/>
        <v>0.61273361761763645</v>
      </c>
      <c r="O76" t="s">
        <v>426</v>
      </c>
      <c r="P76" t="s">
        <v>427</v>
      </c>
      <c r="Q76" s="1"/>
      <c r="R76">
        <v>0.29999999999999899</v>
      </c>
      <c r="S76">
        <f t="shared" si="80"/>
        <v>76.226138117896738</v>
      </c>
      <c r="T76">
        <f t="shared" si="76"/>
        <v>4.1195691518824649E-3</v>
      </c>
      <c r="U76">
        <f t="shared" si="77"/>
        <v>36397.40567836367</v>
      </c>
      <c r="V76">
        <f t="shared" si="78"/>
        <v>2.7418529069050683E-5</v>
      </c>
      <c r="W76">
        <f t="shared" si="81"/>
        <v>44283.959533997207</v>
      </c>
      <c r="X76">
        <f t="shared" si="82"/>
        <v>2.2149693574128876E-5</v>
      </c>
      <c r="Y76" s="1"/>
      <c r="Z76">
        <f t="shared" si="83"/>
        <v>2.557544757033248E-2</v>
      </c>
      <c r="AA76">
        <f t="shared" ref="AA76:AB76" si="88">(H72-AB$2)/AB$4</f>
        <v>0.41666666666666669</v>
      </c>
      <c r="AB76">
        <f t="shared" si="88"/>
        <v>0.39738868429862739</v>
      </c>
    </row>
    <row r="77" spans="1:28" x14ac:dyDescent="0.25">
      <c r="A77" s="2" t="s">
        <v>428</v>
      </c>
      <c r="B77" s="2" t="s">
        <v>12</v>
      </c>
      <c r="C77" s="3">
        <v>384087966002212</v>
      </c>
      <c r="D77" s="3">
        <v>2712442961121580</v>
      </c>
      <c r="E77" s="2" t="s">
        <v>429</v>
      </c>
      <c r="F77" s="2" t="s">
        <v>1233</v>
      </c>
      <c r="G77" s="2">
        <v>40</v>
      </c>
      <c r="H77" s="2">
        <v>39057</v>
      </c>
      <c r="I77" s="10">
        <v>48280</v>
      </c>
      <c r="J77" s="1"/>
      <c r="K77">
        <f t="shared" si="73"/>
        <v>1.2426533475625027E-3</v>
      </c>
      <c r="L77" t="s">
        <v>430</v>
      </c>
      <c r="M77">
        <f t="shared" si="74"/>
        <v>-0.10879786594226916</v>
      </c>
      <c r="N77">
        <f t="shared" si="75"/>
        <v>-6.7923703265389809E-2</v>
      </c>
      <c r="O77" t="s">
        <v>431</v>
      </c>
      <c r="P77" t="s">
        <v>432</v>
      </c>
      <c r="Q77" s="1"/>
      <c r="R77">
        <v>0.28999999999999898</v>
      </c>
      <c r="S77">
        <f t="shared" si="80"/>
        <v>77.151933513966839</v>
      </c>
      <c r="T77">
        <f t="shared" si="76"/>
        <v>4.1317398237953181E-3</v>
      </c>
      <c r="U77">
        <f t="shared" si="77"/>
        <v>36536.504247254816</v>
      </c>
      <c r="V77">
        <f t="shared" si="78"/>
        <v>2.7499533152082028E-5</v>
      </c>
      <c r="W77">
        <f t="shared" si="81"/>
        <v>44456.146031378819</v>
      </c>
      <c r="X77">
        <f t="shared" si="82"/>
        <v>2.2215131643869196E-5</v>
      </c>
      <c r="Y77" s="1"/>
      <c r="Z77">
        <f t="shared" si="83"/>
        <v>0.29667519181585678</v>
      </c>
      <c r="AA77">
        <f t="shared" ref="AA77:AB77" si="89">(H73-AB$2)/AB$4</f>
        <v>0.32547500000000001</v>
      </c>
      <c r="AB77">
        <f t="shared" si="89"/>
        <v>0.31891529963173754</v>
      </c>
    </row>
    <row r="78" spans="1:28" x14ac:dyDescent="0.25">
      <c r="A78" s="2" t="s">
        <v>433</v>
      </c>
      <c r="B78" s="2" t="s">
        <v>12</v>
      </c>
      <c r="C78" s="3">
        <v>3857696335195220</v>
      </c>
      <c r="D78" s="3">
        <v>2706870316966360</v>
      </c>
      <c r="E78" s="2" t="s">
        <v>434</v>
      </c>
      <c r="F78" s="2" t="s">
        <v>435</v>
      </c>
      <c r="G78" s="10">
        <v>104</v>
      </c>
      <c r="H78" s="2">
        <v>39057</v>
      </c>
      <c r="I78" s="10">
        <v>48280</v>
      </c>
      <c r="J78" s="1"/>
      <c r="K78">
        <f t="shared" si="73"/>
        <v>4.3091841036895819E-3</v>
      </c>
      <c r="L78" t="s">
        <v>436</v>
      </c>
      <c r="M78">
        <f t="shared" si="74"/>
        <v>-0.10879786594226916</v>
      </c>
      <c r="N78">
        <f t="shared" si="75"/>
        <v>-6.7923703265389809E-2</v>
      </c>
      <c r="O78" t="s">
        <v>437</v>
      </c>
      <c r="P78" t="s">
        <v>438</v>
      </c>
      <c r="Q78" s="1"/>
      <c r="R78">
        <v>0.27999999999999903</v>
      </c>
      <c r="S78">
        <f t="shared" si="80"/>
        <v>78.077728910036953</v>
      </c>
      <c r="T78">
        <f t="shared" si="76"/>
        <v>4.1435320782738858E-3</v>
      </c>
      <c r="U78">
        <f t="shared" si="77"/>
        <v>36675.602816145962</v>
      </c>
      <c r="V78">
        <f t="shared" si="78"/>
        <v>2.7578018610218468E-5</v>
      </c>
      <c r="W78">
        <f t="shared" si="81"/>
        <v>44628.332528760431</v>
      </c>
      <c r="X78">
        <f t="shared" si="82"/>
        <v>2.227853507602886E-5</v>
      </c>
      <c r="Y78" s="1"/>
      <c r="Z78">
        <f t="shared" si="83"/>
        <v>0.10997442455242967</v>
      </c>
      <c r="AA78">
        <f t="shared" ref="AA78:AB78" si="90">(H74-AB$2)/AB$4</f>
        <v>0.32547500000000001</v>
      </c>
      <c r="AB78">
        <f t="shared" si="90"/>
        <v>0.31891529963173754</v>
      </c>
    </row>
    <row r="79" spans="1:28" x14ac:dyDescent="0.25">
      <c r="A79" s="2" t="s">
        <v>439</v>
      </c>
      <c r="B79" s="2" t="s">
        <v>12</v>
      </c>
      <c r="C79" s="3">
        <v>382746</v>
      </c>
      <c r="D79" s="3">
        <v>271241</v>
      </c>
      <c r="E79" s="2" t="s">
        <v>440</v>
      </c>
      <c r="F79" s="2" t="s">
        <v>441</v>
      </c>
      <c r="G79" s="10">
        <v>104</v>
      </c>
      <c r="H79" s="2">
        <v>39057</v>
      </c>
      <c r="I79" s="10">
        <v>48280</v>
      </c>
      <c r="J79" s="1"/>
      <c r="K79">
        <f t="shared" si="73"/>
        <v>3.5651761674969618E-3</v>
      </c>
      <c r="L79" t="s">
        <v>442</v>
      </c>
      <c r="M79">
        <f t="shared" si="74"/>
        <v>-0.10879786594226916</v>
      </c>
      <c r="N79">
        <f t="shared" si="75"/>
        <v>-6.7923703265389809E-2</v>
      </c>
      <c r="O79" t="s">
        <v>443</v>
      </c>
      <c r="P79" t="s">
        <v>444</v>
      </c>
      <c r="Q79" s="1"/>
      <c r="R79">
        <v>0.26999999999999902</v>
      </c>
      <c r="S79">
        <f t="shared" si="80"/>
        <v>79.003524306107067</v>
      </c>
      <c r="T79">
        <f t="shared" si="76"/>
        <v>4.154942473591776E-3</v>
      </c>
      <c r="U79">
        <f t="shared" si="77"/>
        <v>36814.701385037108</v>
      </c>
      <c r="V79">
        <f t="shared" si="78"/>
        <v>2.7653962536434621E-5</v>
      </c>
      <c r="W79">
        <f t="shared" si="81"/>
        <v>44800.519026142043</v>
      </c>
      <c r="X79">
        <f t="shared" si="82"/>
        <v>2.2339885365472462E-5</v>
      </c>
      <c r="Y79" s="1"/>
      <c r="Z79">
        <f t="shared" si="83"/>
        <v>3.7084398976982097E-2</v>
      </c>
      <c r="AA79">
        <f t="shared" ref="AA79:AB79" si="91">(H75-AB$2)/AB$4</f>
        <v>0.32547500000000001</v>
      </c>
      <c r="AB79">
        <f t="shared" si="91"/>
        <v>0.31891529963173754</v>
      </c>
    </row>
    <row r="80" spans="1:28" x14ac:dyDescent="0.25">
      <c r="A80" s="2" t="s">
        <v>445</v>
      </c>
      <c r="B80" s="2" t="s">
        <v>28</v>
      </c>
      <c r="C80" s="3">
        <v>3.8448501349678704E+16</v>
      </c>
      <c r="D80" s="3">
        <v>2.722788225478E+16</v>
      </c>
      <c r="E80" s="2" t="s">
        <v>446</v>
      </c>
      <c r="F80" s="2" t="s">
        <v>447</v>
      </c>
      <c r="G80" s="10">
        <v>104</v>
      </c>
      <c r="H80" s="2">
        <v>39057</v>
      </c>
      <c r="I80" s="10">
        <v>48280</v>
      </c>
      <c r="J80" s="1"/>
      <c r="K80">
        <f t="shared" si="73"/>
        <v>4.3051638603897038E-3</v>
      </c>
      <c r="L80" t="s">
        <v>448</v>
      </c>
      <c r="M80">
        <f t="shared" si="74"/>
        <v>-0.10879786594226916</v>
      </c>
      <c r="N80">
        <f t="shared" si="75"/>
        <v>-6.7923703265389809E-2</v>
      </c>
      <c r="O80" t="s">
        <v>449</v>
      </c>
      <c r="P80" t="s">
        <v>450</v>
      </c>
      <c r="Q80" s="1"/>
      <c r="R80">
        <v>0.25999999999999901</v>
      </c>
      <c r="S80">
        <f t="shared" si="80"/>
        <v>79.929319702177182</v>
      </c>
      <c r="T80">
        <f t="shared" si="76"/>
        <v>4.1659676730840828E-3</v>
      </c>
      <c r="U80">
        <f t="shared" si="77"/>
        <v>36953.799953928254</v>
      </c>
      <c r="V80">
        <f t="shared" si="78"/>
        <v>2.7727342722960635E-5</v>
      </c>
      <c r="W80">
        <f t="shared" si="81"/>
        <v>44972.705523523655</v>
      </c>
      <c r="X80">
        <f t="shared" si="82"/>
        <v>2.2399164571948866E-5</v>
      </c>
      <c r="Y80" s="1"/>
      <c r="Z80">
        <f t="shared" si="83"/>
        <v>0.10485933503836317</v>
      </c>
      <c r="AA80">
        <f t="shared" ref="AA80:AB80" si="92">(H76-AB$2)/AB$4</f>
        <v>0.32547500000000001</v>
      </c>
      <c r="AB80">
        <f t="shared" si="92"/>
        <v>0.31891529963173754</v>
      </c>
    </row>
    <row r="81" spans="1:28" x14ac:dyDescent="0.25">
      <c r="A81" s="2" t="s">
        <v>451</v>
      </c>
      <c r="B81" s="2" t="s">
        <v>12</v>
      </c>
      <c r="C81" s="3">
        <v>3827490</v>
      </c>
      <c r="D81" s="3">
        <v>2713344</v>
      </c>
      <c r="E81" s="2" t="s">
        <v>452</v>
      </c>
      <c r="F81" s="2" t="s">
        <v>453</v>
      </c>
      <c r="G81" s="2">
        <v>66</v>
      </c>
      <c r="H81" s="2">
        <v>39057</v>
      </c>
      <c r="I81" s="10">
        <v>48280</v>
      </c>
      <c r="J81" s="1"/>
      <c r="K81">
        <f t="shared" si="73"/>
        <v>3.3932986396295025E-3</v>
      </c>
      <c r="L81" t="s">
        <v>454</v>
      </c>
      <c r="M81">
        <f t="shared" si="74"/>
        <v>-0.10879786594226916</v>
      </c>
      <c r="N81">
        <f t="shared" si="75"/>
        <v>-6.7923703265389809E-2</v>
      </c>
      <c r="O81" t="s">
        <v>455</v>
      </c>
      <c r="P81" t="s">
        <v>456</v>
      </c>
      <c r="Q81" s="1"/>
      <c r="R81">
        <v>0.249999999999999</v>
      </c>
      <c r="S81">
        <f t="shared" si="80"/>
        <v>80.855115098247296</v>
      </c>
      <c r="T81">
        <f t="shared" si="76"/>
        <v>4.1766044467731007E-3</v>
      </c>
      <c r="U81">
        <f t="shared" si="77"/>
        <v>37092.8985228194</v>
      </c>
      <c r="V81">
        <f t="shared" si="78"/>
        <v>2.7798137672102326E-5</v>
      </c>
      <c r="W81">
        <f t="shared" si="81"/>
        <v>45144.892020905267</v>
      </c>
      <c r="X81">
        <f t="shared" si="82"/>
        <v>2.2456355328832123E-5</v>
      </c>
      <c r="Y81" s="1"/>
      <c r="Z81">
        <f t="shared" si="83"/>
        <v>2.8132992327365727E-2</v>
      </c>
      <c r="AA81">
        <f t="shared" ref="AA81:AB81" si="93">(H77-AB$2)/AB$4</f>
        <v>0.32547500000000001</v>
      </c>
      <c r="AB81">
        <f t="shared" si="93"/>
        <v>0.31891529963173754</v>
      </c>
    </row>
    <row r="82" spans="1:28" x14ac:dyDescent="0.25">
      <c r="A82" s="2" t="s">
        <v>457</v>
      </c>
      <c r="B82" s="2" t="s">
        <v>12</v>
      </c>
      <c r="C82" s="3">
        <v>382369414923286</v>
      </c>
      <c r="D82" s="3">
        <v>279753829576127</v>
      </c>
      <c r="E82" s="2" t="s">
        <v>458</v>
      </c>
      <c r="F82" s="2" t="s">
        <v>459</v>
      </c>
      <c r="G82" s="2">
        <v>42</v>
      </c>
      <c r="H82" s="2">
        <v>39057</v>
      </c>
      <c r="I82" s="10">
        <v>48280</v>
      </c>
      <c r="J82" s="1"/>
      <c r="K82">
        <f t="shared" si="73"/>
        <v>4.3091841036895819E-3</v>
      </c>
      <c r="L82" t="s">
        <v>460</v>
      </c>
      <c r="M82">
        <f t="shared" si="74"/>
        <v>-0.10879786594226916</v>
      </c>
      <c r="N82">
        <f t="shared" si="75"/>
        <v>-6.7923703265389809E-2</v>
      </c>
      <c r="O82" t="s">
        <v>461</v>
      </c>
      <c r="P82" t="s">
        <v>462</v>
      </c>
      <c r="Q82" s="1"/>
      <c r="R82">
        <v>0.23999999999999899</v>
      </c>
      <c r="S82">
        <f t="shared" si="80"/>
        <v>81.780910494317411</v>
      </c>
      <c r="T82">
        <f t="shared" si="76"/>
        <v>4.1868496729450073E-3</v>
      </c>
      <c r="U82">
        <f t="shared" si="77"/>
        <v>37231.997091710546</v>
      </c>
      <c r="V82">
        <f t="shared" si="78"/>
        <v>2.7866326606735235E-5</v>
      </c>
      <c r="W82">
        <f t="shared" si="81"/>
        <v>45317.078518286879</v>
      </c>
      <c r="X82">
        <f t="shared" si="82"/>
        <v>2.2511440851598918E-5</v>
      </c>
      <c r="Y82" s="1"/>
      <c r="Z82">
        <f t="shared" si="83"/>
        <v>0.10997442455242967</v>
      </c>
      <c r="AA82">
        <f t="shared" ref="AA82:AB82" si="94">(H78-AB$2)/AB$4</f>
        <v>0.32547500000000001</v>
      </c>
      <c r="AB82">
        <f t="shared" si="94"/>
        <v>0.31891529963173754</v>
      </c>
    </row>
    <row r="83" spans="1:28" x14ac:dyDescent="0.25">
      <c r="A83" s="2" t="s">
        <v>463</v>
      </c>
      <c r="B83" s="2" t="s">
        <v>12</v>
      </c>
      <c r="C83" s="3">
        <v>3823682365872540</v>
      </c>
      <c r="D83" s="3">
        <v>2.79753603176378E+16</v>
      </c>
      <c r="E83" s="2" t="s">
        <v>464</v>
      </c>
      <c r="F83" s="2" t="s">
        <v>1231</v>
      </c>
      <c r="G83" s="2">
        <v>42</v>
      </c>
      <c r="H83" s="2">
        <v>39057</v>
      </c>
      <c r="I83" s="10">
        <v>48280</v>
      </c>
      <c r="J83" s="1"/>
      <c r="K83">
        <f t="shared" si="73"/>
        <v>4.3091841036895819E-3</v>
      </c>
      <c r="L83" t="s">
        <v>465</v>
      </c>
      <c r="M83">
        <f t="shared" si="74"/>
        <v>-0.10879786594226916</v>
      </c>
      <c r="N83">
        <f t="shared" si="75"/>
        <v>-6.7923703265389809E-2</v>
      </c>
      <c r="O83" t="s">
        <v>466</v>
      </c>
      <c r="P83" t="s">
        <v>467</v>
      </c>
      <c r="Q83" s="1"/>
      <c r="R83">
        <v>0.22999999999999901</v>
      </c>
      <c r="S83">
        <f t="shared" si="80"/>
        <v>82.706705890387511</v>
      </c>
      <c r="T83">
        <f t="shared" si="76"/>
        <v>4.1967003396764799E-3</v>
      </c>
      <c r="U83">
        <f t="shared" si="77"/>
        <v>37371.095660601692</v>
      </c>
      <c r="V83">
        <f t="shared" si="78"/>
        <v>2.7931889480465117E-5</v>
      </c>
      <c r="W83">
        <f t="shared" si="81"/>
        <v>45489.26501566849</v>
      </c>
      <c r="X83">
        <f t="shared" si="82"/>
        <v>2.2564404946036619E-5</v>
      </c>
      <c r="Y83" s="1"/>
      <c r="Z83">
        <f t="shared" si="83"/>
        <v>0.10997442455242967</v>
      </c>
      <c r="AA83">
        <f t="shared" ref="AA83:AB83" si="95">(H79-AB$2)/AB$4</f>
        <v>0.32547500000000001</v>
      </c>
      <c r="AB83">
        <f t="shared" si="95"/>
        <v>0.31891529963173754</v>
      </c>
    </row>
    <row r="84" spans="1:28" x14ac:dyDescent="0.25">
      <c r="A84" s="2" t="s">
        <v>468</v>
      </c>
      <c r="B84" s="2" t="s">
        <v>12</v>
      </c>
      <c r="C84" s="3">
        <v>3.8518892156568096E+16</v>
      </c>
      <c r="D84" s="3">
        <v>2719974518845670</v>
      </c>
      <c r="E84" s="2" t="s">
        <v>469</v>
      </c>
      <c r="F84" s="2" t="s">
        <v>1232</v>
      </c>
      <c r="G84" s="2">
        <v>21</v>
      </c>
      <c r="H84" s="2">
        <v>39057</v>
      </c>
      <c r="I84" s="10">
        <v>48280</v>
      </c>
      <c r="J84" s="1"/>
      <c r="K84">
        <f t="shared" si="73"/>
        <v>4.3091841036895819E-3</v>
      </c>
      <c r="L84" t="s">
        <v>470</v>
      </c>
      <c r="M84">
        <f t="shared" si="74"/>
        <v>-0.10879786594226916</v>
      </c>
      <c r="N84">
        <f t="shared" si="75"/>
        <v>-6.7923703265389809E-2</v>
      </c>
      <c r="O84" t="s">
        <v>471</v>
      </c>
      <c r="P84" t="s">
        <v>472</v>
      </c>
      <c r="Q84" s="1"/>
      <c r="R84">
        <v>0.219999999999999</v>
      </c>
      <c r="S84">
        <f t="shared" si="80"/>
        <v>83.632501286457625</v>
      </c>
      <c r="T84">
        <f t="shared" si="76"/>
        <v>4.2061535463101436E-3</v>
      </c>
      <c r="U84">
        <f t="shared" si="77"/>
        <v>37510.194229492838</v>
      </c>
      <c r="V84">
        <f t="shared" si="78"/>
        <v>2.7994806987448199E-5</v>
      </c>
      <c r="W84">
        <f t="shared" si="81"/>
        <v>45661.451513050102</v>
      </c>
      <c r="X84">
        <f t="shared" si="82"/>
        <v>2.2615232016176443E-5</v>
      </c>
      <c r="Y84" s="1"/>
      <c r="Z84">
        <f t="shared" si="83"/>
        <v>0.10997442455242967</v>
      </c>
      <c r="AA84">
        <f t="shared" ref="AA84:AB84" si="96">(H80-AB$2)/AB$4</f>
        <v>0.32547500000000001</v>
      </c>
      <c r="AB84">
        <f t="shared" si="96"/>
        <v>0.31891529963173754</v>
      </c>
    </row>
    <row r="85" spans="1:28" x14ac:dyDescent="0.25">
      <c r="A85" s="2" t="s">
        <v>473</v>
      </c>
      <c r="B85" s="2" t="s">
        <v>12</v>
      </c>
      <c r="C85" s="3">
        <v>382750</v>
      </c>
      <c r="D85" s="3">
        <v>271322</v>
      </c>
      <c r="E85" s="2" t="s">
        <v>474</v>
      </c>
      <c r="F85" s="2" t="s">
        <v>475</v>
      </c>
      <c r="G85" s="2">
        <v>72</v>
      </c>
      <c r="H85" s="2">
        <v>39057</v>
      </c>
      <c r="I85" s="10">
        <v>48280</v>
      </c>
      <c r="J85" s="1"/>
      <c r="K85">
        <f t="shared" si="73"/>
        <v>3.9610563882073492E-3</v>
      </c>
      <c r="L85" t="s">
        <v>476</v>
      </c>
      <c r="M85">
        <f t="shared" si="74"/>
        <v>-0.10879786594226916</v>
      </c>
      <c r="N85">
        <f t="shared" si="75"/>
        <v>-6.7923703265389809E-2</v>
      </c>
      <c r="O85" t="s">
        <v>477</v>
      </c>
      <c r="P85" t="s">
        <v>478</v>
      </c>
      <c r="Q85" s="1"/>
      <c r="R85">
        <v>0.20999999999999899</v>
      </c>
      <c r="S85">
        <f t="shared" si="80"/>
        <v>84.55829668252774</v>
      </c>
      <c r="T85">
        <f t="shared" si="76"/>
        <v>4.2152065048778956E-3</v>
      </c>
      <c r="U85">
        <f t="shared" si="77"/>
        <v>37649.292798383984</v>
      </c>
      <c r="V85">
        <f t="shared" si="78"/>
        <v>2.8055060571864275E-5</v>
      </c>
      <c r="W85">
        <f t="shared" si="81"/>
        <v>45833.638010431714</v>
      </c>
      <c r="X85">
        <f t="shared" si="82"/>
        <v>2.2663907071946139E-5</v>
      </c>
      <c r="Y85" s="1"/>
      <c r="Z85">
        <f t="shared" si="83"/>
        <v>6.1381074168797956E-2</v>
      </c>
      <c r="AA85">
        <f t="shared" ref="AA85:AB85" si="97">(H81-AB$2)/AB$4</f>
        <v>0.32547500000000001</v>
      </c>
      <c r="AB85">
        <f t="shared" si="97"/>
        <v>0.31891529963173754</v>
      </c>
    </row>
    <row r="86" spans="1:28" x14ac:dyDescent="0.25">
      <c r="A86" s="2" t="s">
        <v>479</v>
      </c>
      <c r="B86" s="2" t="s">
        <v>12</v>
      </c>
      <c r="C86" s="3">
        <v>3844551657654190</v>
      </c>
      <c r="D86" s="3">
        <v>2.72026714068929E+16</v>
      </c>
      <c r="E86" s="2" t="s">
        <v>480</v>
      </c>
      <c r="F86" s="2" t="s">
        <v>481</v>
      </c>
      <c r="G86" s="10">
        <v>104</v>
      </c>
      <c r="H86" s="2">
        <v>39057</v>
      </c>
      <c r="I86" s="10">
        <v>48280</v>
      </c>
      <c r="J86" s="1"/>
      <c r="K86">
        <f t="shared" si="73"/>
        <v>3.4435512631967066E-3</v>
      </c>
      <c r="L86" t="s">
        <v>482</v>
      </c>
      <c r="M86">
        <f t="shared" si="74"/>
        <v>-0.10879786594226916</v>
      </c>
      <c r="N86">
        <f t="shared" si="75"/>
        <v>-6.7923703265389809E-2</v>
      </c>
      <c r="O86" t="s">
        <v>483</v>
      </c>
      <c r="P86" t="s">
        <v>484</v>
      </c>
      <c r="Q86" s="1"/>
      <c r="R86">
        <v>0.19999999999999901</v>
      </c>
      <c r="S86">
        <f t="shared" si="80"/>
        <v>85.484092078597854</v>
      </c>
      <c r="T86">
        <f t="shared" si="76"/>
        <v>4.2238565414710882E-3</v>
      </c>
      <c r="U86">
        <f t="shared" si="77"/>
        <v>37788.39136727513</v>
      </c>
      <c r="V86">
        <f t="shared" si="78"/>
        <v>2.8112632437036251E-5</v>
      </c>
      <c r="W86">
        <f t="shared" si="81"/>
        <v>46005.824507813326</v>
      </c>
      <c r="X86">
        <f t="shared" si="82"/>
        <v>2.2710415736537113E-5</v>
      </c>
      <c r="Y86" s="1"/>
      <c r="Z86">
        <f t="shared" si="83"/>
        <v>3.0690537084398978E-2</v>
      </c>
      <c r="AA86">
        <f t="shared" ref="AA86:AB86" si="98">(H82-AB$2)/AB$4</f>
        <v>0.32547500000000001</v>
      </c>
      <c r="AB86">
        <f t="shared" si="98"/>
        <v>0.31891529963173754</v>
      </c>
    </row>
    <row r="87" spans="1:28" x14ac:dyDescent="0.25">
      <c r="A87" s="2" t="s">
        <v>485</v>
      </c>
      <c r="B87" s="2" t="s">
        <v>12</v>
      </c>
      <c r="C87" s="3">
        <v>384638474111175</v>
      </c>
      <c r="D87" s="3">
        <v>2722674842038440</v>
      </c>
      <c r="E87" s="2" t="s">
        <v>486</v>
      </c>
      <c r="F87" s="2" t="s">
        <v>75</v>
      </c>
      <c r="G87" s="10">
        <v>104</v>
      </c>
      <c r="H87" s="2">
        <v>39057</v>
      </c>
      <c r="I87" s="10">
        <v>48280</v>
      </c>
      <c r="J87" s="1"/>
      <c r="K87">
        <f t="shared" si="73"/>
        <v>3.4435512631967066E-3</v>
      </c>
      <c r="L87" t="s">
        <v>487</v>
      </c>
      <c r="M87">
        <f t="shared" si="74"/>
        <v>-0.10879786594226916</v>
      </c>
      <c r="N87">
        <f t="shared" si="75"/>
        <v>-6.7923703265389809E-2</v>
      </c>
      <c r="O87" t="s">
        <v>488</v>
      </c>
      <c r="P87" t="s">
        <v>489</v>
      </c>
      <c r="Q87" s="1"/>
      <c r="R87">
        <v>0.189999999999999</v>
      </c>
      <c r="S87">
        <f t="shared" si="80"/>
        <v>86.409887474667968</v>
      </c>
      <c r="T87">
        <f t="shared" si="76"/>
        <v>4.2321010975566471E-3</v>
      </c>
      <c r="U87">
        <f t="shared" si="77"/>
        <v>37927.489936166276</v>
      </c>
      <c r="V87">
        <f t="shared" si="78"/>
        <v>2.8167505554189779E-5</v>
      </c>
      <c r="W87">
        <f t="shared" si="81"/>
        <v>46178.011005194938</v>
      </c>
      <c r="X87">
        <f t="shared" si="82"/>
        <v>2.275474425348078E-5</v>
      </c>
      <c r="Y87" s="1"/>
      <c r="Z87">
        <f t="shared" si="83"/>
        <v>3.0690537084398978E-2</v>
      </c>
      <c r="AA87">
        <f t="shared" ref="AA87:AB87" si="99">(H83-AB$2)/AB$4</f>
        <v>0.32547500000000001</v>
      </c>
      <c r="AB87">
        <f t="shared" si="99"/>
        <v>0.31891529963173754</v>
      </c>
    </row>
    <row r="88" spans="1:28" x14ac:dyDescent="0.25">
      <c r="A88" s="2" t="s">
        <v>490</v>
      </c>
      <c r="B88" s="2" t="s">
        <v>12</v>
      </c>
      <c r="C88" s="3">
        <v>3847067489803010</v>
      </c>
      <c r="D88" s="3">
        <v>2723857775478000</v>
      </c>
      <c r="E88" s="2" t="s">
        <v>491</v>
      </c>
      <c r="F88" s="2" t="s">
        <v>492</v>
      </c>
      <c r="G88" s="10">
        <v>104</v>
      </c>
      <c r="H88" s="2">
        <v>39057</v>
      </c>
      <c r="I88" s="10">
        <v>48280</v>
      </c>
      <c r="J88" s="1"/>
      <c r="K88">
        <f t="shared" si="73"/>
        <v>2.8831077819568406E-3</v>
      </c>
      <c r="L88" t="s">
        <v>493</v>
      </c>
      <c r="M88">
        <f t="shared" si="74"/>
        <v>-0.10879786594226916</v>
      </c>
      <c r="N88">
        <f t="shared" si="75"/>
        <v>-6.7923703265389809E-2</v>
      </c>
      <c r="O88" t="s">
        <v>494</v>
      </c>
      <c r="P88" t="s">
        <v>495</v>
      </c>
      <c r="Q88" s="1"/>
      <c r="R88">
        <v>0.17999999999999899</v>
      </c>
      <c r="S88">
        <f t="shared" si="80"/>
        <v>87.335682870738083</v>
      </c>
      <c r="T88">
        <f t="shared" si="76"/>
        <v>4.2399377312382089E-3</v>
      </c>
      <c r="U88">
        <f t="shared" si="77"/>
        <v>38066.588505057422</v>
      </c>
      <c r="V88">
        <f t="shared" si="78"/>
        <v>2.821966367084701E-5</v>
      </c>
      <c r="W88">
        <f t="shared" si="81"/>
        <v>46350.19750257655</v>
      </c>
      <c r="X88">
        <f t="shared" si="82"/>
        <v>2.2796879493429354E-5</v>
      </c>
      <c r="Y88" s="1"/>
      <c r="Z88">
        <f t="shared" si="83"/>
        <v>3.8363171355498722E-3</v>
      </c>
      <c r="AA88">
        <f t="shared" ref="AA88:AB88" si="100">(H84-AB$2)/AB$4</f>
        <v>0.32547500000000001</v>
      </c>
      <c r="AB88">
        <f t="shared" si="100"/>
        <v>0.31891529963173754</v>
      </c>
    </row>
    <row r="89" spans="1:28" x14ac:dyDescent="0.25">
      <c r="A89" s="2" t="s">
        <v>496</v>
      </c>
      <c r="B89" s="2" t="s">
        <v>12</v>
      </c>
      <c r="C89" s="3">
        <v>3.8465327625828096E+16</v>
      </c>
      <c r="D89" s="3">
        <v>2.72088135985246E+16</v>
      </c>
      <c r="E89" s="2" t="s">
        <v>497</v>
      </c>
      <c r="F89" s="2" t="s">
        <v>498</v>
      </c>
      <c r="G89" s="10">
        <v>104</v>
      </c>
      <c r="H89" s="2">
        <v>39057</v>
      </c>
      <c r="I89" s="10">
        <v>48280</v>
      </c>
      <c r="J89" s="1"/>
      <c r="K89">
        <f t="shared" si="73"/>
        <v>4.0593061577840293E-3</v>
      </c>
      <c r="L89" t="s">
        <v>499</v>
      </c>
      <c r="M89">
        <f t="shared" si="74"/>
        <v>-0.10879786594226916</v>
      </c>
      <c r="N89">
        <f t="shared" si="75"/>
        <v>-6.7923703265389809E-2</v>
      </c>
      <c r="O89" t="s">
        <v>500</v>
      </c>
      <c r="P89" t="s">
        <v>501</v>
      </c>
      <c r="Q89" s="1"/>
      <c r="R89">
        <v>0.16999999999999901</v>
      </c>
      <c r="S89">
        <f t="shared" si="80"/>
        <v>88.261478266808183</v>
      </c>
      <c r="T89">
        <f t="shared" si="76"/>
        <v>4.2473641184614204E-3</v>
      </c>
      <c r="U89">
        <f t="shared" si="77"/>
        <v>38205.687073948568</v>
      </c>
      <c r="V89">
        <f t="shared" si="78"/>
        <v>2.8269091318848645E-5</v>
      </c>
      <c r="W89">
        <f t="shared" si="81"/>
        <v>46522.383999958161</v>
      </c>
      <c r="X89">
        <f t="shared" si="82"/>
        <v>2.2836808960636328E-5</v>
      </c>
      <c r="Y89" s="1"/>
      <c r="Z89">
        <f t="shared" si="83"/>
        <v>6.9053708439897693E-2</v>
      </c>
      <c r="AA89">
        <f t="shared" ref="AA89:AB89" si="101">(H85-AB$2)/AB$4</f>
        <v>0.32547500000000001</v>
      </c>
      <c r="AB89">
        <f t="shared" si="101"/>
        <v>0.31891529963173754</v>
      </c>
    </row>
    <row r="90" spans="1:28" x14ac:dyDescent="0.25">
      <c r="A90" s="2" t="s">
        <v>502</v>
      </c>
      <c r="B90" s="2" t="s">
        <v>12</v>
      </c>
      <c r="C90" s="3">
        <v>3845907881247300</v>
      </c>
      <c r="D90" s="3">
        <v>2720207130689290</v>
      </c>
      <c r="E90" s="2" t="s">
        <v>503</v>
      </c>
      <c r="F90" s="2" t="s">
        <v>504</v>
      </c>
      <c r="G90" s="2">
        <v>35</v>
      </c>
      <c r="H90" s="2">
        <v>39057</v>
      </c>
      <c r="I90" s="10">
        <v>48280</v>
      </c>
      <c r="J90" s="1"/>
      <c r="K90">
        <f t="shared" si="73"/>
        <v>4.3091841036895819E-3</v>
      </c>
      <c r="L90" t="s">
        <v>505</v>
      </c>
      <c r="M90">
        <f t="shared" si="74"/>
        <v>-0.10879786594226916</v>
      </c>
      <c r="N90">
        <f t="shared" si="75"/>
        <v>-6.7923703265389809E-2</v>
      </c>
      <c r="O90" t="s">
        <v>506</v>
      </c>
      <c r="P90" t="s">
        <v>507</v>
      </c>
      <c r="Q90" s="1"/>
      <c r="R90">
        <v>0.159999999999999</v>
      </c>
      <c r="S90">
        <f t="shared" si="80"/>
        <v>89.187273662878297</v>
      </c>
      <c r="T90">
        <f t="shared" si="76"/>
        <v>4.2543780541625482E-3</v>
      </c>
      <c r="U90">
        <f t="shared" si="77"/>
        <v>38344.785642839714</v>
      </c>
      <c r="V90">
        <f t="shared" si="78"/>
        <v>2.8315773821998753E-5</v>
      </c>
      <c r="W90">
        <f t="shared" si="81"/>
        <v>46694.570497339773</v>
      </c>
      <c r="X90">
        <f t="shared" si="82"/>
        <v>2.2874520799132266E-5</v>
      </c>
      <c r="Y90" s="1"/>
      <c r="Z90">
        <f t="shared" si="83"/>
        <v>0.10997442455242967</v>
      </c>
      <c r="AA90">
        <f t="shared" ref="AA90:AB90" si="102">(H86-AB$2)/AB$4</f>
        <v>0.32547500000000001</v>
      </c>
      <c r="AB90">
        <f t="shared" si="102"/>
        <v>0.31891529963173754</v>
      </c>
    </row>
    <row r="91" spans="1:28" x14ac:dyDescent="0.25">
      <c r="A91" s="2" t="s">
        <v>508</v>
      </c>
      <c r="B91" s="2" t="s">
        <v>12</v>
      </c>
      <c r="C91" s="3">
        <v>3.8468713401913296E+16</v>
      </c>
      <c r="D91" s="3">
        <v>2.72235450952545E+16</v>
      </c>
      <c r="E91" s="2" t="s">
        <v>509</v>
      </c>
      <c r="F91" s="2" t="s">
        <v>510</v>
      </c>
      <c r="G91" s="2">
        <v>140</v>
      </c>
      <c r="H91" s="2">
        <v>39057</v>
      </c>
      <c r="I91" s="10">
        <v>48280</v>
      </c>
      <c r="J91" s="1"/>
      <c r="K91">
        <f t="shared" si="73"/>
        <v>4.3091841036895819E-3</v>
      </c>
      <c r="L91" t="s">
        <v>511</v>
      </c>
      <c r="M91">
        <f t="shared" si="74"/>
        <v>-0.10879786594226916</v>
      </c>
      <c r="N91">
        <f t="shared" si="75"/>
        <v>-6.7923703265389809E-2</v>
      </c>
      <c r="O91" t="s">
        <v>512</v>
      </c>
      <c r="P91" t="s">
        <v>513</v>
      </c>
      <c r="Q91" s="1"/>
      <c r="R91">
        <v>0.149999999999999</v>
      </c>
      <c r="S91">
        <f t="shared" si="80"/>
        <v>90.113069058948412</v>
      </c>
      <c r="T91">
        <f t="shared" si="76"/>
        <v>4.2609774533596233E-3</v>
      </c>
      <c r="U91">
        <f t="shared" si="77"/>
        <v>38483.88421173086</v>
      </c>
      <c r="V91">
        <f t="shared" si="78"/>
        <v>2.8359697303327032E-5</v>
      </c>
      <c r="W91">
        <f t="shared" si="81"/>
        <v>46866.756994721385</v>
      </c>
      <c r="X91">
        <f t="shared" si="82"/>
        <v>2.291000379859151E-5</v>
      </c>
      <c r="Y91" s="1"/>
      <c r="Z91">
        <f t="shared" si="83"/>
        <v>0.10997442455242967</v>
      </c>
      <c r="AA91">
        <f t="shared" ref="AA91:AB91" si="103">(H87-AB$2)/AB$4</f>
        <v>0.32547500000000001</v>
      </c>
      <c r="AB91">
        <f t="shared" si="103"/>
        <v>0.31891529963173754</v>
      </c>
    </row>
    <row r="92" spans="1:28" x14ac:dyDescent="0.25">
      <c r="A92" s="2" t="s">
        <v>514</v>
      </c>
      <c r="B92" s="2" t="s">
        <v>12</v>
      </c>
      <c r="C92" s="3">
        <v>384641217187254</v>
      </c>
      <c r="D92" s="3">
        <v>2.72276761105992E+16</v>
      </c>
      <c r="E92" s="2" t="s">
        <v>515</v>
      </c>
      <c r="F92" s="2" t="s">
        <v>516</v>
      </c>
      <c r="G92" s="2">
        <v>39</v>
      </c>
      <c r="H92" s="2">
        <v>39057</v>
      </c>
      <c r="I92" s="10">
        <v>48280</v>
      </c>
      <c r="J92" s="1"/>
      <c r="K92">
        <f t="shared" si="73"/>
        <v>4.3091841036895819E-3</v>
      </c>
      <c r="L92" t="s">
        <v>517</v>
      </c>
      <c r="M92">
        <f t="shared" si="74"/>
        <v>-0.10879786594226916</v>
      </c>
      <c r="N92">
        <f t="shared" si="75"/>
        <v>-6.7923703265389809E-2</v>
      </c>
      <c r="O92" t="s">
        <v>518</v>
      </c>
      <c r="P92" t="s">
        <v>519</v>
      </c>
      <c r="Q92" s="1"/>
      <c r="R92">
        <v>0.13999999999999899</v>
      </c>
      <c r="S92">
        <f t="shared" si="80"/>
        <v>91.038864455018526</v>
      </c>
      <c r="T92">
        <f t="shared" si="76"/>
        <v>4.2671603521853476E-3</v>
      </c>
      <c r="U92">
        <f t="shared" si="77"/>
        <v>38622.982780622006</v>
      </c>
      <c r="V92">
        <f t="shared" si="78"/>
        <v>2.8400848691963555E-5</v>
      </c>
      <c r="W92">
        <f t="shared" si="81"/>
        <v>47038.943492102997</v>
      </c>
      <c r="X92">
        <f t="shared" si="82"/>
        <v>2.294324739988585E-5</v>
      </c>
      <c r="Y92" s="1"/>
      <c r="Z92">
        <f t="shared" si="83"/>
        <v>0.10997442455242967</v>
      </c>
      <c r="AA92">
        <f t="shared" ref="AA92:AB92" si="104">(H88-AB$2)/AB$4</f>
        <v>0.32547500000000001</v>
      </c>
      <c r="AB92">
        <f t="shared" si="104"/>
        <v>0.31891529963173754</v>
      </c>
    </row>
    <row r="93" spans="1:28" x14ac:dyDescent="0.25">
      <c r="A93" s="2" t="s">
        <v>520</v>
      </c>
      <c r="B93" s="2" t="s">
        <v>12</v>
      </c>
      <c r="C93" s="3">
        <v>3844679774557410</v>
      </c>
      <c r="D93" s="3">
        <v>2722949435478000</v>
      </c>
      <c r="E93" s="2" t="s">
        <v>521</v>
      </c>
      <c r="F93" s="2" t="s">
        <v>522</v>
      </c>
      <c r="G93" s="10">
        <v>104</v>
      </c>
      <c r="H93" s="2">
        <v>39057</v>
      </c>
      <c r="I93" s="10">
        <v>48280</v>
      </c>
      <c r="J93" s="1"/>
      <c r="K93">
        <f t="shared" si="73"/>
        <v>4.3091841036895819E-3</v>
      </c>
      <c r="L93" t="s">
        <v>523</v>
      </c>
      <c r="M93">
        <f t="shared" si="74"/>
        <v>-0.10879786594226916</v>
      </c>
      <c r="N93">
        <f t="shared" si="75"/>
        <v>-6.7923703265389809E-2</v>
      </c>
      <c r="O93" t="s">
        <v>524</v>
      </c>
      <c r="P93" t="s">
        <v>525</v>
      </c>
      <c r="Q93" s="1"/>
      <c r="R93">
        <v>0.12999999999999901</v>
      </c>
      <c r="S93">
        <f t="shared" si="80"/>
        <v>91.964659851088641</v>
      </c>
      <c r="T93">
        <f t="shared" si="76"/>
        <v>4.2729249088610628E-3</v>
      </c>
      <c r="U93">
        <f t="shared" si="77"/>
        <v>38762.081349513152</v>
      </c>
      <c r="V93">
        <f t="shared" si="78"/>
        <v>2.8439215729621128E-5</v>
      </c>
      <c r="W93">
        <f t="shared" si="81"/>
        <v>47211.129989484609</v>
      </c>
      <c r="X93">
        <f t="shared" si="82"/>
        <v>2.2974241700321227E-5</v>
      </c>
      <c r="Y93" s="1"/>
      <c r="Z93">
        <f t="shared" si="83"/>
        <v>0.10997442455242967</v>
      </c>
      <c r="AA93">
        <f t="shared" ref="AA93:AB93" si="105">(H89-AB$2)/AB$4</f>
        <v>0.32547500000000001</v>
      </c>
      <c r="AB93">
        <f t="shared" si="105"/>
        <v>0.31891529963173754</v>
      </c>
    </row>
    <row r="94" spans="1:28" x14ac:dyDescent="0.25">
      <c r="A94" s="2" t="s">
        <v>526</v>
      </c>
      <c r="B94" s="2" t="s">
        <v>12</v>
      </c>
      <c r="C94" s="3">
        <v>3846020201004400</v>
      </c>
      <c r="D94" s="3">
        <v>2.7205639608746E+16</v>
      </c>
      <c r="E94" s="2" t="s">
        <v>527</v>
      </c>
      <c r="F94" s="2" t="s">
        <v>528</v>
      </c>
      <c r="G94" s="10">
        <v>104</v>
      </c>
      <c r="H94" s="2">
        <v>39057</v>
      </c>
      <c r="I94" s="10">
        <v>48280</v>
      </c>
      <c r="J94" s="1"/>
      <c r="K94">
        <f t="shared" si="73"/>
        <v>3.2641805835530238E-3</v>
      </c>
      <c r="L94" t="s">
        <v>529</v>
      </c>
      <c r="M94">
        <f t="shared" si="74"/>
        <v>-0.10879786594226916</v>
      </c>
      <c r="N94">
        <f t="shared" si="75"/>
        <v>-6.7923703265389809E-2</v>
      </c>
      <c r="O94" t="s">
        <v>530</v>
      </c>
      <c r="P94" t="s">
        <v>531</v>
      </c>
      <c r="Q94" s="1"/>
      <c r="R94">
        <v>0.119999999999999</v>
      </c>
      <c r="S94">
        <f t="shared" si="80"/>
        <v>92.890455247158755</v>
      </c>
      <c r="T94">
        <f t="shared" si="76"/>
        <v>4.2782694046110846E-3</v>
      </c>
      <c r="U94">
        <f t="shared" si="77"/>
        <v>38901.179918404305</v>
      </c>
      <c r="V94">
        <f t="shared" si="78"/>
        <v>2.8474786976680897E-5</v>
      </c>
      <c r="W94">
        <f t="shared" si="81"/>
        <v>47383.316486866221</v>
      </c>
      <c r="X94">
        <f t="shared" si="82"/>
        <v>2.300297745855389E-5</v>
      </c>
      <c r="Y94" s="1"/>
      <c r="Z94">
        <f t="shared" si="83"/>
        <v>2.1739130434782608E-2</v>
      </c>
      <c r="AA94">
        <f t="shared" ref="AA94:AB94" si="106">(H90-AB$2)/AB$4</f>
        <v>0.32547500000000001</v>
      </c>
      <c r="AB94">
        <f t="shared" si="106"/>
        <v>0.31891529963173754</v>
      </c>
    </row>
    <row r="95" spans="1:28" x14ac:dyDescent="0.25">
      <c r="A95" s="2" t="s">
        <v>532</v>
      </c>
      <c r="B95" s="2" t="s">
        <v>12</v>
      </c>
      <c r="C95" s="3">
        <v>3.84636461122192E+16</v>
      </c>
      <c r="D95" s="3">
        <v>2.72271759357291E+16</v>
      </c>
      <c r="E95" s="2" t="s">
        <v>533</v>
      </c>
      <c r="F95" s="2" t="s">
        <v>534</v>
      </c>
      <c r="G95" s="2">
        <v>72</v>
      </c>
      <c r="H95" s="2">
        <v>39057</v>
      </c>
      <c r="I95" s="10">
        <v>48280</v>
      </c>
      <c r="J95" s="1"/>
      <c r="K95">
        <f t="shared" si="73"/>
        <v>3.9954033925212289E-3</v>
      </c>
      <c r="L95" t="s">
        <v>535</v>
      </c>
      <c r="M95">
        <f t="shared" si="74"/>
        <v>-0.10879786594226916</v>
      </c>
      <c r="N95">
        <f t="shared" si="75"/>
        <v>-6.7923703265389809E-2</v>
      </c>
      <c r="O95" t="s">
        <v>536</v>
      </c>
      <c r="P95" t="s">
        <v>537</v>
      </c>
      <c r="Q95" s="1"/>
      <c r="R95">
        <v>0.109999999999999</v>
      </c>
      <c r="S95">
        <f t="shared" si="80"/>
        <v>93.816250643228855</v>
      </c>
      <c r="T95">
        <f t="shared" si="76"/>
        <v>4.2831922445167956E-3</v>
      </c>
      <c r="U95">
        <f t="shared" si="77"/>
        <v>39040.278487295451</v>
      </c>
      <c r="V95">
        <f t="shared" si="78"/>
        <v>2.850755181787681E-5</v>
      </c>
      <c r="W95">
        <f t="shared" si="81"/>
        <v>47555.502984247833</v>
      </c>
      <c r="X95">
        <f t="shared" si="82"/>
        <v>2.3029446099182523E-5</v>
      </c>
      <c r="Y95" s="1"/>
      <c r="Z95">
        <f t="shared" si="83"/>
        <v>0.15601023017902813</v>
      </c>
      <c r="AA95">
        <f t="shared" ref="AA95:AB95" si="107">(H91-AB$2)/AB$4</f>
        <v>0.32547500000000001</v>
      </c>
      <c r="AB95">
        <f t="shared" si="107"/>
        <v>0.31891529963173754</v>
      </c>
    </row>
    <row r="96" spans="1:28" x14ac:dyDescent="0.25">
      <c r="A96" s="2" t="s">
        <v>538</v>
      </c>
      <c r="B96" s="2" t="s">
        <v>12</v>
      </c>
      <c r="C96" s="3">
        <v>3846624970370440</v>
      </c>
      <c r="D96" s="3">
        <v>2721585668546930</v>
      </c>
      <c r="E96" s="2" t="s">
        <v>539</v>
      </c>
      <c r="F96" s="2" t="s">
        <v>540</v>
      </c>
      <c r="G96" s="10">
        <v>104</v>
      </c>
      <c r="H96" s="2">
        <v>39057</v>
      </c>
      <c r="I96" s="10">
        <v>48280</v>
      </c>
      <c r="J96" s="1"/>
      <c r="K96">
        <f t="shared" si="73"/>
        <v>3.3678585481432908E-3</v>
      </c>
      <c r="L96" t="s">
        <v>541</v>
      </c>
      <c r="M96">
        <f t="shared" si="74"/>
        <v>-0.10879786594226916</v>
      </c>
      <c r="N96">
        <f t="shared" si="75"/>
        <v>-6.7923703265389809E-2</v>
      </c>
      <c r="O96" t="s">
        <v>542</v>
      </c>
      <c r="P96" t="s">
        <v>543</v>
      </c>
      <c r="Q96" s="1"/>
      <c r="R96">
        <v>9.9999999999999006E-2</v>
      </c>
      <c r="S96">
        <f t="shared" si="80"/>
        <v>94.74204603929897</v>
      </c>
      <c r="T96">
        <f t="shared" si="76"/>
        <v>4.2876919583098687E-3</v>
      </c>
      <c r="U96">
        <f t="shared" si="77"/>
        <v>39179.377056186597</v>
      </c>
      <c r="V96">
        <f t="shared" si="78"/>
        <v>2.8537500467575135E-5</v>
      </c>
      <c r="W96">
        <f t="shared" si="81"/>
        <v>47727.689481629444</v>
      </c>
      <c r="X96">
        <f t="shared" si="82"/>
        <v>2.3053639717013236E-5</v>
      </c>
      <c r="Y96" s="1"/>
      <c r="Z96">
        <f t="shared" si="83"/>
        <v>2.6854219948849106E-2</v>
      </c>
      <c r="AA96">
        <f t="shared" ref="AA96:AB96" si="108">(H92-AB$2)/AB$4</f>
        <v>0.32547500000000001</v>
      </c>
      <c r="AB96">
        <f t="shared" si="108"/>
        <v>0.31891529963173754</v>
      </c>
    </row>
    <row r="97" spans="1:28" x14ac:dyDescent="0.25">
      <c r="A97" s="2" t="s">
        <v>544</v>
      </c>
      <c r="B97" s="2" t="s">
        <v>12</v>
      </c>
      <c r="C97" s="3">
        <v>3827173338808000</v>
      </c>
      <c r="D97" s="3">
        <v>2797633442843740</v>
      </c>
      <c r="E97" s="2" t="s">
        <v>545</v>
      </c>
      <c r="F97" s="2" t="s">
        <v>1231</v>
      </c>
      <c r="G97" s="2">
        <v>42</v>
      </c>
      <c r="H97" s="2">
        <v>39057</v>
      </c>
      <c r="I97" s="10">
        <v>48280</v>
      </c>
      <c r="J97" s="1"/>
      <c r="K97">
        <f t="shared" si="73"/>
        <v>4.3091841036895819E-3</v>
      </c>
      <c r="L97" t="s">
        <v>546</v>
      </c>
      <c r="M97">
        <f t="shared" si="74"/>
        <v>-0.10879786594226916</v>
      </c>
      <c r="N97">
        <f t="shared" si="75"/>
        <v>-6.7923703265389809E-2</v>
      </c>
      <c r="O97" t="s">
        <v>547</v>
      </c>
      <c r="P97" t="s">
        <v>548</v>
      </c>
      <c r="Q97" s="1"/>
      <c r="R97">
        <v>8.9999999999998997E-2</v>
      </c>
      <c r="S97">
        <f t="shared" si="80"/>
        <v>95.667841435369084</v>
      </c>
      <c r="T97">
        <f t="shared" si="76"/>
        <v>4.2917672011040979E-3</v>
      </c>
      <c r="U97">
        <f t="shared" si="77"/>
        <v>39318.475625077743</v>
      </c>
      <c r="V97">
        <f t="shared" si="78"/>
        <v>2.8564623974645278E-5</v>
      </c>
      <c r="W97">
        <f t="shared" si="81"/>
        <v>47899.875979011056</v>
      </c>
      <c r="X97">
        <f t="shared" si="82"/>
        <v>2.3075551080994374E-5</v>
      </c>
      <c r="Y97" s="1"/>
      <c r="Z97">
        <f t="shared" si="83"/>
        <v>0.10997442455242967</v>
      </c>
      <c r="AA97">
        <f t="shared" ref="AA97:AB97" si="109">(H93-AB$2)/AB$4</f>
        <v>0.32547500000000001</v>
      </c>
      <c r="AB97">
        <f t="shared" si="109"/>
        <v>0.31891529963173754</v>
      </c>
    </row>
    <row r="98" spans="1:28" x14ac:dyDescent="0.25">
      <c r="A98" s="2" t="s">
        <v>549</v>
      </c>
      <c r="B98" s="2" t="s">
        <v>12</v>
      </c>
      <c r="C98" s="3">
        <v>3843042073538950</v>
      </c>
      <c r="D98" s="3">
        <v>2.71304746169528E+16</v>
      </c>
      <c r="E98" s="2" t="s">
        <v>550</v>
      </c>
      <c r="F98" s="2" t="s">
        <v>1230</v>
      </c>
      <c r="G98" s="2">
        <v>96</v>
      </c>
      <c r="H98" s="2">
        <v>39057</v>
      </c>
      <c r="I98" s="10">
        <v>48280</v>
      </c>
      <c r="J98" s="1"/>
      <c r="K98">
        <f t="shared" si="73"/>
        <v>4.3091841036895819E-3</v>
      </c>
      <c r="L98" t="s">
        <v>551</v>
      </c>
      <c r="M98">
        <f t="shared" si="74"/>
        <v>-0.10879786594226916</v>
      </c>
      <c r="N98">
        <f t="shared" si="75"/>
        <v>-6.7923703265389809E-2</v>
      </c>
      <c r="O98" t="s">
        <v>552</v>
      </c>
      <c r="P98" t="s">
        <v>553</v>
      </c>
      <c r="Q98" s="1"/>
      <c r="R98">
        <v>7.9999999999999002E-2</v>
      </c>
      <c r="S98">
        <f t="shared" si="80"/>
        <v>96.593636831439198</v>
      </c>
      <c r="T98">
        <f t="shared" si="76"/>
        <v>4.2954167540653109E-3</v>
      </c>
      <c r="U98">
        <f t="shared" si="77"/>
        <v>39457.574193968889</v>
      </c>
      <c r="V98">
        <f t="shared" si="78"/>
        <v>2.8588914226918465E-5</v>
      </c>
      <c r="W98">
        <f t="shared" si="81"/>
        <v>48072.062476392668</v>
      </c>
      <c r="X98">
        <f t="shared" si="82"/>
        <v>2.3095173637818426E-5</v>
      </c>
      <c r="Y98" s="1"/>
      <c r="Z98">
        <f t="shared" si="83"/>
        <v>0.10997442455242967</v>
      </c>
      <c r="AA98">
        <f t="shared" ref="AA98:AB98" si="110">(H94-AB$2)/AB$4</f>
        <v>0.32547500000000001</v>
      </c>
      <c r="AB98">
        <f t="shared" si="110"/>
        <v>0.31891529963173754</v>
      </c>
    </row>
    <row r="99" spans="1:28" x14ac:dyDescent="0.25">
      <c r="A99" s="2" t="s">
        <v>554</v>
      </c>
      <c r="B99" s="2" t="s">
        <v>12</v>
      </c>
      <c r="C99" s="3">
        <v>382304832170192</v>
      </c>
      <c r="D99" s="3">
        <v>2.79751332439139E+16</v>
      </c>
      <c r="E99" s="2" t="s">
        <v>555</v>
      </c>
      <c r="F99" s="2" t="s">
        <v>556</v>
      </c>
      <c r="G99" s="10">
        <v>104</v>
      </c>
      <c r="H99" s="2">
        <v>39057</v>
      </c>
      <c r="I99" s="10">
        <v>48280</v>
      </c>
      <c r="J99" s="1"/>
      <c r="K99">
        <f t="shared" si="73"/>
        <v>4.0593061577840293E-3</v>
      </c>
      <c r="L99" t="s">
        <v>557</v>
      </c>
      <c r="M99">
        <f t="shared" si="74"/>
        <v>-0.10879786594226916</v>
      </c>
      <c r="N99">
        <f t="shared" si="75"/>
        <v>-6.7923703265389809E-2</v>
      </c>
      <c r="O99" t="s">
        <v>558</v>
      </c>
      <c r="P99" t="s">
        <v>559</v>
      </c>
      <c r="Q99" s="1"/>
      <c r="R99">
        <v>6.9999999999998994E-2</v>
      </c>
      <c r="S99">
        <f t="shared" si="80"/>
        <v>97.519432227509313</v>
      </c>
      <c r="T99">
        <f t="shared" si="76"/>
        <v>4.2986395250188998E-3</v>
      </c>
      <c r="U99">
        <f t="shared" si="77"/>
        <v>39596.672762860035</v>
      </c>
      <c r="V99">
        <f t="shared" si="78"/>
        <v>2.8610363955231315E-5</v>
      </c>
      <c r="W99">
        <f t="shared" si="81"/>
        <v>48244.24897377428</v>
      </c>
      <c r="X99">
        <f t="shared" si="82"/>
        <v>2.3112501515188558E-5</v>
      </c>
      <c r="Y99" s="1"/>
      <c r="Z99">
        <f t="shared" si="83"/>
        <v>6.9053708439897693E-2</v>
      </c>
      <c r="AA99">
        <f t="shared" ref="AA99:AB99" si="111">(H95-AB$2)/AB$4</f>
        <v>0.32547500000000001</v>
      </c>
      <c r="AB99">
        <f t="shared" si="111"/>
        <v>0.31891529963173754</v>
      </c>
    </row>
    <row r="100" spans="1:28" x14ac:dyDescent="0.25">
      <c r="A100" s="2" t="s">
        <v>560</v>
      </c>
      <c r="B100" s="2" t="s">
        <v>12</v>
      </c>
      <c r="C100" s="3">
        <v>3805112777654520</v>
      </c>
      <c r="D100" s="3">
        <v>2.80008772269881E+16</v>
      </c>
      <c r="E100" s="2" t="s">
        <v>561</v>
      </c>
      <c r="F100" s="2" t="s">
        <v>562</v>
      </c>
      <c r="G100" s="10">
        <v>104</v>
      </c>
      <c r="H100" s="2">
        <v>39057</v>
      </c>
      <c r="I100" s="10">
        <v>48280</v>
      </c>
      <c r="J100" s="1"/>
      <c r="K100">
        <f t="shared" si="73"/>
        <v>4.3091841036895819E-3</v>
      </c>
      <c r="L100" t="s">
        <v>563</v>
      </c>
      <c r="M100">
        <f t="shared" si="74"/>
        <v>-0.10879786594226916</v>
      </c>
      <c r="N100">
        <f t="shared" si="75"/>
        <v>-6.7923703265389809E-2</v>
      </c>
      <c r="O100" t="s">
        <v>564</v>
      </c>
      <c r="P100" t="s">
        <v>565</v>
      </c>
      <c r="Q100" s="1"/>
      <c r="R100">
        <v>5.9999999999999103E-2</v>
      </c>
      <c r="S100">
        <f t="shared" si="80"/>
        <v>98.445227623579413</v>
      </c>
      <c r="T100">
        <f t="shared" si="76"/>
        <v>4.3014345489945458E-3</v>
      </c>
      <c r="U100">
        <f t="shared" si="77"/>
        <v>39735.771331751181</v>
      </c>
      <c r="V100">
        <f t="shared" si="78"/>
        <v>2.8628966737051333E-5</v>
      </c>
      <c r="W100">
        <f t="shared" si="81"/>
        <v>48416.435471155884</v>
      </c>
      <c r="X100">
        <f t="shared" si="82"/>
        <v>2.3127529524747429E-5</v>
      </c>
      <c r="Y100" s="1"/>
      <c r="Z100">
        <f t="shared" si="83"/>
        <v>0.10997442455242967</v>
      </c>
      <c r="AA100">
        <f t="shared" ref="AA100:AB100" si="112">(H96-AB$2)/AB$4</f>
        <v>0.32547500000000001</v>
      </c>
      <c r="AB100">
        <f t="shared" si="112"/>
        <v>0.31891529963173754</v>
      </c>
    </row>
    <row r="101" spans="1:28" x14ac:dyDescent="0.25">
      <c r="A101" s="2" t="s">
        <v>566</v>
      </c>
      <c r="B101" s="2" t="s">
        <v>12</v>
      </c>
      <c r="C101" s="3">
        <v>3824131230411740</v>
      </c>
      <c r="D101" s="3">
        <v>2802884409550060</v>
      </c>
      <c r="E101" s="2" t="s">
        <v>567</v>
      </c>
      <c r="F101" s="2" t="s">
        <v>568</v>
      </c>
      <c r="G101" s="10">
        <v>104</v>
      </c>
      <c r="H101" s="2">
        <v>39057</v>
      </c>
      <c r="I101" s="10">
        <v>48280</v>
      </c>
      <c r="J101" s="1"/>
      <c r="K101">
        <f t="shared" si="73"/>
        <v>3.4435512631967066E-3</v>
      </c>
      <c r="L101" t="s">
        <v>569</v>
      </c>
      <c r="M101">
        <f t="shared" si="74"/>
        <v>-0.10879786594226916</v>
      </c>
      <c r="N101">
        <f t="shared" si="75"/>
        <v>-6.7923703265389809E-2</v>
      </c>
      <c r="O101" t="s">
        <v>570</v>
      </c>
      <c r="P101" t="s">
        <v>571</v>
      </c>
      <c r="Q101" s="1"/>
      <c r="R101">
        <v>4.9999999999998997E-2</v>
      </c>
      <c r="S101">
        <f t="shared" si="80"/>
        <v>99.371023019649527</v>
      </c>
      <c r="T101">
        <f t="shared" si="76"/>
        <v>4.3038009887077606E-3</v>
      </c>
      <c r="U101">
        <f t="shared" si="77"/>
        <v>39874.869900642327</v>
      </c>
      <c r="V101">
        <f t="shared" si="78"/>
        <v>2.8644716999681899E-5</v>
      </c>
      <c r="W101">
        <f t="shared" si="81"/>
        <v>48588.621968537496</v>
      </c>
      <c r="X101">
        <f t="shared" si="82"/>
        <v>2.3140253164666275E-5</v>
      </c>
      <c r="Y101" s="1"/>
      <c r="Z101">
        <f t="shared" si="83"/>
        <v>3.0690537084398978E-2</v>
      </c>
      <c r="AA101">
        <f t="shared" ref="AA101:AB101" si="113">(H97-AB$2)/AB$4</f>
        <v>0.32547500000000001</v>
      </c>
      <c r="AB101">
        <f t="shared" si="113"/>
        <v>0.31891529963173754</v>
      </c>
    </row>
    <row r="102" spans="1:28" x14ac:dyDescent="0.25">
      <c r="A102" s="2" t="s">
        <v>572</v>
      </c>
      <c r="B102" s="2" t="s">
        <v>133</v>
      </c>
      <c r="C102" s="3">
        <v>3824131230411740</v>
      </c>
      <c r="D102" s="3">
        <v>2802884409550060</v>
      </c>
      <c r="E102" s="2" t="s">
        <v>567</v>
      </c>
      <c r="F102" s="2" t="s">
        <v>568</v>
      </c>
      <c r="G102" s="10">
        <v>104</v>
      </c>
      <c r="H102" s="2">
        <v>39057</v>
      </c>
      <c r="I102" s="10">
        <v>48280</v>
      </c>
      <c r="J102" s="1"/>
      <c r="K102">
        <f t="shared" si="73"/>
        <v>4.293125620556483E-3</v>
      </c>
      <c r="L102" t="s">
        <v>573</v>
      </c>
      <c r="M102">
        <f t="shared" si="74"/>
        <v>-0.10879786594226916</v>
      </c>
      <c r="N102">
        <f t="shared" si="75"/>
        <v>-6.7923703265389809E-2</v>
      </c>
      <c r="O102" t="s">
        <v>574</v>
      </c>
      <c r="P102" t="s">
        <v>575</v>
      </c>
      <c r="Q102" s="1"/>
      <c r="R102">
        <v>3.9999999999999002E-2</v>
      </c>
      <c r="S102">
        <f t="shared" si="80"/>
        <v>100.29681841571964</v>
      </c>
      <c r="T102">
        <f t="shared" si="76"/>
        <v>4.3057381349779003E-3</v>
      </c>
      <c r="U102">
        <f t="shared" si="77"/>
        <v>40013.968469533473</v>
      </c>
      <c r="V102">
        <f t="shared" si="78"/>
        <v>2.8657610023044438E-5</v>
      </c>
      <c r="W102">
        <f t="shared" si="81"/>
        <v>48760.808465919108</v>
      </c>
      <c r="X102">
        <f t="shared" si="82"/>
        <v>2.3150668621892485E-5</v>
      </c>
      <c r="Y102" s="1"/>
      <c r="Z102">
        <f t="shared" si="83"/>
        <v>9.9744245524296671E-2</v>
      </c>
      <c r="AA102">
        <f t="shared" ref="AA102:AB102" si="114">(H98-AB$2)/AB$4</f>
        <v>0.32547500000000001</v>
      </c>
      <c r="AB102">
        <f t="shared" si="114"/>
        <v>0.31891529963173754</v>
      </c>
    </row>
    <row r="103" spans="1:28" x14ac:dyDescent="0.25">
      <c r="A103" s="2" t="s">
        <v>576</v>
      </c>
      <c r="B103" s="2" t="s">
        <v>12</v>
      </c>
      <c r="C103" s="3">
        <v>382336276852447</v>
      </c>
      <c r="D103" s="3">
        <v>2.79769239113604E+16</v>
      </c>
      <c r="E103" s="2" t="s">
        <v>577</v>
      </c>
      <c r="F103" s="2" t="s">
        <v>578</v>
      </c>
      <c r="G103" s="2">
        <v>104</v>
      </c>
      <c r="H103" s="2">
        <v>39057</v>
      </c>
      <c r="I103" s="10">
        <v>48280</v>
      </c>
      <c r="J103" s="1"/>
      <c r="K103">
        <f t="shared" si="73"/>
        <v>4.3091841036895819E-3</v>
      </c>
      <c r="L103" t="s">
        <v>579</v>
      </c>
      <c r="M103">
        <f t="shared" si="74"/>
        <v>-0.10879786594226916</v>
      </c>
      <c r="N103">
        <f t="shared" si="75"/>
        <v>-6.7923703265389809E-2</v>
      </c>
      <c r="O103" t="s">
        <v>580</v>
      </c>
      <c r="P103" t="s">
        <v>581</v>
      </c>
      <c r="Q103" s="1"/>
      <c r="R103">
        <v>2.9999999999999E-2</v>
      </c>
      <c r="S103">
        <f t="shared" si="80"/>
        <v>101.22261381178976</v>
      </c>
      <c r="T103">
        <f t="shared" si="76"/>
        <v>4.3072454070823742E-3</v>
      </c>
      <c r="U103">
        <f t="shared" si="77"/>
        <v>40153.067038424619</v>
      </c>
      <c r="V103">
        <f t="shared" si="78"/>
        <v>2.8667641942035924E-5</v>
      </c>
      <c r="W103">
        <f t="shared" si="81"/>
        <v>48932.99496330072</v>
      </c>
      <c r="X103">
        <f t="shared" si="82"/>
        <v>2.3158772774054048E-5</v>
      </c>
      <c r="Y103" s="1"/>
      <c r="Z103">
        <f t="shared" si="83"/>
        <v>0.10997442455242967</v>
      </c>
      <c r="AA103">
        <f t="shared" ref="AA103:AB103" si="115">(H99-AB$2)/AB$4</f>
        <v>0.32547500000000001</v>
      </c>
      <c r="AB103">
        <f t="shared" si="115"/>
        <v>0.31891529963173754</v>
      </c>
    </row>
    <row r="104" spans="1:28" x14ac:dyDescent="0.25">
      <c r="A104" s="2" t="s">
        <v>582</v>
      </c>
      <c r="B104" s="2" t="s">
        <v>12</v>
      </c>
      <c r="C104" s="3">
        <v>3819434</v>
      </c>
      <c r="D104" s="3">
        <v>2645574</v>
      </c>
      <c r="E104" s="2" t="s">
        <v>583</v>
      </c>
      <c r="F104" s="2" t="s">
        <v>1229</v>
      </c>
      <c r="G104" s="2">
        <v>33</v>
      </c>
      <c r="H104" s="2">
        <v>39057</v>
      </c>
      <c r="I104" s="10">
        <v>48280</v>
      </c>
      <c r="J104" s="1"/>
      <c r="K104">
        <f t="shared" si="73"/>
        <v>4.3091841036895819E-3</v>
      </c>
      <c r="L104" t="s">
        <v>584</v>
      </c>
      <c r="M104">
        <f t="shared" si="74"/>
        <v>-0.10879786594226916</v>
      </c>
      <c r="N104">
        <f t="shared" si="75"/>
        <v>-6.7923703265389809E-2</v>
      </c>
      <c r="O104" t="s">
        <v>585</v>
      </c>
      <c r="P104" t="s">
        <v>586</v>
      </c>
      <c r="Q104" s="1"/>
      <c r="R104">
        <v>1.9999999999999001E-2</v>
      </c>
      <c r="S104">
        <f t="shared" si="80"/>
        <v>102.14840920785987</v>
      </c>
      <c r="T104">
        <f t="shared" si="76"/>
        <v>4.3083223530467809E-3</v>
      </c>
      <c r="U104">
        <f t="shared" si="77"/>
        <v>40292.165607315765</v>
      </c>
      <c r="V104">
        <f t="shared" si="78"/>
        <v>2.8674809748459901E-5</v>
      </c>
      <c r="W104">
        <f t="shared" si="81"/>
        <v>49105.181460682332</v>
      </c>
      <c r="X104">
        <f t="shared" si="82"/>
        <v>2.3164563191019527E-5</v>
      </c>
      <c r="Y104" s="1"/>
      <c r="Z104">
        <f t="shared" si="83"/>
        <v>0.10997442455242967</v>
      </c>
      <c r="AA104">
        <f t="shared" ref="AA104:AB104" si="116">(H100-AB$2)/AB$4</f>
        <v>0.32547500000000001</v>
      </c>
      <c r="AB104">
        <f t="shared" si="116"/>
        <v>0.31891529963173754</v>
      </c>
    </row>
    <row r="105" spans="1:28" x14ac:dyDescent="0.25">
      <c r="A105" s="2" t="s">
        <v>587</v>
      </c>
      <c r="B105" s="2" t="s">
        <v>12</v>
      </c>
      <c r="C105" s="3">
        <v>3840681914474650</v>
      </c>
      <c r="D105" s="3">
        <v>2.7540561361371E+16</v>
      </c>
      <c r="E105" s="2" t="s">
        <v>588</v>
      </c>
      <c r="F105" s="2" t="s">
        <v>589</v>
      </c>
      <c r="G105" s="2">
        <v>18</v>
      </c>
      <c r="H105" s="2">
        <v>39057</v>
      </c>
      <c r="I105" s="10">
        <v>48280</v>
      </c>
      <c r="J105" s="1"/>
      <c r="K105">
        <f t="shared" si="73"/>
        <v>4.3091841036895819E-3</v>
      </c>
      <c r="L105" t="s">
        <v>590</v>
      </c>
      <c r="M105">
        <f t="shared" si="74"/>
        <v>-0.10879786594226916</v>
      </c>
      <c r="N105">
        <f t="shared" si="75"/>
        <v>-6.7923703265389809E-2</v>
      </c>
      <c r="O105" t="s">
        <v>591</v>
      </c>
      <c r="P105" t="s">
        <v>592</v>
      </c>
      <c r="Q105" s="1"/>
      <c r="R105">
        <v>9.9999999999990097E-3</v>
      </c>
      <c r="S105">
        <f t="shared" si="80"/>
        <v>103.07420460392999</v>
      </c>
      <c r="T105">
        <f t="shared" si="76"/>
        <v>4.3089686498707881E-3</v>
      </c>
      <c r="U105">
        <f t="shared" si="77"/>
        <v>40431.264176206911</v>
      </c>
      <c r="V105">
        <f t="shared" si="78"/>
        <v>2.8679111292529904E-5</v>
      </c>
      <c r="W105">
        <f t="shared" si="81"/>
        <v>49277.367958063944</v>
      </c>
      <c r="X105">
        <f t="shared" si="82"/>
        <v>2.3168038136112543E-5</v>
      </c>
      <c r="Y105" s="1"/>
      <c r="Z105">
        <f t="shared" si="83"/>
        <v>0.10997442455242967</v>
      </c>
      <c r="AA105">
        <f t="shared" ref="AA105:AB105" si="117">(H101-AB$2)/AB$4</f>
        <v>0.32547500000000001</v>
      </c>
      <c r="AB105">
        <f t="shared" si="117"/>
        <v>0.31891529963173754</v>
      </c>
    </row>
    <row r="106" spans="1:28" x14ac:dyDescent="0.25">
      <c r="A106" s="2" t="s">
        <v>593</v>
      </c>
      <c r="B106" s="2" t="s">
        <v>12</v>
      </c>
      <c r="C106" s="3">
        <v>384460966689056</v>
      </c>
      <c r="D106" s="3">
        <v>2.72018559153418E+16</v>
      </c>
      <c r="E106" s="2" t="s">
        <v>594</v>
      </c>
      <c r="F106" s="2" t="s">
        <v>595</v>
      </c>
      <c r="G106" s="10">
        <v>104</v>
      </c>
      <c r="H106" s="2">
        <v>39057</v>
      </c>
      <c r="I106" s="10">
        <v>48280</v>
      </c>
      <c r="J106" s="1"/>
      <c r="K106">
        <f t="shared" si="73"/>
        <v>4.3091841036895819E-3</v>
      </c>
      <c r="L106" t="s">
        <v>596</v>
      </c>
      <c r="M106">
        <f t="shared" si="74"/>
        <v>-0.10879786594226916</v>
      </c>
      <c r="N106">
        <f t="shared" si="75"/>
        <v>-6.7923703265389809E-2</v>
      </c>
      <c r="O106" t="s">
        <v>597</v>
      </c>
      <c r="P106" t="s">
        <v>598</v>
      </c>
      <c r="Q106" s="1"/>
      <c r="R106">
        <v>0</v>
      </c>
      <c r="S106">
        <f t="shared" si="80"/>
        <v>104</v>
      </c>
      <c r="T106">
        <f t="shared" si="76"/>
        <v>4.3091841036895819E-3</v>
      </c>
      <c r="U106">
        <f t="shared" si="77"/>
        <v>40570.362745098042</v>
      </c>
      <c r="V106">
        <f t="shared" si="78"/>
        <v>2.8680545283944022E-5</v>
      </c>
      <c r="W106">
        <f t="shared" si="81"/>
        <v>49449.554455445541</v>
      </c>
      <c r="X106">
        <f t="shared" si="82"/>
        <v>2.3169196566979878E-5</v>
      </c>
      <c r="Y106" s="1"/>
      <c r="Z106">
        <f t="shared" si="83"/>
        <v>0.10997442455242967</v>
      </c>
      <c r="AA106">
        <f t="shared" ref="AA106:AB106" si="118">(H102-AB$2)/AB$4</f>
        <v>0.32547500000000001</v>
      </c>
      <c r="AB106">
        <f t="shared" si="118"/>
        <v>0.31891529963173754</v>
      </c>
    </row>
    <row r="107" spans="1:28" x14ac:dyDescent="0.25">
      <c r="A107" s="2" t="s">
        <v>599</v>
      </c>
      <c r="B107" s="2" t="s">
        <v>12</v>
      </c>
      <c r="C107" s="3">
        <v>3846733302206810</v>
      </c>
      <c r="D107" s="3">
        <v>2.71675033693905E+16</v>
      </c>
      <c r="E107" s="2" t="s">
        <v>600</v>
      </c>
      <c r="F107" s="2" t="s">
        <v>1228</v>
      </c>
      <c r="G107" s="10">
        <v>104</v>
      </c>
      <c r="H107" s="2">
        <v>39057</v>
      </c>
      <c r="I107" s="10">
        <v>48280</v>
      </c>
      <c r="J107" s="1"/>
      <c r="K107">
        <f t="shared" si="73"/>
        <v>4.3091841036895819E-3</v>
      </c>
      <c r="L107" t="s">
        <v>601</v>
      </c>
      <c r="M107">
        <f t="shared" si="74"/>
        <v>-0.10879786594226916</v>
      </c>
      <c r="N107">
        <f t="shared" si="75"/>
        <v>-6.7923703265389809E-2</v>
      </c>
      <c r="O107" t="s">
        <v>602</v>
      </c>
      <c r="P107" t="s">
        <v>603</v>
      </c>
      <c r="Q107" s="1"/>
      <c r="R107">
        <v>-0.01</v>
      </c>
      <c r="S107">
        <f t="shared" si="80"/>
        <v>104.92579539607011</v>
      </c>
      <c r="T107">
        <f t="shared" si="76"/>
        <v>4.3089686498707881E-3</v>
      </c>
      <c r="U107">
        <f t="shared" si="77"/>
        <v>40709.461313989188</v>
      </c>
      <c r="V107">
        <f t="shared" si="78"/>
        <v>2.8679111292529904E-5</v>
      </c>
      <c r="W107">
        <f t="shared" si="81"/>
        <v>49621.740952827153</v>
      </c>
      <c r="X107">
        <f t="shared" si="82"/>
        <v>2.3168038136112543E-5</v>
      </c>
      <c r="Y107" s="1"/>
      <c r="Z107">
        <f t="shared" si="83"/>
        <v>0.10997442455242967</v>
      </c>
      <c r="AA107">
        <f t="shared" ref="AA107:AB107" si="119">(H103-AB$2)/AB$4</f>
        <v>0.32547500000000001</v>
      </c>
      <c r="AB107">
        <f t="shared" si="119"/>
        <v>0.31891529963173754</v>
      </c>
    </row>
    <row r="108" spans="1:28" x14ac:dyDescent="0.25">
      <c r="A108" s="2" t="s">
        <v>604</v>
      </c>
      <c r="B108" s="2" t="s">
        <v>12</v>
      </c>
      <c r="C108" s="3">
        <v>3837823</v>
      </c>
      <c r="D108" s="3">
        <v>2718199</v>
      </c>
      <c r="E108" s="2" t="s">
        <v>605</v>
      </c>
      <c r="F108" s="2" t="s">
        <v>606</v>
      </c>
      <c r="G108" s="2">
        <v>60</v>
      </c>
      <c r="H108" s="3">
        <v>60000</v>
      </c>
      <c r="I108" s="3">
        <v>80000</v>
      </c>
      <c r="J108" s="1"/>
      <c r="K108">
        <f t="shared" si="73"/>
        <v>3.2112958793231272E-3</v>
      </c>
      <c r="L108" t="s">
        <v>607</v>
      </c>
      <c r="M108">
        <f t="shared" si="74"/>
        <v>-0.10879786594226916</v>
      </c>
      <c r="N108">
        <f t="shared" si="75"/>
        <v>-6.7923703265389809E-2</v>
      </c>
      <c r="O108" t="s">
        <v>608</v>
      </c>
      <c r="P108" t="s">
        <v>609</v>
      </c>
      <c r="Q108" s="1"/>
      <c r="R108">
        <v>-0.02</v>
      </c>
      <c r="S108">
        <f t="shared" si="80"/>
        <v>105.85159079214023</v>
      </c>
      <c r="T108">
        <f t="shared" si="76"/>
        <v>4.3083223530467809E-3</v>
      </c>
      <c r="U108">
        <f t="shared" si="77"/>
        <v>40848.559882880334</v>
      </c>
      <c r="V108">
        <f t="shared" si="78"/>
        <v>2.8674809748459901E-5</v>
      </c>
      <c r="W108">
        <f t="shared" si="81"/>
        <v>49793.927450208765</v>
      </c>
      <c r="X108">
        <f t="shared" si="82"/>
        <v>2.3164563191019527E-5</v>
      </c>
      <c r="Y108" s="1"/>
      <c r="Z108">
        <f t="shared" si="83"/>
        <v>1.9181585677749361E-2</v>
      </c>
      <c r="AA108">
        <f t="shared" ref="AA108:AB108" si="120">(H104-AB$2)/AB$4</f>
        <v>0.32547500000000001</v>
      </c>
      <c r="AB108">
        <f t="shared" si="120"/>
        <v>0.31891529963173754</v>
      </c>
    </row>
    <row r="109" spans="1:28" x14ac:dyDescent="0.25">
      <c r="A109" s="2" t="s">
        <v>610</v>
      </c>
      <c r="B109" s="2" t="s">
        <v>12</v>
      </c>
      <c r="C109" s="2">
        <v>38.470994089999998</v>
      </c>
      <c r="D109" s="2">
        <v>27.237622890000001</v>
      </c>
      <c r="E109" s="2" t="s">
        <v>611</v>
      </c>
      <c r="F109" s="2" t="s">
        <v>492</v>
      </c>
      <c r="G109" s="10">
        <v>104</v>
      </c>
      <c r="H109" s="3">
        <v>75000</v>
      </c>
      <c r="I109" s="3">
        <v>100000</v>
      </c>
      <c r="J109" s="1"/>
      <c r="K109">
        <f t="shared" si="73"/>
        <v>2.7990840115835951E-3</v>
      </c>
      <c r="L109" t="s">
        <v>612</v>
      </c>
      <c r="M109">
        <f t="shared" si="74"/>
        <v>-0.10879786594226916</v>
      </c>
      <c r="N109">
        <f t="shared" si="75"/>
        <v>-6.7923703265389809E-2</v>
      </c>
      <c r="O109" t="s">
        <v>613</v>
      </c>
      <c r="P109" t="s">
        <v>614</v>
      </c>
      <c r="Q109" s="1"/>
      <c r="R109">
        <v>-0.03</v>
      </c>
      <c r="S109">
        <f t="shared" si="80"/>
        <v>106.77738618821033</v>
      </c>
      <c r="T109">
        <f t="shared" si="76"/>
        <v>4.3072454070823742E-3</v>
      </c>
      <c r="U109">
        <f t="shared" si="77"/>
        <v>40987.65845177148</v>
      </c>
      <c r="V109">
        <f t="shared" si="78"/>
        <v>2.8667641942035924E-5</v>
      </c>
      <c r="W109">
        <f t="shared" si="81"/>
        <v>49966.113947590376</v>
      </c>
      <c r="X109">
        <f t="shared" si="82"/>
        <v>2.3158772774054048E-5</v>
      </c>
      <c r="Y109" s="1"/>
      <c r="Z109">
        <f t="shared" si="83"/>
        <v>0</v>
      </c>
      <c r="AA109">
        <f t="shared" ref="AA109:AB109" si="121">(H105-AB$2)/AB$4</f>
        <v>0.32547500000000001</v>
      </c>
      <c r="AB109">
        <f t="shared" si="121"/>
        <v>0.31891529963173754</v>
      </c>
    </row>
    <row r="110" spans="1:28" x14ac:dyDescent="0.25">
      <c r="A110" s="2" t="s">
        <v>615</v>
      </c>
      <c r="B110" s="2" t="s">
        <v>12</v>
      </c>
      <c r="C110" s="3">
        <v>3846462672231080</v>
      </c>
      <c r="D110" s="3">
        <v>2.7210397953661E+16</v>
      </c>
      <c r="E110" s="2" t="s">
        <v>616</v>
      </c>
      <c r="F110" s="2" t="s">
        <v>617</v>
      </c>
      <c r="G110" s="10">
        <v>104</v>
      </c>
      <c r="H110" s="2">
        <v>39057</v>
      </c>
      <c r="I110" s="10">
        <v>48280</v>
      </c>
      <c r="J110" s="1"/>
      <c r="K110">
        <f t="shared" si="73"/>
        <v>4.3091841036895819E-3</v>
      </c>
      <c r="L110" t="s">
        <v>618</v>
      </c>
      <c r="M110">
        <f t="shared" si="74"/>
        <v>-0.10879786594226916</v>
      </c>
      <c r="N110">
        <f t="shared" si="75"/>
        <v>-6.7923703265389809E-2</v>
      </c>
      <c r="O110" t="s">
        <v>619</v>
      </c>
      <c r="P110" t="s">
        <v>620</v>
      </c>
      <c r="Q110" s="1"/>
      <c r="R110">
        <v>-0.04</v>
      </c>
      <c r="S110">
        <f t="shared" si="80"/>
        <v>107.70318158428044</v>
      </c>
      <c r="T110">
        <f t="shared" si="76"/>
        <v>4.3057381349779003E-3</v>
      </c>
      <c r="U110">
        <f t="shared" si="77"/>
        <v>41126.757020662626</v>
      </c>
      <c r="V110">
        <f t="shared" si="78"/>
        <v>2.8657610023044438E-5</v>
      </c>
      <c r="W110">
        <f t="shared" si="81"/>
        <v>50138.300444971988</v>
      </c>
      <c r="X110">
        <f t="shared" si="82"/>
        <v>2.3150668621892485E-5</v>
      </c>
      <c r="Y110" s="1"/>
      <c r="Z110">
        <f t="shared" si="83"/>
        <v>0.10997442455242967</v>
      </c>
      <c r="AA110">
        <f t="shared" ref="AA110:AB110" si="122">(H106-AB$2)/AB$4</f>
        <v>0.32547500000000001</v>
      </c>
      <c r="AB110">
        <f t="shared" si="122"/>
        <v>0.31891529963173754</v>
      </c>
    </row>
    <row r="111" spans="1:28" x14ac:dyDescent="0.25">
      <c r="A111" s="2" t="s">
        <v>621</v>
      </c>
      <c r="B111" s="2" t="s">
        <v>12</v>
      </c>
      <c r="C111" s="3">
        <v>3810003573720970</v>
      </c>
      <c r="D111" s="3">
        <v>2772789305244510</v>
      </c>
      <c r="E111" s="2" t="s">
        <v>622</v>
      </c>
      <c r="F111" s="2" t="s">
        <v>1227</v>
      </c>
      <c r="G111" s="2">
        <v>108</v>
      </c>
      <c r="H111" s="2">
        <v>39057</v>
      </c>
      <c r="I111" s="10">
        <v>48280</v>
      </c>
      <c r="J111" s="1"/>
      <c r="K111">
        <f t="shared" si="73"/>
        <v>4.3091841036895819E-3</v>
      </c>
      <c r="L111" t="s">
        <v>623</v>
      </c>
      <c r="M111">
        <f t="shared" si="74"/>
        <v>-0.10879786594226916</v>
      </c>
      <c r="N111">
        <f t="shared" si="75"/>
        <v>-6.7923703265389809E-2</v>
      </c>
      <c r="O111" t="s">
        <v>624</v>
      </c>
      <c r="P111" t="s">
        <v>625</v>
      </c>
      <c r="Q111" s="1"/>
      <c r="R111">
        <v>-0.05</v>
      </c>
      <c r="S111">
        <f t="shared" si="80"/>
        <v>108.62897698035056</v>
      </c>
      <c r="T111">
        <f t="shared" si="76"/>
        <v>4.3038009887077606E-3</v>
      </c>
      <c r="U111">
        <f t="shared" si="77"/>
        <v>41265.855589553772</v>
      </c>
      <c r="V111">
        <f t="shared" si="78"/>
        <v>2.8644716999681899E-5</v>
      </c>
      <c r="W111">
        <f t="shared" si="81"/>
        <v>50310.4869423536</v>
      </c>
      <c r="X111">
        <f t="shared" si="82"/>
        <v>2.3140253164666275E-5</v>
      </c>
      <c r="Y111" s="1"/>
      <c r="Z111">
        <f t="shared" si="83"/>
        <v>0.10997442455242967</v>
      </c>
      <c r="AA111">
        <f t="shared" ref="AA111:AB111" si="123">(H107-AB$2)/AB$4</f>
        <v>0.32547500000000001</v>
      </c>
      <c r="AB111">
        <f t="shared" si="123"/>
        <v>0.31891529963173754</v>
      </c>
    </row>
    <row r="112" spans="1:28" x14ac:dyDescent="0.25">
      <c r="A112" s="2" t="s">
        <v>626</v>
      </c>
      <c r="B112" s="2" t="s">
        <v>12</v>
      </c>
      <c r="C112" s="3">
        <v>3839181</v>
      </c>
      <c r="D112" s="3">
        <v>2716984</v>
      </c>
      <c r="E112" s="2" t="s">
        <v>627</v>
      </c>
      <c r="F112" s="2" t="s">
        <v>628</v>
      </c>
      <c r="G112" s="2">
        <v>300</v>
      </c>
      <c r="H112" s="2">
        <v>39057</v>
      </c>
      <c r="I112" s="10">
        <v>48280</v>
      </c>
      <c r="J112" s="1"/>
      <c r="K112">
        <f t="shared" si="73"/>
        <v>3.8489840206015718E-3</v>
      </c>
      <c r="L112" t="s">
        <v>629</v>
      </c>
      <c r="M112">
        <f t="shared" si="74"/>
        <v>1.3968251010624648</v>
      </c>
      <c r="N112">
        <f t="shared" si="75"/>
        <v>1.7742648819231419</v>
      </c>
      <c r="O112" t="s">
        <v>630</v>
      </c>
      <c r="P112" t="s">
        <v>631</v>
      </c>
      <c r="Q112" s="1"/>
      <c r="R112">
        <v>-6.0000000000000102E-2</v>
      </c>
      <c r="S112">
        <f t="shared" si="80"/>
        <v>109.55477237642069</v>
      </c>
      <c r="T112">
        <f t="shared" si="76"/>
        <v>4.3014345489945458E-3</v>
      </c>
      <c r="U112">
        <f t="shared" si="77"/>
        <v>41404.954158444918</v>
      </c>
      <c r="V112">
        <f t="shared" si="78"/>
        <v>2.8628966737051333E-5</v>
      </c>
      <c r="W112">
        <f t="shared" si="81"/>
        <v>50482.673439735212</v>
      </c>
      <c r="X112">
        <f t="shared" si="82"/>
        <v>2.3127529524747429E-5</v>
      </c>
      <c r="Y112" s="1"/>
      <c r="Z112">
        <f t="shared" si="83"/>
        <v>5.3708439897698211E-2</v>
      </c>
      <c r="AA112">
        <f t="shared" ref="AA112:AB112" si="124">(H108-AB$2)/AB$4</f>
        <v>0.5</v>
      </c>
      <c r="AB112">
        <f t="shared" si="124"/>
        <v>0.53130231001004358</v>
      </c>
    </row>
    <row r="113" spans="1:28" x14ac:dyDescent="0.25">
      <c r="A113" s="2" t="s">
        <v>632</v>
      </c>
      <c r="B113" s="2" t="s">
        <v>12</v>
      </c>
      <c r="C113" s="3">
        <v>3821001</v>
      </c>
      <c r="D113" s="3">
        <v>2683425</v>
      </c>
      <c r="E113" s="2" t="s">
        <v>633</v>
      </c>
      <c r="F113" s="2" t="s">
        <v>634</v>
      </c>
      <c r="G113" s="2">
        <v>45</v>
      </c>
      <c r="H113" s="2">
        <v>39057</v>
      </c>
      <c r="I113" s="10">
        <v>48280</v>
      </c>
      <c r="J113" s="1"/>
      <c r="K113">
        <f t="shared" si="73"/>
        <v>4.3091841036895819E-3</v>
      </c>
      <c r="L113" t="s">
        <v>635</v>
      </c>
      <c r="M113">
        <f t="shared" si="74"/>
        <v>2.4751970871709981</v>
      </c>
      <c r="N113">
        <f t="shared" si="75"/>
        <v>2.9357961462286473</v>
      </c>
      <c r="O113" t="s">
        <v>636</v>
      </c>
      <c r="P113" t="s">
        <v>637</v>
      </c>
      <c r="Q113" s="1"/>
      <c r="R113">
        <v>-7.0000000000000104E-2</v>
      </c>
      <c r="S113">
        <f t="shared" si="80"/>
        <v>110.48056777249079</v>
      </c>
      <c r="T113">
        <f t="shared" si="76"/>
        <v>4.2986395250188998E-3</v>
      </c>
      <c r="U113">
        <f t="shared" si="77"/>
        <v>41544.052727336064</v>
      </c>
      <c r="V113">
        <f t="shared" si="78"/>
        <v>2.8610363955231311E-5</v>
      </c>
      <c r="W113">
        <f t="shared" si="81"/>
        <v>50654.859937116824</v>
      </c>
      <c r="X113">
        <f t="shared" si="82"/>
        <v>2.3112501515188558E-5</v>
      </c>
      <c r="Y113" s="1"/>
      <c r="Z113">
        <f t="shared" si="83"/>
        <v>0.10997442455242967</v>
      </c>
      <c r="AA113">
        <f t="shared" ref="AA113:AB113" si="125">(H109-AB$2)/AB$4</f>
        <v>0.625</v>
      </c>
      <c r="AB113">
        <f t="shared" si="125"/>
        <v>0.66521593572145965</v>
      </c>
    </row>
    <row r="114" spans="1:28" x14ac:dyDescent="0.25">
      <c r="A114" s="2" t="s">
        <v>638</v>
      </c>
      <c r="B114" s="2" t="s">
        <v>12</v>
      </c>
      <c r="C114" s="3">
        <v>3838607</v>
      </c>
      <c r="D114" s="3">
        <v>2717216</v>
      </c>
      <c r="E114" s="2" t="s">
        <v>190</v>
      </c>
      <c r="F114" s="2" t="s">
        <v>639</v>
      </c>
      <c r="G114" s="2">
        <v>21</v>
      </c>
      <c r="H114" s="2">
        <v>39057</v>
      </c>
      <c r="I114" s="10">
        <v>48280</v>
      </c>
      <c r="J114" s="1"/>
      <c r="K114">
        <f t="shared" si="73"/>
        <v>4.3091841036895819E-3</v>
      </c>
      <c r="L114" t="s">
        <v>640</v>
      </c>
      <c r="M114">
        <f t="shared" si="74"/>
        <v>-0.10879786594226916</v>
      </c>
      <c r="N114">
        <f t="shared" si="75"/>
        <v>-6.7923703265389809E-2</v>
      </c>
      <c r="O114" t="s">
        <v>641</v>
      </c>
      <c r="P114" t="s">
        <v>642</v>
      </c>
      <c r="Q114" s="1"/>
      <c r="R114">
        <v>-8.0000000000000099E-2</v>
      </c>
      <c r="S114">
        <f t="shared" si="80"/>
        <v>111.4063631685609</v>
      </c>
      <c r="T114">
        <f t="shared" si="76"/>
        <v>4.29541675406531E-3</v>
      </c>
      <c r="U114">
        <f t="shared" si="77"/>
        <v>41683.15129622721</v>
      </c>
      <c r="V114">
        <f t="shared" si="78"/>
        <v>2.8588914226918465E-5</v>
      </c>
      <c r="W114">
        <f t="shared" si="81"/>
        <v>50827.046434498436</v>
      </c>
      <c r="X114">
        <f t="shared" si="82"/>
        <v>2.3095173637818423E-5</v>
      </c>
      <c r="Y114" s="1"/>
      <c r="Z114">
        <f t="shared" si="83"/>
        <v>0.10997442455242967</v>
      </c>
      <c r="AA114">
        <f t="shared" ref="AA114:AB114" si="126">(H110-AB$2)/AB$4</f>
        <v>0.32547500000000001</v>
      </c>
      <c r="AB114">
        <f t="shared" si="126"/>
        <v>0.31891529963173754</v>
      </c>
    </row>
    <row r="115" spans="1:28" x14ac:dyDescent="0.25">
      <c r="A115" s="2" t="s">
        <v>643</v>
      </c>
      <c r="B115" s="2" t="s">
        <v>12</v>
      </c>
      <c r="C115" s="3">
        <v>3836960</v>
      </c>
      <c r="D115" s="3">
        <v>2719585</v>
      </c>
      <c r="E115" s="2" t="s">
        <v>195</v>
      </c>
      <c r="F115" s="2" t="s">
        <v>644</v>
      </c>
      <c r="G115" s="2">
        <v>72</v>
      </c>
      <c r="H115" s="2">
        <v>39057</v>
      </c>
      <c r="I115" s="10">
        <v>48280</v>
      </c>
      <c r="J115" s="1"/>
      <c r="K115">
        <f t="shared" si="73"/>
        <v>4.3051638603897038E-3</v>
      </c>
      <c r="L115" t="s">
        <v>645</v>
      </c>
      <c r="M115">
        <f t="shared" si="74"/>
        <v>-0.10879786594226916</v>
      </c>
      <c r="N115">
        <f t="shared" si="75"/>
        <v>-6.7923703265389809E-2</v>
      </c>
      <c r="O115" t="s">
        <v>646</v>
      </c>
      <c r="P115" t="s">
        <v>647</v>
      </c>
      <c r="Q115" s="1"/>
      <c r="R115">
        <v>-9.0000000000000094E-2</v>
      </c>
      <c r="S115">
        <f t="shared" si="80"/>
        <v>112.33215856463102</v>
      </c>
      <c r="T115">
        <f t="shared" si="76"/>
        <v>4.2917672011040971E-3</v>
      </c>
      <c r="U115">
        <f t="shared" si="77"/>
        <v>41822.249865118356</v>
      </c>
      <c r="V115">
        <f t="shared" si="78"/>
        <v>2.8564623974645271E-5</v>
      </c>
      <c r="W115">
        <f t="shared" si="81"/>
        <v>50999.232931880048</v>
      </c>
      <c r="X115">
        <f t="shared" si="82"/>
        <v>2.307555108099437E-5</v>
      </c>
      <c r="Y115" s="1"/>
      <c r="Z115">
        <f t="shared" si="83"/>
        <v>0.11508951406649616</v>
      </c>
      <c r="AA115">
        <f t="shared" ref="AA115:AB115" si="127">(H111-AB$2)/AB$4</f>
        <v>0.32547500000000001</v>
      </c>
      <c r="AB115">
        <f t="shared" si="127"/>
        <v>0.31891529963173754</v>
      </c>
    </row>
    <row r="116" spans="1:28" x14ac:dyDescent="0.25">
      <c r="A116" s="2" t="s">
        <v>648</v>
      </c>
      <c r="B116" s="2" t="s">
        <v>12</v>
      </c>
      <c r="C116" s="3">
        <v>382345187143021</v>
      </c>
      <c r="D116" s="3">
        <v>2.79713158149884E+16</v>
      </c>
      <c r="E116" s="2" t="s">
        <v>649</v>
      </c>
      <c r="F116" s="2" t="s">
        <v>650</v>
      </c>
      <c r="G116" s="2">
        <v>48</v>
      </c>
      <c r="H116" s="2">
        <v>39057</v>
      </c>
      <c r="I116" s="10">
        <v>48280</v>
      </c>
      <c r="J116" s="1"/>
      <c r="K116">
        <f t="shared" si="73"/>
        <v>4.5826651901183734E-4</v>
      </c>
      <c r="L116" t="s">
        <v>651</v>
      </c>
      <c r="M116">
        <f t="shared" si="74"/>
        <v>-0.10879786594226916</v>
      </c>
      <c r="N116">
        <f t="shared" si="75"/>
        <v>-6.7923703265389809E-2</v>
      </c>
      <c r="O116" t="s">
        <v>652</v>
      </c>
      <c r="P116" t="s">
        <v>653</v>
      </c>
      <c r="Q116" s="1"/>
      <c r="R116">
        <v>-0.1</v>
      </c>
      <c r="S116">
        <f t="shared" si="80"/>
        <v>113.25795396070112</v>
      </c>
      <c r="T116">
        <f t="shared" si="76"/>
        <v>4.2876919583098678E-3</v>
      </c>
      <c r="U116">
        <f t="shared" si="77"/>
        <v>41961.348434009502</v>
      </c>
      <c r="V116">
        <f t="shared" si="78"/>
        <v>2.8537500467575135E-5</v>
      </c>
      <c r="W116">
        <f t="shared" si="81"/>
        <v>51171.419429261659</v>
      </c>
      <c r="X116">
        <f t="shared" si="82"/>
        <v>2.3053639717013236E-5</v>
      </c>
      <c r="Y116" s="1"/>
      <c r="Z116">
        <f t="shared" si="83"/>
        <v>0.36061381074168797</v>
      </c>
      <c r="AA116">
        <f t="shared" ref="AA116:AB116" si="128">(H112-AB$2)/AB$4</f>
        <v>0.32547500000000001</v>
      </c>
      <c r="AB116">
        <f t="shared" si="128"/>
        <v>0.31891529963173754</v>
      </c>
    </row>
    <row r="117" spans="1:28" x14ac:dyDescent="0.25">
      <c r="A117" s="2" t="s">
        <v>654</v>
      </c>
      <c r="B117" s="2" t="s">
        <v>12</v>
      </c>
      <c r="C117" s="3">
        <v>3840278366712710</v>
      </c>
      <c r="D117" s="3">
        <v>2.71530422885599E+16</v>
      </c>
      <c r="E117" s="2" t="s">
        <v>655</v>
      </c>
      <c r="F117" s="2" t="s">
        <v>656</v>
      </c>
      <c r="G117" s="2">
        <v>71</v>
      </c>
      <c r="H117" s="2">
        <v>39057</v>
      </c>
      <c r="I117" s="10">
        <v>48280</v>
      </c>
      <c r="J117" s="1"/>
      <c r="K117">
        <f t="shared" si="73"/>
        <v>3.5172499248518835E-3</v>
      </c>
      <c r="L117" t="s">
        <v>657</v>
      </c>
      <c r="M117">
        <f t="shared" si="74"/>
        <v>-0.10879786594226916</v>
      </c>
      <c r="N117">
        <f t="shared" si="75"/>
        <v>-6.7923703265389809E-2</v>
      </c>
      <c r="O117" t="s">
        <v>658</v>
      </c>
      <c r="P117" t="s">
        <v>659</v>
      </c>
      <c r="Q117" s="1"/>
      <c r="R117">
        <v>-0.11</v>
      </c>
      <c r="S117">
        <f t="shared" si="80"/>
        <v>114.18374935677123</v>
      </c>
      <c r="T117">
        <f t="shared" si="76"/>
        <v>4.2831922445167947E-3</v>
      </c>
      <c r="U117">
        <f t="shared" si="77"/>
        <v>42100.447002900648</v>
      </c>
      <c r="V117">
        <f t="shared" si="78"/>
        <v>2.8507551817876803E-5</v>
      </c>
      <c r="W117">
        <f t="shared" si="81"/>
        <v>51343.605926643271</v>
      </c>
      <c r="X117">
        <f t="shared" si="82"/>
        <v>2.3029446099182519E-5</v>
      </c>
      <c r="Y117" s="1"/>
      <c r="Z117">
        <f t="shared" si="83"/>
        <v>3.4526854219948847E-2</v>
      </c>
      <c r="AA117">
        <f t="shared" ref="AA117:AB117" si="129">(H113-AB$2)/AB$4</f>
        <v>0.32547500000000001</v>
      </c>
      <c r="AB117">
        <f t="shared" si="129"/>
        <v>0.31891529963173754</v>
      </c>
    </row>
    <row r="118" spans="1:28" x14ac:dyDescent="0.25">
      <c r="A118" s="2" t="s">
        <v>660</v>
      </c>
      <c r="B118" s="2" t="s">
        <v>12</v>
      </c>
      <c r="C118" s="3">
        <v>3.8404202105116496E+16</v>
      </c>
      <c r="D118" s="3">
        <v>2.71534242390134E+16</v>
      </c>
      <c r="E118" s="2" t="s">
        <v>661</v>
      </c>
      <c r="F118" s="2" t="s">
        <v>662</v>
      </c>
      <c r="G118" s="2">
        <v>120</v>
      </c>
      <c r="H118" s="2">
        <v>39057</v>
      </c>
      <c r="I118" s="10">
        <v>48280</v>
      </c>
      <c r="J118" s="1"/>
      <c r="K118">
        <f t="shared" si="73"/>
        <v>2.8831077819568406E-3</v>
      </c>
      <c r="L118" t="s">
        <v>663</v>
      </c>
      <c r="M118">
        <f t="shared" si="74"/>
        <v>-0.10879786594226916</v>
      </c>
      <c r="N118">
        <f t="shared" si="75"/>
        <v>-6.7923703265389809E-2</v>
      </c>
      <c r="O118" t="s">
        <v>664</v>
      </c>
      <c r="P118" t="s">
        <v>665</v>
      </c>
      <c r="Q118" s="1"/>
      <c r="R118">
        <v>-0.12</v>
      </c>
      <c r="S118">
        <f t="shared" si="80"/>
        <v>115.10954475284134</v>
      </c>
      <c r="T118">
        <f t="shared" si="76"/>
        <v>4.2782694046110846E-3</v>
      </c>
      <c r="U118">
        <f t="shared" si="77"/>
        <v>42239.545571791794</v>
      </c>
      <c r="V118">
        <f t="shared" si="78"/>
        <v>2.8474786976680893E-5</v>
      </c>
      <c r="W118">
        <f t="shared" si="81"/>
        <v>51515.792424024883</v>
      </c>
      <c r="X118">
        <f t="shared" si="82"/>
        <v>2.3002977458553883E-5</v>
      </c>
      <c r="Y118" s="1"/>
      <c r="Z118">
        <f t="shared" si="83"/>
        <v>3.8363171355498722E-3</v>
      </c>
      <c r="AA118">
        <f t="shared" ref="AA118:AB118" si="130">(H114-AB$2)/AB$4</f>
        <v>0.32547500000000001</v>
      </c>
      <c r="AB118">
        <f t="shared" si="130"/>
        <v>0.31891529963173754</v>
      </c>
    </row>
    <row r="119" spans="1:28" x14ac:dyDescent="0.25">
      <c r="A119" s="2" t="s">
        <v>666</v>
      </c>
      <c r="B119" s="2" t="s">
        <v>12</v>
      </c>
      <c r="C119" s="3">
        <v>3838105</v>
      </c>
      <c r="D119" s="3">
        <v>2717975</v>
      </c>
      <c r="E119" s="2" t="s">
        <v>667</v>
      </c>
      <c r="F119" s="2" t="s">
        <v>668</v>
      </c>
      <c r="G119" s="2">
        <v>195</v>
      </c>
      <c r="H119" s="2">
        <v>39057</v>
      </c>
      <c r="I119" s="10">
        <v>48280</v>
      </c>
      <c r="J119" s="1"/>
      <c r="K119">
        <f t="shared" si="73"/>
        <v>4.0593061577840293E-3</v>
      </c>
      <c r="L119" t="s">
        <v>669</v>
      </c>
      <c r="M119">
        <f t="shared" si="74"/>
        <v>-0.10879786594226916</v>
      </c>
      <c r="N119">
        <f t="shared" si="75"/>
        <v>-6.7923703265389809E-2</v>
      </c>
      <c r="O119" t="s">
        <v>670</v>
      </c>
      <c r="P119" t="s">
        <v>671</v>
      </c>
      <c r="Q119" s="1"/>
      <c r="R119">
        <v>-0.13</v>
      </c>
      <c r="S119">
        <f t="shared" si="80"/>
        <v>116.03534014891146</v>
      </c>
      <c r="T119">
        <f t="shared" si="76"/>
        <v>4.2729249088610619E-3</v>
      </c>
      <c r="U119">
        <f t="shared" si="77"/>
        <v>42378.64414068294</v>
      </c>
      <c r="V119">
        <f t="shared" si="78"/>
        <v>2.8439215729621124E-5</v>
      </c>
      <c r="W119">
        <f t="shared" si="81"/>
        <v>51687.978921406495</v>
      </c>
      <c r="X119">
        <f t="shared" si="82"/>
        <v>2.2974241700321223E-5</v>
      </c>
      <c r="Y119" s="1"/>
      <c r="Z119">
        <f t="shared" si="83"/>
        <v>6.9053708439897693E-2</v>
      </c>
      <c r="AA119">
        <f t="shared" ref="AA119:AB119" si="131">(H115-AB$2)/AB$4</f>
        <v>0.32547500000000001</v>
      </c>
      <c r="AB119">
        <f t="shared" si="131"/>
        <v>0.31891529963173754</v>
      </c>
    </row>
    <row r="120" spans="1:28" x14ac:dyDescent="0.25">
      <c r="A120" s="2" t="s">
        <v>672</v>
      </c>
      <c r="B120" s="2" t="s">
        <v>12</v>
      </c>
      <c r="C120" s="3">
        <v>3.8599501612681104E+16</v>
      </c>
      <c r="D120" s="3">
        <v>2707626499278790</v>
      </c>
      <c r="E120" s="2" t="s">
        <v>673</v>
      </c>
      <c r="F120" s="2" t="s">
        <v>674</v>
      </c>
      <c r="G120" s="10">
        <v>104</v>
      </c>
      <c r="H120" s="2">
        <v>39057</v>
      </c>
      <c r="I120" s="10">
        <v>48280</v>
      </c>
      <c r="J120" s="1"/>
      <c r="K120">
        <f t="shared" si="73"/>
        <v>3.5887555069128987E-3</v>
      </c>
      <c r="L120" t="s">
        <v>675</v>
      </c>
      <c r="M120">
        <f t="shared" si="74"/>
        <v>-0.10879786594226916</v>
      </c>
      <c r="N120">
        <f t="shared" si="75"/>
        <v>-6.7923703265389809E-2</v>
      </c>
      <c r="O120" t="s">
        <v>676</v>
      </c>
      <c r="P120" t="s">
        <v>677</v>
      </c>
      <c r="Q120" s="1"/>
      <c r="R120">
        <v>-0.14000000000000001</v>
      </c>
      <c r="S120">
        <f t="shared" si="80"/>
        <v>116.96113554498157</v>
      </c>
      <c r="T120">
        <f t="shared" si="76"/>
        <v>4.2671603521853476E-3</v>
      </c>
      <c r="U120">
        <f t="shared" si="77"/>
        <v>42517.742709574086</v>
      </c>
      <c r="V120">
        <f t="shared" si="78"/>
        <v>2.8400848691963548E-5</v>
      </c>
      <c r="W120">
        <f t="shared" si="81"/>
        <v>51860.165418788107</v>
      </c>
      <c r="X120">
        <f t="shared" si="82"/>
        <v>2.2943247399885843E-5</v>
      </c>
      <c r="Y120" s="1"/>
      <c r="Z120">
        <f t="shared" si="83"/>
        <v>3.8363171355498722E-2</v>
      </c>
      <c r="AA120">
        <f t="shared" ref="AA120:AB120" si="132">(H116-AB$2)/AB$4</f>
        <v>0.32547500000000001</v>
      </c>
      <c r="AB120">
        <f t="shared" si="132"/>
        <v>0.31891529963173754</v>
      </c>
    </row>
    <row r="121" spans="1:28" x14ac:dyDescent="0.25">
      <c r="A121" s="2" t="s">
        <v>678</v>
      </c>
      <c r="B121" s="2" t="s">
        <v>12</v>
      </c>
      <c r="C121" s="4">
        <v>3836249031128170</v>
      </c>
      <c r="D121" s="3">
        <v>2.71446911318438E+16</v>
      </c>
      <c r="E121" s="2" t="s">
        <v>679</v>
      </c>
      <c r="F121" s="2" t="s">
        <v>680</v>
      </c>
      <c r="G121" s="2">
        <v>78</v>
      </c>
      <c r="H121" s="3">
        <v>90000</v>
      </c>
      <c r="I121" s="10">
        <v>48280</v>
      </c>
      <c r="J121" s="1"/>
      <c r="K121">
        <f t="shared" si="73"/>
        <v>4.0439429465670687E-3</v>
      </c>
      <c r="L121" t="s">
        <v>681</v>
      </c>
      <c r="M121">
        <f t="shared" si="74"/>
        <v>-0.10879786594226916</v>
      </c>
      <c r="N121">
        <f t="shared" si="75"/>
        <v>-6.7923703265389809E-2</v>
      </c>
      <c r="O121" t="s">
        <v>682</v>
      </c>
      <c r="P121" t="s">
        <v>683</v>
      </c>
      <c r="Q121" s="1"/>
      <c r="R121">
        <v>-0.15</v>
      </c>
      <c r="S121">
        <f t="shared" si="80"/>
        <v>117.88693094105167</v>
      </c>
      <c r="T121">
        <f t="shared" si="76"/>
        <v>4.2609774533596233E-3</v>
      </c>
      <c r="U121">
        <f t="shared" si="77"/>
        <v>42656.841278465232</v>
      </c>
      <c r="V121">
        <f t="shared" si="78"/>
        <v>2.8359697303327032E-5</v>
      </c>
      <c r="W121">
        <f t="shared" si="81"/>
        <v>52032.351916169719</v>
      </c>
      <c r="X121">
        <f t="shared" si="82"/>
        <v>2.2910003798591503E-5</v>
      </c>
      <c r="Y121" s="1"/>
      <c r="Z121">
        <f t="shared" si="83"/>
        <v>6.7774936061381075E-2</v>
      </c>
      <c r="AA121">
        <f t="shared" ref="AA121:AB121" si="133">(H117-AB$2)/AB$4</f>
        <v>0.32547500000000001</v>
      </c>
      <c r="AB121">
        <f t="shared" si="133"/>
        <v>0.31891529963173754</v>
      </c>
    </row>
    <row r="122" spans="1:28" x14ac:dyDescent="0.25">
      <c r="A122" s="2" t="s">
        <v>684</v>
      </c>
      <c r="B122" s="2" t="s">
        <v>12</v>
      </c>
      <c r="C122" s="3">
        <v>3836319</v>
      </c>
      <c r="D122" s="3">
        <v>2714477</v>
      </c>
      <c r="E122" s="2" t="s">
        <v>685</v>
      </c>
      <c r="F122" s="2" t="s">
        <v>686</v>
      </c>
      <c r="G122" s="2">
        <v>72</v>
      </c>
      <c r="H122" s="2">
        <v>39057</v>
      </c>
      <c r="I122" s="10">
        <v>48280</v>
      </c>
      <c r="J122" s="1"/>
      <c r="K122">
        <f t="shared" si="73"/>
        <v>4.2453083384738823E-3</v>
      </c>
      <c r="L122" t="s">
        <v>687</v>
      </c>
      <c r="M122">
        <f t="shared" si="74"/>
        <v>-0.10879786594226916</v>
      </c>
      <c r="N122">
        <f t="shared" si="75"/>
        <v>-6.7923703265389809E-2</v>
      </c>
      <c r="O122" t="s">
        <v>688</v>
      </c>
      <c r="P122" t="s">
        <v>689</v>
      </c>
      <c r="Q122" s="1"/>
      <c r="R122">
        <v>-0.16</v>
      </c>
      <c r="S122">
        <f t="shared" si="80"/>
        <v>118.81272633712179</v>
      </c>
      <c r="T122">
        <f t="shared" si="76"/>
        <v>4.2543780541625482E-3</v>
      </c>
      <c r="U122">
        <f t="shared" si="77"/>
        <v>42795.939847356385</v>
      </c>
      <c r="V122">
        <f t="shared" si="78"/>
        <v>2.831577382199875E-5</v>
      </c>
      <c r="W122">
        <f t="shared" si="81"/>
        <v>52204.53841355133</v>
      </c>
      <c r="X122">
        <f t="shared" si="82"/>
        <v>2.2874520799132259E-5</v>
      </c>
      <c r="Y122" s="1"/>
      <c r="Z122">
        <f t="shared" si="83"/>
        <v>0.13043478260869565</v>
      </c>
      <c r="AA122">
        <f t="shared" ref="AA122:AB122" si="134">(H118-AB$2)/AB$4</f>
        <v>0.32547500000000001</v>
      </c>
      <c r="AB122">
        <f t="shared" si="134"/>
        <v>0.31891529963173754</v>
      </c>
    </row>
    <row r="123" spans="1:28" x14ac:dyDescent="0.25">
      <c r="A123" s="2" t="s">
        <v>690</v>
      </c>
      <c r="B123" s="2" t="s">
        <v>12</v>
      </c>
      <c r="C123" s="3">
        <v>3839558</v>
      </c>
      <c r="D123" s="3">
        <v>2702535</v>
      </c>
      <c r="E123" s="2" t="s">
        <v>691</v>
      </c>
      <c r="F123" s="2" t="s">
        <v>1226</v>
      </c>
      <c r="G123" s="10">
        <v>104</v>
      </c>
      <c r="H123" s="2">
        <v>39057</v>
      </c>
      <c r="I123" s="10">
        <v>48280</v>
      </c>
      <c r="J123" s="1"/>
      <c r="K123">
        <f t="shared" si="73"/>
        <v>2.6582405851740933E-3</v>
      </c>
      <c r="L123" t="s">
        <v>692</v>
      </c>
      <c r="M123">
        <f t="shared" si="74"/>
        <v>-0.10879786594226916</v>
      </c>
      <c r="N123">
        <f t="shared" si="75"/>
        <v>-6.7923703265389809E-2</v>
      </c>
      <c r="O123" t="s">
        <v>693</v>
      </c>
      <c r="P123" t="s">
        <v>694</v>
      </c>
      <c r="Q123" s="1"/>
      <c r="R123">
        <v>-0.17</v>
      </c>
      <c r="S123">
        <f t="shared" si="80"/>
        <v>119.7385217331919</v>
      </c>
      <c r="T123">
        <f t="shared" si="76"/>
        <v>4.2473641184614195E-3</v>
      </c>
      <c r="U123">
        <f t="shared" si="77"/>
        <v>42935.038416247531</v>
      </c>
      <c r="V123">
        <f t="shared" si="78"/>
        <v>2.8269091318848642E-5</v>
      </c>
      <c r="W123">
        <f t="shared" si="81"/>
        <v>52376.724910932942</v>
      </c>
      <c r="X123">
        <f t="shared" si="82"/>
        <v>2.2836808960636322E-5</v>
      </c>
      <c r="Y123" s="1"/>
      <c r="Z123">
        <f t="shared" si="83"/>
        <v>0.22634271099744246</v>
      </c>
      <c r="AA123">
        <f t="shared" ref="AA123:AB123" si="135">(H119-AB$2)/AB$4</f>
        <v>0.32547500000000001</v>
      </c>
      <c r="AB123">
        <f t="shared" si="135"/>
        <v>0.31891529963173754</v>
      </c>
    </row>
    <row r="124" spans="1:28" x14ac:dyDescent="0.25">
      <c r="A124" s="2" t="s">
        <v>690</v>
      </c>
      <c r="B124" s="2" t="s">
        <v>12</v>
      </c>
      <c r="C124" s="3">
        <v>3839258</v>
      </c>
      <c r="D124" s="3">
        <v>2702540</v>
      </c>
      <c r="E124" s="2" t="s">
        <v>695</v>
      </c>
      <c r="F124" s="2" t="s">
        <v>1226</v>
      </c>
      <c r="G124" s="2">
        <v>45</v>
      </c>
      <c r="H124" s="2">
        <v>39057</v>
      </c>
      <c r="I124" s="10">
        <v>48280</v>
      </c>
      <c r="J124" s="1"/>
      <c r="K124">
        <f t="shared" si="73"/>
        <v>4.3091841036895819E-3</v>
      </c>
      <c r="L124" t="s">
        <v>696</v>
      </c>
      <c r="M124">
        <f t="shared" si="74"/>
        <v>-0.10879786594226916</v>
      </c>
      <c r="N124">
        <f t="shared" si="75"/>
        <v>-6.7923703265389809E-2</v>
      </c>
      <c r="O124" t="s">
        <v>697</v>
      </c>
      <c r="P124" t="s">
        <v>698</v>
      </c>
      <c r="Q124" s="1"/>
      <c r="R124">
        <v>-0.18</v>
      </c>
      <c r="S124">
        <f t="shared" si="80"/>
        <v>120.66431712926202</v>
      </c>
      <c r="T124">
        <f t="shared" si="76"/>
        <v>4.2399377312382081E-3</v>
      </c>
      <c r="U124">
        <f t="shared" si="77"/>
        <v>43074.136985138677</v>
      </c>
      <c r="V124">
        <f t="shared" si="78"/>
        <v>2.8219663670847003E-5</v>
      </c>
      <c r="W124">
        <f t="shared" si="81"/>
        <v>52548.911408314554</v>
      </c>
      <c r="X124">
        <f t="shared" si="82"/>
        <v>2.2796879493429348E-5</v>
      </c>
      <c r="Y124" s="1"/>
      <c r="Z124">
        <f t="shared" si="83"/>
        <v>0.10997442455242967</v>
      </c>
      <c r="AA124">
        <f t="shared" ref="AA124:AB124" si="136">(H120-AB$2)/AB$4</f>
        <v>0.32547500000000001</v>
      </c>
      <c r="AB124">
        <f t="shared" si="136"/>
        <v>0.31891529963173754</v>
      </c>
    </row>
    <row r="125" spans="1:28" x14ac:dyDescent="0.25">
      <c r="A125" s="2" t="s">
        <v>699</v>
      </c>
      <c r="B125" s="2" t="s">
        <v>12</v>
      </c>
      <c r="C125" s="3">
        <v>3838563</v>
      </c>
      <c r="D125" s="3">
        <v>2717273</v>
      </c>
      <c r="E125" s="2" t="s">
        <v>700</v>
      </c>
      <c r="F125" s="2" t="s">
        <v>701</v>
      </c>
      <c r="G125" s="2">
        <v>46</v>
      </c>
      <c r="H125" s="3">
        <v>50000</v>
      </c>
      <c r="I125" s="3">
        <v>70000</v>
      </c>
      <c r="J125" s="1"/>
      <c r="K125">
        <f t="shared" si="73"/>
        <v>4.1425566489426075E-3</v>
      </c>
      <c r="L125" t="s">
        <v>702</v>
      </c>
      <c r="M125">
        <f t="shared" si="74"/>
        <v>3.5535690732795313</v>
      </c>
      <c r="N125">
        <f t="shared" si="75"/>
        <v>-6.7923703265389809E-2</v>
      </c>
      <c r="O125" t="s">
        <v>703</v>
      </c>
      <c r="P125" t="s">
        <v>704</v>
      </c>
      <c r="Q125" s="1"/>
      <c r="R125">
        <v>-0.19</v>
      </c>
      <c r="S125">
        <f t="shared" si="80"/>
        <v>121.59011252533213</v>
      </c>
      <c r="T125">
        <f t="shared" si="76"/>
        <v>4.2321010975566462E-3</v>
      </c>
      <c r="U125">
        <f t="shared" si="77"/>
        <v>43213.235554029823</v>
      </c>
      <c r="V125">
        <f t="shared" si="78"/>
        <v>2.8167505554189772E-5</v>
      </c>
      <c r="W125">
        <f t="shared" si="81"/>
        <v>52721.097905696166</v>
      </c>
      <c r="X125">
        <f t="shared" si="82"/>
        <v>2.2754744253480777E-5</v>
      </c>
      <c r="Y125" s="1"/>
      <c r="Z125">
        <f t="shared" si="83"/>
        <v>7.6726342710997444E-2</v>
      </c>
      <c r="AA125">
        <f t="shared" ref="AA125:AB125" si="137">(H121-AB$2)/AB$4</f>
        <v>0.75</v>
      </c>
      <c r="AB125">
        <f t="shared" si="137"/>
        <v>0.31891529963173754</v>
      </c>
    </row>
    <row r="126" spans="1:28" x14ac:dyDescent="0.25">
      <c r="A126" s="2" t="s">
        <v>705</v>
      </c>
      <c r="B126" s="2" t="s">
        <v>12</v>
      </c>
      <c r="C126" s="3">
        <v>3839723</v>
      </c>
      <c r="D126" s="3">
        <v>2707783</v>
      </c>
      <c r="E126" s="2" t="s">
        <v>706</v>
      </c>
      <c r="F126" s="2" t="s">
        <v>1225</v>
      </c>
      <c r="G126" s="2">
        <v>80</v>
      </c>
      <c r="H126" s="2">
        <v>39057</v>
      </c>
      <c r="I126" s="10">
        <v>48280</v>
      </c>
      <c r="J126" s="1"/>
      <c r="K126">
        <f t="shared" si="73"/>
        <v>4.0593061577840293E-3</v>
      </c>
      <c r="L126" t="s">
        <v>707</v>
      </c>
      <c r="M126">
        <f t="shared" si="74"/>
        <v>-0.10879786594226916</v>
      </c>
      <c r="N126">
        <f t="shared" si="75"/>
        <v>-6.7923703265389809E-2</v>
      </c>
      <c r="O126" t="s">
        <v>708</v>
      </c>
      <c r="P126" t="s">
        <v>709</v>
      </c>
      <c r="Q126" s="1"/>
      <c r="R126">
        <v>-0.2</v>
      </c>
      <c r="S126">
        <f t="shared" si="80"/>
        <v>122.51590792140225</v>
      </c>
      <c r="T126">
        <f t="shared" si="76"/>
        <v>4.2238565414710874E-3</v>
      </c>
      <c r="U126">
        <f t="shared" si="77"/>
        <v>43352.334122920969</v>
      </c>
      <c r="V126">
        <f t="shared" si="78"/>
        <v>2.8112632437036244E-5</v>
      </c>
      <c r="W126">
        <f t="shared" si="81"/>
        <v>52893.284403077778</v>
      </c>
      <c r="X126">
        <f t="shared" si="82"/>
        <v>2.2710415736537106E-5</v>
      </c>
      <c r="Y126" s="1"/>
      <c r="Z126">
        <f t="shared" si="83"/>
        <v>6.9053708439897693E-2</v>
      </c>
      <c r="AA126">
        <f t="shared" ref="AA126:AB126" si="138">(H122-AB$2)/AB$4</f>
        <v>0.32547500000000001</v>
      </c>
      <c r="AB126">
        <f t="shared" si="138"/>
        <v>0.31891529963173754</v>
      </c>
    </row>
    <row r="127" spans="1:28" x14ac:dyDescent="0.25">
      <c r="A127" s="2" t="s">
        <v>710</v>
      </c>
      <c r="B127" s="2" t="s">
        <v>133</v>
      </c>
      <c r="C127" s="3">
        <v>382356651864555</v>
      </c>
      <c r="D127" s="3">
        <v>2797813419293640</v>
      </c>
      <c r="E127" s="2" t="s">
        <v>711</v>
      </c>
      <c r="F127" s="2" t="s">
        <v>578</v>
      </c>
      <c r="G127" s="10">
        <v>104</v>
      </c>
      <c r="H127" s="2">
        <v>39057</v>
      </c>
      <c r="I127" s="10">
        <v>48280</v>
      </c>
      <c r="J127" s="1"/>
      <c r="K127">
        <f t="shared" si="73"/>
        <v>4.3091841036895819E-3</v>
      </c>
      <c r="L127" t="s">
        <v>712</v>
      </c>
      <c r="M127">
        <f t="shared" si="74"/>
        <v>-0.10879786594226916</v>
      </c>
      <c r="N127">
        <f t="shared" si="75"/>
        <v>-6.7923703265389809E-2</v>
      </c>
      <c r="O127" t="s">
        <v>713</v>
      </c>
      <c r="P127" t="s">
        <v>714</v>
      </c>
      <c r="Q127" s="1"/>
      <c r="R127">
        <v>-0.21</v>
      </c>
      <c r="S127">
        <f t="shared" si="80"/>
        <v>123.44170331747236</v>
      </c>
      <c r="T127">
        <f t="shared" si="76"/>
        <v>4.2152065048778947E-3</v>
      </c>
      <c r="U127">
        <f t="shared" si="77"/>
        <v>43491.432691812115</v>
      </c>
      <c r="V127">
        <f t="shared" si="78"/>
        <v>2.8055060571864271E-5</v>
      </c>
      <c r="W127">
        <f t="shared" si="81"/>
        <v>53065.470900459382</v>
      </c>
      <c r="X127">
        <f t="shared" si="82"/>
        <v>2.2663907071946136E-5</v>
      </c>
      <c r="Y127" s="1"/>
      <c r="Z127">
        <f t="shared" si="83"/>
        <v>0.10997442455242967</v>
      </c>
      <c r="AA127">
        <f t="shared" ref="AA127:AB127" si="139">(H123-AB$2)/AB$4</f>
        <v>0.32547500000000001</v>
      </c>
      <c r="AB127">
        <f t="shared" si="139"/>
        <v>0.31891529963173754</v>
      </c>
    </row>
    <row r="128" spans="1:28" x14ac:dyDescent="0.25">
      <c r="A128" s="2" t="s">
        <v>715</v>
      </c>
      <c r="B128" s="2" t="s">
        <v>12</v>
      </c>
      <c r="C128" s="3">
        <v>3838552</v>
      </c>
      <c r="D128" s="3">
        <v>2711880</v>
      </c>
      <c r="E128" s="2" t="s">
        <v>716</v>
      </c>
      <c r="F128" s="2" t="s">
        <v>717</v>
      </c>
      <c r="G128" s="10">
        <v>104</v>
      </c>
      <c r="H128" s="2">
        <v>39057</v>
      </c>
      <c r="I128" s="10">
        <v>48280</v>
      </c>
      <c r="J128" s="1"/>
      <c r="K128">
        <f t="shared" si="73"/>
        <v>3.5172499248518835E-3</v>
      </c>
      <c r="L128" t="s">
        <v>718</v>
      </c>
      <c r="M128">
        <f t="shared" si="74"/>
        <v>-0.10879786594226916</v>
      </c>
      <c r="N128">
        <f t="shared" si="75"/>
        <v>-6.7923703265389809E-2</v>
      </c>
      <c r="O128" t="s">
        <v>719</v>
      </c>
      <c r="P128" t="s">
        <v>720</v>
      </c>
      <c r="Q128" s="1"/>
      <c r="R128">
        <v>-0.22</v>
      </c>
      <c r="S128">
        <f t="shared" si="80"/>
        <v>124.36749871354246</v>
      </c>
      <c r="T128">
        <f t="shared" si="76"/>
        <v>4.2061535463101419E-3</v>
      </c>
      <c r="U128">
        <f t="shared" si="77"/>
        <v>43630.531260703261</v>
      </c>
      <c r="V128">
        <f t="shared" si="78"/>
        <v>2.7994806987448189E-5</v>
      </c>
      <c r="W128">
        <f t="shared" si="81"/>
        <v>53237.657397840994</v>
      </c>
      <c r="X128">
        <f t="shared" si="82"/>
        <v>2.261523201617644E-5</v>
      </c>
      <c r="Y128" s="1"/>
      <c r="Z128">
        <f t="shared" si="83"/>
        <v>3.4526854219948847E-2</v>
      </c>
      <c r="AA128">
        <f t="shared" ref="AA128:AB128" si="140">(H124-AB$2)/AB$4</f>
        <v>0.32547500000000001</v>
      </c>
      <c r="AB128">
        <f t="shared" si="140"/>
        <v>0.31891529963173754</v>
      </c>
    </row>
    <row r="129" spans="1:28" x14ac:dyDescent="0.25">
      <c r="A129" s="2" t="s">
        <v>721</v>
      </c>
      <c r="B129" s="2" t="s">
        <v>12</v>
      </c>
      <c r="C129" s="3">
        <v>3838283</v>
      </c>
      <c r="D129" s="3">
        <v>2711880</v>
      </c>
      <c r="E129" s="2" t="s">
        <v>716</v>
      </c>
      <c r="F129" s="2" t="s">
        <v>717</v>
      </c>
      <c r="G129" s="2">
        <v>92</v>
      </c>
      <c r="H129" s="2">
        <v>39057</v>
      </c>
      <c r="I129" s="10">
        <v>48280</v>
      </c>
      <c r="J129" s="1"/>
      <c r="K129">
        <f t="shared" si="73"/>
        <v>3.5413385500109142E-3</v>
      </c>
      <c r="L129" t="s">
        <v>722</v>
      </c>
      <c r="M129">
        <f t="shared" si="74"/>
        <v>0.67791044365677611</v>
      </c>
      <c r="N129">
        <f t="shared" si="75"/>
        <v>1.1934992497703891</v>
      </c>
      <c r="O129" t="s">
        <v>723</v>
      </c>
      <c r="P129" t="s">
        <v>724</v>
      </c>
      <c r="Q129" s="1"/>
      <c r="R129">
        <v>-0.23</v>
      </c>
      <c r="S129">
        <f t="shared" si="80"/>
        <v>125.29329410961257</v>
      </c>
      <c r="T129">
        <f t="shared" si="76"/>
        <v>4.1967003396764782E-3</v>
      </c>
      <c r="U129">
        <f t="shared" si="77"/>
        <v>43769.629829594407</v>
      </c>
      <c r="V129">
        <f t="shared" si="78"/>
        <v>2.7931889480465107E-5</v>
      </c>
      <c r="W129">
        <f t="shared" si="81"/>
        <v>53409.843895222606</v>
      </c>
      <c r="X129">
        <f t="shared" si="82"/>
        <v>2.2564404946036616E-5</v>
      </c>
      <c r="Y129" s="1"/>
      <c r="Z129">
        <f t="shared" si="83"/>
        <v>3.5805626598465472E-2</v>
      </c>
      <c r="AA129">
        <f t="shared" ref="AA129:AB129" si="141">(H125-AB$2)/AB$4</f>
        <v>0.41666666666666669</v>
      </c>
      <c r="AB129">
        <f t="shared" si="141"/>
        <v>0.46434549715433543</v>
      </c>
    </row>
    <row r="130" spans="1:28" x14ac:dyDescent="0.25">
      <c r="A130" s="2" t="s">
        <v>725</v>
      </c>
      <c r="B130" s="2" t="s">
        <v>12</v>
      </c>
      <c r="C130" s="3">
        <v>3837687</v>
      </c>
      <c r="D130" s="3">
        <v>2710599</v>
      </c>
      <c r="E130" s="2" t="s">
        <v>726</v>
      </c>
      <c r="F130" s="2" t="s">
        <v>1224</v>
      </c>
      <c r="G130" s="10">
        <v>104</v>
      </c>
      <c r="H130" s="2">
        <v>39057</v>
      </c>
      <c r="I130" s="10">
        <v>48280</v>
      </c>
      <c r="J130" s="1"/>
      <c r="K130">
        <f t="shared" si="73"/>
        <v>4.1667934781569457E-3</v>
      </c>
      <c r="L130" t="s">
        <v>727</v>
      </c>
      <c r="M130">
        <f t="shared" si="74"/>
        <v>-0.10879786594226916</v>
      </c>
      <c r="N130">
        <f t="shared" si="75"/>
        <v>-6.7923703265389809E-2</v>
      </c>
      <c r="O130" t="s">
        <v>728</v>
      </c>
      <c r="P130" t="s">
        <v>729</v>
      </c>
      <c r="Q130" s="1"/>
      <c r="R130">
        <v>-0.24</v>
      </c>
      <c r="S130">
        <f t="shared" si="80"/>
        <v>126.21908950568269</v>
      </c>
      <c r="T130">
        <f t="shared" si="76"/>
        <v>4.1868496729450073E-3</v>
      </c>
      <c r="U130">
        <f t="shared" si="77"/>
        <v>43908.728398485553</v>
      </c>
      <c r="V130">
        <f t="shared" si="78"/>
        <v>2.7866326606735225E-5</v>
      </c>
      <c r="W130">
        <f t="shared" si="81"/>
        <v>53582.030392604218</v>
      </c>
      <c r="X130">
        <f t="shared" si="82"/>
        <v>2.2511440851598911E-5</v>
      </c>
      <c r="Y130" s="1"/>
      <c r="Z130">
        <f t="shared" si="83"/>
        <v>7.9283887468030695E-2</v>
      </c>
      <c r="AA130">
        <f t="shared" ref="AA130:AB130" si="142">(H126-AB$2)/AB$4</f>
        <v>0.32547500000000001</v>
      </c>
      <c r="AB130">
        <f t="shared" si="142"/>
        <v>0.31891529963173754</v>
      </c>
    </row>
    <row r="131" spans="1:28" x14ac:dyDescent="0.25">
      <c r="A131" s="2" t="s">
        <v>730</v>
      </c>
      <c r="B131" s="2" t="s">
        <v>12</v>
      </c>
      <c r="C131" s="3">
        <v>3.84570840364852E+16</v>
      </c>
      <c r="D131" s="3">
        <v>2720103782601480</v>
      </c>
      <c r="E131" s="2" t="s">
        <v>731</v>
      </c>
      <c r="F131" s="2" t="s">
        <v>732</v>
      </c>
      <c r="G131" s="10">
        <v>104</v>
      </c>
      <c r="H131" s="2">
        <v>39057</v>
      </c>
      <c r="I131" s="10">
        <v>48280</v>
      </c>
      <c r="J131" s="1"/>
      <c r="K131">
        <f t="shared" si="73"/>
        <v>4.3091841036895819E-3</v>
      </c>
      <c r="L131" t="s">
        <v>733</v>
      </c>
      <c r="M131">
        <f t="shared" si="74"/>
        <v>-0.10879786594226916</v>
      </c>
      <c r="N131">
        <f t="shared" si="75"/>
        <v>-6.7923703265389809E-2</v>
      </c>
      <c r="O131" t="s">
        <v>734</v>
      </c>
      <c r="P131" t="s">
        <v>735</v>
      </c>
      <c r="Q131" s="1"/>
      <c r="R131">
        <v>-0.25</v>
      </c>
      <c r="S131">
        <f t="shared" si="80"/>
        <v>127.1448849017528</v>
      </c>
      <c r="T131">
        <f t="shared" si="76"/>
        <v>4.176604446773099E-3</v>
      </c>
      <c r="U131">
        <f t="shared" si="77"/>
        <v>44047.826967376699</v>
      </c>
      <c r="V131">
        <f t="shared" si="78"/>
        <v>2.7798137672102316E-5</v>
      </c>
      <c r="W131">
        <f t="shared" si="81"/>
        <v>53754.21688998583</v>
      </c>
      <c r="X131">
        <f t="shared" si="82"/>
        <v>2.245635532883212E-5</v>
      </c>
      <c r="Y131" s="1"/>
      <c r="Z131">
        <f t="shared" si="83"/>
        <v>0.10997442455242967</v>
      </c>
      <c r="AA131">
        <f t="shared" ref="AA131:AB131" si="143">(H127-AB$2)/AB$4</f>
        <v>0.32547500000000001</v>
      </c>
      <c r="AB131">
        <f t="shared" si="143"/>
        <v>0.31891529963173754</v>
      </c>
    </row>
    <row r="132" spans="1:28" x14ac:dyDescent="0.25">
      <c r="A132" s="2" t="s">
        <v>736</v>
      </c>
      <c r="B132" s="2" t="s">
        <v>12</v>
      </c>
      <c r="C132" s="2">
        <v>38.46920901</v>
      </c>
      <c r="D132" s="2">
        <v>27.22294428</v>
      </c>
      <c r="E132" s="2" t="s">
        <v>737</v>
      </c>
      <c r="F132" s="2" t="s">
        <v>738</v>
      </c>
      <c r="G132" s="10">
        <v>104</v>
      </c>
      <c r="H132" s="2">
        <v>39057</v>
      </c>
      <c r="I132" s="10">
        <v>48280</v>
      </c>
      <c r="J132" s="1"/>
      <c r="K132">
        <f t="shared" si="73"/>
        <v>4.3091841036895819E-3</v>
      </c>
      <c r="L132" t="s">
        <v>739</v>
      </c>
      <c r="M132">
        <f t="shared" si="74"/>
        <v>-0.10879786594226916</v>
      </c>
      <c r="N132">
        <f t="shared" si="75"/>
        <v>-6.7923703265389809E-2</v>
      </c>
      <c r="O132" t="s">
        <v>740</v>
      </c>
      <c r="P132" t="s">
        <v>741</v>
      </c>
      <c r="Q132" s="1"/>
      <c r="R132">
        <v>-0.26</v>
      </c>
      <c r="S132">
        <f t="shared" si="80"/>
        <v>128.07068029782292</v>
      </c>
      <c r="T132">
        <f t="shared" si="76"/>
        <v>4.165967673084082E-3</v>
      </c>
      <c r="U132">
        <f t="shared" si="77"/>
        <v>44186.925536267845</v>
      </c>
      <c r="V132">
        <f t="shared" si="78"/>
        <v>2.7727342722960625E-5</v>
      </c>
      <c r="W132">
        <f t="shared" si="81"/>
        <v>53926.403387367442</v>
      </c>
      <c r="X132">
        <f t="shared" si="82"/>
        <v>2.2399164571948863E-5</v>
      </c>
      <c r="Y132" s="1"/>
      <c r="Z132">
        <f t="shared" si="83"/>
        <v>0.10997442455242967</v>
      </c>
      <c r="AA132">
        <f t="shared" ref="AA132:AB132" si="144">(H128-AB$2)/AB$4</f>
        <v>0.32547500000000001</v>
      </c>
      <c r="AB132">
        <f t="shared" si="144"/>
        <v>0.31891529963173754</v>
      </c>
    </row>
    <row r="133" spans="1:28" x14ac:dyDescent="0.25">
      <c r="A133" s="2" t="s">
        <v>742</v>
      </c>
      <c r="B133" s="2" t="s">
        <v>133</v>
      </c>
      <c r="C133" s="3">
        <v>3839862</v>
      </c>
      <c r="D133" s="3">
        <v>2711400</v>
      </c>
      <c r="E133" s="2" t="s">
        <v>743</v>
      </c>
      <c r="F133" s="2" t="s">
        <v>744</v>
      </c>
      <c r="G133" s="10">
        <v>104</v>
      </c>
      <c r="H133" s="2">
        <v>39057</v>
      </c>
      <c r="I133" s="10">
        <v>48280</v>
      </c>
      <c r="J133" s="1"/>
      <c r="K133">
        <f t="shared" si="73"/>
        <v>4.2731366448294167E-3</v>
      </c>
      <c r="L133" t="s">
        <v>745</v>
      </c>
      <c r="M133">
        <f t="shared" si="74"/>
        <v>-0.10879786594226916</v>
      </c>
      <c r="N133">
        <f t="shared" si="75"/>
        <v>-6.7923703265389809E-2</v>
      </c>
      <c r="O133" t="s">
        <v>746</v>
      </c>
      <c r="P133" t="s">
        <v>747</v>
      </c>
      <c r="Q133" s="1"/>
      <c r="R133">
        <v>-0.27</v>
      </c>
      <c r="S133">
        <f t="shared" si="80"/>
        <v>128.99647569389302</v>
      </c>
      <c r="T133">
        <f t="shared" si="76"/>
        <v>4.1549424735917752E-3</v>
      </c>
      <c r="U133">
        <f t="shared" si="77"/>
        <v>44326.024105158991</v>
      </c>
      <c r="V133">
        <f t="shared" si="78"/>
        <v>2.7653962536434618E-5</v>
      </c>
      <c r="W133">
        <f t="shared" si="81"/>
        <v>54098.589884749053</v>
      </c>
      <c r="X133">
        <f t="shared" si="82"/>
        <v>2.2339885365472458E-5</v>
      </c>
      <c r="Y133" s="1"/>
      <c r="Z133">
        <f t="shared" si="83"/>
        <v>9.4629156010230184E-2</v>
      </c>
      <c r="AA133">
        <f t="shared" ref="AA133:AB133" si="145">(H129-AB$2)/AB$4</f>
        <v>0.32547500000000001</v>
      </c>
      <c r="AB133">
        <f t="shared" si="145"/>
        <v>0.31891529963173754</v>
      </c>
    </row>
    <row r="134" spans="1:28" x14ac:dyDescent="0.25">
      <c r="A134" s="2" t="s">
        <v>748</v>
      </c>
      <c r="B134" s="2" t="s">
        <v>12</v>
      </c>
      <c r="C134" s="3">
        <v>3838358786160720</v>
      </c>
      <c r="D134" s="3">
        <v>2.71844428605174E+16</v>
      </c>
      <c r="E134" s="2" t="s">
        <v>749</v>
      </c>
      <c r="F134" s="2" t="s">
        <v>1223</v>
      </c>
      <c r="G134" s="2">
        <v>83</v>
      </c>
      <c r="H134" s="2">
        <v>39057</v>
      </c>
      <c r="I134" s="10">
        <v>48280</v>
      </c>
      <c r="J134" s="1"/>
      <c r="K134">
        <f t="shared" si="73"/>
        <v>4.3091841036895819E-3</v>
      </c>
      <c r="L134" t="s">
        <v>750</v>
      </c>
      <c r="M134">
        <f t="shared" si="74"/>
        <v>-0.10879786594226916</v>
      </c>
      <c r="N134">
        <f t="shared" si="75"/>
        <v>-6.7923703265389809E-2</v>
      </c>
      <c r="O134" t="s">
        <v>751</v>
      </c>
      <c r="P134" t="s">
        <v>752</v>
      </c>
      <c r="Q134" s="1"/>
      <c r="R134">
        <v>-0.28000000000000003</v>
      </c>
      <c r="S134">
        <f t="shared" si="80"/>
        <v>129.92227108996315</v>
      </c>
      <c r="T134">
        <f t="shared" si="76"/>
        <v>4.1435320782738849E-3</v>
      </c>
      <c r="U134">
        <f t="shared" si="77"/>
        <v>44465.122674050137</v>
      </c>
      <c r="V134">
        <f t="shared" si="78"/>
        <v>2.7578018610218458E-5</v>
      </c>
      <c r="W134">
        <f t="shared" si="81"/>
        <v>54270.776382130665</v>
      </c>
      <c r="X134">
        <f t="shared" si="82"/>
        <v>2.2278535076028853E-5</v>
      </c>
      <c r="Y134" s="1"/>
      <c r="Z134">
        <f t="shared" si="83"/>
        <v>0.10997442455242967</v>
      </c>
      <c r="AA134">
        <f t="shared" ref="AA134:AB134" si="146">(H130-AB$2)/AB$4</f>
        <v>0.32547500000000001</v>
      </c>
      <c r="AB134">
        <f t="shared" si="146"/>
        <v>0.31891529963173754</v>
      </c>
    </row>
    <row r="135" spans="1:28" x14ac:dyDescent="0.25">
      <c r="A135" s="2" t="s">
        <v>753</v>
      </c>
      <c r="B135" s="2" t="s">
        <v>12</v>
      </c>
      <c r="C135" s="3">
        <v>382269508208166</v>
      </c>
      <c r="D135" s="3">
        <v>2.79888061855963E+16</v>
      </c>
      <c r="E135" s="2" t="s">
        <v>754</v>
      </c>
      <c r="F135" s="2" t="s">
        <v>755</v>
      </c>
      <c r="G135" s="10">
        <v>104</v>
      </c>
      <c r="H135" s="2">
        <v>39057</v>
      </c>
      <c r="I135" s="10">
        <v>48280</v>
      </c>
      <c r="J135" s="1"/>
      <c r="K135">
        <f t="shared" ref="K135:K198" si="147">_xlfn.NORM.DIST(G131,$K$2,$K$3,FALSE)</f>
        <v>4.3091841036895819E-3</v>
      </c>
      <c r="L135" t="s">
        <v>756</v>
      </c>
      <c r="M135">
        <f t="shared" ref="M135:M198" si="148">(H131-$M$2)/$M$3</f>
        <v>-0.10879786594226916</v>
      </c>
      <c r="N135">
        <f t="shared" ref="N135:N198" si="149">(I131-N$2)/N$3</f>
        <v>-6.7923703265389809E-2</v>
      </c>
      <c r="O135" t="s">
        <v>757</v>
      </c>
      <c r="P135" t="s">
        <v>758</v>
      </c>
      <c r="Q135" s="1"/>
      <c r="R135">
        <v>-0.28999999999999998</v>
      </c>
      <c r="S135">
        <f t="shared" si="80"/>
        <v>130.84806648603325</v>
      </c>
      <c r="T135">
        <f t="shared" ref="T135:T198" si="150">_xlfn.NORM.DIST(S135,$K$2,$K$3,FALSE)</f>
        <v>4.1317398237953173E-3</v>
      </c>
      <c r="U135">
        <f t="shared" ref="U135:U198" si="151">($M$2-$M$3*R135)</f>
        <v>44604.221242941283</v>
      </c>
      <c r="V135">
        <f t="shared" ref="V135:V198" si="152">_xlfn.NORM.DIST(U135,$M$2,$M$3,FALSE)</f>
        <v>2.7499533152082018E-5</v>
      </c>
      <c r="W135">
        <f t="shared" si="81"/>
        <v>54442.962879512277</v>
      </c>
      <c r="X135">
        <f t="shared" si="82"/>
        <v>2.2215131643869189E-5</v>
      </c>
      <c r="Y135" s="1"/>
      <c r="Z135">
        <f t="shared" si="83"/>
        <v>0.10997442455242967</v>
      </c>
      <c r="AA135">
        <f t="shared" ref="AA135:AB135" si="153">(H131-AB$2)/AB$4</f>
        <v>0.32547500000000001</v>
      </c>
      <c r="AB135">
        <f t="shared" si="153"/>
        <v>0.31891529963173754</v>
      </c>
    </row>
    <row r="136" spans="1:28" x14ac:dyDescent="0.25">
      <c r="A136" s="2" t="s">
        <v>759</v>
      </c>
      <c r="B136" s="2" t="s">
        <v>12</v>
      </c>
      <c r="C136" s="3">
        <v>3849239732184140</v>
      </c>
      <c r="D136" s="3">
        <v>2.71083429516978E+16</v>
      </c>
      <c r="E136" s="2" t="s">
        <v>760</v>
      </c>
      <c r="F136" s="2" t="s">
        <v>1222</v>
      </c>
      <c r="G136" s="10">
        <v>104</v>
      </c>
      <c r="H136" s="2">
        <v>39057</v>
      </c>
      <c r="I136" s="10">
        <v>48280</v>
      </c>
      <c r="J136" s="1"/>
      <c r="K136">
        <f t="shared" si="147"/>
        <v>4.3091841036895819E-3</v>
      </c>
      <c r="L136" t="s">
        <v>761</v>
      </c>
      <c r="M136">
        <f t="shared" si="148"/>
        <v>-0.10879786594226916</v>
      </c>
      <c r="N136">
        <f t="shared" si="149"/>
        <v>-6.7923703265389809E-2</v>
      </c>
      <c r="O136" t="s">
        <v>762</v>
      </c>
      <c r="P136" t="s">
        <v>763</v>
      </c>
      <c r="Q136" s="1"/>
      <c r="R136">
        <v>-0.3</v>
      </c>
      <c r="S136">
        <f t="shared" ref="S136:S199" si="154">(K$2-K$3*R136)</f>
        <v>131.77386188210335</v>
      </c>
      <c r="T136">
        <f t="shared" si="150"/>
        <v>4.1195691518824641E-3</v>
      </c>
      <c r="U136">
        <f t="shared" si="151"/>
        <v>44743.319811832429</v>
      </c>
      <c r="V136">
        <f t="shared" si="152"/>
        <v>2.7418529069050676E-5</v>
      </c>
      <c r="W136">
        <f t="shared" ref="W136:W199" si="155">($N$2-$N$3*R136)</f>
        <v>54615.149376893889</v>
      </c>
      <c r="X136">
        <f t="shared" ref="X136:X199" si="156">_xlfn.NORM.DIST(W136,$N$2,$N$3,FALSE)</f>
        <v>2.2149693574128869E-5</v>
      </c>
      <c r="Y136" s="1"/>
      <c r="Z136">
        <f t="shared" ref="Z136:Z199" si="157">(G132-AA$2)/AA$4</f>
        <v>0.10997442455242967</v>
      </c>
      <c r="AA136">
        <f t="shared" ref="AA136:AB136" si="158">(H132-AB$2)/AB$4</f>
        <v>0.32547500000000001</v>
      </c>
      <c r="AB136">
        <f t="shared" si="158"/>
        <v>0.31891529963173754</v>
      </c>
    </row>
    <row r="137" spans="1:28" x14ac:dyDescent="0.25">
      <c r="A137" s="2" t="s">
        <v>764</v>
      </c>
      <c r="B137" s="2" t="s">
        <v>12</v>
      </c>
      <c r="C137" s="3">
        <v>3849236373239580</v>
      </c>
      <c r="D137" s="3">
        <v>2.71081176466126E+16</v>
      </c>
      <c r="E137" s="2" t="s">
        <v>760</v>
      </c>
      <c r="F137" s="2" t="s">
        <v>14</v>
      </c>
      <c r="G137" s="10">
        <v>104</v>
      </c>
      <c r="H137" s="2">
        <v>39057</v>
      </c>
      <c r="I137" s="10">
        <v>48280</v>
      </c>
      <c r="J137" s="1"/>
      <c r="K137">
        <f t="shared" si="147"/>
        <v>4.3091841036895819E-3</v>
      </c>
      <c r="L137" t="s">
        <v>765</v>
      </c>
      <c r="M137">
        <f t="shared" si="148"/>
        <v>-0.10879786594226916</v>
      </c>
      <c r="N137">
        <f t="shared" si="149"/>
        <v>-6.7923703265389809E-2</v>
      </c>
      <c r="O137" t="s">
        <v>766</v>
      </c>
      <c r="P137" t="s">
        <v>767</v>
      </c>
      <c r="Q137" s="1"/>
      <c r="R137">
        <v>-0.31</v>
      </c>
      <c r="S137">
        <f t="shared" si="154"/>
        <v>132.69965727817348</v>
      </c>
      <c r="T137">
        <f t="shared" si="150"/>
        <v>4.1070236076495865E-3</v>
      </c>
      <c r="U137">
        <f t="shared" si="151"/>
        <v>44882.418380723575</v>
      </c>
      <c r="V137">
        <f t="shared" si="152"/>
        <v>2.7335029956266263E-5</v>
      </c>
      <c r="W137">
        <f t="shared" si="155"/>
        <v>54787.335874275501</v>
      </c>
      <c r="X137">
        <f t="shared" si="156"/>
        <v>2.2082239927829004E-5</v>
      </c>
      <c r="Y137" s="1"/>
      <c r="Z137">
        <f t="shared" si="157"/>
        <v>0.10997442455242967</v>
      </c>
      <c r="AA137">
        <f t="shared" ref="AA137:AB137" si="159">(H133-AB$2)/AB$4</f>
        <v>0.32547500000000001</v>
      </c>
      <c r="AB137">
        <f t="shared" si="159"/>
        <v>0.31891529963173754</v>
      </c>
    </row>
    <row r="138" spans="1:28" x14ac:dyDescent="0.25">
      <c r="A138" s="2" t="s">
        <v>768</v>
      </c>
      <c r="B138" s="2" t="s">
        <v>12</v>
      </c>
      <c r="C138" s="3">
        <v>3.83210108145034E+16</v>
      </c>
      <c r="D138" s="3">
        <v>2.71351594332904E+16</v>
      </c>
      <c r="E138" s="2" t="s">
        <v>769</v>
      </c>
      <c r="F138" s="2" t="s">
        <v>770</v>
      </c>
      <c r="G138" s="2">
        <v>52</v>
      </c>
      <c r="H138" s="2">
        <v>39057</v>
      </c>
      <c r="I138" s="10">
        <v>48280</v>
      </c>
      <c r="J138" s="1"/>
      <c r="K138">
        <f t="shared" si="147"/>
        <v>4.1997382848193007E-3</v>
      </c>
      <c r="L138" t="s">
        <v>771</v>
      </c>
      <c r="M138">
        <f t="shared" si="148"/>
        <v>-0.10879786594226916</v>
      </c>
      <c r="N138">
        <f t="shared" si="149"/>
        <v>-6.7923703265389809E-2</v>
      </c>
      <c r="O138" t="s">
        <v>772</v>
      </c>
      <c r="P138" t="s">
        <v>773</v>
      </c>
      <c r="Q138" s="1"/>
      <c r="R138">
        <v>-0.32</v>
      </c>
      <c r="S138">
        <f t="shared" si="154"/>
        <v>133.62545267424358</v>
      </c>
      <c r="T138">
        <f t="shared" si="150"/>
        <v>4.0941068378784326E-3</v>
      </c>
      <c r="U138">
        <f t="shared" si="151"/>
        <v>45021.516949614721</v>
      </c>
      <c r="V138">
        <f t="shared" si="152"/>
        <v>2.7249060085536748E-5</v>
      </c>
      <c r="W138">
        <f t="shared" si="155"/>
        <v>54959.522371657113</v>
      </c>
      <c r="X138">
        <f t="shared" si="156"/>
        <v>2.2012790312626427E-5</v>
      </c>
      <c r="Y138" s="1"/>
      <c r="Z138">
        <f t="shared" si="157"/>
        <v>8.3120204603580564E-2</v>
      </c>
      <c r="AA138">
        <f t="shared" ref="AA138:AB138" si="160">(H134-AB$2)/AB$4</f>
        <v>0.32547500000000001</v>
      </c>
      <c r="AB138">
        <f t="shared" si="160"/>
        <v>0.31891529963173754</v>
      </c>
    </row>
    <row r="139" spans="1:28" x14ac:dyDescent="0.25">
      <c r="A139" s="2" t="s">
        <v>774</v>
      </c>
      <c r="B139" s="2" t="s">
        <v>12</v>
      </c>
      <c r="C139" s="4">
        <v>3835703077368990</v>
      </c>
      <c r="D139" s="3">
        <v>2.71474929143285E+16</v>
      </c>
      <c r="E139" s="2" t="s">
        <v>775</v>
      </c>
      <c r="F139" s="2" t="s">
        <v>776</v>
      </c>
      <c r="G139" s="2">
        <v>43</v>
      </c>
      <c r="H139" s="3">
        <v>55000</v>
      </c>
      <c r="I139" s="3">
        <v>65000</v>
      </c>
      <c r="J139" s="1"/>
      <c r="K139">
        <f t="shared" si="147"/>
        <v>4.3091841036895819E-3</v>
      </c>
      <c r="L139" t="s">
        <v>777</v>
      </c>
      <c r="M139">
        <f t="shared" si="148"/>
        <v>-0.10879786594226916</v>
      </c>
      <c r="N139">
        <f t="shared" si="149"/>
        <v>-6.7923703265389809E-2</v>
      </c>
      <c r="O139" t="s">
        <v>778</v>
      </c>
      <c r="P139" t="s">
        <v>779</v>
      </c>
      <c r="Q139" s="1"/>
      <c r="R139">
        <v>-0.33</v>
      </c>
      <c r="S139">
        <f t="shared" si="154"/>
        <v>134.5512480703137</v>
      </c>
      <c r="T139">
        <f t="shared" si="150"/>
        <v>4.080822589252249E-3</v>
      </c>
      <c r="U139">
        <f t="shared" si="151"/>
        <v>45160.615518505867</v>
      </c>
      <c r="V139">
        <f t="shared" si="152"/>
        <v>2.7160644393582393E-5</v>
      </c>
      <c r="W139">
        <f t="shared" si="155"/>
        <v>55131.708869038725</v>
      </c>
      <c r="X139">
        <f t="shared" si="156"/>
        <v>2.1941364873318522E-5</v>
      </c>
      <c r="Y139" s="1"/>
      <c r="Z139">
        <f t="shared" si="157"/>
        <v>0.10997442455242967</v>
      </c>
      <c r="AA139">
        <f t="shared" ref="AA139:AB139" si="161">(H135-AB$2)/AB$4</f>
        <v>0.32547500000000001</v>
      </c>
      <c r="AB139">
        <f t="shared" si="161"/>
        <v>0.31891529963173754</v>
      </c>
    </row>
    <row r="140" spans="1:28" x14ac:dyDescent="0.25">
      <c r="A140" s="2" t="s">
        <v>780</v>
      </c>
      <c r="B140" s="2" t="s">
        <v>12</v>
      </c>
      <c r="C140" s="3">
        <v>3847130639438280</v>
      </c>
      <c r="D140" s="3">
        <v>2.71386422074904E+16</v>
      </c>
      <c r="E140" s="2" t="s">
        <v>781</v>
      </c>
      <c r="F140" s="2" t="s">
        <v>1239</v>
      </c>
      <c r="G140" s="2">
        <v>43</v>
      </c>
      <c r="H140" s="2">
        <v>39057</v>
      </c>
      <c r="I140" s="10">
        <v>48280</v>
      </c>
      <c r="J140" s="1"/>
      <c r="K140">
        <f t="shared" si="147"/>
        <v>4.3091841036895819E-3</v>
      </c>
      <c r="L140" t="s">
        <v>782</v>
      </c>
      <c r="M140">
        <f t="shared" si="148"/>
        <v>-0.10879786594226916</v>
      </c>
      <c r="N140">
        <f t="shared" si="149"/>
        <v>-6.7923703265389809E-2</v>
      </c>
      <c r="O140" t="s">
        <v>783</v>
      </c>
      <c r="P140" t="s">
        <v>784</v>
      </c>
      <c r="Q140" s="1"/>
      <c r="R140">
        <v>-0.34</v>
      </c>
      <c r="S140">
        <f t="shared" si="154"/>
        <v>135.4770434663838</v>
      </c>
      <c r="T140">
        <f t="shared" si="150"/>
        <v>4.0671747065453992E-3</v>
      </c>
      <c r="U140">
        <f t="shared" si="151"/>
        <v>45299.714087397013</v>
      </c>
      <c r="V140">
        <f t="shared" si="152"/>
        <v>2.7069808469986417E-5</v>
      </c>
      <c r="W140">
        <f t="shared" si="155"/>
        <v>55303.895366420336</v>
      </c>
      <c r="X140">
        <f t="shared" si="156"/>
        <v>2.1867984282109308E-5</v>
      </c>
      <c r="Y140" s="1"/>
      <c r="Z140">
        <f t="shared" si="157"/>
        <v>0.10997442455242967</v>
      </c>
      <c r="AA140">
        <f t="shared" ref="AA140:AB140" si="162">(H136-AB$2)/AB$4</f>
        <v>0.32547500000000001</v>
      </c>
      <c r="AB140">
        <f t="shared" si="162"/>
        <v>0.31891529963173754</v>
      </c>
    </row>
    <row r="141" spans="1:28" x14ac:dyDescent="0.25">
      <c r="A141" s="2" t="s">
        <v>785</v>
      </c>
      <c r="B141" s="2" t="s">
        <v>12</v>
      </c>
      <c r="C141" s="3">
        <v>3838378338333000</v>
      </c>
      <c r="D141" s="3">
        <v>2.71841685476587E+16</v>
      </c>
      <c r="E141" s="2" t="s">
        <v>786</v>
      </c>
      <c r="F141" s="2" t="s">
        <v>1240</v>
      </c>
      <c r="G141" s="2">
        <v>65</v>
      </c>
      <c r="H141" s="2">
        <v>39057</v>
      </c>
      <c r="I141" s="10">
        <v>48280</v>
      </c>
      <c r="J141" s="1"/>
      <c r="K141">
        <f t="shared" si="147"/>
        <v>4.3091841036895819E-3</v>
      </c>
      <c r="L141" t="s">
        <v>787</v>
      </c>
      <c r="M141">
        <f t="shared" si="148"/>
        <v>-0.10879786594226916</v>
      </c>
      <c r="N141">
        <f t="shared" si="149"/>
        <v>-6.7923703265389809E-2</v>
      </c>
      <c r="O141" t="s">
        <v>788</v>
      </c>
      <c r="P141" t="s">
        <v>789</v>
      </c>
      <c r="Q141" s="1"/>
      <c r="R141">
        <v>-0.35</v>
      </c>
      <c r="S141">
        <f t="shared" si="154"/>
        <v>136.4028388624539</v>
      </c>
      <c r="T141">
        <f t="shared" si="150"/>
        <v>4.0531671307697924E-3</v>
      </c>
      <c r="U141">
        <f t="shared" si="151"/>
        <v>45438.812656288159</v>
      </c>
      <c r="V141">
        <f t="shared" si="152"/>
        <v>2.6976578544858224E-5</v>
      </c>
      <c r="W141">
        <f t="shared" si="155"/>
        <v>55476.081863801948</v>
      </c>
      <c r="X141">
        <f t="shared" si="156"/>
        <v>2.179266972864337E-5</v>
      </c>
      <c r="Y141" s="1"/>
      <c r="Z141">
        <f t="shared" si="157"/>
        <v>0.10997442455242967</v>
      </c>
      <c r="AA141">
        <f t="shared" ref="AA141:AB141" si="163">(H137-AB$2)/AB$4</f>
        <v>0.32547500000000001</v>
      </c>
      <c r="AB141">
        <f t="shared" si="163"/>
        <v>0.31891529963173754</v>
      </c>
    </row>
    <row r="142" spans="1:28" x14ac:dyDescent="0.25">
      <c r="A142" s="2" t="s">
        <v>790</v>
      </c>
      <c r="B142" s="2" t="s">
        <v>12</v>
      </c>
      <c r="C142" s="3">
        <v>3838314557689060</v>
      </c>
      <c r="D142" s="3">
        <v>2.71828390773565E+16</v>
      </c>
      <c r="E142" s="2" t="s">
        <v>791</v>
      </c>
      <c r="F142" s="2" t="s">
        <v>1241</v>
      </c>
      <c r="G142" s="2">
        <v>47</v>
      </c>
      <c r="H142" s="2">
        <v>39057</v>
      </c>
      <c r="I142" s="10">
        <v>48280</v>
      </c>
      <c r="J142" s="1"/>
      <c r="K142">
        <f t="shared" si="147"/>
        <v>3.6803462293758691E-3</v>
      </c>
      <c r="L142" t="s">
        <v>792</v>
      </c>
      <c r="M142">
        <f t="shared" si="148"/>
        <v>-0.10879786594226916</v>
      </c>
      <c r="N142">
        <f t="shared" si="149"/>
        <v>-6.7923703265389809E-2</v>
      </c>
      <c r="O142" t="s">
        <v>793</v>
      </c>
      <c r="P142" t="s">
        <v>794</v>
      </c>
      <c r="Q142" s="1"/>
      <c r="R142">
        <v>-0.36</v>
      </c>
      <c r="S142">
        <f t="shared" si="154"/>
        <v>137.32863425852403</v>
      </c>
      <c r="T142">
        <f t="shared" si="150"/>
        <v>4.0388038972793885E-3</v>
      </c>
      <c r="U142">
        <f t="shared" si="151"/>
        <v>45577.911225179305</v>
      </c>
      <c r="V142">
        <f t="shared" si="152"/>
        <v>2.6880981476217634E-5</v>
      </c>
      <c r="W142">
        <f t="shared" si="155"/>
        <v>55648.26836118356</v>
      </c>
      <c r="X142">
        <f t="shared" si="156"/>
        <v>2.1715442909814339E-5</v>
      </c>
      <c r="Y142" s="1"/>
      <c r="Z142">
        <f t="shared" si="157"/>
        <v>4.3478260869565216E-2</v>
      </c>
      <c r="AA142">
        <f t="shared" ref="AA142:AB142" si="164">(H138-AB$2)/AB$4</f>
        <v>0.32547500000000001</v>
      </c>
      <c r="AB142">
        <f t="shared" si="164"/>
        <v>0.31891529963173754</v>
      </c>
    </row>
    <row r="143" spans="1:28" x14ac:dyDescent="0.25">
      <c r="A143" s="2" t="s">
        <v>795</v>
      </c>
      <c r="B143" s="2" t="s">
        <v>12</v>
      </c>
      <c r="C143" s="3">
        <v>3834177094433100</v>
      </c>
      <c r="D143" s="3">
        <v>2686795802498030</v>
      </c>
      <c r="E143" s="2" t="s">
        <v>796</v>
      </c>
      <c r="F143" s="2" t="s">
        <v>14</v>
      </c>
      <c r="G143" s="2">
        <v>30</v>
      </c>
      <c r="H143" s="2">
        <v>0</v>
      </c>
      <c r="I143" s="2"/>
      <c r="J143" s="1"/>
      <c r="K143">
        <f t="shared" si="147"/>
        <v>3.4683489220590806E-3</v>
      </c>
      <c r="L143" t="s">
        <v>797</v>
      </c>
      <c r="M143">
        <f t="shared" si="148"/>
        <v>1.0373677723596204</v>
      </c>
      <c r="N143">
        <f t="shared" si="149"/>
        <v>0.90311643369401273</v>
      </c>
      <c r="O143" t="s">
        <v>798</v>
      </c>
      <c r="P143" t="s">
        <v>799</v>
      </c>
      <c r="Q143" s="1"/>
      <c r="R143">
        <v>-0.37</v>
      </c>
      <c r="S143">
        <f t="shared" si="154"/>
        <v>138.25442965459413</v>
      </c>
      <c r="T143">
        <f t="shared" si="150"/>
        <v>4.0240891338340565E-3</v>
      </c>
      <c r="U143">
        <f t="shared" si="151"/>
        <v>45717.009794070451</v>
      </c>
      <c r="V143">
        <f t="shared" si="152"/>
        <v>2.6783044737108475E-5</v>
      </c>
      <c r="W143">
        <f t="shared" si="155"/>
        <v>55820.454858565172</v>
      </c>
      <c r="X143">
        <f t="shared" si="156"/>
        <v>2.1636326019354814E-5</v>
      </c>
      <c r="Y143" s="1"/>
      <c r="Z143">
        <f t="shared" si="157"/>
        <v>3.1969309462915603E-2</v>
      </c>
      <c r="AA143">
        <f t="shared" ref="AA143:AB143" si="165">(H139-AB$2)/AB$4</f>
        <v>0.45833333333333331</v>
      </c>
      <c r="AB143">
        <f t="shared" si="165"/>
        <v>0.43086709072648144</v>
      </c>
    </row>
    <row r="144" spans="1:28" x14ac:dyDescent="0.25">
      <c r="A144" s="2" t="s">
        <v>800</v>
      </c>
      <c r="B144" s="2" t="s">
        <v>12</v>
      </c>
      <c r="C144" s="3">
        <v>3837700</v>
      </c>
      <c r="D144" s="3">
        <v>2713460</v>
      </c>
      <c r="E144" s="2" t="s">
        <v>801</v>
      </c>
      <c r="F144" s="2" t="s">
        <v>802</v>
      </c>
      <c r="G144" s="10">
        <v>104</v>
      </c>
      <c r="H144" s="2">
        <v>39057</v>
      </c>
      <c r="I144" s="10">
        <v>48280</v>
      </c>
      <c r="J144" s="1"/>
      <c r="K144">
        <f t="shared" si="147"/>
        <v>3.4683489220590806E-3</v>
      </c>
      <c r="L144" t="s">
        <v>803</v>
      </c>
      <c r="M144">
        <f t="shared" si="148"/>
        <v>-0.10879786594226916</v>
      </c>
      <c r="N144">
        <f t="shared" si="149"/>
        <v>-6.7923703265389809E-2</v>
      </c>
      <c r="O144" t="s">
        <v>804</v>
      </c>
      <c r="P144" t="s">
        <v>805</v>
      </c>
      <c r="Q144" s="1"/>
      <c r="R144">
        <v>-0.38</v>
      </c>
      <c r="S144">
        <f t="shared" si="154"/>
        <v>139.18022505066426</v>
      </c>
      <c r="T144">
        <f t="shared" si="150"/>
        <v>4.0090270586240623E-3</v>
      </c>
      <c r="U144">
        <f t="shared" si="151"/>
        <v>45856.108362961597</v>
      </c>
      <c r="V144">
        <f t="shared" si="152"/>
        <v>2.6682796402450287E-5</v>
      </c>
      <c r="W144">
        <f t="shared" si="155"/>
        <v>55992.641355946784</v>
      </c>
      <c r="X144">
        <f t="shared" si="156"/>
        <v>2.1555341737214681E-5</v>
      </c>
      <c r="Y144" s="1"/>
      <c r="Z144">
        <f t="shared" si="157"/>
        <v>3.1969309462915603E-2</v>
      </c>
      <c r="AA144">
        <f t="shared" ref="AA144:AB144" si="166">(H140-AB$2)/AB$4</f>
        <v>0.32547500000000001</v>
      </c>
      <c r="AB144">
        <f t="shared" si="166"/>
        <v>0.31891529963173754</v>
      </c>
    </row>
    <row r="145" spans="1:28" x14ac:dyDescent="0.25">
      <c r="A145" s="2" t="s">
        <v>806</v>
      </c>
      <c r="B145" s="2" t="s">
        <v>12</v>
      </c>
      <c r="C145" s="3">
        <v>3838603111773060</v>
      </c>
      <c r="D145" s="3">
        <v>2.7177404109278E+16</v>
      </c>
      <c r="E145" s="2" t="s">
        <v>807</v>
      </c>
      <c r="F145" s="2" t="s">
        <v>1221</v>
      </c>
      <c r="G145" s="2">
        <v>120</v>
      </c>
      <c r="H145" s="2">
        <v>39057</v>
      </c>
      <c r="I145" s="10">
        <v>48280</v>
      </c>
      <c r="J145" s="1"/>
      <c r="K145">
        <f t="shared" si="147"/>
        <v>3.9433035955411403E-3</v>
      </c>
      <c r="L145" t="s">
        <v>808</v>
      </c>
      <c r="M145">
        <f t="shared" si="148"/>
        <v>-0.10879786594226916</v>
      </c>
      <c r="N145">
        <f t="shared" si="149"/>
        <v>-6.7923703265389809E-2</v>
      </c>
      <c r="O145" t="s">
        <v>809</v>
      </c>
      <c r="P145" t="s">
        <v>810</v>
      </c>
      <c r="Q145" s="1"/>
      <c r="R145">
        <v>-0.39</v>
      </c>
      <c r="S145">
        <f t="shared" si="154"/>
        <v>140.10602044673436</v>
      </c>
      <c r="T145">
        <f t="shared" si="150"/>
        <v>3.9936219782565471E-3</v>
      </c>
      <c r="U145">
        <f t="shared" si="151"/>
        <v>45995.206931852743</v>
      </c>
      <c r="V145">
        <f t="shared" si="152"/>
        <v>2.6580265135636912E-5</v>
      </c>
      <c r="W145">
        <f t="shared" si="155"/>
        <v>56164.827853328396</v>
      </c>
      <c r="X145">
        <f t="shared" si="156"/>
        <v>2.1472513218734929E-5</v>
      </c>
      <c r="Y145" s="1"/>
      <c r="Z145">
        <f t="shared" si="157"/>
        <v>6.010230179028133E-2</v>
      </c>
      <c r="AA145">
        <f t="shared" ref="AA145:AB145" si="167">(H141-AB$2)/AB$4</f>
        <v>0.32547500000000001</v>
      </c>
      <c r="AB145">
        <f t="shared" si="167"/>
        <v>0.31891529963173754</v>
      </c>
    </row>
    <row r="146" spans="1:28" x14ac:dyDescent="0.25">
      <c r="A146" s="2" t="s">
        <v>811</v>
      </c>
      <c r="B146" s="2" t="s">
        <v>12</v>
      </c>
      <c r="C146" s="2">
        <v>38.46450815</v>
      </c>
      <c r="D146" s="2">
        <v>27.226689060000002</v>
      </c>
      <c r="E146" s="2" t="s">
        <v>812</v>
      </c>
      <c r="F146" s="2" t="s">
        <v>813</v>
      </c>
      <c r="G146" s="10">
        <v>104</v>
      </c>
      <c r="H146" s="2">
        <v>39057</v>
      </c>
      <c r="I146" s="10">
        <v>48280</v>
      </c>
      <c r="J146" s="1"/>
      <c r="K146">
        <f t="shared" si="147"/>
        <v>3.5651761674969618E-3</v>
      </c>
      <c r="L146" t="s">
        <v>814</v>
      </c>
      <c r="M146">
        <f t="shared" si="148"/>
        <v>-0.10879786594226916</v>
      </c>
      <c r="N146">
        <f t="shared" si="149"/>
        <v>-6.7923703265389809E-2</v>
      </c>
      <c r="O146" t="s">
        <v>815</v>
      </c>
      <c r="P146" t="s">
        <v>816</v>
      </c>
      <c r="Q146" s="1"/>
      <c r="R146">
        <v>-0.4</v>
      </c>
      <c r="S146">
        <f t="shared" si="154"/>
        <v>141.03181584280449</v>
      </c>
      <c r="T146">
        <f t="shared" si="150"/>
        <v>3.977878285705296E-3</v>
      </c>
      <c r="U146">
        <f t="shared" si="151"/>
        <v>46134.305500743896</v>
      </c>
      <c r="V146">
        <f t="shared" si="152"/>
        <v>2.647548017489086E-5</v>
      </c>
      <c r="W146">
        <f t="shared" si="155"/>
        <v>56337.014350710007</v>
      </c>
      <c r="X146">
        <f t="shared" si="156"/>
        <v>2.1387864083624253E-5</v>
      </c>
      <c r="Y146" s="1"/>
      <c r="Z146">
        <f t="shared" si="157"/>
        <v>3.7084398976982097E-2</v>
      </c>
      <c r="AA146">
        <f t="shared" ref="AA146:AB146" si="168">(H142-AB$2)/AB$4</f>
        <v>0.32547500000000001</v>
      </c>
      <c r="AB146">
        <f t="shared" si="168"/>
        <v>0.31891529963173754</v>
      </c>
    </row>
    <row r="147" spans="1:28" x14ac:dyDescent="0.25">
      <c r="A147" s="2" t="s">
        <v>817</v>
      </c>
      <c r="B147" s="2" t="s">
        <v>12</v>
      </c>
      <c r="C147" s="3">
        <v>3.84177015567544E+16</v>
      </c>
      <c r="D147" s="3">
        <v>2.71364573651868E+16</v>
      </c>
      <c r="E147" s="2" t="s">
        <v>818</v>
      </c>
      <c r="F147" s="2" t="s">
        <v>1220</v>
      </c>
      <c r="G147" s="2">
        <v>106</v>
      </c>
      <c r="H147" s="2">
        <v>39057</v>
      </c>
      <c r="I147" s="10">
        <v>48280</v>
      </c>
      <c r="J147" s="1"/>
      <c r="K147">
        <f t="shared" si="147"/>
        <v>3.1308301786560576E-3</v>
      </c>
      <c r="L147" t="s">
        <v>819</v>
      </c>
      <c r="M147">
        <f t="shared" si="148"/>
        <v>-2.9166628433716677</v>
      </c>
      <c r="N147">
        <f t="shared" si="149"/>
        <v>-2.8718601752988802</v>
      </c>
      <c r="O147" t="s">
        <v>820</v>
      </c>
      <c r="P147" t="s">
        <v>821</v>
      </c>
      <c r="Q147" s="1"/>
      <c r="R147">
        <v>-0.41</v>
      </c>
      <c r="S147">
        <f t="shared" si="154"/>
        <v>141.95761123887459</v>
      </c>
      <c r="T147">
        <f t="shared" si="150"/>
        <v>3.9618004582252118E-3</v>
      </c>
      <c r="U147">
        <f t="shared" si="151"/>
        <v>46273.404069635035</v>
      </c>
      <c r="V147">
        <f t="shared" si="152"/>
        <v>2.636847131938265E-5</v>
      </c>
      <c r="W147">
        <f t="shared" si="155"/>
        <v>56509.200848091619</v>
      </c>
      <c r="X147">
        <f t="shared" si="156"/>
        <v>2.1301418404745707E-5</v>
      </c>
      <c r="Y147" s="1"/>
      <c r="Z147">
        <f t="shared" si="157"/>
        <v>1.5345268542199489E-2</v>
      </c>
      <c r="AA147">
        <f t="shared" ref="AA147:AB147" si="169">(H143-AB$2)/AB$4</f>
        <v>0</v>
      </c>
      <c r="AB147">
        <f t="shared" si="169"/>
        <v>-4.3521928356210242E-3</v>
      </c>
    </row>
    <row r="148" spans="1:28" x14ac:dyDescent="0.25">
      <c r="A148" s="2" t="s">
        <v>822</v>
      </c>
      <c r="B148" s="2" t="s">
        <v>12</v>
      </c>
      <c r="C148" s="3">
        <v>3826400352405050</v>
      </c>
      <c r="D148" s="3">
        <v>2.71327915108223E+16</v>
      </c>
      <c r="E148" s="2" t="s">
        <v>823</v>
      </c>
      <c r="F148" s="2" t="s">
        <v>824</v>
      </c>
      <c r="G148" s="10">
        <v>104</v>
      </c>
      <c r="H148" s="2">
        <v>39057</v>
      </c>
      <c r="I148" s="10">
        <v>48280</v>
      </c>
      <c r="J148" s="1"/>
      <c r="K148">
        <f t="shared" si="147"/>
        <v>4.3091841036895819E-3</v>
      </c>
      <c r="L148" t="s">
        <v>825</v>
      </c>
      <c r="M148">
        <f t="shared" si="148"/>
        <v>-0.10879786594226916</v>
      </c>
      <c r="N148">
        <f t="shared" si="149"/>
        <v>-6.7923703265389809E-2</v>
      </c>
      <c r="O148" t="s">
        <v>826</v>
      </c>
      <c r="P148" t="s">
        <v>827</v>
      </c>
      <c r="Q148" s="1"/>
      <c r="R148">
        <v>-0.42</v>
      </c>
      <c r="S148">
        <f t="shared" si="154"/>
        <v>142.88340663494472</v>
      </c>
      <c r="T148">
        <f t="shared" si="150"/>
        <v>3.9453930552328202E-3</v>
      </c>
      <c r="U148">
        <f t="shared" si="151"/>
        <v>46412.502638526188</v>
      </c>
      <c r="V148">
        <f t="shared" si="152"/>
        <v>2.6259268915124202E-5</v>
      </c>
      <c r="W148">
        <f t="shared" si="155"/>
        <v>56681.387345473231</v>
      </c>
      <c r="X148">
        <f t="shared" si="156"/>
        <v>2.1213200696720919E-5</v>
      </c>
      <c r="Y148" s="1"/>
      <c r="Z148">
        <f t="shared" si="157"/>
        <v>0.10997442455242967</v>
      </c>
      <c r="AA148">
        <f t="shared" ref="AA148:AB148" si="170">(H144-AB$2)/AB$4</f>
        <v>0.32547500000000001</v>
      </c>
      <c r="AB148">
        <f t="shared" si="170"/>
        <v>0.31891529963173754</v>
      </c>
    </row>
    <row r="149" spans="1:28" x14ac:dyDescent="0.25">
      <c r="A149" s="2" t="s">
        <v>828</v>
      </c>
      <c r="B149" s="2" t="s">
        <v>12</v>
      </c>
      <c r="C149" s="2">
        <v>38.447108640000003</v>
      </c>
      <c r="D149" s="2">
        <v>27.228582400000001</v>
      </c>
      <c r="E149" s="2" t="s">
        <v>829</v>
      </c>
      <c r="F149" s="2" t="s">
        <v>830</v>
      </c>
      <c r="G149" s="10">
        <v>104</v>
      </c>
      <c r="H149" s="2">
        <v>39057</v>
      </c>
      <c r="I149" s="10">
        <v>48280</v>
      </c>
      <c r="J149" s="1"/>
      <c r="K149">
        <f t="shared" si="147"/>
        <v>4.2453083384738823E-3</v>
      </c>
      <c r="L149" t="s">
        <v>831</v>
      </c>
      <c r="M149">
        <f t="shared" si="148"/>
        <v>-0.10879786594226916</v>
      </c>
      <c r="N149">
        <f t="shared" si="149"/>
        <v>-6.7923703265389809E-2</v>
      </c>
      <c r="O149" t="s">
        <v>832</v>
      </c>
      <c r="P149" t="s">
        <v>833</v>
      </c>
      <c r="Q149" s="1"/>
      <c r="R149">
        <v>-0.43</v>
      </c>
      <c r="S149">
        <f t="shared" si="154"/>
        <v>143.80920203101482</v>
      </c>
      <c r="T149">
        <f t="shared" si="150"/>
        <v>3.9286607161542718E-3</v>
      </c>
      <c r="U149">
        <f t="shared" si="151"/>
        <v>46551.601207417334</v>
      </c>
      <c r="V149">
        <f t="shared" si="152"/>
        <v>2.6147903840645779E-5</v>
      </c>
      <c r="W149">
        <f t="shared" si="155"/>
        <v>56853.573842854843</v>
      </c>
      <c r="X149">
        <f t="shared" si="156"/>
        <v>2.1123235904359338E-5</v>
      </c>
      <c r="Y149" s="1"/>
      <c r="Z149">
        <f t="shared" si="157"/>
        <v>0.13043478260869565</v>
      </c>
      <c r="AA149">
        <f t="shared" ref="AA149:AB149" si="171">(H145-AB$2)/AB$4</f>
        <v>0.32547500000000001</v>
      </c>
      <c r="AB149">
        <f t="shared" si="171"/>
        <v>0.31891529963173754</v>
      </c>
    </row>
    <row r="150" spans="1:28" x14ac:dyDescent="0.25">
      <c r="A150" s="2" t="s">
        <v>834</v>
      </c>
      <c r="B150" s="2" t="s">
        <v>12</v>
      </c>
      <c r="C150" s="3">
        <v>3844743269913980</v>
      </c>
      <c r="D150" s="3">
        <v>2722825702539610</v>
      </c>
      <c r="E150" s="2" t="s">
        <v>835</v>
      </c>
      <c r="F150" s="2" t="s">
        <v>836</v>
      </c>
      <c r="G150" s="2">
        <v>70</v>
      </c>
      <c r="H150" s="2">
        <v>39057</v>
      </c>
      <c r="I150" s="10">
        <v>48280</v>
      </c>
      <c r="J150" s="1"/>
      <c r="K150">
        <f t="shared" si="147"/>
        <v>4.3091841036895819E-3</v>
      </c>
      <c r="L150" t="s">
        <v>837</v>
      </c>
      <c r="M150">
        <f t="shared" si="148"/>
        <v>-0.10879786594226916</v>
      </c>
      <c r="N150">
        <f t="shared" si="149"/>
        <v>-6.7923703265389809E-2</v>
      </c>
      <c r="O150" t="s">
        <v>838</v>
      </c>
      <c r="P150" t="s">
        <v>839</v>
      </c>
      <c r="Q150" s="1"/>
      <c r="R150">
        <v>-0.44</v>
      </c>
      <c r="S150">
        <f t="shared" si="154"/>
        <v>144.73499742708492</v>
      </c>
      <c r="T150">
        <f t="shared" si="150"/>
        <v>3.9116081582422036E-3</v>
      </c>
      <c r="U150">
        <f t="shared" si="151"/>
        <v>46690.69977630848</v>
      </c>
      <c r="V150">
        <f t="shared" si="152"/>
        <v>2.6034407492465757E-5</v>
      </c>
      <c r="W150">
        <f t="shared" si="155"/>
        <v>57025.760340236455</v>
      </c>
      <c r="X150">
        <f t="shared" si="156"/>
        <v>2.1031549390920228E-5</v>
      </c>
      <c r="Y150" s="1"/>
      <c r="Z150">
        <f t="shared" si="157"/>
        <v>0.10997442455242967</v>
      </c>
      <c r="AA150">
        <f t="shared" ref="AA150:AB150" si="172">(H146-AB$2)/AB$4</f>
        <v>0.32547500000000001</v>
      </c>
      <c r="AB150">
        <f t="shared" si="172"/>
        <v>0.31891529963173754</v>
      </c>
    </row>
    <row r="151" spans="1:28" x14ac:dyDescent="0.25">
      <c r="A151" s="2" t="s">
        <v>840</v>
      </c>
      <c r="B151" s="2" t="s">
        <v>12</v>
      </c>
      <c r="C151" s="3">
        <v>3839873</v>
      </c>
      <c r="D151" s="3">
        <v>2711812</v>
      </c>
      <c r="E151" s="2" t="s">
        <v>841</v>
      </c>
      <c r="F151" s="2" t="s">
        <v>1217</v>
      </c>
      <c r="G151" s="2">
        <v>80</v>
      </c>
      <c r="H151" s="2">
        <v>39057</v>
      </c>
      <c r="I151" s="10">
        <v>48280</v>
      </c>
      <c r="J151" s="1"/>
      <c r="K151">
        <f t="shared" si="147"/>
        <v>4.3081786910471919E-3</v>
      </c>
      <c r="L151" t="s">
        <v>842</v>
      </c>
      <c r="M151">
        <f t="shared" si="148"/>
        <v>-0.10879786594226916</v>
      </c>
      <c r="N151">
        <f t="shared" si="149"/>
        <v>-6.7923703265389809E-2</v>
      </c>
      <c r="O151" t="s">
        <v>843</v>
      </c>
      <c r="P151" t="s">
        <v>844</v>
      </c>
      <c r="Q151" s="1"/>
      <c r="R151">
        <v>-0.45</v>
      </c>
      <c r="S151">
        <f t="shared" si="154"/>
        <v>145.66079282315505</v>
      </c>
      <c r="T151">
        <f t="shared" si="150"/>
        <v>3.8942401743629397E-3</v>
      </c>
      <c r="U151">
        <f t="shared" si="151"/>
        <v>46829.798345199626</v>
      </c>
      <c r="V151">
        <f t="shared" si="152"/>
        <v>2.5918811770362927E-5</v>
      </c>
      <c r="W151">
        <f t="shared" si="155"/>
        <v>57197.946837618067</v>
      </c>
      <c r="X151">
        <f t="shared" si="156"/>
        <v>2.0938166926215074E-5</v>
      </c>
      <c r="Y151" s="1"/>
      <c r="Z151">
        <f t="shared" si="157"/>
        <v>0.11253196930946291</v>
      </c>
      <c r="AA151">
        <f t="shared" ref="AA151:AB151" si="173">(H147-AB$2)/AB$4</f>
        <v>0.32547500000000001</v>
      </c>
      <c r="AB151">
        <f t="shared" si="173"/>
        <v>0.31891529963173754</v>
      </c>
    </row>
    <row r="152" spans="1:28" x14ac:dyDescent="0.25">
      <c r="A152" s="2" t="s">
        <v>845</v>
      </c>
      <c r="B152" s="2" t="s">
        <v>12</v>
      </c>
      <c r="C152" s="3">
        <v>3840192</v>
      </c>
      <c r="D152" s="3">
        <v>2709014</v>
      </c>
      <c r="E152" s="2" t="s">
        <v>846</v>
      </c>
      <c r="F152" s="2" t="s">
        <v>847</v>
      </c>
      <c r="G152" s="10">
        <v>104</v>
      </c>
      <c r="H152" s="2">
        <v>39057</v>
      </c>
      <c r="I152" s="10">
        <v>48280</v>
      </c>
      <c r="J152" s="1"/>
      <c r="K152">
        <f t="shared" si="147"/>
        <v>4.3091841036895819E-3</v>
      </c>
      <c r="L152" t="s">
        <v>848</v>
      </c>
      <c r="M152">
        <f t="shared" si="148"/>
        <v>-0.10879786594226916</v>
      </c>
      <c r="N152">
        <f t="shared" si="149"/>
        <v>-6.7923703265389809E-2</v>
      </c>
      <c r="O152" t="s">
        <v>849</v>
      </c>
      <c r="P152" t="s">
        <v>850</v>
      </c>
      <c r="Q152" s="1"/>
      <c r="R152">
        <v>-0.46</v>
      </c>
      <c r="S152">
        <f t="shared" si="154"/>
        <v>146.58658821922515</v>
      </c>
      <c r="T152">
        <f t="shared" si="150"/>
        <v>3.876561630755455E-3</v>
      </c>
      <c r="U152">
        <f t="shared" si="151"/>
        <v>46968.896914090772</v>
      </c>
      <c r="V152">
        <f t="shared" si="152"/>
        <v>2.5801149062460867E-5</v>
      </c>
      <c r="W152">
        <f t="shared" si="155"/>
        <v>57370.133334999678</v>
      </c>
      <c r="X152">
        <f t="shared" si="156"/>
        <v>2.0843114674558193E-5</v>
      </c>
      <c r="Y152" s="1"/>
      <c r="Z152">
        <f t="shared" si="157"/>
        <v>0.10997442455242967</v>
      </c>
      <c r="AA152">
        <f t="shared" ref="AA152:AB152" si="174">(H148-AB$2)/AB$4</f>
        <v>0.32547500000000001</v>
      </c>
      <c r="AB152">
        <f t="shared" si="174"/>
        <v>0.31891529963173754</v>
      </c>
    </row>
    <row r="153" spans="1:28" x14ac:dyDescent="0.25">
      <c r="A153" s="2" t="s">
        <v>845</v>
      </c>
      <c r="B153" s="2" t="s">
        <v>12</v>
      </c>
      <c r="C153" s="3">
        <v>3840138</v>
      </c>
      <c r="D153" s="3">
        <v>2708808</v>
      </c>
      <c r="E153" s="2" t="s">
        <v>846</v>
      </c>
      <c r="F153" s="2" t="s">
        <v>1218</v>
      </c>
      <c r="G153" s="2">
        <v>81</v>
      </c>
      <c r="H153" s="2">
        <v>39057</v>
      </c>
      <c r="I153" s="10">
        <v>48280</v>
      </c>
      <c r="J153" s="1"/>
      <c r="K153">
        <f t="shared" si="147"/>
        <v>4.3091841036895819E-3</v>
      </c>
      <c r="L153" t="s">
        <v>851</v>
      </c>
      <c r="M153">
        <f t="shared" si="148"/>
        <v>-0.10879786594226916</v>
      </c>
      <c r="N153">
        <f t="shared" si="149"/>
        <v>-6.7923703265389809E-2</v>
      </c>
      <c r="O153" t="s">
        <v>852</v>
      </c>
      <c r="P153" t="s">
        <v>853</v>
      </c>
      <c r="Q153" s="1"/>
      <c r="R153">
        <v>-0.47</v>
      </c>
      <c r="S153">
        <f t="shared" si="154"/>
        <v>147.51238361529528</v>
      </c>
      <c r="T153">
        <f t="shared" si="150"/>
        <v>3.8585774647635807E-3</v>
      </c>
      <c r="U153">
        <f t="shared" si="151"/>
        <v>47107.995482981918</v>
      </c>
      <c r="V153">
        <f t="shared" si="152"/>
        <v>2.5681452230134234E-5</v>
      </c>
      <c r="W153">
        <f t="shared" si="155"/>
        <v>57542.31983238129</v>
      </c>
      <c r="X153">
        <f t="shared" si="156"/>
        <v>2.0746419182573487E-5</v>
      </c>
      <c r="Y153" s="1"/>
      <c r="Z153">
        <f t="shared" si="157"/>
        <v>0.10997442455242967</v>
      </c>
      <c r="AA153">
        <f t="shared" ref="AA153:AB153" si="175">(H149-AB$2)/AB$4</f>
        <v>0.32547500000000001</v>
      </c>
      <c r="AB153">
        <f t="shared" si="175"/>
        <v>0.31891529963173754</v>
      </c>
    </row>
    <row r="154" spans="1:28" x14ac:dyDescent="0.25">
      <c r="A154" s="2" t="s">
        <v>854</v>
      </c>
      <c r="B154" s="2" t="s">
        <v>12</v>
      </c>
      <c r="C154" s="3">
        <v>3838912966273000</v>
      </c>
      <c r="D154" s="3">
        <v>2.71870059368823E+16</v>
      </c>
      <c r="E154" s="2" t="s">
        <v>855</v>
      </c>
      <c r="F154" s="2" t="s">
        <v>1219</v>
      </c>
      <c r="G154" s="2">
        <v>23</v>
      </c>
      <c r="H154" s="2">
        <v>39057</v>
      </c>
      <c r="I154" s="10">
        <v>48280</v>
      </c>
      <c r="J154" s="1"/>
      <c r="K154">
        <f t="shared" si="147"/>
        <v>4.0281678749088442E-3</v>
      </c>
      <c r="L154" t="s">
        <v>856</v>
      </c>
      <c r="M154">
        <f t="shared" si="148"/>
        <v>-0.10879786594226916</v>
      </c>
      <c r="N154">
        <f t="shared" si="149"/>
        <v>-6.7923703265389809E-2</v>
      </c>
      <c r="O154" t="s">
        <v>857</v>
      </c>
      <c r="P154" t="s">
        <v>858</v>
      </c>
      <c r="Q154" s="1"/>
      <c r="R154">
        <v>-0.48</v>
      </c>
      <c r="S154">
        <f t="shared" si="154"/>
        <v>148.43817901136538</v>
      </c>
      <c r="T154">
        <f t="shared" si="150"/>
        <v>3.8402926825429149E-3</v>
      </c>
      <c r="U154">
        <f t="shared" si="151"/>
        <v>47247.094051873064</v>
      </c>
      <c r="V154">
        <f t="shared" si="152"/>
        <v>2.5559754592746717E-5</v>
      </c>
      <c r="W154">
        <f t="shared" si="155"/>
        <v>57714.506329762902</v>
      </c>
      <c r="X154">
        <f t="shared" si="156"/>
        <v>2.0648107366865198E-5</v>
      </c>
      <c r="Y154" s="1"/>
      <c r="Z154">
        <f t="shared" si="157"/>
        <v>6.6496163682864456E-2</v>
      </c>
      <c r="AA154">
        <f t="shared" ref="AA154:AB154" si="176">(H150-AB$2)/AB$4</f>
        <v>0.32547500000000001</v>
      </c>
      <c r="AB154">
        <f t="shared" si="176"/>
        <v>0.31891529963173754</v>
      </c>
    </row>
    <row r="155" spans="1:28" x14ac:dyDescent="0.25">
      <c r="A155" s="2" t="s">
        <v>859</v>
      </c>
      <c r="B155" s="2" t="s">
        <v>12</v>
      </c>
      <c r="C155" s="3">
        <v>3839209498502950</v>
      </c>
      <c r="D155" s="3">
        <v>2.71616232539696E+16</v>
      </c>
      <c r="E155" s="2" t="s">
        <v>860</v>
      </c>
      <c r="F155" s="2" t="s">
        <v>1216</v>
      </c>
      <c r="G155" s="2">
        <v>60</v>
      </c>
      <c r="H155" s="2">
        <v>39057</v>
      </c>
      <c r="I155" s="10">
        <v>48280</v>
      </c>
      <c r="J155" s="1"/>
      <c r="K155">
        <f t="shared" si="147"/>
        <v>4.1667934781569457E-3</v>
      </c>
      <c r="L155" t="s">
        <v>861</v>
      </c>
      <c r="M155">
        <f t="shared" si="148"/>
        <v>-0.10879786594226916</v>
      </c>
      <c r="N155">
        <f t="shared" si="149"/>
        <v>-6.7923703265389809E-2</v>
      </c>
      <c r="O155" t="s">
        <v>862</v>
      </c>
      <c r="P155" t="s">
        <v>863</v>
      </c>
      <c r="Q155" s="1"/>
      <c r="R155">
        <v>-0.49</v>
      </c>
      <c r="S155">
        <f t="shared" si="154"/>
        <v>149.36397440743548</v>
      </c>
      <c r="T155">
        <f t="shared" si="150"/>
        <v>3.8217123567439401E-3</v>
      </c>
      <c r="U155">
        <f t="shared" si="151"/>
        <v>47386.19262076421</v>
      </c>
      <c r="V155">
        <f t="shared" si="152"/>
        <v>2.5436089912230586E-5</v>
      </c>
      <c r="W155">
        <f t="shared" si="155"/>
        <v>57886.692827144514</v>
      </c>
      <c r="X155">
        <f t="shared" si="156"/>
        <v>2.0548206501560698E-5</v>
      </c>
      <c r="Y155" s="1"/>
      <c r="Z155">
        <f t="shared" si="157"/>
        <v>7.9283887468030695E-2</v>
      </c>
      <c r="AA155">
        <f t="shared" ref="AA155:AB155" si="177">(H151-AB$2)/AB$4</f>
        <v>0.32547500000000001</v>
      </c>
      <c r="AB155">
        <f t="shared" si="177"/>
        <v>0.31891529963173754</v>
      </c>
    </row>
    <row r="156" spans="1:28" x14ac:dyDescent="0.25">
      <c r="A156" s="2" t="s">
        <v>864</v>
      </c>
      <c r="B156" s="2" t="s">
        <v>12</v>
      </c>
      <c r="C156" s="3">
        <v>3835465134402300</v>
      </c>
      <c r="D156" s="3">
        <v>2.72314001564753E+16</v>
      </c>
      <c r="E156" s="2" t="s">
        <v>865</v>
      </c>
      <c r="F156" s="2" t="s">
        <v>866</v>
      </c>
      <c r="G156" s="10">
        <v>104</v>
      </c>
      <c r="H156" s="2">
        <v>39057</v>
      </c>
      <c r="I156" s="10">
        <v>48280</v>
      </c>
      <c r="J156" s="1"/>
      <c r="K156">
        <f t="shared" si="147"/>
        <v>4.3091841036895819E-3</v>
      </c>
      <c r="L156" t="s">
        <v>867</v>
      </c>
      <c r="M156">
        <f t="shared" si="148"/>
        <v>-0.10879786594226916</v>
      </c>
      <c r="N156">
        <f t="shared" si="149"/>
        <v>-6.7923703265389809E-2</v>
      </c>
      <c r="O156" t="s">
        <v>868</v>
      </c>
      <c r="P156" t="s">
        <v>869</v>
      </c>
      <c r="Q156" s="1"/>
      <c r="R156">
        <v>-0.5</v>
      </c>
      <c r="S156">
        <f t="shared" si="154"/>
        <v>150.28976980350561</v>
      </c>
      <c r="T156">
        <f t="shared" si="150"/>
        <v>3.8028416241728314E-3</v>
      </c>
      <c r="U156">
        <f t="shared" si="151"/>
        <v>47525.291189655356</v>
      </c>
      <c r="V156">
        <f t="shared" si="152"/>
        <v>2.531049237751782E-5</v>
      </c>
      <c r="W156">
        <f t="shared" si="155"/>
        <v>58058.879324526126</v>
      </c>
      <c r="X156">
        <f t="shared" si="156"/>
        <v>2.0446744205733385E-5</v>
      </c>
      <c r="Y156" s="1"/>
      <c r="Z156">
        <f t="shared" si="157"/>
        <v>0.10997442455242967</v>
      </c>
      <c r="AA156">
        <f t="shared" ref="AA156:AB156" si="178">(H152-AB$2)/AB$4</f>
        <v>0.32547500000000001</v>
      </c>
      <c r="AB156">
        <f t="shared" si="178"/>
        <v>0.31891529963173754</v>
      </c>
    </row>
    <row r="157" spans="1:28" x14ac:dyDescent="0.25">
      <c r="A157" s="2" t="s">
        <v>870</v>
      </c>
      <c r="B157" s="2" t="s">
        <v>12</v>
      </c>
      <c r="C157" s="3">
        <v>3.84669442788916E+16</v>
      </c>
      <c r="D157" s="3">
        <v>2.71345477061272E+16</v>
      </c>
      <c r="E157" s="2" t="s">
        <v>871</v>
      </c>
      <c r="F157" s="2" t="s">
        <v>1215</v>
      </c>
      <c r="G157" s="10">
        <v>104</v>
      </c>
      <c r="H157" s="2">
        <v>39057</v>
      </c>
      <c r="I157" s="10">
        <v>48280</v>
      </c>
      <c r="J157" s="1"/>
      <c r="K157">
        <f t="shared" si="147"/>
        <v>4.1782337229583815E-3</v>
      </c>
      <c r="L157" t="s">
        <v>872</v>
      </c>
      <c r="M157">
        <f t="shared" si="148"/>
        <v>-0.10879786594226916</v>
      </c>
      <c r="N157">
        <f t="shared" si="149"/>
        <v>-6.7923703265389809E-2</v>
      </c>
      <c r="O157" t="s">
        <v>873</v>
      </c>
      <c r="P157" t="s">
        <v>874</v>
      </c>
      <c r="Q157" s="1"/>
      <c r="R157">
        <v>-0.51</v>
      </c>
      <c r="S157">
        <f t="shared" si="154"/>
        <v>151.21556519957571</v>
      </c>
      <c r="T157">
        <f t="shared" si="150"/>
        <v>3.7836856834314791E-3</v>
      </c>
      <c r="U157">
        <f t="shared" si="151"/>
        <v>47664.389758546502</v>
      </c>
      <c r="V157">
        <f t="shared" si="152"/>
        <v>2.5182996588832787E-5</v>
      </c>
      <c r="W157">
        <f t="shared" si="155"/>
        <v>58231.065821907738</v>
      </c>
      <c r="X157">
        <f t="shared" si="156"/>
        <v>2.0343748430713741E-5</v>
      </c>
      <c r="Y157" s="1"/>
      <c r="Z157">
        <f t="shared" si="157"/>
        <v>8.0562659846547313E-2</v>
      </c>
      <c r="AA157">
        <f t="shared" ref="AA157:AB157" si="179">(H153-AB$2)/AB$4</f>
        <v>0.32547500000000001</v>
      </c>
      <c r="AB157">
        <f t="shared" si="179"/>
        <v>0.31891529963173754</v>
      </c>
    </row>
    <row r="158" spans="1:28" x14ac:dyDescent="0.25">
      <c r="A158" s="2" t="s">
        <v>870</v>
      </c>
      <c r="B158" s="2" t="s">
        <v>12</v>
      </c>
      <c r="C158" s="3">
        <v>3846757677867080</v>
      </c>
      <c r="D158" s="3">
        <v>2.71339644349472E+16</v>
      </c>
      <c r="E158" s="2" t="s">
        <v>871</v>
      </c>
      <c r="F158" s="2" t="s">
        <v>1215</v>
      </c>
      <c r="G158" s="2">
        <v>83</v>
      </c>
      <c r="H158" s="2">
        <v>39057</v>
      </c>
      <c r="I158" s="10">
        <v>48280</v>
      </c>
      <c r="J158" s="1"/>
      <c r="K158">
        <f t="shared" si="147"/>
        <v>2.9388053573975561E-3</v>
      </c>
      <c r="L158" t="s">
        <v>875</v>
      </c>
      <c r="M158">
        <f t="shared" si="148"/>
        <v>-0.10879786594226916</v>
      </c>
      <c r="N158">
        <f t="shared" si="149"/>
        <v>-6.7923703265389809E-2</v>
      </c>
      <c r="O158" t="s">
        <v>876</v>
      </c>
      <c r="P158" t="s">
        <v>877</v>
      </c>
      <c r="Q158" s="1"/>
      <c r="R158">
        <v>-0.52</v>
      </c>
      <c r="S158">
        <f t="shared" si="154"/>
        <v>152.14136059564584</v>
      </c>
      <c r="T158">
        <f t="shared" si="150"/>
        <v>3.764249792538206E-3</v>
      </c>
      <c r="U158">
        <f t="shared" si="151"/>
        <v>47803.488327437648</v>
      </c>
      <c r="V158">
        <f t="shared" si="152"/>
        <v>2.5053637541856576E-5</v>
      </c>
      <c r="W158">
        <f t="shared" si="155"/>
        <v>58403.25231928935</v>
      </c>
      <c r="X158">
        <f t="shared" si="156"/>
        <v>2.023924744729671E-5</v>
      </c>
      <c r="Y158" s="1"/>
      <c r="Z158">
        <f t="shared" si="157"/>
        <v>6.3938618925831201E-3</v>
      </c>
      <c r="AA158">
        <f t="shared" ref="AA158:AB158" si="180">(H154-AB$2)/AB$4</f>
        <v>0.32547500000000001</v>
      </c>
      <c r="AB158">
        <f t="shared" si="180"/>
        <v>0.31891529963173754</v>
      </c>
    </row>
    <row r="159" spans="1:28" x14ac:dyDescent="0.25">
      <c r="A159" s="2" t="s">
        <v>878</v>
      </c>
      <c r="B159" s="2" t="s">
        <v>12</v>
      </c>
      <c r="C159" s="3">
        <v>3840248</v>
      </c>
      <c r="D159" s="3">
        <v>2709958</v>
      </c>
      <c r="E159" s="2" t="s">
        <v>879</v>
      </c>
      <c r="F159" s="2" t="s">
        <v>1214</v>
      </c>
      <c r="G159" s="2">
        <v>286</v>
      </c>
      <c r="H159" s="2">
        <v>39057</v>
      </c>
      <c r="I159" s="10">
        <v>48280</v>
      </c>
      <c r="J159" s="1"/>
      <c r="K159">
        <f t="shared" si="147"/>
        <v>3.8489840206015718E-3</v>
      </c>
      <c r="L159" t="s">
        <v>880</v>
      </c>
      <c r="M159">
        <f t="shared" si="148"/>
        <v>-0.10879786594226916</v>
      </c>
      <c r="N159">
        <f t="shared" si="149"/>
        <v>-6.7923703265389809E-2</v>
      </c>
      <c r="O159" t="s">
        <v>881</v>
      </c>
      <c r="P159" t="s">
        <v>882</v>
      </c>
      <c r="Q159" s="1"/>
      <c r="R159">
        <v>-0.53</v>
      </c>
      <c r="S159">
        <f t="shared" si="154"/>
        <v>153.06715599171594</v>
      </c>
      <c r="T159">
        <f t="shared" si="150"/>
        <v>3.7445392665307435E-3</v>
      </c>
      <c r="U159">
        <f t="shared" si="151"/>
        <v>47942.586896328794</v>
      </c>
      <c r="V159">
        <f t="shared" si="152"/>
        <v>2.4922450611773142E-5</v>
      </c>
      <c r="W159">
        <f t="shared" si="155"/>
        <v>58575.438816670961</v>
      </c>
      <c r="X159">
        <f t="shared" si="156"/>
        <v>2.0133269832853532E-5</v>
      </c>
      <c r="Y159" s="1"/>
      <c r="Z159">
        <f t="shared" si="157"/>
        <v>5.3708439897698211E-2</v>
      </c>
      <c r="AA159">
        <f t="shared" ref="AA159:AB159" si="181">(H155-AB$2)/AB$4</f>
        <v>0.32547500000000001</v>
      </c>
      <c r="AB159">
        <f t="shared" si="181"/>
        <v>0.31891529963173754</v>
      </c>
    </row>
    <row r="160" spans="1:28" x14ac:dyDescent="0.25">
      <c r="A160" s="2" t="s">
        <v>883</v>
      </c>
      <c r="B160" s="2" t="s">
        <v>12</v>
      </c>
      <c r="C160" s="3">
        <v>3840463</v>
      </c>
      <c r="D160" s="3">
        <v>2710026</v>
      </c>
      <c r="E160" s="2" t="s">
        <v>879</v>
      </c>
      <c r="F160" s="2" t="s">
        <v>1214</v>
      </c>
      <c r="G160" s="10">
        <v>104</v>
      </c>
      <c r="H160" s="2">
        <v>39057</v>
      </c>
      <c r="I160" s="10">
        <v>48280</v>
      </c>
      <c r="J160" s="1"/>
      <c r="K160">
        <f t="shared" si="147"/>
        <v>4.3091841036895819E-3</v>
      </c>
      <c r="L160" t="s">
        <v>884</v>
      </c>
      <c r="M160">
        <f t="shared" si="148"/>
        <v>-0.10879786594226916</v>
      </c>
      <c r="N160">
        <f t="shared" si="149"/>
        <v>-6.7923703265389809E-2</v>
      </c>
      <c r="O160" t="s">
        <v>885</v>
      </c>
      <c r="P160" t="s">
        <v>886</v>
      </c>
      <c r="Q160" s="1"/>
      <c r="R160">
        <v>-0.54</v>
      </c>
      <c r="S160">
        <f t="shared" si="154"/>
        <v>153.99295138778604</v>
      </c>
      <c r="T160">
        <f t="shared" si="150"/>
        <v>3.7245594750529498E-3</v>
      </c>
      <c r="U160">
        <f t="shared" si="151"/>
        <v>48081.68546521994</v>
      </c>
      <c r="V160">
        <f t="shared" si="152"/>
        <v>2.4789471537207263E-5</v>
      </c>
      <c r="W160">
        <f t="shared" si="155"/>
        <v>58747.625314052573</v>
      </c>
      <c r="X160">
        <f t="shared" si="156"/>
        <v>2.0025844458356325E-5</v>
      </c>
      <c r="Y160" s="1"/>
      <c r="Z160">
        <f t="shared" si="157"/>
        <v>0.10997442455242967</v>
      </c>
      <c r="AA160">
        <f t="shared" ref="AA160:AB160" si="182">(H156-AB$2)/AB$4</f>
        <v>0.32547500000000001</v>
      </c>
      <c r="AB160">
        <f t="shared" si="182"/>
        <v>0.31891529963173754</v>
      </c>
    </row>
    <row r="161" spans="1:28" x14ac:dyDescent="0.25">
      <c r="A161" s="2" t="s">
        <v>887</v>
      </c>
      <c r="B161" s="2" t="s">
        <v>12</v>
      </c>
      <c r="C161" s="3">
        <v>3838283</v>
      </c>
      <c r="D161" s="3">
        <v>2711812</v>
      </c>
      <c r="E161" s="2" t="s">
        <v>888</v>
      </c>
      <c r="F161" s="2" t="s">
        <v>889</v>
      </c>
      <c r="G161" s="10">
        <v>104</v>
      </c>
      <c r="H161" s="2">
        <v>39057</v>
      </c>
      <c r="I161" s="10">
        <v>48280</v>
      </c>
      <c r="J161" s="1"/>
      <c r="K161">
        <f t="shared" si="147"/>
        <v>4.3091841036895819E-3</v>
      </c>
      <c r="L161" t="s">
        <v>890</v>
      </c>
      <c r="M161">
        <f t="shared" si="148"/>
        <v>-0.10879786594226916</v>
      </c>
      <c r="N161">
        <f t="shared" si="149"/>
        <v>-6.7923703265389809E-2</v>
      </c>
      <c r="O161" t="s">
        <v>891</v>
      </c>
      <c r="P161" t="s">
        <v>892</v>
      </c>
      <c r="Q161" s="1"/>
      <c r="R161">
        <v>-0.55000000000000004</v>
      </c>
      <c r="S161">
        <f t="shared" si="154"/>
        <v>154.91874678385616</v>
      </c>
      <c r="T161">
        <f t="shared" si="150"/>
        <v>3.7043158399268192E-3</v>
      </c>
      <c r="U161">
        <f t="shared" si="151"/>
        <v>48220.784034111086</v>
      </c>
      <c r="V161">
        <f t="shared" si="152"/>
        <v>2.4654736404064655E-5</v>
      </c>
      <c r="W161">
        <f t="shared" si="155"/>
        <v>58919.811811434185</v>
      </c>
      <c r="X161">
        <f t="shared" si="156"/>
        <v>1.9917000475323447E-5</v>
      </c>
      <c r="Y161" s="1"/>
      <c r="Z161">
        <f t="shared" si="157"/>
        <v>0.10997442455242967</v>
      </c>
      <c r="AA161">
        <f t="shared" ref="AA161:AB161" si="183">(H157-AB$2)/AB$4</f>
        <v>0.32547500000000001</v>
      </c>
      <c r="AB161">
        <f t="shared" si="183"/>
        <v>0.31891529963173754</v>
      </c>
    </row>
    <row r="162" spans="1:28" x14ac:dyDescent="0.25">
      <c r="A162" s="2" t="s">
        <v>887</v>
      </c>
      <c r="B162" s="2" t="s">
        <v>12</v>
      </c>
      <c r="C162" s="3">
        <v>3838229</v>
      </c>
      <c r="D162" s="3">
        <v>2711880</v>
      </c>
      <c r="E162" s="2" t="s">
        <v>888</v>
      </c>
      <c r="F162" s="2" t="s">
        <v>889</v>
      </c>
      <c r="G162" s="2">
        <v>80</v>
      </c>
      <c r="H162" s="2">
        <v>39057</v>
      </c>
      <c r="I162" s="10">
        <v>48280</v>
      </c>
      <c r="J162" s="1"/>
      <c r="K162">
        <f t="shared" si="147"/>
        <v>4.1997382848193007E-3</v>
      </c>
      <c r="L162" t="s">
        <v>893</v>
      </c>
      <c r="M162">
        <f t="shared" si="148"/>
        <v>-0.10879786594226916</v>
      </c>
      <c r="N162">
        <f t="shared" si="149"/>
        <v>-6.7923703265389809E-2</v>
      </c>
      <c r="O162" t="s">
        <v>894</v>
      </c>
      <c r="P162" t="s">
        <v>895</v>
      </c>
      <c r="Q162" s="1"/>
      <c r="R162">
        <v>-0.56000000000000005</v>
      </c>
      <c r="S162">
        <f t="shared" si="154"/>
        <v>155.84454217992629</v>
      </c>
      <c r="T162">
        <f t="shared" si="150"/>
        <v>3.6838138327113107E-3</v>
      </c>
      <c r="U162">
        <f t="shared" si="151"/>
        <v>48359.882603002232</v>
      </c>
      <c r="V162">
        <f t="shared" si="152"/>
        <v>2.4518281629284287E-5</v>
      </c>
      <c r="W162">
        <f t="shared" si="155"/>
        <v>59091.998308815797</v>
      </c>
      <c r="X162">
        <f t="shared" si="156"/>
        <v>1.9806767302694076E-5</v>
      </c>
      <c r="Y162" s="1"/>
      <c r="Z162">
        <f t="shared" si="157"/>
        <v>8.3120204603580564E-2</v>
      </c>
      <c r="AA162">
        <f t="shared" ref="AA162:AB162" si="184">(H158-AB$2)/AB$4</f>
        <v>0.32547500000000001</v>
      </c>
      <c r="AB162">
        <f t="shared" si="184"/>
        <v>0.31891529963173754</v>
      </c>
    </row>
    <row r="163" spans="1:28" x14ac:dyDescent="0.25">
      <c r="A163" s="2" t="s">
        <v>896</v>
      </c>
      <c r="B163" s="2" t="s">
        <v>12</v>
      </c>
      <c r="C163" s="3">
        <v>3846695167634780</v>
      </c>
      <c r="D163" s="3">
        <v>2.72183100764585E+16</v>
      </c>
      <c r="E163" s="2" t="s">
        <v>897</v>
      </c>
      <c r="F163" s="2" t="s">
        <v>540</v>
      </c>
      <c r="G163" s="10">
        <v>104</v>
      </c>
      <c r="H163" s="2">
        <v>39057</v>
      </c>
      <c r="I163" s="10">
        <v>48280</v>
      </c>
      <c r="J163" s="1"/>
      <c r="K163">
        <f t="shared" si="147"/>
        <v>6.2401063336799362E-4</v>
      </c>
      <c r="L163" t="s">
        <v>898</v>
      </c>
      <c r="M163">
        <f t="shared" si="148"/>
        <v>-0.10879786594226916</v>
      </c>
      <c r="N163">
        <f t="shared" si="149"/>
        <v>-6.7923703265389809E-2</v>
      </c>
      <c r="O163" t="s">
        <v>899</v>
      </c>
      <c r="P163" t="s">
        <v>900</v>
      </c>
      <c r="Q163" s="1"/>
      <c r="R163">
        <v>-0.56999999999999995</v>
      </c>
      <c r="S163">
        <f t="shared" si="154"/>
        <v>156.77033757599639</v>
      </c>
      <c r="T163">
        <f t="shared" si="150"/>
        <v>3.6630589722495195E-3</v>
      </c>
      <c r="U163">
        <f t="shared" si="151"/>
        <v>48498.981171893378</v>
      </c>
      <c r="V163">
        <f t="shared" si="152"/>
        <v>2.4380143944513136E-5</v>
      </c>
      <c r="W163">
        <f t="shared" si="155"/>
        <v>59264.184806197401</v>
      </c>
      <c r="X163">
        <f t="shared" si="156"/>
        <v>1.9695174613640083E-5</v>
      </c>
      <c r="Y163" s="1"/>
      <c r="Z163">
        <f t="shared" si="157"/>
        <v>0.34271099744245526</v>
      </c>
      <c r="AA163">
        <f t="shared" ref="AA163:AB163" si="185">(H159-AB$2)/AB$4</f>
        <v>0.32547500000000001</v>
      </c>
      <c r="AB163">
        <f t="shared" si="185"/>
        <v>0.31891529963173754</v>
      </c>
    </row>
    <row r="164" spans="1:28" x14ac:dyDescent="0.25">
      <c r="A164" s="2" t="s">
        <v>901</v>
      </c>
      <c r="B164" s="2" t="s">
        <v>12</v>
      </c>
      <c r="C164" s="3">
        <v>3814894</v>
      </c>
      <c r="D164" s="3">
        <v>2734736</v>
      </c>
      <c r="E164" s="2" t="s">
        <v>902</v>
      </c>
      <c r="F164" s="2" t="s">
        <v>903</v>
      </c>
      <c r="G164" s="2">
        <v>48</v>
      </c>
      <c r="H164" s="2">
        <v>39057</v>
      </c>
      <c r="I164" s="10">
        <v>48280</v>
      </c>
      <c r="J164" s="1"/>
      <c r="K164">
        <f t="shared" si="147"/>
        <v>4.3091841036895819E-3</v>
      </c>
      <c r="L164" t="s">
        <v>904</v>
      </c>
      <c r="M164">
        <f t="shared" si="148"/>
        <v>-0.10879786594226916</v>
      </c>
      <c r="N164">
        <f t="shared" si="149"/>
        <v>-6.7923703265389809E-2</v>
      </c>
      <c r="O164" t="s">
        <v>905</v>
      </c>
      <c r="P164" t="s">
        <v>906</v>
      </c>
      <c r="Q164" s="1"/>
      <c r="R164">
        <v>-0.57999999999999996</v>
      </c>
      <c r="S164">
        <f t="shared" si="154"/>
        <v>157.69613297206649</v>
      </c>
      <c r="T164">
        <f t="shared" si="150"/>
        <v>3.6420568222057287E-3</v>
      </c>
      <c r="U164">
        <f t="shared" si="151"/>
        <v>48638.079740784524</v>
      </c>
      <c r="V164">
        <f t="shared" si="152"/>
        <v>2.4240360379713611E-5</v>
      </c>
      <c r="W164">
        <f t="shared" si="155"/>
        <v>59436.371303579013</v>
      </c>
      <c r="X164">
        <f t="shared" si="156"/>
        <v>1.9582252322323452E-5</v>
      </c>
      <c r="Y164" s="1"/>
      <c r="Z164">
        <f t="shared" si="157"/>
        <v>0.10997442455242967</v>
      </c>
      <c r="AA164">
        <f t="shared" ref="AA164:AB164" si="186">(H160-AB$2)/AB$4</f>
        <v>0.32547500000000001</v>
      </c>
      <c r="AB164">
        <f t="shared" si="186"/>
        <v>0.31891529963173754</v>
      </c>
    </row>
    <row r="165" spans="1:28" x14ac:dyDescent="0.25">
      <c r="A165" s="2" t="s">
        <v>907</v>
      </c>
      <c r="B165" s="2" t="s">
        <v>12</v>
      </c>
      <c r="C165" s="3">
        <v>380114036607194</v>
      </c>
      <c r="D165" s="3">
        <v>2.79938064382775E+16</v>
      </c>
      <c r="E165" s="2" t="s">
        <v>908</v>
      </c>
      <c r="F165" s="2" t="s">
        <v>909</v>
      </c>
      <c r="G165" s="10">
        <v>104</v>
      </c>
      <c r="H165" s="2">
        <v>39057</v>
      </c>
      <c r="I165" s="10">
        <v>48280</v>
      </c>
      <c r="J165" s="1"/>
      <c r="K165">
        <f t="shared" si="147"/>
        <v>4.3091841036895819E-3</v>
      </c>
      <c r="L165" t="s">
        <v>910</v>
      </c>
      <c r="M165">
        <f t="shared" si="148"/>
        <v>-0.10879786594226916</v>
      </c>
      <c r="N165">
        <f t="shared" si="149"/>
        <v>-6.7923703265389809E-2</v>
      </c>
      <c r="O165" t="s">
        <v>911</v>
      </c>
      <c r="P165" t="s">
        <v>912</v>
      </c>
      <c r="Q165" s="1"/>
      <c r="R165">
        <v>-0.59</v>
      </c>
      <c r="S165">
        <f t="shared" si="154"/>
        <v>158.62192836813659</v>
      </c>
      <c r="T165">
        <f t="shared" si="150"/>
        <v>3.6208129885938632E-3</v>
      </c>
      <c r="U165">
        <f t="shared" si="151"/>
        <v>48777.17830967567</v>
      </c>
      <c r="V165">
        <f t="shared" si="152"/>
        <v>2.4098968246713772E-5</v>
      </c>
      <c r="W165">
        <f t="shared" si="155"/>
        <v>59608.557800960625</v>
      </c>
      <c r="X165">
        <f t="shared" si="156"/>
        <v>1.9468030570607603E-5</v>
      </c>
      <c r="Y165" s="1"/>
      <c r="Z165">
        <f t="shared" si="157"/>
        <v>0.10997442455242967</v>
      </c>
      <c r="AA165">
        <f t="shared" ref="AA165:AB165" si="187">(H161-AB$2)/AB$4</f>
        <v>0.32547500000000001</v>
      </c>
      <c r="AB165">
        <f t="shared" si="187"/>
        <v>0.31891529963173754</v>
      </c>
    </row>
    <row r="166" spans="1:28" x14ac:dyDescent="0.25">
      <c r="A166" s="2" t="s">
        <v>913</v>
      </c>
      <c r="B166" s="2" t="s">
        <v>12</v>
      </c>
      <c r="C166" s="3">
        <v>382639165087613</v>
      </c>
      <c r="D166" s="3">
        <v>27132494040421</v>
      </c>
      <c r="E166" s="2" t="s">
        <v>914</v>
      </c>
      <c r="F166" s="2" t="s">
        <v>14</v>
      </c>
      <c r="G166" s="2">
        <v>22</v>
      </c>
      <c r="H166" s="2">
        <v>39057</v>
      </c>
      <c r="I166" s="10">
        <v>48280</v>
      </c>
      <c r="J166" s="1"/>
      <c r="K166">
        <f t="shared" si="147"/>
        <v>4.1667934781569457E-3</v>
      </c>
      <c r="L166" t="s">
        <v>915</v>
      </c>
      <c r="M166">
        <f t="shared" si="148"/>
        <v>-0.10879786594226916</v>
      </c>
      <c r="N166">
        <f t="shared" si="149"/>
        <v>-6.7923703265389809E-2</v>
      </c>
      <c r="O166" t="s">
        <v>916</v>
      </c>
      <c r="P166" t="s">
        <v>917</v>
      </c>
      <c r="Q166" s="1"/>
      <c r="R166">
        <v>-0.6</v>
      </c>
      <c r="S166">
        <f t="shared" si="154"/>
        <v>159.54772376420672</v>
      </c>
      <c r="T166">
        <f t="shared" si="150"/>
        <v>3.5993331172988895E-3</v>
      </c>
      <c r="U166">
        <f t="shared" si="151"/>
        <v>48916.276878566816</v>
      </c>
      <c r="V166">
        <f t="shared" si="152"/>
        <v>2.3956005122710482E-5</v>
      </c>
      <c r="W166">
        <f t="shared" si="155"/>
        <v>59780.744298342237</v>
      </c>
      <c r="X166">
        <f t="shared" si="156"/>
        <v>1.9352539714730607E-5</v>
      </c>
      <c r="Y166" s="1"/>
      <c r="Z166">
        <f t="shared" si="157"/>
        <v>7.9283887468030695E-2</v>
      </c>
      <c r="AA166">
        <f t="shared" ref="AA166:AB166" si="188">(H162-AB$2)/AB$4</f>
        <v>0.32547500000000001</v>
      </c>
      <c r="AB166">
        <f t="shared" si="188"/>
        <v>0.31891529963173754</v>
      </c>
    </row>
    <row r="167" spans="1:28" x14ac:dyDescent="0.25">
      <c r="A167" s="2" t="s">
        <v>918</v>
      </c>
      <c r="B167" s="2" t="s">
        <v>12</v>
      </c>
      <c r="C167" s="3">
        <v>3.8404794391610704E+16</v>
      </c>
      <c r="D167" s="3">
        <v>2.7100971068774E+16</v>
      </c>
      <c r="E167" s="2" t="s">
        <v>919</v>
      </c>
      <c r="F167" s="2" t="s">
        <v>920</v>
      </c>
      <c r="G167" s="2">
        <v>65</v>
      </c>
      <c r="H167" s="2">
        <v>39057</v>
      </c>
      <c r="I167" s="10">
        <v>48280</v>
      </c>
      <c r="J167" s="1"/>
      <c r="K167">
        <f t="shared" si="147"/>
        <v>4.3091841036895819E-3</v>
      </c>
      <c r="L167" t="s">
        <v>921</v>
      </c>
      <c r="M167">
        <f t="shared" si="148"/>
        <v>-0.10879786594226916</v>
      </c>
      <c r="N167">
        <f t="shared" si="149"/>
        <v>-6.7923703265389809E-2</v>
      </c>
      <c r="O167" t="s">
        <v>922</v>
      </c>
      <c r="P167" t="s">
        <v>923</v>
      </c>
      <c r="Q167" s="1"/>
      <c r="R167">
        <v>-0.61</v>
      </c>
      <c r="S167">
        <f t="shared" si="154"/>
        <v>160.47351916027682</v>
      </c>
      <c r="T167">
        <f t="shared" si="150"/>
        <v>3.5776228915926642E-3</v>
      </c>
      <c r="U167">
        <f t="shared" si="151"/>
        <v>49055.375447457962</v>
      </c>
      <c r="V167">
        <f t="shared" si="152"/>
        <v>2.3811508833735752E-5</v>
      </c>
      <c r="W167">
        <f t="shared" si="155"/>
        <v>59952.930795723849</v>
      </c>
      <c r="X167">
        <f t="shared" si="156"/>
        <v>1.9235810311948682E-5</v>
      </c>
      <c r="Y167" s="1"/>
      <c r="Z167">
        <f t="shared" si="157"/>
        <v>0.10997442455242967</v>
      </c>
      <c r="AA167">
        <f t="shared" ref="AA167:AB167" si="189">(H163-AB$2)/AB$4</f>
        <v>0.32547500000000001</v>
      </c>
      <c r="AB167">
        <f t="shared" si="189"/>
        <v>0.31891529963173754</v>
      </c>
    </row>
    <row r="168" spans="1:28" x14ac:dyDescent="0.25">
      <c r="A168" s="2" t="s">
        <v>924</v>
      </c>
      <c r="B168" s="2" t="s">
        <v>12</v>
      </c>
      <c r="C168" s="3">
        <v>3824482</v>
      </c>
      <c r="D168" s="3">
        <v>2729469</v>
      </c>
      <c r="E168" s="2" t="s">
        <v>925</v>
      </c>
      <c r="F168" s="2" t="s">
        <v>926</v>
      </c>
      <c r="G168" s="10">
        <v>104</v>
      </c>
      <c r="H168" s="2">
        <v>39057</v>
      </c>
      <c r="I168" s="10">
        <v>48280</v>
      </c>
      <c r="J168" s="1"/>
      <c r="K168">
        <f t="shared" si="147"/>
        <v>3.5887555069128987E-3</v>
      </c>
      <c r="L168" t="s">
        <v>927</v>
      </c>
      <c r="M168">
        <f t="shared" si="148"/>
        <v>-0.10879786594226916</v>
      </c>
      <c r="N168">
        <f t="shared" si="149"/>
        <v>-6.7923703265389809E-2</v>
      </c>
      <c r="O168" t="s">
        <v>928</v>
      </c>
      <c r="P168" t="s">
        <v>929</v>
      </c>
      <c r="Q168" s="1"/>
      <c r="R168">
        <v>-0.62</v>
      </c>
      <c r="S168">
        <f t="shared" si="154"/>
        <v>161.39931455634695</v>
      </c>
      <c r="T168">
        <f t="shared" si="150"/>
        <v>3.555688029645755E-3</v>
      </c>
      <c r="U168">
        <f t="shared" si="151"/>
        <v>49194.474016349108</v>
      </c>
      <c r="V168">
        <f t="shared" si="152"/>
        <v>2.3665517438096207E-5</v>
      </c>
      <c r="W168">
        <f t="shared" si="155"/>
        <v>60125.117293105461</v>
      </c>
      <c r="X168">
        <f t="shared" si="156"/>
        <v>1.9117873107158018E-5</v>
      </c>
      <c r="Y168" s="1"/>
      <c r="Z168">
        <f t="shared" si="157"/>
        <v>3.8363171355498722E-2</v>
      </c>
      <c r="AA168">
        <f t="shared" ref="AA168:AB168" si="190">(H164-AB$2)/AB$4</f>
        <v>0.32547500000000001</v>
      </c>
      <c r="AB168">
        <f t="shared" si="190"/>
        <v>0.31891529963173754</v>
      </c>
    </row>
    <row r="169" spans="1:28" x14ac:dyDescent="0.25">
      <c r="A169" s="2" t="s">
        <v>930</v>
      </c>
      <c r="B169" s="2" t="s">
        <v>12</v>
      </c>
      <c r="C169" s="3">
        <v>3839650</v>
      </c>
      <c r="D169" s="3">
        <v>2710181</v>
      </c>
      <c r="E169" s="2" t="s">
        <v>931</v>
      </c>
      <c r="F169" s="2" t="s">
        <v>1212</v>
      </c>
      <c r="G169" s="2">
        <v>64</v>
      </c>
      <c r="H169" s="2">
        <v>39057</v>
      </c>
      <c r="I169" s="10">
        <v>48280</v>
      </c>
      <c r="J169" s="1"/>
      <c r="K169">
        <f t="shared" si="147"/>
        <v>4.3091841036895819E-3</v>
      </c>
      <c r="L169" t="s">
        <v>932</v>
      </c>
      <c r="M169">
        <f t="shared" si="148"/>
        <v>-0.10879786594226916</v>
      </c>
      <c r="N169">
        <f t="shared" si="149"/>
        <v>-6.7923703265389809E-2</v>
      </c>
      <c r="O169" t="s">
        <v>933</v>
      </c>
      <c r="P169" t="s">
        <v>934</v>
      </c>
      <c r="Q169" s="1"/>
      <c r="R169">
        <v>-0.63</v>
      </c>
      <c r="S169">
        <f t="shared" si="154"/>
        <v>162.32510995241705</v>
      </c>
      <c r="T169">
        <f t="shared" si="150"/>
        <v>3.5335342820367642E-3</v>
      </c>
      <c r="U169">
        <f t="shared" si="151"/>
        <v>49333.572585240254</v>
      </c>
      <c r="V169">
        <f t="shared" si="152"/>
        <v>2.3518069209795932E-5</v>
      </c>
      <c r="W169">
        <f t="shared" si="155"/>
        <v>60297.303790487073</v>
      </c>
      <c r="X169">
        <f t="shared" si="156"/>
        <v>1.8998759019503123E-5</v>
      </c>
      <c r="Y169" s="1"/>
      <c r="Z169">
        <f t="shared" si="157"/>
        <v>0.10997442455242967</v>
      </c>
      <c r="AA169">
        <f t="shared" ref="AA169:AB169" si="191">(H165-AB$2)/AB$4</f>
        <v>0.32547500000000001</v>
      </c>
      <c r="AB169">
        <f t="shared" si="191"/>
        <v>0.31891529963173754</v>
      </c>
    </row>
    <row r="170" spans="1:28" x14ac:dyDescent="0.25">
      <c r="A170" s="2" t="s">
        <v>935</v>
      </c>
      <c r="B170" s="2" t="s">
        <v>12</v>
      </c>
      <c r="C170" s="3">
        <v>3839911</v>
      </c>
      <c r="D170" s="3">
        <v>2701448</v>
      </c>
      <c r="E170" s="2" t="s">
        <v>936</v>
      </c>
      <c r="F170" s="2" t="s">
        <v>1213</v>
      </c>
      <c r="G170" s="10">
        <v>104</v>
      </c>
      <c r="H170" s="2">
        <v>39057</v>
      </c>
      <c r="I170" s="10">
        <v>48280</v>
      </c>
      <c r="J170" s="1"/>
      <c r="K170">
        <f t="shared" si="147"/>
        <v>2.9109931655933773E-3</v>
      </c>
      <c r="L170" t="s">
        <v>937</v>
      </c>
      <c r="M170">
        <f t="shared" si="148"/>
        <v>-0.10879786594226916</v>
      </c>
      <c r="N170">
        <f t="shared" si="149"/>
        <v>-6.7923703265389809E-2</v>
      </c>
      <c r="O170" t="s">
        <v>938</v>
      </c>
      <c r="P170" t="s">
        <v>939</v>
      </c>
      <c r="Q170" s="1"/>
      <c r="R170">
        <v>-0.64</v>
      </c>
      <c r="S170">
        <f t="shared" si="154"/>
        <v>163.25090534848715</v>
      </c>
      <c r="T170">
        <f t="shared" si="150"/>
        <v>3.5111674292606296E-3</v>
      </c>
      <c r="U170">
        <f t="shared" si="151"/>
        <v>49472.6711541314</v>
      </c>
      <c r="V170">
        <f t="shared" si="152"/>
        <v>2.3369202621952548E-5</v>
      </c>
      <c r="W170">
        <f t="shared" si="155"/>
        <v>60469.490287868684</v>
      </c>
      <c r="X170">
        <f t="shared" si="156"/>
        <v>1.8878499128979705E-5</v>
      </c>
      <c r="Y170" s="1"/>
      <c r="Z170">
        <f t="shared" si="157"/>
        <v>5.1150895140664966E-3</v>
      </c>
      <c r="AA170">
        <f t="shared" ref="AA170:AB170" si="192">(H166-AB$2)/AB$4</f>
        <v>0.32547500000000001</v>
      </c>
      <c r="AB170">
        <f t="shared" si="192"/>
        <v>0.31891529963173754</v>
      </c>
    </row>
    <row r="171" spans="1:28" x14ac:dyDescent="0.25">
      <c r="A171" s="2" t="s">
        <v>940</v>
      </c>
      <c r="B171" s="2" t="s">
        <v>12</v>
      </c>
      <c r="C171" s="3">
        <v>382377250036341</v>
      </c>
      <c r="D171" s="3">
        <v>2.79730679444592E+16</v>
      </c>
      <c r="E171" s="2" t="s">
        <v>941</v>
      </c>
      <c r="F171" s="2" t="s">
        <v>942</v>
      </c>
      <c r="G171" s="2">
        <v>70</v>
      </c>
      <c r="H171" s="2">
        <v>39057</v>
      </c>
      <c r="I171" s="10">
        <v>48280</v>
      </c>
      <c r="J171" s="1"/>
      <c r="K171">
        <f t="shared" si="147"/>
        <v>3.9433035955411403E-3</v>
      </c>
      <c r="L171" t="s">
        <v>943</v>
      </c>
      <c r="M171">
        <f t="shared" si="148"/>
        <v>-0.10879786594226916</v>
      </c>
      <c r="N171">
        <f t="shared" si="149"/>
        <v>-6.7923703265389809E-2</v>
      </c>
      <c r="O171" t="s">
        <v>944</v>
      </c>
      <c r="P171" t="s">
        <v>945</v>
      </c>
      <c r="Q171" s="1"/>
      <c r="R171">
        <v>-0.65</v>
      </c>
      <c r="S171">
        <f t="shared" si="154"/>
        <v>164.17670074455728</v>
      </c>
      <c r="T171">
        <f t="shared" si="150"/>
        <v>3.4885932792374252E-3</v>
      </c>
      <c r="U171">
        <f t="shared" si="151"/>
        <v>49611.769723022546</v>
      </c>
      <c r="V171">
        <f t="shared" si="152"/>
        <v>2.3218956330216552E-5</v>
      </c>
      <c r="W171">
        <f t="shared" si="155"/>
        <v>60641.676785250296</v>
      </c>
      <c r="X171">
        <f t="shared" si="156"/>
        <v>1.8757124663040247E-5</v>
      </c>
      <c r="Y171" s="1"/>
      <c r="Z171">
        <f t="shared" si="157"/>
        <v>6.010230179028133E-2</v>
      </c>
      <c r="AA171">
        <f t="shared" ref="AA171:AB171" si="193">(H167-AB$2)/AB$4</f>
        <v>0.32547500000000001</v>
      </c>
      <c r="AB171">
        <f t="shared" si="193"/>
        <v>0.31891529963173754</v>
      </c>
    </row>
    <row r="172" spans="1:28" x14ac:dyDescent="0.25">
      <c r="A172" s="2" t="s">
        <v>946</v>
      </c>
      <c r="B172" s="2" t="s">
        <v>12</v>
      </c>
      <c r="C172" s="3">
        <v>3.80576239699534E+16</v>
      </c>
      <c r="D172" s="3">
        <v>2.70568731700505E+16</v>
      </c>
      <c r="E172" s="2" t="s">
        <v>947</v>
      </c>
      <c r="F172" s="2" t="s">
        <v>948</v>
      </c>
      <c r="G172" s="10">
        <v>104</v>
      </c>
      <c r="H172" s="2">
        <v>39057</v>
      </c>
      <c r="I172" s="10">
        <v>48280</v>
      </c>
      <c r="J172" s="1"/>
      <c r="K172">
        <f t="shared" si="147"/>
        <v>4.3091841036895819E-3</v>
      </c>
      <c r="L172" t="s">
        <v>949</v>
      </c>
      <c r="M172">
        <f t="shared" si="148"/>
        <v>-0.10879786594226916</v>
      </c>
      <c r="N172">
        <f t="shared" si="149"/>
        <v>-6.7923703265389809E-2</v>
      </c>
      <c r="O172" t="s">
        <v>950</v>
      </c>
      <c r="P172" t="s">
        <v>951</v>
      </c>
      <c r="Q172" s="1"/>
      <c r="R172">
        <v>-0.66</v>
      </c>
      <c r="S172">
        <f t="shared" si="154"/>
        <v>165.10249614062741</v>
      </c>
      <c r="T172">
        <f t="shared" si="150"/>
        <v>3.4658176648231349E-3</v>
      </c>
      <c r="U172">
        <f t="shared" si="151"/>
        <v>49750.868291913692</v>
      </c>
      <c r="V172">
        <f t="shared" si="152"/>
        <v>2.3067369156203867E-5</v>
      </c>
      <c r="W172">
        <f t="shared" si="155"/>
        <v>60813.863282631908</v>
      </c>
      <c r="X172">
        <f t="shared" si="156"/>
        <v>1.8634666983210183E-5</v>
      </c>
      <c r="Y172" s="1"/>
      <c r="Z172">
        <f t="shared" si="157"/>
        <v>0.10997442455242967</v>
      </c>
      <c r="AA172">
        <f t="shared" ref="AA172:AB172" si="194">(H168-AB$2)/AB$4</f>
        <v>0.32547500000000001</v>
      </c>
      <c r="AB172">
        <f t="shared" si="194"/>
        <v>0.31891529963173754</v>
      </c>
    </row>
    <row r="173" spans="1:28" x14ac:dyDescent="0.25">
      <c r="A173" s="2" t="s">
        <v>952</v>
      </c>
      <c r="B173" s="2" t="s">
        <v>12</v>
      </c>
      <c r="C173" s="3">
        <v>3837528</v>
      </c>
      <c r="D173" s="3">
        <v>2718029</v>
      </c>
      <c r="E173" s="2" t="s">
        <v>953</v>
      </c>
      <c r="F173" s="2" t="s">
        <v>954</v>
      </c>
      <c r="G173" s="2">
        <v>300</v>
      </c>
      <c r="H173" s="3">
        <v>75000</v>
      </c>
      <c r="I173" s="3">
        <v>100000</v>
      </c>
      <c r="J173" s="1"/>
      <c r="K173">
        <f t="shared" si="147"/>
        <v>3.9251723799905826E-3</v>
      </c>
      <c r="L173" t="s">
        <v>955</v>
      </c>
      <c r="M173">
        <f t="shared" si="148"/>
        <v>-0.10879786594226916</v>
      </c>
      <c r="N173">
        <f t="shared" si="149"/>
        <v>-6.7923703265389809E-2</v>
      </c>
      <c r="O173" t="s">
        <v>956</v>
      </c>
      <c r="P173" t="s">
        <v>957</v>
      </c>
      <c r="Q173" s="1"/>
      <c r="R173">
        <v>-0.67</v>
      </c>
      <c r="S173">
        <f t="shared" si="154"/>
        <v>166.02829153669751</v>
      </c>
      <c r="T173">
        <f t="shared" si="150"/>
        <v>3.4428464413238783E-3</v>
      </c>
      <c r="U173">
        <f t="shared" si="151"/>
        <v>49889.966860804838</v>
      </c>
      <c r="V173">
        <f t="shared" si="152"/>
        <v>2.2914480070951292E-5</v>
      </c>
      <c r="W173">
        <f t="shared" si="155"/>
        <v>60986.04978001352</v>
      </c>
      <c r="X173">
        <f t="shared" si="156"/>
        <v>1.851115757172261E-5</v>
      </c>
      <c r="Y173" s="1"/>
      <c r="Z173">
        <f t="shared" si="157"/>
        <v>5.8823529411764705E-2</v>
      </c>
      <c r="AA173">
        <f t="shared" ref="AA173:AB173" si="195">(H169-AB$2)/AB$4</f>
        <v>0.32547500000000001</v>
      </c>
      <c r="AB173">
        <f t="shared" si="195"/>
        <v>0.31891529963173754</v>
      </c>
    </row>
    <row r="174" spans="1:28" x14ac:dyDescent="0.25">
      <c r="A174" s="2" t="s">
        <v>958</v>
      </c>
      <c r="B174" s="2" t="s">
        <v>12</v>
      </c>
      <c r="C174" s="3">
        <v>3.84054955616544E+16</v>
      </c>
      <c r="D174" s="3">
        <v>271144111810691</v>
      </c>
      <c r="E174" s="2" t="s">
        <v>959</v>
      </c>
      <c r="F174" s="2" t="s">
        <v>1211</v>
      </c>
      <c r="G174" s="2">
        <v>37</v>
      </c>
      <c r="H174" s="2">
        <v>39057</v>
      </c>
      <c r="I174" s="10">
        <v>48280</v>
      </c>
      <c r="J174" s="1"/>
      <c r="K174">
        <f t="shared" si="147"/>
        <v>4.3091841036895819E-3</v>
      </c>
      <c r="L174" t="s">
        <v>960</v>
      </c>
      <c r="M174">
        <f t="shared" si="148"/>
        <v>-0.10879786594226916</v>
      </c>
      <c r="N174">
        <f t="shared" si="149"/>
        <v>-6.7923703265389809E-2</v>
      </c>
      <c r="O174" t="s">
        <v>961</v>
      </c>
      <c r="P174" t="s">
        <v>962</v>
      </c>
      <c r="Q174" s="1"/>
      <c r="R174">
        <v>-0.68</v>
      </c>
      <c r="S174">
        <f t="shared" si="154"/>
        <v>166.95408693276761</v>
      </c>
      <c r="T174">
        <f t="shared" si="150"/>
        <v>3.4196854840150529E-3</v>
      </c>
      <c r="U174">
        <f t="shared" si="151"/>
        <v>50029.065429695984</v>
      </c>
      <c r="V174">
        <f t="shared" si="152"/>
        <v>2.2760328178404739E-5</v>
      </c>
      <c r="W174">
        <f t="shared" si="155"/>
        <v>61158.236277395132</v>
      </c>
      <c r="X174">
        <f t="shared" si="156"/>
        <v>1.838662801817948E-5</v>
      </c>
      <c r="Y174" s="1"/>
      <c r="Z174">
        <f t="shared" si="157"/>
        <v>0.10997442455242967</v>
      </c>
      <c r="AA174">
        <f t="shared" ref="AA174:AB174" si="196">(H170-AB$2)/AB$4</f>
        <v>0.32547500000000001</v>
      </c>
      <c r="AB174">
        <f t="shared" si="196"/>
        <v>0.31891529963173754</v>
      </c>
    </row>
    <row r="175" spans="1:28" x14ac:dyDescent="0.25">
      <c r="A175" s="2" t="s">
        <v>963</v>
      </c>
      <c r="B175" s="2" t="s">
        <v>12</v>
      </c>
      <c r="C175" s="4">
        <v>3839060494119990</v>
      </c>
      <c r="D175" s="3">
        <v>2.7180698890551E+16</v>
      </c>
      <c r="E175" s="2" t="s">
        <v>964</v>
      </c>
      <c r="F175" s="2" t="s">
        <v>965</v>
      </c>
      <c r="G175" s="2">
        <v>83</v>
      </c>
      <c r="H175" s="3">
        <v>75000</v>
      </c>
      <c r="I175" s="3">
        <v>75000</v>
      </c>
      <c r="J175" s="1"/>
      <c r="K175">
        <f t="shared" si="147"/>
        <v>4.0281678749088442E-3</v>
      </c>
      <c r="L175" t="s">
        <v>966</v>
      </c>
      <c r="M175">
        <f t="shared" si="148"/>
        <v>-0.10879786594226916</v>
      </c>
      <c r="N175">
        <f t="shared" si="149"/>
        <v>-6.7923703265389809E-2</v>
      </c>
      <c r="O175" t="s">
        <v>967</v>
      </c>
      <c r="P175" t="s">
        <v>968</v>
      </c>
      <c r="Q175" s="1"/>
      <c r="R175">
        <v>-0.69</v>
      </c>
      <c r="S175">
        <f t="shared" si="154"/>
        <v>167.87988232883771</v>
      </c>
      <c r="T175">
        <f t="shared" si="150"/>
        <v>3.3963406856668456E-3</v>
      </c>
      <c r="U175">
        <f t="shared" si="151"/>
        <v>50168.16399858713</v>
      </c>
      <c r="V175">
        <f t="shared" si="152"/>
        <v>2.2604952698949816E-5</v>
      </c>
      <c r="W175">
        <f t="shared" si="155"/>
        <v>61330.422774776744</v>
      </c>
      <c r="X175">
        <f t="shared" si="156"/>
        <v>1.8261110006247008E-5</v>
      </c>
      <c r="Y175" s="1"/>
      <c r="Z175">
        <f t="shared" si="157"/>
        <v>6.6496163682864456E-2</v>
      </c>
      <c r="AA175">
        <f t="shared" ref="AA175:AB175" si="197">(H171-AB$2)/AB$4</f>
        <v>0.32547500000000001</v>
      </c>
      <c r="AB175">
        <f t="shared" si="197"/>
        <v>0.31891529963173754</v>
      </c>
    </row>
    <row r="176" spans="1:28" x14ac:dyDescent="0.25">
      <c r="A176" s="2" t="s">
        <v>969</v>
      </c>
      <c r="B176" s="2" t="s">
        <v>12</v>
      </c>
      <c r="C176" s="3">
        <v>382363862302727</v>
      </c>
      <c r="D176" s="3">
        <v>2.79756449721356E+16</v>
      </c>
      <c r="E176" s="2" t="s">
        <v>970</v>
      </c>
      <c r="F176" s="2" t="s">
        <v>971</v>
      </c>
      <c r="G176" s="2">
        <v>96</v>
      </c>
      <c r="H176" s="2">
        <v>39057</v>
      </c>
      <c r="I176" s="10">
        <v>48280</v>
      </c>
      <c r="J176" s="1"/>
      <c r="K176">
        <f t="shared" si="147"/>
        <v>4.3091841036895819E-3</v>
      </c>
      <c r="L176" t="s">
        <v>972</v>
      </c>
      <c r="M176">
        <f t="shared" si="148"/>
        <v>-0.10879786594226916</v>
      </c>
      <c r="N176">
        <f t="shared" si="149"/>
        <v>-6.7923703265389809E-2</v>
      </c>
      <c r="O176" t="s">
        <v>973</v>
      </c>
      <c r="P176" t="s">
        <v>974</v>
      </c>
      <c r="Q176" s="1"/>
      <c r="R176">
        <v>-0.7</v>
      </c>
      <c r="S176">
        <f t="shared" si="154"/>
        <v>168.80567772490784</v>
      </c>
      <c r="T176">
        <f t="shared" si="150"/>
        <v>3.3728179540775528E-3</v>
      </c>
      <c r="U176">
        <f t="shared" si="151"/>
        <v>50307.262567478276</v>
      </c>
      <c r="V176">
        <f t="shared" si="152"/>
        <v>2.2448392952994402E-5</v>
      </c>
      <c r="W176">
        <f t="shared" si="155"/>
        <v>61502.609272158355</v>
      </c>
      <c r="X176">
        <f t="shared" si="156"/>
        <v>1.8134635300393065E-5</v>
      </c>
      <c r="Y176" s="1"/>
      <c r="Z176">
        <f t="shared" si="157"/>
        <v>0.10997442455242967</v>
      </c>
      <c r="AA176">
        <f t="shared" ref="AA176:AB176" si="198">(H172-AB$2)/AB$4</f>
        <v>0.32547500000000001</v>
      </c>
      <c r="AB176">
        <f t="shared" si="198"/>
        <v>0.31891529963173754</v>
      </c>
    </row>
    <row r="177" spans="1:28" x14ac:dyDescent="0.25">
      <c r="A177" s="2" t="s">
        <v>975</v>
      </c>
      <c r="B177" s="2" t="s">
        <v>12</v>
      </c>
      <c r="C177" s="3">
        <v>3.8322065877821904E+16</v>
      </c>
      <c r="D177" s="3">
        <v>2.71265572890973E+16</v>
      </c>
      <c r="E177" s="2" t="s">
        <v>976</v>
      </c>
      <c r="F177" s="2" t="s">
        <v>977</v>
      </c>
      <c r="G177" s="2">
        <v>43</v>
      </c>
      <c r="H177" s="2">
        <v>39057</v>
      </c>
      <c r="I177" s="10">
        <v>48280</v>
      </c>
      <c r="J177" s="1"/>
      <c r="K177">
        <f t="shared" si="147"/>
        <v>4.5826651901183734E-4</v>
      </c>
      <c r="L177" t="s">
        <v>978</v>
      </c>
      <c r="M177">
        <f t="shared" si="148"/>
        <v>2.4751970871709981</v>
      </c>
      <c r="N177">
        <f t="shared" si="149"/>
        <v>2.9357961462286473</v>
      </c>
      <c r="O177" t="s">
        <v>979</v>
      </c>
      <c r="P177" t="s">
        <v>980</v>
      </c>
      <c r="Q177" s="1"/>
      <c r="R177">
        <v>-0.71</v>
      </c>
      <c r="S177">
        <f t="shared" si="154"/>
        <v>169.73147312097797</v>
      </c>
      <c r="T177">
        <f t="shared" si="150"/>
        <v>3.3491232096161208E-3</v>
      </c>
      <c r="U177">
        <f t="shared" si="151"/>
        <v>50446.361136369422</v>
      </c>
      <c r="V177">
        <f t="shared" si="152"/>
        <v>2.229068834461257E-5</v>
      </c>
      <c r="W177">
        <f t="shared" si="155"/>
        <v>61674.795769539967</v>
      </c>
      <c r="X177">
        <f t="shared" si="156"/>
        <v>1.8007235732674153E-5</v>
      </c>
      <c r="Y177" s="1"/>
      <c r="Z177">
        <f t="shared" si="157"/>
        <v>0.36061381074168797</v>
      </c>
      <c r="AA177">
        <f t="shared" ref="AA177:AB177" si="199">(H173-AB$2)/AB$4</f>
        <v>0.625</v>
      </c>
      <c r="AB177">
        <f t="shared" si="199"/>
        <v>0.66521593572145965</v>
      </c>
    </row>
    <row r="178" spans="1:28" x14ac:dyDescent="0.25">
      <c r="A178" s="2" t="s">
        <v>981</v>
      </c>
      <c r="B178" s="2" t="s">
        <v>12</v>
      </c>
      <c r="C178" s="3">
        <v>3840334</v>
      </c>
      <c r="D178" s="3">
        <v>2711194</v>
      </c>
      <c r="E178" s="2" t="s">
        <v>982</v>
      </c>
      <c r="F178" s="2" t="s">
        <v>983</v>
      </c>
      <c r="G178" s="10">
        <v>104</v>
      </c>
      <c r="H178" s="2">
        <v>39057</v>
      </c>
      <c r="I178" s="10">
        <v>48280</v>
      </c>
      <c r="J178" s="1"/>
      <c r="K178">
        <f t="shared" si="147"/>
        <v>3.316388119341933E-3</v>
      </c>
      <c r="L178" t="s">
        <v>984</v>
      </c>
      <c r="M178">
        <f t="shared" si="148"/>
        <v>-0.10879786594226916</v>
      </c>
      <c r="N178">
        <f t="shared" si="149"/>
        <v>-6.7923703265389809E-2</v>
      </c>
      <c r="O178" t="s">
        <v>985</v>
      </c>
      <c r="P178" t="s">
        <v>986</v>
      </c>
      <c r="Q178" s="1"/>
      <c r="R178">
        <v>-0.72</v>
      </c>
      <c r="S178">
        <f t="shared" si="154"/>
        <v>170.65726851704807</v>
      </c>
      <c r="T178">
        <f t="shared" si="150"/>
        <v>3.3252623827753278E-3</v>
      </c>
      <c r="U178">
        <f t="shared" si="151"/>
        <v>50585.459705260568</v>
      </c>
      <c r="V178">
        <f t="shared" si="152"/>
        <v>2.2131878345259385E-5</v>
      </c>
      <c r="W178">
        <f t="shared" si="155"/>
        <v>61846.982266921579</v>
      </c>
      <c r="X178">
        <f t="shared" si="156"/>
        <v>1.7878943189579591E-5</v>
      </c>
      <c r="Y178" s="1"/>
      <c r="Z178">
        <f t="shared" si="157"/>
        <v>2.4296675191815855E-2</v>
      </c>
      <c r="AA178">
        <f t="shared" ref="AA178:AB178" si="200">(H174-AB$2)/AB$4</f>
        <v>0.32547500000000001</v>
      </c>
      <c r="AB178">
        <f t="shared" si="200"/>
        <v>0.31891529963173754</v>
      </c>
    </row>
    <row r="179" spans="1:28" x14ac:dyDescent="0.25">
      <c r="A179" s="2" t="s">
        <v>987</v>
      </c>
      <c r="B179" s="2" t="s">
        <v>12</v>
      </c>
      <c r="C179" s="3">
        <v>3815837</v>
      </c>
      <c r="D179" s="3">
        <v>2735817</v>
      </c>
      <c r="E179" s="2" t="s">
        <v>988</v>
      </c>
      <c r="F179" s="2" t="s">
        <v>989</v>
      </c>
      <c r="G179" s="2">
        <v>81</v>
      </c>
      <c r="H179" s="2">
        <v>39057</v>
      </c>
      <c r="I179" s="10">
        <v>48280</v>
      </c>
      <c r="J179" s="1"/>
      <c r="K179">
        <f t="shared" si="147"/>
        <v>4.1997382848193007E-3</v>
      </c>
      <c r="L179" t="s">
        <v>990</v>
      </c>
      <c r="M179">
        <f t="shared" si="148"/>
        <v>2.4751970871709981</v>
      </c>
      <c r="N179">
        <f t="shared" si="149"/>
        <v>1.4838820658467655</v>
      </c>
      <c r="O179" t="s">
        <v>991</v>
      </c>
      <c r="P179" t="s">
        <v>992</v>
      </c>
      <c r="Q179" s="1"/>
      <c r="R179">
        <v>-0.73</v>
      </c>
      <c r="S179">
        <f t="shared" si="154"/>
        <v>171.58306391311817</v>
      </c>
      <c r="T179">
        <f t="shared" si="150"/>
        <v>3.3012414117369869E-3</v>
      </c>
      <c r="U179">
        <f t="shared" si="151"/>
        <v>50724.558274151714</v>
      </c>
      <c r="V179">
        <f t="shared" si="152"/>
        <v>2.1972002477565637E-5</v>
      </c>
      <c r="W179">
        <f t="shared" si="155"/>
        <v>62019.168764303191</v>
      </c>
      <c r="X179">
        <f t="shared" si="156"/>
        <v>1.7749789598940345E-5</v>
      </c>
      <c r="Y179" s="1"/>
      <c r="Z179">
        <f t="shared" si="157"/>
        <v>8.3120204603580564E-2</v>
      </c>
      <c r="AA179">
        <f t="shared" ref="AA179:AB179" si="201">(H175-AB$2)/AB$4</f>
        <v>0.625</v>
      </c>
      <c r="AB179">
        <f t="shared" si="201"/>
        <v>0.49782390358218948</v>
      </c>
    </row>
    <row r="180" spans="1:28" x14ac:dyDescent="0.25">
      <c r="A180" s="2" t="s">
        <v>993</v>
      </c>
      <c r="B180" s="2" t="s">
        <v>12</v>
      </c>
      <c r="C180" s="3">
        <v>3840550825375370</v>
      </c>
      <c r="D180" s="3">
        <v>2.7101601967223E+16</v>
      </c>
      <c r="E180" s="2" t="s">
        <v>994</v>
      </c>
      <c r="F180" s="2" t="s">
        <v>1210</v>
      </c>
      <c r="G180" s="2">
        <v>57</v>
      </c>
      <c r="H180" s="2">
        <v>39057</v>
      </c>
      <c r="I180" s="10">
        <v>48280</v>
      </c>
      <c r="J180" s="1"/>
      <c r="K180">
        <f t="shared" si="147"/>
        <v>4.293125620556483E-3</v>
      </c>
      <c r="L180" t="s">
        <v>995</v>
      </c>
      <c r="M180">
        <f t="shared" si="148"/>
        <v>-0.10879786594226916</v>
      </c>
      <c r="N180">
        <f t="shared" si="149"/>
        <v>-6.7923703265389809E-2</v>
      </c>
      <c r="O180" t="s">
        <v>996</v>
      </c>
      <c r="P180" t="s">
        <v>997</v>
      </c>
      <c r="Q180" s="1"/>
      <c r="R180">
        <v>-0.74</v>
      </c>
      <c r="S180">
        <f t="shared" si="154"/>
        <v>172.50885930918827</v>
      </c>
      <c r="T180">
        <f t="shared" si="150"/>
        <v>3.2770662399505394E-3</v>
      </c>
      <c r="U180">
        <f t="shared" si="151"/>
        <v>50863.65684304286</v>
      </c>
      <c r="V180">
        <f t="shared" si="152"/>
        <v>2.1811100299221787E-5</v>
      </c>
      <c r="W180">
        <f t="shared" si="155"/>
        <v>62191.355261684803</v>
      </c>
      <c r="X180">
        <f t="shared" si="156"/>
        <v>1.7619806916909852E-5</v>
      </c>
      <c r="Y180" s="1"/>
      <c r="Z180">
        <f t="shared" si="157"/>
        <v>9.9744245524296671E-2</v>
      </c>
      <c r="AA180">
        <f t="shared" ref="AA180:AB180" si="202">(H176-AB$2)/AB$4</f>
        <v>0.32547500000000001</v>
      </c>
      <c r="AB180">
        <f t="shared" si="202"/>
        <v>0.31891529963173754</v>
      </c>
    </row>
    <row r="181" spans="1:28" x14ac:dyDescent="0.25">
      <c r="A181" s="2" t="s">
        <v>998</v>
      </c>
      <c r="B181" s="2" t="s">
        <v>12</v>
      </c>
      <c r="C181" s="3">
        <v>3839706</v>
      </c>
      <c r="D181" s="3">
        <v>2707460</v>
      </c>
      <c r="E181" s="2" t="s">
        <v>999</v>
      </c>
      <c r="F181" s="2" t="s">
        <v>1000</v>
      </c>
      <c r="G181" s="10">
        <v>104</v>
      </c>
      <c r="H181" s="2">
        <v>39057</v>
      </c>
      <c r="I181" s="10">
        <v>48280</v>
      </c>
      <c r="J181" s="1"/>
      <c r="K181">
        <f t="shared" si="147"/>
        <v>3.4683489220590806E-3</v>
      </c>
      <c r="L181" t="s">
        <v>1001</v>
      </c>
      <c r="M181">
        <f t="shared" si="148"/>
        <v>-0.10879786594226916</v>
      </c>
      <c r="N181">
        <f t="shared" si="149"/>
        <v>-6.7923703265389809E-2</v>
      </c>
      <c r="O181" t="s">
        <v>1002</v>
      </c>
      <c r="P181" t="s">
        <v>1003</v>
      </c>
      <c r="Q181" s="1"/>
      <c r="R181">
        <v>-0.75</v>
      </c>
      <c r="S181">
        <f t="shared" si="154"/>
        <v>173.4346547052584</v>
      </c>
      <c r="T181">
        <f t="shared" si="150"/>
        <v>3.2527428137264012E-3</v>
      </c>
      <c r="U181">
        <f t="shared" si="151"/>
        <v>51002.755411934006</v>
      </c>
      <c r="V181">
        <f t="shared" si="152"/>
        <v>2.1649211386960012E-5</v>
      </c>
      <c r="W181">
        <f t="shared" si="155"/>
        <v>62363.541759066415</v>
      </c>
      <c r="X181">
        <f t="shared" si="156"/>
        <v>1.7489027115024169E-5</v>
      </c>
      <c r="Y181" s="1"/>
      <c r="Z181">
        <f t="shared" si="157"/>
        <v>3.1969309462915603E-2</v>
      </c>
      <c r="AA181">
        <f t="shared" ref="AA181:AB181" si="203">(H177-AB$2)/AB$4</f>
        <v>0.32547500000000001</v>
      </c>
      <c r="AB181">
        <f t="shared" si="203"/>
        <v>0.31891529963173754</v>
      </c>
    </row>
    <row r="182" spans="1:28" x14ac:dyDescent="0.25">
      <c r="A182" s="2" t="s">
        <v>1004</v>
      </c>
      <c r="B182" s="2" t="s">
        <v>12</v>
      </c>
      <c r="C182" s="3">
        <v>3827207836446620</v>
      </c>
      <c r="D182" s="3">
        <v>2.81879029993251E+16</v>
      </c>
      <c r="E182" s="2" t="s">
        <v>1005</v>
      </c>
      <c r="F182" s="2" t="s">
        <v>1006</v>
      </c>
      <c r="G182" s="2">
        <v>47</v>
      </c>
      <c r="H182" s="2">
        <v>0</v>
      </c>
      <c r="I182" s="2"/>
      <c r="J182" s="1"/>
      <c r="K182">
        <f t="shared" si="147"/>
        <v>4.3091841036895819E-3</v>
      </c>
      <c r="L182" t="s">
        <v>1007</v>
      </c>
      <c r="M182">
        <f t="shared" si="148"/>
        <v>-0.10879786594226916</v>
      </c>
      <c r="N182">
        <f t="shared" si="149"/>
        <v>-6.7923703265389809E-2</v>
      </c>
      <c r="O182" t="s">
        <v>1008</v>
      </c>
      <c r="P182" t="s">
        <v>1009</v>
      </c>
      <c r="Q182" s="1"/>
      <c r="R182">
        <v>-0.76</v>
      </c>
      <c r="S182">
        <f t="shared" si="154"/>
        <v>174.36045010132852</v>
      </c>
      <c r="T182">
        <f t="shared" si="150"/>
        <v>3.2282770798453902E-3</v>
      </c>
      <c r="U182">
        <f t="shared" si="151"/>
        <v>51141.853980825159</v>
      </c>
      <c r="V182">
        <f t="shared" si="152"/>
        <v>2.1486375320643305E-5</v>
      </c>
      <c r="W182">
        <f t="shared" si="155"/>
        <v>62535.728256448027</v>
      </c>
      <c r="X182">
        <f t="shared" si="156"/>
        <v>1.7357482167348525E-5</v>
      </c>
      <c r="Y182" s="1"/>
      <c r="Z182">
        <f t="shared" si="157"/>
        <v>0.10997442455242967</v>
      </c>
      <c r="AA182">
        <f t="shared" ref="AA182:AB182" si="204">(H178-AB$2)/AB$4</f>
        <v>0.32547500000000001</v>
      </c>
      <c r="AB182">
        <f t="shared" si="204"/>
        <v>0.31891529963173754</v>
      </c>
    </row>
    <row r="183" spans="1:28" x14ac:dyDescent="0.25">
      <c r="A183" s="2" t="s">
        <v>1010</v>
      </c>
      <c r="B183" s="2" t="s">
        <v>12</v>
      </c>
      <c r="C183" s="3">
        <v>3.8257560850371504E+16</v>
      </c>
      <c r="D183" s="3">
        <v>2.71302755172251E+16</v>
      </c>
      <c r="E183" s="2" t="s">
        <v>1011</v>
      </c>
      <c r="F183" s="2" t="s">
        <v>1012</v>
      </c>
      <c r="G183" s="2">
        <v>36</v>
      </c>
      <c r="H183" s="2">
        <v>39057</v>
      </c>
      <c r="I183" s="10">
        <v>48280</v>
      </c>
      <c r="J183" s="1"/>
      <c r="K183">
        <f t="shared" si="147"/>
        <v>4.1782337229583815E-3</v>
      </c>
      <c r="L183" t="s">
        <v>1013</v>
      </c>
      <c r="M183">
        <f t="shared" si="148"/>
        <v>-0.10879786594226916</v>
      </c>
      <c r="N183">
        <f t="shared" si="149"/>
        <v>-6.7923703265389809E-2</v>
      </c>
      <c r="O183" t="s">
        <v>1014</v>
      </c>
      <c r="P183" t="s">
        <v>1015</v>
      </c>
      <c r="Q183" s="1"/>
      <c r="R183">
        <v>-0.77</v>
      </c>
      <c r="S183">
        <f t="shared" si="154"/>
        <v>175.28624549739862</v>
      </c>
      <c r="T183">
        <f t="shared" si="150"/>
        <v>3.2036749831855305E-3</v>
      </c>
      <c r="U183">
        <f t="shared" si="151"/>
        <v>51280.952549716305</v>
      </c>
      <c r="V183">
        <f t="shared" si="152"/>
        <v>2.1322631667470324E-5</v>
      </c>
      <c r="W183">
        <f t="shared" si="155"/>
        <v>62707.914753829638</v>
      </c>
      <c r="X183">
        <f t="shared" si="156"/>
        <v>1.7225204037717422E-5</v>
      </c>
      <c r="Y183" s="1"/>
      <c r="Z183">
        <f t="shared" si="157"/>
        <v>8.0562659846547313E-2</v>
      </c>
      <c r="AA183">
        <f t="shared" ref="AA183:AB183" si="205">(H179-AB$2)/AB$4</f>
        <v>0.32547500000000001</v>
      </c>
      <c r="AB183">
        <f t="shared" si="205"/>
        <v>0.31891529963173754</v>
      </c>
    </row>
    <row r="184" spans="1:28" x14ac:dyDescent="0.25">
      <c r="A184" s="2" t="s">
        <v>1016</v>
      </c>
      <c r="B184" s="2" t="s">
        <v>12</v>
      </c>
      <c r="C184" s="3">
        <v>3839459</v>
      </c>
      <c r="D184" s="3">
        <v>2707356</v>
      </c>
      <c r="E184" s="2" t="s">
        <v>1017</v>
      </c>
      <c r="F184" s="2" t="s">
        <v>1209</v>
      </c>
      <c r="G184" s="2">
        <v>50</v>
      </c>
      <c r="H184" s="2">
        <v>39057</v>
      </c>
      <c r="I184" s="10">
        <v>48280</v>
      </c>
      <c r="J184" s="1"/>
      <c r="K184">
        <f t="shared" si="147"/>
        <v>3.7881712120318252E-3</v>
      </c>
      <c r="L184" t="s">
        <v>1018</v>
      </c>
      <c r="M184">
        <f t="shared" si="148"/>
        <v>-0.10879786594226916</v>
      </c>
      <c r="N184">
        <f t="shared" si="149"/>
        <v>-6.7923703265389809E-2</v>
      </c>
      <c r="O184" t="s">
        <v>1019</v>
      </c>
      <c r="P184" t="s">
        <v>1020</v>
      </c>
      <c r="Q184" s="1"/>
      <c r="R184">
        <v>-0.78</v>
      </c>
      <c r="S184">
        <f t="shared" si="154"/>
        <v>176.21204089346872</v>
      </c>
      <c r="T184">
        <f t="shared" si="150"/>
        <v>3.1789424643675476E-3</v>
      </c>
      <c r="U184">
        <f t="shared" si="151"/>
        <v>51420.051118607451</v>
      </c>
      <c r="V184">
        <f t="shared" si="152"/>
        <v>2.1158019966304478E-5</v>
      </c>
      <c r="W184">
        <f t="shared" si="155"/>
        <v>62880.10125121125</v>
      </c>
      <c r="X184">
        <f t="shared" si="156"/>
        <v>1.7092224667075137E-5</v>
      </c>
      <c r="Y184" s="1"/>
      <c r="Z184">
        <f t="shared" si="157"/>
        <v>4.9872122762148335E-2</v>
      </c>
      <c r="AA184">
        <f t="shared" ref="AA184:AB184" si="206">(H180-AB$2)/AB$4</f>
        <v>0.32547500000000001</v>
      </c>
      <c r="AB184">
        <f t="shared" si="206"/>
        <v>0.31891529963173754</v>
      </c>
    </row>
    <row r="185" spans="1:28" x14ac:dyDescent="0.25">
      <c r="A185" s="2" t="s">
        <v>1021</v>
      </c>
      <c r="B185" s="2" t="s">
        <v>12</v>
      </c>
      <c r="C185" s="3">
        <v>3839711</v>
      </c>
      <c r="D185" s="3">
        <v>2713666</v>
      </c>
      <c r="E185" s="2" t="s">
        <v>1022</v>
      </c>
      <c r="F185" s="2" t="s">
        <v>1208</v>
      </c>
      <c r="G185" s="2">
        <v>60</v>
      </c>
      <c r="H185" s="2">
        <v>39057</v>
      </c>
      <c r="I185" s="10">
        <v>48280</v>
      </c>
      <c r="J185" s="1"/>
      <c r="K185">
        <f t="shared" si="147"/>
        <v>4.3091841036895819E-3</v>
      </c>
      <c r="L185" t="s">
        <v>1023</v>
      </c>
      <c r="M185">
        <f t="shared" si="148"/>
        <v>-0.10879786594226916</v>
      </c>
      <c r="N185">
        <f t="shared" si="149"/>
        <v>-6.7923703265389809E-2</v>
      </c>
      <c r="O185" t="s">
        <v>1024</v>
      </c>
      <c r="P185" t="s">
        <v>1025</v>
      </c>
      <c r="Q185" s="1"/>
      <c r="R185">
        <v>-0.79</v>
      </c>
      <c r="S185">
        <f t="shared" si="154"/>
        <v>177.13783628953885</v>
      </c>
      <c r="T185">
        <f t="shared" si="150"/>
        <v>3.1540854574203078E-3</v>
      </c>
      <c r="U185">
        <f t="shared" si="151"/>
        <v>51559.149687498597</v>
      </c>
      <c r="V185">
        <f t="shared" si="152"/>
        <v>2.0992579712135898E-5</v>
      </c>
      <c r="W185">
        <f t="shared" si="155"/>
        <v>63052.287748592862</v>
      </c>
      <c r="X185">
        <f t="shared" si="156"/>
        <v>1.6958575960923485E-5</v>
      </c>
      <c r="Y185" s="1"/>
      <c r="Z185">
        <f t="shared" si="157"/>
        <v>0.10997442455242967</v>
      </c>
      <c r="AA185">
        <f t="shared" ref="AA185:AB185" si="207">(H181-AB$2)/AB$4</f>
        <v>0.32547500000000001</v>
      </c>
      <c r="AB185">
        <f t="shared" si="207"/>
        <v>0.31891529963173754</v>
      </c>
    </row>
    <row r="186" spans="1:28" x14ac:dyDescent="0.25">
      <c r="A186" s="2" t="s">
        <v>1026</v>
      </c>
      <c r="B186" s="2" t="s">
        <v>12</v>
      </c>
      <c r="C186" s="3">
        <v>3839835</v>
      </c>
      <c r="D186" s="3">
        <v>2710713</v>
      </c>
      <c r="E186" s="2" t="s">
        <v>1027</v>
      </c>
      <c r="F186" s="2" t="s">
        <v>1207</v>
      </c>
      <c r="G186" s="2">
        <v>138</v>
      </c>
      <c r="H186" s="2">
        <v>39057</v>
      </c>
      <c r="I186" s="10">
        <v>48280</v>
      </c>
      <c r="J186" s="1"/>
      <c r="K186">
        <f t="shared" si="147"/>
        <v>3.5651761674969618E-3</v>
      </c>
      <c r="L186" t="s">
        <v>1028</v>
      </c>
      <c r="M186">
        <f t="shared" si="148"/>
        <v>-2.9166628433716677</v>
      </c>
      <c r="N186">
        <f t="shared" si="149"/>
        <v>-2.8718601752988802</v>
      </c>
      <c r="O186" t="s">
        <v>1029</v>
      </c>
      <c r="P186" t="s">
        <v>1030</v>
      </c>
      <c r="Q186" s="1"/>
      <c r="R186">
        <v>-0.8</v>
      </c>
      <c r="S186">
        <f t="shared" si="154"/>
        <v>178.06363168560898</v>
      </c>
      <c r="T186">
        <f t="shared" si="150"/>
        <v>3.1291098874674447E-3</v>
      </c>
      <c r="U186">
        <f t="shared" si="151"/>
        <v>51698.248256389743</v>
      </c>
      <c r="V186">
        <f t="shared" si="152"/>
        <v>2.0826350340684337E-5</v>
      </c>
      <c r="W186">
        <f t="shared" si="155"/>
        <v>63224.474245974474</v>
      </c>
      <c r="X186">
        <f t="shared" si="156"/>
        <v>1.6824289776883506E-5</v>
      </c>
      <c r="Y186" s="1"/>
      <c r="Z186">
        <f t="shared" si="157"/>
        <v>3.7084398976982097E-2</v>
      </c>
      <c r="AA186">
        <f t="shared" ref="AA186:AB186" si="208">(H182-AB$2)/AB$4</f>
        <v>0</v>
      </c>
      <c r="AB186">
        <f t="shared" si="208"/>
        <v>-4.3521928356210242E-3</v>
      </c>
    </row>
    <row r="187" spans="1:28" x14ac:dyDescent="0.25">
      <c r="A187" s="2" t="s">
        <v>1031</v>
      </c>
      <c r="B187" s="2" t="s">
        <v>133</v>
      </c>
      <c r="C187" s="3">
        <v>380995250437193</v>
      </c>
      <c r="D187" s="3">
        <v>2.77246537321911E+16</v>
      </c>
      <c r="E187" s="2" t="s">
        <v>1032</v>
      </c>
      <c r="F187" s="2" t="s">
        <v>1206</v>
      </c>
      <c r="G187" s="2">
        <v>56</v>
      </c>
      <c r="H187" s="2" t="s">
        <v>325</v>
      </c>
      <c r="I187" s="2" t="s">
        <v>325</v>
      </c>
      <c r="J187" s="1"/>
      <c r="K187">
        <f t="shared" si="147"/>
        <v>3.2903727445734656E-3</v>
      </c>
      <c r="L187" t="s">
        <v>1033</v>
      </c>
      <c r="M187">
        <f t="shared" si="148"/>
        <v>-0.10879786594226916</v>
      </c>
      <c r="N187">
        <f t="shared" si="149"/>
        <v>-6.7923703265389809E-2</v>
      </c>
      <c r="O187" t="s">
        <v>1034</v>
      </c>
      <c r="P187" t="s">
        <v>1035</v>
      </c>
      <c r="Q187" s="1"/>
      <c r="R187">
        <v>-0.81</v>
      </c>
      <c r="S187">
        <f t="shared" si="154"/>
        <v>178.98942708167908</v>
      </c>
      <c r="T187">
        <f t="shared" si="150"/>
        <v>3.1040216684363959E-3</v>
      </c>
      <c r="U187">
        <f t="shared" si="151"/>
        <v>51837.346825280889</v>
      </c>
      <c r="V187">
        <f t="shared" si="152"/>
        <v>2.0659371213151252E-5</v>
      </c>
      <c r="W187">
        <f t="shared" si="155"/>
        <v>63396.660743356086</v>
      </c>
      <c r="X187">
        <f t="shared" si="156"/>
        <v>1.6689397912377614E-5</v>
      </c>
      <c r="Y187" s="1"/>
      <c r="Z187">
        <f t="shared" si="157"/>
        <v>2.3017902813299233E-2</v>
      </c>
      <c r="AA187">
        <f t="shared" ref="AA187:AB187" si="209">(H183-AB$2)/AB$4</f>
        <v>0.32547500000000001</v>
      </c>
      <c r="AB187">
        <f t="shared" si="209"/>
        <v>0.31891529963173754</v>
      </c>
    </row>
    <row r="188" spans="1:28" x14ac:dyDescent="0.25">
      <c r="A188" s="2" t="s">
        <v>1036</v>
      </c>
      <c r="B188" s="2" t="s">
        <v>12</v>
      </c>
      <c r="C188" s="3">
        <v>3847321021904790</v>
      </c>
      <c r="D188" s="3">
        <v>2.71339722479178E+16</v>
      </c>
      <c r="E188" s="2" t="s">
        <v>1037</v>
      </c>
      <c r="F188" s="2" t="s">
        <v>1205</v>
      </c>
      <c r="G188" s="2">
        <v>75</v>
      </c>
      <c r="H188" s="2">
        <v>39057</v>
      </c>
      <c r="I188" s="10">
        <v>48280</v>
      </c>
      <c r="J188" s="1"/>
      <c r="K188">
        <f t="shared" si="147"/>
        <v>3.6351104845431382E-3</v>
      </c>
      <c r="L188" t="s">
        <v>1038</v>
      </c>
      <c r="M188">
        <f t="shared" si="148"/>
        <v>-0.10879786594226916</v>
      </c>
      <c r="N188">
        <f t="shared" si="149"/>
        <v>-6.7923703265389809E-2</v>
      </c>
      <c r="O188" t="s">
        <v>1039</v>
      </c>
      <c r="P188" t="s">
        <v>1040</v>
      </c>
      <c r="Q188" s="1"/>
      <c r="R188">
        <v>-0.82</v>
      </c>
      <c r="S188">
        <f t="shared" si="154"/>
        <v>179.91522247774918</v>
      </c>
      <c r="T188">
        <f t="shared" si="150"/>
        <v>3.0788267007910348E-3</v>
      </c>
      <c r="U188">
        <f t="shared" si="151"/>
        <v>51976.445394172035</v>
      </c>
      <c r="V188">
        <f t="shared" si="152"/>
        <v>2.049168160112897E-5</v>
      </c>
      <c r="W188">
        <f t="shared" si="155"/>
        <v>63568.847240737698</v>
      </c>
      <c r="X188">
        <f t="shared" si="156"/>
        <v>1.6553932092438693E-5</v>
      </c>
      <c r="Y188" s="1"/>
      <c r="Z188">
        <f t="shared" si="157"/>
        <v>4.0920716112531973E-2</v>
      </c>
      <c r="AA188">
        <f t="shared" ref="AA188:AB188" si="210">(H184-AB$2)/AB$4</f>
        <v>0.32547500000000001</v>
      </c>
      <c r="AB188">
        <f t="shared" si="210"/>
        <v>0.31891529963173754</v>
      </c>
    </row>
    <row r="189" spans="1:28" x14ac:dyDescent="0.25">
      <c r="A189" s="2" t="s">
        <v>1041</v>
      </c>
      <c r="B189" s="2" t="s">
        <v>12</v>
      </c>
      <c r="C189" s="3">
        <v>3843448383670250</v>
      </c>
      <c r="D189" s="3">
        <v>2.74161494334873E+16</v>
      </c>
      <c r="E189" s="2" t="s">
        <v>1042</v>
      </c>
      <c r="F189" s="2" t="s">
        <v>1043</v>
      </c>
      <c r="G189" s="2">
        <v>88</v>
      </c>
      <c r="H189" s="2">
        <v>39057</v>
      </c>
      <c r="I189" s="10">
        <v>48280</v>
      </c>
      <c r="J189" s="1"/>
      <c r="K189">
        <f t="shared" si="147"/>
        <v>3.8489840206015718E-3</v>
      </c>
      <c r="L189" t="s">
        <v>1044</v>
      </c>
      <c r="M189">
        <f t="shared" si="148"/>
        <v>-0.10879786594226916</v>
      </c>
      <c r="N189">
        <f t="shared" si="149"/>
        <v>-6.7923703265389809E-2</v>
      </c>
      <c r="O189" t="s">
        <v>1045</v>
      </c>
      <c r="P189" t="s">
        <v>1046</v>
      </c>
      <c r="Q189" s="1"/>
      <c r="R189">
        <v>-0.83</v>
      </c>
      <c r="S189">
        <f t="shared" si="154"/>
        <v>180.84101787381928</v>
      </c>
      <c r="T189">
        <f t="shared" si="150"/>
        <v>3.0535308692890861E-3</v>
      </c>
      <c r="U189">
        <f t="shared" si="151"/>
        <v>52115.543963063181</v>
      </c>
      <c r="V189">
        <f t="shared" si="152"/>
        <v>2.0323320671674719E-5</v>
      </c>
      <c r="W189">
        <f t="shared" si="155"/>
        <v>63741.033738119309</v>
      </c>
      <c r="X189">
        <f t="shared" si="156"/>
        <v>1.641792395765233E-5</v>
      </c>
      <c r="Y189" s="1"/>
      <c r="Z189">
        <f t="shared" si="157"/>
        <v>5.3708439897698211E-2</v>
      </c>
      <c r="AA189">
        <f t="shared" ref="AA189:AB189" si="211">(H185-AB$2)/AB$4</f>
        <v>0.32547500000000001</v>
      </c>
      <c r="AB189">
        <f t="shared" si="211"/>
        <v>0.31891529963173754</v>
      </c>
    </row>
    <row r="190" spans="1:28" x14ac:dyDescent="0.25">
      <c r="A190" s="2" t="s">
        <v>1047</v>
      </c>
      <c r="B190" s="2" t="s">
        <v>12</v>
      </c>
      <c r="C190" s="3">
        <v>3858357436601910</v>
      </c>
      <c r="D190" s="3">
        <v>2.69690350949966E+16</v>
      </c>
      <c r="E190" s="2" t="s">
        <v>1048</v>
      </c>
      <c r="F190" s="2" t="s">
        <v>1049</v>
      </c>
      <c r="G190" s="2">
        <v>60</v>
      </c>
      <c r="H190" s="2">
        <v>39057</v>
      </c>
      <c r="I190" s="10">
        <v>48280</v>
      </c>
      <c r="J190" s="1"/>
      <c r="K190">
        <f t="shared" si="147"/>
        <v>4.0281678749088442E-3</v>
      </c>
      <c r="L190" t="s">
        <v>1050</v>
      </c>
      <c r="M190">
        <f t="shared" si="148"/>
        <v>-0.10879786594226916</v>
      </c>
      <c r="N190">
        <f t="shared" si="149"/>
        <v>-6.7923703265389809E-2</v>
      </c>
      <c r="O190" t="s">
        <v>1051</v>
      </c>
      <c r="P190" t="s">
        <v>1052</v>
      </c>
      <c r="Q190" s="1"/>
      <c r="R190">
        <v>-0.84</v>
      </c>
      <c r="S190">
        <f t="shared" si="154"/>
        <v>181.76681326988941</v>
      </c>
      <c r="T190">
        <f t="shared" si="150"/>
        <v>3.02814004076544E-3</v>
      </c>
      <c r="U190">
        <f t="shared" si="151"/>
        <v>52254.642531954327</v>
      </c>
      <c r="V190">
        <f t="shared" si="152"/>
        <v>2.0154327472557105E-5</v>
      </c>
      <c r="W190">
        <f t="shared" si="155"/>
        <v>63913.220235500921</v>
      </c>
      <c r="X190">
        <f t="shared" si="156"/>
        <v>1.6281405052238396E-5</v>
      </c>
      <c r="Y190" s="1"/>
      <c r="Z190">
        <f t="shared" si="157"/>
        <v>0.15345268542199489</v>
      </c>
      <c r="AA190">
        <f t="shared" ref="AA190:AB190" si="212">(H186-AB$2)/AB$4</f>
        <v>0.32547500000000001</v>
      </c>
      <c r="AB190">
        <f t="shared" si="212"/>
        <v>0.31891529963173754</v>
      </c>
    </row>
    <row r="191" spans="1:28" x14ac:dyDescent="0.25">
      <c r="A191" s="2" t="s">
        <v>1053</v>
      </c>
      <c r="B191" s="2" t="s">
        <v>12</v>
      </c>
      <c r="C191" s="3">
        <v>3843362802237000</v>
      </c>
      <c r="D191" s="3">
        <v>2.7406186710426E+16</v>
      </c>
      <c r="E191" s="2" t="s">
        <v>1054</v>
      </c>
      <c r="F191" s="2" t="s">
        <v>1055</v>
      </c>
      <c r="G191" s="2">
        <v>18</v>
      </c>
      <c r="H191" s="2">
        <v>39057</v>
      </c>
      <c r="I191" s="10">
        <v>48280</v>
      </c>
      <c r="J191" s="1"/>
      <c r="K191">
        <f t="shared" si="147"/>
        <v>3.7672353759432798E-3</v>
      </c>
      <c r="L191" t="s">
        <v>1056</v>
      </c>
      <c r="M191" t="e">
        <f t="shared" si="148"/>
        <v>#VALUE!</v>
      </c>
      <c r="N191" t="e">
        <f t="shared" si="149"/>
        <v>#VALUE!</v>
      </c>
      <c r="O191" t="s">
        <v>1057</v>
      </c>
      <c r="P191" t="s">
        <v>1058</v>
      </c>
      <c r="Q191" s="1"/>
      <c r="R191">
        <v>-0.85</v>
      </c>
      <c r="S191">
        <f t="shared" si="154"/>
        <v>182.69260866595951</v>
      </c>
      <c r="T191">
        <f t="shared" si="150"/>
        <v>3.0026600619425014E-3</v>
      </c>
      <c r="U191">
        <f t="shared" si="151"/>
        <v>52393.741100845473</v>
      </c>
      <c r="V191">
        <f t="shared" si="152"/>
        <v>1.9984740917682476E-5</v>
      </c>
      <c r="W191">
        <f t="shared" si="155"/>
        <v>64085.406732882533</v>
      </c>
      <c r="X191">
        <f t="shared" si="156"/>
        <v>1.6144406812277915E-5</v>
      </c>
      <c r="Y191" s="1"/>
      <c r="Z191">
        <f t="shared" si="157"/>
        <v>4.859335038363171E-2</v>
      </c>
    </row>
    <row r="192" spans="1:28" x14ac:dyDescent="0.25">
      <c r="A192" s="2" t="s">
        <v>1059</v>
      </c>
      <c r="B192" s="2" t="s">
        <v>12</v>
      </c>
      <c r="C192" s="3">
        <v>382733</v>
      </c>
      <c r="D192" s="3">
        <v>271203</v>
      </c>
      <c r="E192" s="2" t="s">
        <v>1060</v>
      </c>
      <c r="F192" s="2" t="s">
        <v>1061</v>
      </c>
      <c r="G192" s="2">
        <v>140</v>
      </c>
      <c r="H192" s="2">
        <v>39057</v>
      </c>
      <c r="I192" s="10">
        <v>48280</v>
      </c>
      <c r="J192" s="1"/>
      <c r="K192">
        <f t="shared" si="147"/>
        <v>4.1028737040435222E-3</v>
      </c>
      <c r="L192" t="s">
        <v>1062</v>
      </c>
      <c r="M192">
        <f t="shared" si="148"/>
        <v>-0.10879786594226916</v>
      </c>
      <c r="N192">
        <f t="shared" si="149"/>
        <v>-6.7923703265389809E-2</v>
      </c>
      <c r="O192" t="s">
        <v>1063</v>
      </c>
      <c r="P192" t="s">
        <v>1064</v>
      </c>
      <c r="Q192" s="1"/>
      <c r="R192">
        <v>-0.86</v>
      </c>
      <c r="S192">
        <f t="shared" si="154"/>
        <v>183.61840406202964</v>
      </c>
      <c r="T192">
        <f t="shared" si="150"/>
        <v>2.9770967572686395E-3</v>
      </c>
      <c r="U192">
        <f t="shared" si="151"/>
        <v>52532.839669736619</v>
      </c>
      <c r="V192">
        <f t="shared" si="152"/>
        <v>1.981459977270838E-5</v>
      </c>
      <c r="W192">
        <f t="shared" si="155"/>
        <v>64257.593230264145</v>
      </c>
      <c r="X192">
        <f t="shared" si="156"/>
        <v>1.600696055409109E-5</v>
      </c>
      <c r="Y192" s="1"/>
      <c r="Z192">
        <f t="shared" si="157"/>
        <v>7.2890025575447576E-2</v>
      </c>
      <c r="AA192">
        <f t="shared" ref="AA192:AB192" si="213">(H188-AB$2)/AB$4</f>
        <v>0.32547500000000001</v>
      </c>
      <c r="AB192">
        <f t="shared" si="213"/>
        <v>0.31891529963173754</v>
      </c>
    </row>
    <row r="193" spans="1:28" x14ac:dyDescent="0.25">
      <c r="A193" s="2" t="s">
        <v>1065</v>
      </c>
      <c r="B193" s="2" t="s">
        <v>12</v>
      </c>
      <c r="C193" s="3">
        <v>3837375</v>
      </c>
      <c r="D193" s="3">
        <v>2718112</v>
      </c>
      <c r="E193" s="2" t="s">
        <v>1066</v>
      </c>
      <c r="F193" s="2" t="s">
        <v>1067</v>
      </c>
      <c r="G193" s="2">
        <v>200</v>
      </c>
      <c r="H193" s="3">
        <v>65000</v>
      </c>
      <c r="I193" s="3">
        <v>85000</v>
      </c>
      <c r="J193" s="1"/>
      <c r="K193">
        <f t="shared" si="147"/>
        <v>4.2453083384738823E-3</v>
      </c>
      <c r="L193" t="s">
        <v>1068</v>
      </c>
      <c r="M193">
        <f t="shared" si="148"/>
        <v>-0.10879786594226916</v>
      </c>
      <c r="N193">
        <f t="shared" si="149"/>
        <v>-6.7923703265389809E-2</v>
      </c>
      <c r="O193" t="s">
        <v>1069</v>
      </c>
      <c r="P193" t="s">
        <v>1070</v>
      </c>
      <c r="Q193" s="1"/>
      <c r="R193">
        <v>-0.87</v>
      </c>
      <c r="S193">
        <f t="shared" si="154"/>
        <v>184.54419945809974</v>
      </c>
      <c r="T193">
        <f t="shared" si="150"/>
        <v>2.9514559267858251E-3</v>
      </c>
      <c r="U193">
        <f t="shared" si="151"/>
        <v>52671.938238627765</v>
      </c>
      <c r="V193">
        <f t="shared" si="152"/>
        <v>1.9643942640851174E-5</v>
      </c>
      <c r="W193">
        <f t="shared" si="155"/>
        <v>64429.779727645757</v>
      </c>
      <c r="X193">
        <f t="shared" si="156"/>
        <v>1.586909746277218E-5</v>
      </c>
      <c r="Y193" s="1"/>
      <c r="Z193">
        <f t="shared" si="157"/>
        <v>8.9514066496163683E-2</v>
      </c>
      <c r="AA193">
        <f t="shared" ref="AA193:AB193" si="214">(H189-AB$2)/AB$4</f>
        <v>0.32547500000000001</v>
      </c>
      <c r="AB193">
        <f t="shared" si="214"/>
        <v>0.31891529963173754</v>
      </c>
    </row>
    <row r="194" spans="1:28" x14ac:dyDescent="0.25">
      <c r="A194" s="2" t="s">
        <v>1071</v>
      </c>
      <c r="B194" s="2" t="s">
        <v>12</v>
      </c>
      <c r="C194" s="3">
        <v>3809961</v>
      </c>
      <c r="D194" s="3">
        <v>2772794</v>
      </c>
      <c r="E194" s="2" t="s">
        <v>1072</v>
      </c>
      <c r="F194" s="2" t="s">
        <v>1073</v>
      </c>
      <c r="G194" s="2">
        <v>108</v>
      </c>
      <c r="H194" s="2">
        <v>39057</v>
      </c>
      <c r="I194" s="10">
        <v>48280</v>
      </c>
      <c r="J194" s="1"/>
      <c r="K194">
        <f t="shared" si="147"/>
        <v>3.8489840206015718E-3</v>
      </c>
      <c r="L194" t="s">
        <v>1074</v>
      </c>
      <c r="M194">
        <f t="shared" si="148"/>
        <v>-0.10879786594226916</v>
      </c>
      <c r="N194">
        <f t="shared" si="149"/>
        <v>-6.7923703265389809E-2</v>
      </c>
      <c r="O194" t="s">
        <v>1075</v>
      </c>
      <c r="P194" t="s">
        <v>1076</v>
      </c>
      <c r="Q194" s="1"/>
      <c r="R194">
        <v>-0.88</v>
      </c>
      <c r="S194">
        <f t="shared" si="154"/>
        <v>185.46999485416984</v>
      </c>
      <c r="T194">
        <f t="shared" si="150"/>
        <v>2.925743344027443E-3</v>
      </c>
      <c r="U194">
        <f t="shared" si="151"/>
        <v>52811.036807518911</v>
      </c>
      <c r="V194">
        <f t="shared" si="152"/>
        <v>1.9472807948894633E-5</v>
      </c>
      <c r="W194">
        <f t="shared" si="155"/>
        <v>64601.966225027369</v>
      </c>
      <c r="X194">
        <f t="shared" si="156"/>
        <v>1.5730848580886715E-5</v>
      </c>
      <c r="Y194" s="1"/>
      <c r="Z194">
        <f t="shared" si="157"/>
        <v>5.3708439897698211E-2</v>
      </c>
      <c r="AA194">
        <f t="shared" ref="AA194:AB194" si="215">(H190-AB$2)/AB$4</f>
        <v>0.32547500000000001</v>
      </c>
      <c r="AB194">
        <f t="shared" si="215"/>
        <v>0.31891529963173754</v>
      </c>
    </row>
    <row r="195" spans="1:28" x14ac:dyDescent="0.25">
      <c r="A195" s="2" t="s">
        <v>1077</v>
      </c>
      <c r="B195" s="2" t="s">
        <v>12</v>
      </c>
      <c r="C195" s="3">
        <v>3810015</v>
      </c>
      <c r="D195" s="3">
        <v>2772456</v>
      </c>
      <c r="E195" s="2" t="s">
        <v>1078</v>
      </c>
      <c r="F195" s="2" t="s">
        <v>1079</v>
      </c>
      <c r="G195" s="2">
        <v>56</v>
      </c>
      <c r="H195" s="2">
        <v>39057</v>
      </c>
      <c r="I195" s="10">
        <v>48280</v>
      </c>
      <c r="J195" s="1"/>
      <c r="K195">
        <f t="shared" si="147"/>
        <v>2.7990840115835951E-3</v>
      </c>
      <c r="L195" t="s">
        <v>1080</v>
      </c>
      <c r="M195">
        <f t="shared" si="148"/>
        <v>-0.10879786594226916</v>
      </c>
      <c r="N195">
        <f t="shared" si="149"/>
        <v>-6.7923703265389809E-2</v>
      </c>
      <c r="O195" t="s">
        <v>1081</v>
      </c>
      <c r="P195" t="s">
        <v>1082</v>
      </c>
      <c r="Q195" s="1"/>
      <c r="R195">
        <v>-0.89</v>
      </c>
      <c r="S195">
        <f t="shared" si="154"/>
        <v>186.39579025023997</v>
      </c>
      <c r="T195">
        <f t="shared" si="150"/>
        <v>2.8999647539473196E-3</v>
      </c>
      <c r="U195">
        <f t="shared" si="151"/>
        <v>52950.135376410057</v>
      </c>
      <c r="V195">
        <f t="shared" si="152"/>
        <v>1.9301233933406145E-5</v>
      </c>
      <c r="W195">
        <f t="shared" si="155"/>
        <v>64774.15272240898</v>
      </c>
      <c r="X195">
        <f t="shared" si="156"/>
        <v>1.5592244797336464E-5</v>
      </c>
      <c r="Y195" s="1"/>
      <c r="Z195">
        <f t="shared" si="157"/>
        <v>0</v>
      </c>
      <c r="AA195">
        <f t="shared" ref="AA195:AB195" si="216">(H191-AB$2)/AB$4</f>
        <v>0.32547500000000001</v>
      </c>
      <c r="AB195">
        <f t="shared" si="216"/>
        <v>0.31891529963173754</v>
      </c>
    </row>
    <row r="196" spans="1:28" x14ac:dyDescent="0.25">
      <c r="A196" s="2" t="s">
        <v>1083</v>
      </c>
      <c r="B196" s="2" t="s">
        <v>28</v>
      </c>
      <c r="C196" s="3">
        <v>3.8097498176601696E+16</v>
      </c>
      <c r="D196" s="3">
        <v>2.77353127898637E+16</v>
      </c>
      <c r="E196" s="2" t="s">
        <v>1084</v>
      </c>
      <c r="F196" s="2" t="s">
        <v>1203</v>
      </c>
      <c r="G196" s="2">
        <v>300</v>
      </c>
      <c r="H196" s="2">
        <f>230*12</f>
        <v>2760</v>
      </c>
      <c r="I196" s="2">
        <f>230*12</f>
        <v>2760</v>
      </c>
      <c r="J196" s="1"/>
      <c r="K196">
        <f t="shared" si="147"/>
        <v>3.9954033925212289E-3</v>
      </c>
      <c r="L196" t="s">
        <v>1085</v>
      </c>
      <c r="M196">
        <f t="shared" si="148"/>
        <v>-0.10879786594226916</v>
      </c>
      <c r="N196">
        <f t="shared" si="149"/>
        <v>-6.7923703265389809E-2</v>
      </c>
      <c r="O196" t="s">
        <v>1086</v>
      </c>
      <c r="P196" t="s">
        <v>1087</v>
      </c>
      <c r="Q196" s="1"/>
      <c r="R196">
        <v>-0.9</v>
      </c>
      <c r="S196">
        <f t="shared" si="154"/>
        <v>187.3215856463101</v>
      </c>
      <c r="T196">
        <f t="shared" si="150"/>
        <v>2.8741258708809103E-3</v>
      </c>
      <c r="U196">
        <f t="shared" si="151"/>
        <v>53089.233945301203</v>
      </c>
      <c r="V196">
        <f t="shared" si="152"/>
        <v>1.9129258627167045E-5</v>
      </c>
      <c r="W196">
        <f t="shared" si="155"/>
        <v>64946.339219790592</v>
      </c>
      <c r="X196">
        <f t="shared" si="156"/>
        <v>1.5453316836397351E-5</v>
      </c>
      <c r="Y196" s="1"/>
      <c r="Z196">
        <f t="shared" si="157"/>
        <v>0.15601023017902813</v>
      </c>
      <c r="AA196">
        <f t="shared" ref="AA196:AB196" si="217">(H192-AB$2)/AB$4</f>
        <v>0.32547500000000001</v>
      </c>
      <c r="AB196">
        <f t="shared" si="217"/>
        <v>0.31891529963173754</v>
      </c>
    </row>
    <row r="197" spans="1:28" x14ac:dyDescent="0.25">
      <c r="A197" s="2" t="s">
        <v>1088</v>
      </c>
      <c r="B197" s="2" t="s">
        <v>28</v>
      </c>
      <c r="C197" s="3">
        <v>3849268486713670</v>
      </c>
      <c r="D197" s="3">
        <v>2717758410697580</v>
      </c>
      <c r="E197" s="2" t="s">
        <v>1089</v>
      </c>
      <c r="F197" s="2" t="s">
        <v>1204</v>
      </c>
      <c r="G197" s="10">
        <v>104</v>
      </c>
      <c r="H197" s="2">
        <f>345*12</f>
        <v>4140</v>
      </c>
      <c r="I197" s="2">
        <f>12*570</f>
        <v>6840</v>
      </c>
      <c r="J197" s="1"/>
      <c r="K197">
        <f t="shared" si="147"/>
        <v>2.5171313309020611E-3</v>
      </c>
      <c r="L197" t="s">
        <v>1090</v>
      </c>
      <c r="M197">
        <f t="shared" si="148"/>
        <v>1.7562824297653092</v>
      </c>
      <c r="N197">
        <f t="shared" si="149"/>
        <v>2.0646476979995181</v>
      </c>
      <c r="O197" t="s">
        <v>1091</v>
      </c>
      <c r="P197" t="s">
        <v>1092</v>
      </c>
      <c r="Q197" s="1"/>
      <c r="R197">
        <v>-0.91</v>
      </c>
      <c r="S197">
        <f t="shared" si="154"/>
        <v>188.2473810423802</v>
      </c>
      <c r="T197">
        <f t="shared" si="150"/>
        <v>2.8482323765395851E-3</v>
      </c>
      <c r="U197">
        <f t="shared" si="151"/>
        <v>53228.332514192349</v>
      </c>
      <c r="V197">
        <f t="shared" si="152"/>
        <v>1.8956919845823245E-5</v>
      </c>
      <c r="W197">
        <f t="shared" si="155"/>
        <v>65118.525717172204</v>
      </c>
      <c r="X197">
        <f t="shared" si="156"/>
        <v>1.5314095246935325E-5</v>
      </c>
      <c r="Y197" s="1"/>
      <c r="Z197">
        <f t="shared" si="157"/>
        <v>0.23273657289002558</v>
      </c>
      <c r="AA197">
        <f t="shared" ref="AA197:AB197" si="218">(H193-AB$2)/AB$4</f>
        <v>0.54166666666666663</v>
      </c>
      <c r="AB197">
        <f t="shared" si="218"/>
        <v>0.56478071643789751</v>
      </c>
    </row>
    <row r="198" spans="1:28" x14ac:dyDescent="0.25">
      <c r="A198" s="2" t="s">
        <v>1093</v>
      </c>
      <c r="B198" s="2" t="s">
        <v>12</v>
      </c>
      <c r="C198" s="3">
        <v>3.84722893105822E+16</v>
      </c>
      <c r="D198" s="3">
        <v>2.72453993628901E+16</v>
      </c>
      <c r="E198" s="2" t="s">
        <v>1094</v>
      </c>
      <c r="F198" s="2" t="s">
        <v>1095</v>
      </c>
      <c r="G198" s="2">
        <v>121</v>
      </c>
      <c r="H198" s="2">
        <v>39057</v>
      </c>
      <c r="I198" s="10">
        <v>48280</v>
      </c>
      <c r="J198" s="1"/>
      <c r="K198">
        <f t="shared" si="147"/>
        <v>4.3051638603897038E-3</v>
      </c>
      <c r="L198" t="s">
        <v>1096</v>
      </c>
      <c r="M198">
        <f t="shared" si="148"/>
        <v>-0.10879786594226916</v>
      </c>
      <c r="N198">
        <f t="shared" si="149"/>
        <v>-6.7923703265389809E-2</v>
      </c>
      <c r="O198" t="s">
        <v>1097</v>
      </c>
      <c r="P198" t="s">
        <v>1098</v>
      </c>
      <c r="Q198" s="1"/>
      <c r="R198">
        <v>-0.92</v>
      </c>
      <c r="S198">
        <f t="shared" si="154"/>
        <v>189.1731764384503</v>
      </c>
      <c r="T198">
        <f t="shared" si="150"/>
        <v>2.8222899180389261E-3</v>
      </c>
      <c r="U198">
        <f t="shared" si="151"/>
        <v>53367.431083083495</v>
      </c>
      <c r="V198">
        <f t="shared" si="152"/>
        <v>1.8784255174762212E-5</v>
      </c>
      <c r="W198">
        <f t="shared" si="155"/>
        <v>65290.712214553816</v>
      </c>
      <c r="X198">
        <f t="shared" si="156"/>
        <v>1.5174610391805132E-5</v>
      </c>
      <c r="Y198" s="1"/>
      <c r="Z198">
        <f t="shared" si="157"/>
        <v>0.11508951406649616</v>
      </c>
      <c r="AA198">
        <f t="shared" ref="AA198:AB198" si="219">(H194-AB$2)/AB$4</f>
        <v>0.32547500000000001</v>
      </c>
      <c r="AB198">
        <f t="shared" si="219"/>
        <v>0.31891529963173754</v>
      </c>
    </row>
    <row r="199" spans="1:28" x14ac:dyDescent="0.25">
      <c r="A199" s="2" t="s">
        <v>1099</v>
      </c>
      <c r="B199" s="2" t="s">
        <v>12</v>
      </c>
      <c r="C199" s="3">
        <v>382805</v>
      </c>
      <c r="D199" s="3">
        <v>271437</v>
      </c>
      <c r="E199" s="2" t="s">
        <v>1100</v>
      </c>
      <c r="F199" s="2" t="s">
        <v>1101</v>
      </c>
      <c r="G199" s="2">
        <v>41</v>
      </c>
      <c r="H199" s="2">
        <v>39057</v>
      </c>
      <c r="I199" s="10">
        <v>48280</v>
      </c>
      <c r="J199" s="1"/>
      <c r="K199">
        <f t="shared" ref="K199:K215" si="220">_xlfn.NORM.DIST(G195,$K$2,$K$3,FALSE)</f>
        <v>3.7672353759432798E-3</v>
      </c>
      <c r="L199" t="s">
        <v>1102</v>
      </c>
      <c r="M199">
        <f t="shared" ref="M199:M215" si="221">(H195-$M$2)/$M$3</f>
        <v>-0.10879786594226916</v>
      </c>
      <c r="N199">
        <f t="shared" ref="N199:N215" si="222">(I195-N$2)/N$3</f>
        <v>-6.7923703265389809E-2</v>
      </c>
      <c r="O199" t="s">
        <v>1103</v>
      </c>
      <c r="P199" t="s">
        <v>1104</v>
      </c>
      <c r="Q199" s="1"/>
      <c r="R199">
        <v>-0.93</v>
      </c>
      <c r="S199">
        <f t="shared" si="154"/>
        <v>190.09897183452043</v>
      </c>
      <c r="T199">
        <f t="shared" ref="T199:T206" si="223">_xlfn.NORM.DIST(S199,$K$2,$K$3,FALSE)</f>
        <v>2.7963041059619114E-3</v>
      </c>
      <c r="U199">
        <f t="shared" ref="U199:U215" si="224">($M$2-$M$3*R199)</f>
        <v>53506.529651974641</v>
      </c>
      <c r="V199">
        <f t="shared" ref="V199:V206" si="225">_xlfn.NORM.DIST(U199,$M$2,$M$3,FALSE)</f>
        <v>1.8611301956222133E-5</v>
      </c>
      <c r="W199">
        <f t="shared" si="155"/>
        <v>65462.898711935428</v>
      </c>
      <c r="X199">
        <f t="shared" si="156"/>
        <v>1.5034892437436588E-5</v>
      </c>
      <c r="Y199" s="1"/>
      <c r="Z199">
        <f t="shared" si="157"/>
        <v>4.859335038363171E-2</v>
      </c>
      <c r="AA199">
        <f t="shared" ref="AA199:AB199" si="226">(H195-AB$2)/AB$4</f>
        <v>0.32547500000000001</v>
      </c>
      <c r="AB199">
        <f t="shared" si="226"/>
        <v>0.31891529963173754</v>
      </c>
    </row>
    <row r="200" spans="1:28" x14ac:dyDescent="0.25">
      <c r="A200" s="2" t="s">
        <v>1105</v>
      </c>
      <c r="B200" s="2" t="s">
        <v>12</v>
      </c>
      <c r="C200" s="3">
        <v>382628</v>
      </c>
      <c r="D200" s="3">
        <v>271106</v>
      </c>
      <c r="E200" s="2" t="s">
        <v>1106</v>
      </c>
      <c r="F200" s="2" t="s">
        <v>1107</v>
      </c>
      <c r="G200" s="2">
        <v>108</v>
      </c>
      <c r="H200" s="2">
        <v>39057</v>
      </c>
      <c r="I200" s="10">
        <v>48280</v>
      </c>
      <c r="J200" s="1"/>
      <c r="K200">
        <f t="shared" si="220"/>
        <v>4.5826651901183734E-4</v>
      </c>
      <c r="L200" t="s">
        <v>1108</v>
      </c>
      <c r="M200">
        <f t="shared" si="221"/>
        <v>-2.718242397927698</v>
      </c>
      <c r="N200">
        <f t="shared" si="222"/>
        <v>-2.7115688608247202</v>
      </c>
      <c r="O200" t="s">
        <v>1109</v>
      </c>
      <c r="P200" t="s">
        <v>1110</v>
      </c>
      <c r="Q200" s="1"/>
      <c r="R200">
        <v>-0.94</v>
      </c>
      <c r="S200">
        <f t="shared" ref="S200:S206" si="227">(K$2-K$3*R200)</f>
        <v>191.02476723059053</v>
      </c>
      <c r="T200">
        <f t="shared" si="223"/>
        <v>2.7702805124578235E-3</v>
      </c>
      <c r="U200">
        <f t="shared" si="224"/>
        <v>53645.628220865787</v>
      </c>
      <c r="V200">
        <f t="shared" si="225"/>
        <v>1.8438097276638844E-5</v>
      </c>
      <c r="W200">
        <f t="shared" ref="W200:W206" si="228">($N$2-$N$3*R200)</f>
        <v>65635.08520931704</v>
      </c>
      <c r="X200">
        <f t="shared" ref="X200:X215" si="229">_xlfn.NORM.DIST(W200,$N$2,$N$3,FALSE)</f>
        <v>1.4894971343613014E-5</v>
      </c>
      <c r="Y200" s="1"/>
      <c r="Z200">
        <f t="shared" ref="Z200:Z215" si="230">(G196-AA$2)/AA$4</f>
        <v>0.36061381074168797</v>
      </c>
      <c r="AA200">
        <f t="shared" ref="AA200:AB200" si="231">(H196-AB$2)/AB$4</f>
        <v>2.3E-2</v>
      </c>
      <c r="AB200">
        <f t="shared" si="231"/>
        <v>1.4127887512554402E-2</v>
      </c>
    </row>
    <row r="201" spans="1:28" x14ac:dyDescent="0.25">
      <c r="A201" s="2" t="s">
        <v>1111</v>
      </c>
      <c r="B201" s="2" t="s">
        <v>28</v>
      </c>
      <c r="C201" s="2">
        <v>38325014</v>
      </c>
      <c r="D201" s="2">
        <v>26635465</v>
      </c>
      <c r="E201" s="2" t="s">
        <v>1112</v>
      </c>
      <c r="F201" s="2" t="s">
        <v>1113</v>
      </c>
      <c r="G201" s="2">
        <v>456</v>
      </c>
      <c r="H201" s="2">
        <v>41000</v>
      </c>
      <c r="I201" s="2">
        <f>12*650</f>
        <v>7800</v>
      </c>
      <c r="J201" s="1"/>
      <c r="K201">
        <f t="shared" si="220"/>
        <v>4.3091841036895819E-3</v>
      </c>
      <c r="L201" t="s">
        <v>1114</v>
      </c>
      <c r="M201">
        <f t="shared" si="221"/>
        <v>-2.6190321752057129</v>
      </c>
      <c r="N201">
        <f t="shared" si="222"/>
        <v>-2.4746164829063972</v>
      </c>
      <c r="O201" t="s">
        <v>1115</v>
      </c>
      <c r="P201" t="s">
        <v>1116</v>
      </c>
      <c r="Q201" s="1"/>
      <c r="R201">
        <v>-0.95</v>
      </c>
      <c r="S201">
        <f t="shared" si="227"/>
        <v>191.95056262666066</v>
      </c>
      <c r="T201">
        <f t="shared" si="223"/>
        <v>2.7442246693776891E-3</v>
      </c>
      <c r="U201">
        <f t="shared" si="224"/>
        <v>53784.726789756933</v>
      </c>
      <c r="V201">
        <f t="shared" si="225"/>
        <v>1.8264677954235956E-5</v>
      </c>
      <c r="W201">
        <f t="shared" si="228"/>
        <v>65807.271706698652</v>
      </c>
      <c r="X201">
        <f t="shared" si="229"/>
        <v>1.4754876853446046E-5</v>
      </c>
      <c r="Y201" s="1"/>
      <c r="Z201">
        <f t="shared" si="230"/>
        <v>0.10997442455242967</v>
      </c>
      <c r="AA201">
        <f t="shared" ref="AA201:AB201" si="232">(H197-AB$2)/AB$4</f>
        <v>3.4500000000000003E-2</v>
      </c>
      <c r="AB201">
        <f t="shared" si="232"/>
        <v>4.1446267157683292E-2</v>
      </c>
    </row>
    <row r="202" spans="1:28" x14ac:dyDescent="0.25">
      <c r="A202" s="2" t="s">
        <v>1117</v>
      </c>
      <c r="B202" s="2" t="s">
        <v>12</v>
      </c>
      <c r="C202" s="3">
        <v>38314920</v>
      </c>
      <c r="D202" s="3">
        <v>26639037</v>
      </c>
      <c r="E202" s="2" t="s">
        <v>1118</v>
      </c>
      <c r="F202" s="2" t="s">
        <v>1202</v>
      </c>
      <c r="G202" s="2">
        <v>600</v>
      </c>
      <c r="H202" s="2">
        <v>90000</v>
      </c>
      <c r="I202" s="2">
        <v>12000</v>
      </c>
      <c r="J202" s="1"/>
      <c r="K202">
        <f t="shared" si="220"/>
        <v>4.237143545339825E-3</v>
      </c>
      <c r="L202" t="s">
        <v>1119</v>
      </c>
      <c r="M202">
        <f t="shared" si="221"/>
        <v>-0.10879786594226916</v>
      </c>
      <c r="N202">
        <f t="shared" si="222"/>
        <v>-6.7923703265389809E-2</v>
      </c>
      <c r="O202" t="s">
        <v>1120</v>
      </c>
      <c r="P202" t="s">
        <v>1121</v>
      </c>
      <c r="Q202" s="1"/>
      <c r="R202">
        <v>-0.96</v>
      </c>
      <c r="S202">
        <f t="shared" si="227"/>
        <v>192.87635802273076</v>
      </c>
      <c r="T202">
        <f t="shared" si="223"/>
        <v>2.7181420664470408E-3</v>
      </c>
      <c r="U202">
        <f t="shared" si="224"/>
        <v>53923.825358648079</v>
      </c>
      <c r="V202">
        <f t="shared" si="225"/>
        <v>1.8091080526863315E-5</v>
      </c>
      <c r="W202">
        <f t="shared" si="228"/>
        <v>65979.458204080263</v>
      </c>
      <c r="X202">
        <f t="shared" si="229"/>
        <v>1.4614638483551089E-5</v>
      </c>
      <c r="Y202" s="1"/>
      <c r="Z202">
        <f t="shared" si="230"/>
        <v>0.13171355498721227</v>
      </c>
      <c r="AA202">
        <f t="shared" ref="AA202:AB202" si="233">(H198-AB$2)/AB$4</f>
        <v>0.32547500000000001</v>
      </c>
      <c r="AB202">
        <f t="shared" si="233"/>
        <v>0.31891529963173754</v>
      </c>
    </row>
    <row r="203" spans="1:28" x14ac:dyDescent="0.25">
      <c r="A203" s="2" t="s">
        <v>1122</v>
      </c>
      <c r="B203" s="2" t="s">
        <v>133</v>
      </c>
      <c r="C203" s="3">
        <v>3832643903102400</v>
      </c>
      <c r="D203" s="3">
        <v>2.63178986107436E+16</v>
      </c>
      <c r="E203" s="2" t="s">
        <v>1123</v>
      </c>
      <c r="F203" s="2" t="s">
        <v>14</v>
      </c>
      <c r="G203" s="10">
        <v>104</v>
      </c>
      <c r="H203" s="2">
        <v>39057</v>
      </c>
      <c r="I203" s="10">
        <v>48280</v>
      </c>
      <c r="J203" s="1"/>
      <c r="K203">
        <f t="shared" si="220"/>
        <v>3.418532026898952E-3</v>
      </c>
      <c r="L203" t="s">
        <v>1124</v>
      </c>
      <c r="M203">
        <f t="shared" si="221"/>
        <v>-0.10879786594226916</v>
      </c>
      <c r="N203">
        <f t="shared" si="222"/>
        <v>-6.7923703265389809E-2</v>
      </c>
      <c r="O203" t="s">
        <v>1125</v>
      </c>
      <c r="P203" t="s">
        <v>1126</v>
      </c>
      <c r="Q203" s="1"/>
      <c r="R203">
        <v>-0.97</v>
      </c>
      <c r="S203">
        <f t="shared" si="227"/>
        <v>193.80215341880086</v>
      </c>
      <c r="T203">
        <f t="shared" si="223"/>
        <v>2.6920381494767286E-3</v>
      </c>
      <c r="U203">
        <f t="shared" si="224"/>
        <v>54062.923927539225</v>
      </c>
      <c r="V203">
        <f t="shared" si="225"/>
        <v>1.7917341240088745E-5</v>
      </c>
      <c r="W203">
        <f t="shared" si="228"/>
        <v>66151.644701461875</v>
      </c>
      <c r="X203">
        <f t="shared" si="229"/>
        <v>1.4474285514427433E-5</v>
      </c>
      <c r="Y203" s="1"/>
      <c r="Z203">
        <f t="shared" si="230"/>
        <v>2.9411764705882353E-2</v>
      </c>
      <c r="AA203">
        <f t="shared" ref="AA203:AB203" si="234">(H199-AB$2)/AB$4</f>
        <v>0.32547500000000001</v>
      </c>
      <c r="AB203">
        <f t="shared" si="234"/>
        <v>0.31891529963173754</v>
      </c>
    </row>
    <row r="204" spans="1:28" x14ac:dyDescent="0.25">
      <c r="A204" s="2" t="s">
        <v>1127</v>
      </c>
      <c r="B204" s="2" t="s">
        <v>12</v>
      </c>
      <c r="C204" s="3">
        <v>3845104211308740</v>
      </c>
      <c r="D204" s="3">
        <v>272041027357291</v>
      </c>
      <c r="E204" s="2" t="s">
        <v>1128</v>
      </c>
      <c r="F204" s="2" t="s">
        <v>1129</v>
      </c>
      <c r="G204" s="10">
        <v>104</v>
      </c>
      <c r="H204" s="2">
        <v>39057</v>
      </c>
      <c r="I204" s="10">
        <v>48280</v>
      </c>
      <c r="J204" s="1"/>
      <c r="K204">
        <f t="shared" si="220"/>
        <v>4.3051638603897038E-3</v>
      </c>
      <c r="L204" t="s">
        <v>1130</v>
      </c>
      <c r="M204">
        <f t="shared" si="221"/>
        <v>-0.10879786594226916</v>
      </c>
      <c r="N204">
        <f t="shared" si="222"/>
        <v>-6.7923703265389809E-2</v>
      </c>
      <c r="O204" t="s">
        <v>1131</v>
      </c>
      <c r="P204" t="s">
        <v>1132</v>
      </c>
      <c r="Q204" s="1"/>
      <c r="R204">
        <v>-0.98</v>
      </c>
      <c r="S204">
        <f t="shared" si="227"/>
        <v>194.72794881487096</v>
      </c>
      <c r="T204">
        <f t="shared" si="223"/>
        <v>2.6659183186125012E-3</v>
      </c>
      <c r="U204">
        <f t="shared" si="224"/>
        <v>54202.022496430378</v>
      </c>
      <c r="V204">
        <f t="shared" si="225"/>
        <v>1.7743496035547804E-5</v>
      </c>
      <c r="W204">
        <f t="shared" si="228"/>
        <v>66323.831198843487</v>
      </c>
      <c r="X204">
        <f t="shared" si="229"/>
        <v>1.433384698104674E-5</v>
      </c>
      <c r="Y204" s="1"/>
      <c r="Z204">
        <f t="shared" si="230"/>
        <v>0.11508951406649616</v>
      </c>
      <c r="AA204">
        <f t="shared" ref="AA204:AB204" si="235">(H200-AB$2)/AB$4</f>
        <v>0.32547500000000001</v>
      </c>
      <c r="AB204">
        <f t="shared" si="235"/>
        <v>0.31891529963173754</v>
      </c>
    </row>
    <row r="205" spans="1:28" x14ac:dyDescent="0.25">
      <c r="A205" s="2" t="s">
        <v>1133</v>
      </c>
      <c r="B205" s="2" t="s">
        <v>12</v>
      </c>
      <c r="C205" s="2">
        <v>38.466084340000002</v>
      </c>
      <c r="D205" s="2">
        <v>27.218321069999998</v>
      </c>
      <c r="E205" s="2" t="s">
        <v>1134</v>
      </c>
      <c r="F205" s="2" t="s">
        <v>1135</v>
      </c>
      <c r="G205" s="10">
        <v>104</v>
      </c>
      <c r="H205" s="2">
        <v>39057</v>
      </c>
      <c r="I205" s="10">
        <v>48280</v>
      </c>
      <c r="J205" s="1"/>
      <c r="K205">
        <f t="shared" si="220"/>
        <v>3.1279717690487687E-6</v>
      </c>
      <c r="L205" t="s">
        <v>1136</v>
      </c>
      <c r="M205">
        <f t="shared" si="221"/>
        <v>3.0887251991656168E-2</v>
      </c>
      <c r="N205">
        <f t="shared" si="222"/>
        <v>-2.4188629822197329</v>
      </c>
      <c r="O205" t="s">
        <v>1137</v>
      </c>
      <c r="P205" t="s">
        <v>1138</v>
      </c>
      <c r="Q205" s="1"/>
      <c r="R205">
        <v>-0.99</v>
      </c>
      <c r="S205">
        <f t="shared" si="227"/>
        <v>195.65374421094108</v>
      </c>
      <c r="T205">
        <f t="shared" si="223"/>
        <v>2.6397879266240325E-3</v>
      </c>
      <c r="U205">
        <f t="shared" si="224"/>
        <v>54341.121065321524</v>
      </c>
      <c r="V205">
        <f t="shared" si="225"/>
        <v>1.7569580539556159E-5</v>
      </c>
      <c r="W205">
        <f t="shared" si="228"/>
        <v>66496.017696225099</v>
      </c>
      <c r="X205">
        <f t="shared" si="229"/>
        <v>1.4193351663653663E-5</v>
      </c>
      <c r="Y205" s="1"/>
      <c r="Z205">
        <f t="shared" si="230"/>
        <v>0.56010230179028131</v>
      </c>
      <c r="AA205">
        <f t="shared" ref="AA205:AB205" si="236">(H201-AB$2)/AB$4</f>
        <v>0.34166666666666667</v>
      </c>
      <c r="AB205">
        <f t="shared" si="236"/>
        <v>4.7874121191831272E-2</v>
      </c>
    </row>
    <row r="206" spans="1:28" x14ac:dyDescent="0.25">
      <c r="A206" s="2" t="s">
        <v>1139</v>
      </c>
      <c r="B206" s="2" t="s">
        <v>12</v>
      </c>
      <c r="C206" s="3">
        <v>3846557191245950</v>
      </c>
      <c r="D206" s="3">
        <v>2.72189326166781E+16</v>
      </c>
      <c r="E206" s="2" t="s">
        <v>1140</v>
      </c>
      <c r="F206" s="2" t="s">
        <v>1141</v>
      </c>
      <c r="G206" s="10">
        <v>104</v>
      </c>
      <c r="H206" s="2">
        <v>39057</v>
      </c>
      <c r="I206" s="10">
        <v>48280</v>
      </c>
      <c r="J206" s="1"/>
      <c r="K206">
        <f t="shared" si="220"/>
        <v>2.5207586902966783E-9</v>
      </c>
      <c r="L206" t="s">
        <v>1142</v>
      </c>
      <c r="M206">
        <f t="shared" si="221"/>
        <v>3.5535690732795313</v>
      </c>
      <c r="N206">
        <f t="shared" si="222"/>
        <v>-2.1749414167155767</v>
      </c>
      <c r="O206" t="s">
        <v>1143</v>
      </c>
      <c r="P206" t="s">
        <v>1144</v>
      </c>
      <c r="Q206" s="1"/>
      <c r="R206">
        <v>-1</v>
      </c>
      <c r="S206">
        <f t="shared" si="227"/>
        <v>196.57953960701121</v>
      </c>
      <c r="T206">
        <f t="shared" si="223"/>
        <v>2.6136522772340345E-3</v>
      </c>
      <c r="U206">
        <f t="shared" si="224"/>
        <v>54480.21963421267</v>
      </c>
      <c r="V206">
        <f t="shared" si="225"/>
        <v>1.7395630051988621E-5</v>
      </c>
      <c r="W206">
        <f t="shared" si="228"/>
        <v>66668.204193606711</v>
      </c>
      <c r="X206">
        <f t="shared" si="229"/>
        <v>1.4052828078781986E-5</v>
      </c>
      <c r="Y206" s="1"/>
      <c r="Z206">
        <f t="shared" si="230"/>
        <v>0.74424552429667523</v>
      </c>
      <c r="AA206">
        <f t="shared" ref="AA206:AB206" si="237">(H202-AB$2)/AB$4</f>
        <v>0.75</v>
      </c>
      <c r="AB206">
        <f t="shared" si="237"/>
        <v>7.5995982591228653E-2</v>
      </c>
    </row>
    <row r="207" spans="1:28" x14ac:dyDescent="0.25">
      <c r="A207" s="2" t="s">
        <v>1145</v>
      </c>
      <c r="B207" s="2" t="s">
        <v>12</v>
      </c>
      <c r="C207" s="3">
        <v>382703</v>
      </c>
      <c r="D207" s="3">
        <v>271357</v>
      </c>
      <c r="E207" s="2" t="s">
        <v>1146</v>
      </c>
      <c r="F207" s="2" t="s">
        <v>1196</v>
      </c>
      <c r="G207" s="2">
        <v>35</v>
      </c>
      <c r="H207" s="2">
        <v>39057</v>
      </c>
      <c r="I207" s="10">
        <v>48280</v>
      </c>
      <c r="J207" s="1"/>
      <c r="K207">
        <f t="shared" si="220"/>
        <v>4.3091841036895819E-3</v>
      </c>
      <c r="L207" t="s">
        <v>1147</v>
      </c>
      <c r="M207">
        <f t="shared" si="221"/>
        <v>-0.10879786594226916</v>
      </c>
      <c r="N207">
        <f t="shared" si="222"/>
        <v>-6.7923703265389809E-2</v>
      </c>
      <c r="O207" t="s">
        <v>1148</v>
      </c>
      <c r="P207" t="s">
        <v>1149</v>
      </c>
      <c r="Q207" s="1"/>
      <c r="R207">
        <v>-1.01</v>
      </c>
      <c r="S207">
        <v>-0.80900000000000005</v>
      </c>
      <c r="T207">
        <f t="shared" ref="T207:T215" si="238">_xlfn.NORM.DIST(S207,$K$2,$K$3,TRUE)</f>
        <v>0.12879687125483869</v>
      </c>
      <c r="U207">
        <f t="shared" si="224"/>
        <v>54619.318203103816</v>
      </c>
      <c r="V207">
        <f t="shared" ref="V207:V215" si="239">_xlfn.NORM.DIST(U207,$M$2,$M$3,TRUE)</f>
        <v>0.84375235497874546</v>
      </c>
      <c r="W207">
        <f t="shared" ref="W207:W215" si="240">($N$2-$N$3*S207)</f>
        <v>63379.442093617923</v>
      </c>
      <c r="X207">
        <f t="shared" si="229"/>
        <v>1.6702913449663352E-5</v>
      </c>
      <c r="Y207" s="1"/>
      <c r="Z207">
        <f t="shared" si="230"/>
        <v>0.10997442455242967</v>
      </c>
      <c r="AA207">
        <f t="shared" ref="AA207:AB207" si="241">(H203-AB$2)/AB$4</f>
        <v>0.32547500000000001</v>
      </c>
      <c r="AB207">
        <f t="shared" si="241"/>
        <v>0.31891529963173754</v>
      </c>
    </row>
    <row r="208" spans="1:28" x14ac:dyDescent="0.25">
      <c r="A208" s="2" t="s">
        <v>1150</v>
      </c>
      <c r="B208" s="2" t="s">
        <v>28</v>
      </c>
      <c r="C208" s="3">
        <v>3845071164006070</v>
      </c>
      <c r="D208" s="3">
        <v>2.72316368865084E+16</v>
      </c>
      <c r="E208" s="2" t="s">
        <v>1151</v>
      </c>
      <c r="F208" s="2" t="s">
        <v>14</v>
      </c>
      <c r="G208" s="2">
        <v>149</v>
      </c>
      <c r="H208" s="2">
        <v>39057</v>
      </c>
      <c r="I208" s="10">
        <v>48280</v>
      </c>
      <c r="J208" s="1"/>
      <c r="K208">
        <f t="shared" si="220"/>
        <v>4.3091841036895819E-3</v>
      </c>
      <c r="L208" t="s">
        <v>1152</v>
      </c>
      <c r="M208">
        <f t="shared" si="221"/>
        <v>-0.10879786594226916</v>
      </c>
      <c r="N208">
        <f t="shared" si="222"/>
        <v>-6.7923703265389809E-2</v>
      </c>
      <c r="O208" t="s">
        <v>1153</v>
      </c>
      <c r="P208" t="s">
        <v>1154</v>
      </c>
      <c r="Q208" s="1"/>
      <c r="R208">
        <v>-1.0109999999999999</v>
      </c>
      <c r="S208">
        <v>-0.81799999999999995</v>
      </c>
      <c r="T208">
        <f t="shared" si="238"/>
        <v>0.12877643937218594</v>
      </c>
      <c r="U208">
        <f t="shared" si="224"/>
        <v>54633.228059992922</v>
      </c>
      <c r="V208">
        <f t="shared" si="239"/>
        <v>0.84399178510399153</v>
      </c>
      <c r="W208">
        <f t="shared" si="240"/>
        <v>63534.409941261372</v>
      </c>
      <c r="X208">
        <f t="shared" si="229"/>
        <v>1.658106965280044E-5</v>
      </c>
      <c r="Y208" s="1"/>
      <c r="Z208">
        <f t="shared" si="230"/>
        <v>0.10997442455242967</v>
      </c>
      <c r="AA208">
        <f t="shared" ref="AA208:AB208" si="242">(H204-AB$2)/AB$4</f>
        <v>0.32547500000000001</v>
      </c>
      <c r="AB208">
        <f t="shared" si="242"/>
        <v>0.31891529963173754</v>
      </c>
    </row>
    <row r="209" spans="1:28" x14ac:dyDescent="0.25">
      <c r="A209" s="2" t="s">
        <v>1155</v>
      </c>
      <c r="B209" s="2" t="s">
        <v>12</v>
      </c>
      <c r="C209" s="3">
        <v>3.8433654311875104E+16</v>
      </c>
      <c r="D209" s="3">
        <v>2.74161104931757E+16</v>
      </c>
      <c r="E209" s="2" t="s">
        <v>1042</v>
      </c>
      <c r="F209" s="2" t="s">
        <v>1201</v>
      </c>
      <c r="G209" s="2">
        <v>88</v>
      </c>
      <c r="H209" s="2">
        <v>39057</v>
      </c>
      <c r="I209" s="10">
        <v>48280</v>
      </c>
      <c r="J209" s="1"/>
      <c r="K209">
        <f t="shared" si="220"/>
        <v>4.3091841036895819E-3</v>
      </c>
      <c r="L209" t="s">
        <v>1156</v>
      </c>
      <c r="M209">
        <f t="shared" si="221"/>
        <v>-0.10879786594226916</v>
      </c>
      <c r="N209">
        <f t="shared" si="222"/>
        <v>-6.7923703265389809E-2</v>
      </c>
      <c r="O209" t="s">
        <v>1157</v>
      </c>
      <c r="P209" t="s">
        <v>1158</v>
      </c>
      <c r="Q209" s="1"/>
      <c r="R209">
        <v>-1.012</v>
      </c>
      <c r="S209">
        <v>-0.82699999999999996</v>
      </c>
      <c r="T209">
        <f t="shared" si="238"/>
        <v>0.12875600973824008</v>
      </c>
      <c r="U209">
        <f t="shared" si="224"/>
        <v>54647.137916882042</v>
      </c>
      <c r="V209">
        <f t="shared" si="239"/>
        <v>0.84423097328772323</v>
      </c>
      <c r="W209">
        <f t="shared" si="240"/>
        <v>63689.377788904822</v>
      </c>
      <c r="X209">
        <f t="shared" si="229"/>
        <v>1.6458781462279138E-5</v>
      </c>
      <c r="Y209" s="1"/>
      <c r="Z209">
        <f t="shared" si="230"/>
        <v>0.10997442455242967</v>
      </c>
      <c r="AA209">
        <f t="shared" ref="AA209:AB209" si="243">(H205-AB$2)/AB$4</f>
        <v>0.32547500000000001</v>
      </c>
      <c r="AB209">
        <f t="shared" si="243"/>
        <v>0.31891529963173754</v>
      </c>
    </row>
    <row r="210" spans="1:28" x14ac:dyDescent="0.25">
      <c r="A210" s="2" t="s">
        <v>1159</v>
      </c>
      <c r="B210" s="2" t="s">
        <v>12</v>
      </c>
      <c r="C210" s="3">
        <v>3.8090011447279504E+16</v>
      </c>
      <c r="D210" s="3">
        <v>2.77377574555879E+16</v>
      </c>
      <c r="E210" s="2" t="s">
        <v>1160</v>
      </c>
      <c r="F210" s="2" t="s">
        <v>1200</v>
      </c>
      <c r="G210" s="10">
        <v>104</v>
      </c>
      <c r="H210" s="2">
        <v>39057</v>
      </c>
      <c r="I210" s="10">
        <v>48280</v>
      </c>
      <c r="J210" s="1"/>
      <c r="K210">
        <f t="shared" si="220"/>
        <v>4.3091841036895819E-3</v>
      </c>
      <c r="L210" t="s">
        <v>1161</v>
      </c>
      <c r="M210">
        <f t="shared" si="221"/>
        <v>-0.10879786594226916</v>
      </c>
      <c r="N210">
        <f t="shared" si="222"/>
        <v>-6.7923703265389809E-2</v>
      </c>
      <c r="O210" t="s">
        <v>1162</v>
      </c>
      <c r="P210" t="s">
        <v>1163</v>
      </c>
      <c r="Q210" s="1"/>
      <c r="R210">
        <v>-1.0129999999999999</v>
      </c>
      <c r="S210">
        <v>-0.83599999999999997</v>
      </c>
      <c r="T210">
        <f t="shared" si="238"/>
        <v>0.12873558235294646</v>
      </c>
      <c r="U210">
        <f t="shared" si="224"/>
        <v>54661.047773771155</v>
      </c>
      <c r="V210">
        <f t="shared" si="239"/>
        <v>0.84446991953547346</v>
      </c>
      <c r="W210">
        <f t="shared" si="240"/>
        <v>63844.345636548278</v>
      </c>
      <c r="X210">
        <f t="shared" si="229"/>
        <v>1.6336071892411696E-5</v>
      </c>
      <c r="Y210" s="1"/>
      <c r="Z210">
        <f t="shared" si="230"/>
        <v>0.10997442455242967</v>
      </c>
      <c r="AA210">
        <f t="shared" ref="AA210:AB210" si="244">(H206-AB$2)/AB$4</f>
        <v>0.32547500000000001</v>
      </c>
      <c r="AB210">
        <f t="shared" si="244"/>
        <v>0.31891529963173754</v>
      </c>
    </row>
    <row r="211" spans="1:28" x14ac:dyDescent="0.25">
      <c r="B211" s="7"/>
      <c r="J211" s="1"/>
      <c r="K211">
        <f t="shared" si="220"/>
        <v>3.2641805835530238E-3</v>
      </c>
      <c r="L211" t="s">
        <v>1164</v>
      </c>
      <c r="M211">
        <f t="shared" si="221"/>
        <v>-0.10879786594226916</v>
      </c>
      <c r="N211">
        <f t="shared" si="222"/>
        <v>-6.7923703265389809E-2</v>
      </c>
      <c r="O211" t="s">
        <v>1165</v>
      </c>
      <c r="P211" t="s">
        <v>1166</v>
      </c>
      <c r="Q211" s="1"/>
      <c r="R211">
        <v>-1.014</v>
      </c>
      <c r="S211">
        <v>-0.84499999999999997</v>
      </c>
      <c r="T211">
        <f t="shared" si="238"/>
        <v>0.12871515721625079</v>
      </c>
      <c r="U211">
        <f t="shared" si="224"/>
        <v>54674.957630660268</v>
      </c>
      <c r="V211">
        <f t="shared" si="239"/>
        <v>0.84470862385325296</v>
      </c>
      <c r="W211">
        <f t="shared" si="240"/>
        <v>63999.313484191727</v>
      </c>
      <c r="X211">
        <f t="shared" si="229"/>
        <v>1.6212963888864429E-5</v>
      </c>
      <c r="Y211" s="1"/>
      <c r="Z211">
        <f t="shared" si="230"/>
        <v>2.1739130434782608E-2</v>
      </c>
      <c r="AA211">
        <f t="shared" ref="AA211:AB211" si="245">(H207-AB$2)/AB$4</f>
        <v>0.32547500000000001</v>
      </c>
      <c r="AB211">
        <f t="shared" si="245"/>
        <v>0.31891529963173754</v>
      </c>
    </row>
    <row r="212" spans="1:28" x14ac:dyDescent="0.25">
      <c r="B212" s="7"/>
      <c r="J212" s="1"/>
      <c r="K212">
        <f t="shared" si="220"/>
        <v>3.8290520996033693E-3</v>
      </c>
      <c r="L212" t="s">
        <v>1167</v>
      </c>
      <c r="M212">
        <f t="shared" si="221"/>
        <v>-0.10879786594226916</v>
      </c>
      <c r="N212">
        <f t="shared" si="222"/>
        <v>-6.7923703265389809E-2</v>
      </c>
      <c r="O212" t="s">
        <v>1168</v>
      </c>
      <c r="P212" t="s">
        <v>1169</v>
      </c>
      <c r="Q212" s="1"/>
      <c r="R212">
        <v>-1.0149999999999999</v>
      </c>
      <c r="S212">
        <v>-0.85399999999999998</v>
      </c>
      <c r="T212">
        <f t="shared" si="238"/>
        <v>0.1286947343280985</v>
      </c>
      <c r="U212">
        <f t="shared" si="224"/>
        <v>54688.867487549382</v>
      </c>
      <c r="V212">
        <f t="shared" si="239"/>
        <v>0.84494708624755033</v>
      </c>
      <c r="W212">
        <f t="shared" si="240"/>
        <v>64154.281331835176</v>
      </c>
      <c r="X212">
        <f t="shared" si="229"/>
        <v>1.6089480321763311E-5</v>
      </c>
      <c r="Y212" s="1"/>
      <c r="Z212">
        <f t="shared" si="230"/>
        <v>0.16751918158567775</v>
      </c>
      <c r="AA212">
        <f t="shared" ref="AA212:AB212" si="246">(H208-AB$2)/AB$4</f>
        <v>0.32547500000000001</v>
      </c>
      <c r="AB212">
        <f t="shared" si="246"/>
        <v>0.31891529963173754</v>
      </c>
    </row>
    <row r="213" spans="1:28" x14ac:dyDescent="0.25">
      <c r="B213" s="7"/>
      <c r="J213" s="1"/>
      <c r="K213">
        <f t="shared" si="220"/>
        <v>4.2453083384738823E-3</v>
      </c>
      <c r="L213" t="s">
        <v>1170</v>
      </c>
      <c r="M213">
        <f t="shared" si="221"/>
        <v>-0.10879786594226916</v>
      </c>
      <c r="N213">
        <f t="shared" si="222"/>
        <v>-6.7923703265389809E-2</v>
      </c>
      <c r="O213" t="s">
        <v>1171</v>
      </c>
      <c r="P213" t="s">
        <v>1172</v>
      </c>
      <c r="Q213" s="1"/>
      <c r="R213">
        <v>-1.016</v>
      </c>
      <c r="S213">
        <v>-0.86299999999999999</v>
      </c>
      <c r="T213">
        <f t="shared" si="238"/>
        <v>0.12867431368843488</v>
      </c>
      <c r="U213">
        <f t="shared" si="224"/>
        <v>54702.777344438502</v>
      </c>
      <c r="V213">
        <f t="shared" si="239"/>
        <v>0.84518530672533121</v>
      </c>
      <c r="W213">
        <f t="shared" si="240"/>
        <v>64309.249179478626</v>
      </c>
      <c r="X213">
        <f t="shared" si="229"/>
        <v>1.5965643978881678E-5</v>
      </c>
      <c r="Y213" s="1"/>
      <c r="Z213">
        <f t="shared" si="230"/>
        <v>8.9514066496163683E-2</v>
      </c>
      <c r="AA213">
        <f t="shared" ref="AA213:AB213" si="247">(H209-AB$2)/AB$4</f>
        <v>0.32547500000000001</v>
      </c>
      <c r="AB213">
        <f t="shared" si="247"/>
        <v>0.31891529963173754</v>
      </c>
    </row>
    <row r="214" spans="1:28" x14ac:dyDescent="0.25">
      <c r="B214" s="7"/>
      <c r="J214" s="1"/>
      <c r="K214">
        <f t="shared" si="220"/>
        <v>4.3091841036895819E-3</v>
      </c>
      <c r="L214" t="s">
        <v>1173</v>
      </c>
      <c r="M214">
        <f t="shared" si="221"/>
        <v>-0.10879786594226916</v>
      </c>
      <c r="N214">
        <f t="shared" si="222"/>
        <v>-6.7923703265389809E-2</v>
      </c>
      <c r="O214" t="s">
        <v>1174</v>
      </c>
      <c r="P214" t="s">
        <v>1175</v>
      </c>
      <c r="Q214" s="1"/>
      <c r="R214">
        <v>-1.0169999999999999</v>
      </c>
      <c r="S214">
        <v>-0.872</v>
      </c>
      <c r="T214">
        <f t="shared" si="238"/>
        <v>0.12865389529720561</v>
      </c>
      <c r="U214">
        <f t="shared" si="224"/>
        <v>54716.687201327615</v>
      </c>
      <c r="V214">
        <f t="shared" si="239"/>
        <v>0.84542328529403743</v>
      </c>
      <c r="W214">
        <f t="shared" si="240"/>
        <v>64464.217027122082</v>
      </c>
      <c r="X214">
        <f t="shared" si="229"/>
        <v>1.5841477558912821E-5</v>
      </c>
      <c r="Y214" s="1"/>
      <c r="Z214">
        <f t="shared" si="230"/>
        <v>0.10997442455242967</v>
      </c>
      <c r="AA214">
        <f t="shared" ref="AA214:AB214" si="248">(H210-AB$2)/AB$4</f>
        <v>0.32547500000000001</v>
      </c>
      <c r="AB214">
        <f t="shared" si="248"/>
        <v>0.31891529963173754</v>
      </c>
    </row>
    <row r="215" spans="1:28" x14ac:dyDescent="0.25">
      <c r="B215" s="7"/>
      <c r="J215" s="1"/>
      <c r="K215">
        <f t="shared" si="220"/>
        <v>2.292817883646736E-3</v>
      </c>
      <c r="M215">
        <f t="shared" si="221"/>
        <v>-2.9166628433716677</v>
      </c>
      <c r="N215">
        <f t="shared" si="222"/>
        <v>-2.8718601752988802</v>
      </c>
      <c r="O215" t="s">
        <v>1176</v>
      </c>
      <c r="P215" t="s">
        <v>1177</v>
      </c>
      <c r="Q215" s="1"/>
      <c r="R215">
        <v>-1.018</v>
      </c>
      <c r="S215">
        <v>-0.88100000000000001</v>
      </c>
      <c r="T215">
        <f t="shared" si="238"/>
        <v>0.12863347915435588</v>
      </c>
      <c r="U215">
        <f t="shared" si="224"/>
        <v>54730.597058216728</v>
      </c>
      <c r="V215">
        <f t="shared" si="239"/>
        <v>0.84566102196158699</v>
      </c>
      <c r="W215">
        <f t="shared" si="240"/>
        <v>64619.184874765531</v>
      </c>
      <c r="X215">
        <f t="shared" si="229"/>
        <v>1.5717003664830015E-5</v>
      </c>
      <c r="Y215" s="1"/>
      <c r="Z215">
        <f t="shared" si="230"/>
        <v>-2.3017902813299233E-2</v>
      </c>
      <c r="AA215">
        <f t="shared" ref="AA215:AB215" si="249">(H211-AB$2)/AB$4</f>
        <v>0</v>
      </c>
      <c r="AB215">
        <f t="shared" si="249"/>
        <v>-4.3521928356210242E-3</v>
      </c>
    </row>
    <row r="216" spans="1:28" x14ac:dyDescent="0.25">
      <c r="B216" s="7"/>
    </row>
    <row r="217" spans="1:28" x14ac:dyDescent="0.25">
      <c r="B217" s="7"/>
    </row>
    <row r="218" spans="1:28" x14ac:dyDescent="0.25">
      <c r="B218" s="7"/>
    </row>
    <row r="219" spans="1:28" x14ac:dyDescent="0.25">
      <c r="B219" s="7"/>
    </row>
    <row r="220" spans="1:28" x14ac:dyDescent="0.25">
      <c r="B220" s="7"/>
    </row>
    <row r="221" spans="1:28" x14ac:dyDescent="0.25">
      <c r="B221" s="7"/>
      <c r="M221">
        <v>1</v>
      </c>
    </row>
    <row r="222" spans="1:28" x14ac:dyDescent="0.25">
      <c r="B222" s="7"/>
      <c r="M222">
        <v>2</v>
      </c>
    </row>
    <row r="223" spans="1:28" x14ac:dyDescent="0.25">
      <c r="B223" s="7"/>
      <c r="M223">
        <v>3</v>
      </c>
    </row>
    <row r="224" spans="1:28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  <row r="281" spans="2:2" x14ac:dyDescent="0.25">
      <c r="B281" s="7"/>
    </row>
    <row r="282" spans="2:2" x14ac:dyDescent="0.25">
      <c r="B282" s="7"/>
    </row>
    <row r="283" spans="2:2" x14ac:dyDescent="0.25">
      <c r="B283" s="7"/>
    </row>
    <row r="284" spans="2:2" x14ac:dyDescent="0.25">
      <c r="B284" s="7"/>
    </row>
    <row r="285" spans="2:2" x14ac:dyDescent="0.25">
      <c r="B285" s="7"/>
    </row>
    <row r="286" spans="2:2" x14ac:dyDescent="0.25">
      <c r="B286" s="7"/>
    </row>
    <row r="287" spans="2:2" x14ac:dyDescent="0.25">
      <c r="B287" s="7"/>
    </row>
    <row r="288" spans="2:2" x14ac:dyDescent="0.25">
      <c r="B288" s="7"/>
    </row>
    <row r="289" spans="2:2" x14ac:dyDescent="0.25">
      <c r="B289" s="7"/>
    </row>
    <row r="290" spans="2:2" x14ac:dyDescent="0.25">
      <c r="B290" s="7"/>
    </row>
    <row r="291" spans="2:2" x14ac:dyDescent="0.25">
      <c r="B291" s="7"/>
    </row>
    <row r="292" spans="2:2" x14ac:dyDescent="0.25">
      <c r="B292" s="7"/>
    </row>
    <row r="293" spans="2:2" x14ac:dyDescent="0.25">
      <c r="B293" s="7"/>
    </row>
    <row r="294" spans="2:2" x14ac:dyDescent="0.25">
      <c r="B294" s="7"/>
    </row>
    <row r="295" spans="2:2" x14ac:dyDescent="0.25">
      <c r="B295" s="7"/>
    </row>
    <row r="296" spans="2:2" x14ac:dyDescent="0.25">
      <c r="B296" s="7"/>
    </row>
    <row r="297" spans="2:2" x14ac:dyDescent="0.25">
      <c r="B297" s="7"/>
    </row>
    <row r="298" spans="2:2" x14ac:dyDescent="0.25">
      <c r="B298" s="7"/>
    </row>
    <row r="299" spans="2:2" x14ac:dyDescent="0.25">
      <c r="B299" s="7"/>
    </row>
    <row r="300" spans="2:2" x14ac:dyDescent="0.25">
      <c r="B300" s="7"/>
    </row>
    <row r="301" spans="2:2" x14ac:dyDescent="0.25">
      <c r="B301" s="7"/>
    </row>
    <row r="302" spans="2:2" x14ac:dyDescent="0.25">
      <c r="B302" s="7"/>
    </row>
    <row r="303" spans="2:2" x14ac:dyDescent="0.25">
      <c r="B303" s="7"/>
    </row>
    <row r="304" spans="2:2" x14ac:dyDescent="0.25">
      <c r="B304" s="7"/>
    </row>
    <row r="305" spans="2:2" x14ac:dyDescent="0.25">
      <c r="B305" s="7"/>
    </row>
    <row r="306" spans="2:2" x14ac:dyDescent="0.25">
      <c r="B306" s="7"/>
    </row>
    <row r="307" spans="2:2" x14ac:dyDescent="0.25">
      <c r="B307" s="7"/>
    </row>
    <row r="308" spans="2:2" x14ac:dyDescent="0.25">
      <c r="B308" s="7"/>
    </row>
    <row r="309" spans="2:2" x14ac:dyDescent="0.25">
      <c r="B309" s="7"/>
    </row>
    <row r="310" spans="2:2" x14ac:dyDescent="0.25">
      <c r="B310" s="7"/>
    </row>
    <row r="311" spans="2:2" x14ac:dyDescent="0.25">
      <c r="B311" s="7"/>
    </row>
    <row r="312" spans="2:2" x14ac:dyDescent="0.25">
      <c r="B312" s="7"/>
    </row>
    <row r="313" spans="2:2" x14ac:dyDescent="0.25">
      <c r="B313" s="7"/>
    </row>
    <row r="314" spans="2:2" x14ac:dyDescent="0.25">
      <c r="B314" s="7"/>
    </row>
    <row r="315" spans="2:2" x14ac:dyDescent="0.25">
      <c r="B315" s="7"/>
    </row>
    <row r="316" spans="2:2" x14ac:dyDescent="0.25">
      <c r="B316" s="7"/>
    </row>
    <row r="317" spans="2:2" x14ac:dyDescent="0.25">
      <c r="B317" s="7"/>
    </row>
    <row r="318" spans="2:2" x14ac:dyDescent="0.25">
      <c r="B318" s="7"/>
    </row>
    <row r="319" spans="2:2" x14ac:dyDescent="0.25">
      <c r="B319" s="7"/>
    </row>
    <row r="320" spans="2:2" x14ac:dyDescent="0.25">
      <c r="B320" s="7"/>
    </row>
    <row r="321" spans="2:2" x14ac:dyDescent="0.25">
      <c r="B321" s="7"/>
    </row>
    <row r="322" spans="2:2" x14ac:dyDescent="0.25">
      <c r="B322" s="7"/>
    </row>
    <row r="323" spans="2:2" x14ac:dyDescent="0.25">
      <c r="B323" s="7"/>
    </row>
    <row r="324" spans="2:2" x14ac:dyDescent="0.25">
      <c r="B324" s="7"/>
    </row>
    <row r="325" spans="2:2" x14ac:dyDescent="0.25">
      <c r="B325" s="7"/>
    </row>
    <row r="326" spans="2:2" x14ac:dyDescent="0.25">
      <c r="B326" s="7"/>
    </row>
    <row r="327" spans="2:2" x14ac:dyDescent="0.25">
      <c r="B327" s="7"/>
    </row>
    <row r="328" spans="2:2" x14ac:dyDescent="0.25">
      <c r="B328" s="7"/>
    </row>
    <row r="329" spans="2:2" x14ac:dyDescent="0.25">
      <c r="B329" s="7"/>
    </row>
    <row r="330" spans="2:2" x14ac:dyDescent="0.25">
      <c r="B330" s="7"/>
    </row>
    <row r="331" spans="2:2" x14ac:dyDescent="0.25">
      <c r="B331" s="7"/>
    </row>
    <row r="332" spans="2:2" x14ac:dyDescent="0.25">
      <c r="B332" s="7"/>
    </row>
    <row r="333" spans="2:2" x14ac:dyDescent="0.25">
      <c r="B333" s="7"/>
    </row>
    <row r="334" spans="2:2" x14ac:dyDescent="0.25">
      <c r="B334" s="7"/>
    </row>
    <row r="335" spans="2:2" x14ac:dyDescent="0.25">
      <c r="B335" s="7"/>
    </row>
    <row r="336" spans="2:2" x14ac:dyDescent="0.25">
      <c r="B336" s="7"/>
    </row>
    <row r="337" spans="2:2" x14ac:dyDescent="0.25">
      <c r="B337" s="7"/>
    </row>
    <row r="338" spans="2:2" x14ac:dyDescent="0.25">
      <c r="B338" s="7"/>
    </row>
    <row r="339" spans="2:2" x14ac:dyDescent="0.25">
      <c r="B339" s="7"/>
    </row>
    <row r="340" spans="2:2" x14ac:dyDescent="0.25">
      <c r="B340" s="7"/>
    </row>
    <row r="341" spans="2:2" x14ac:dyDescent="0.25">
      <c r="B341" s="7"/>
    </row>
    <row r="342" spans="2:2" x14ac:dyDescent="0.25">
      <c r="B342" s="7"/>
    </row>
    <row r="343" spans="2:2" x14ac:dyDescent="0.25">
      <c r="B343" s="7"/>
    </row>
    <row r="344" spans="2:2" x14ac:dyDescent="0.25">
      <c r="B344" s="7"/>
    </row>
    <row r="345" spans="2:2" x14ac:dyDescent="0.25">
      <c r="B345" s="7"/>
    </row>
    <row r="346" spans="2:2" x14ac:dyDescent="0.25">
      <c r="B346" s="7"/>
    </row>
    <row r="347" spans="2:2" x14ac:dyDescent="0.25">
      <c r="B347" s="7"/>
    </row>
    <row r="348" spans="2:2" x14ac:dyDescent="0.25">
      <c r="B348" s="7"/>
    </row>
    <row r="349" spans="2:2" x14ac:dyDescent="0.25">
      <c r="B349" s="7"/>
    </row>
    <row r="350" spans="2:2" x14ac:dyDescent="0.25">
      <c r="B350" s="7"/>
    </row>
    <row r="351" spans="2:2" x14ac:dyDescent="0.25">
      <c r="B351" s="7"/>
    </row>
    <row r="352" spans="2:2" x14ac:dyDescent="0.25">
      <c r="B352" s="7"/>
    </row>
    <row r="353" spans="2:2" x14ac:dyDescent="0.25">
      <c r="B353" s="7"/>
    </row>
    <row r="354" spans="2:2" x14ac:dyDescent="0.25">
      <c r="B354" s="7"/>
    </row>
    <row r="355" spans="2:2" x14ac:dyDescent="0.25">
      <c r="B355" s="7"/>
    </row>
    <row r="356" spans="2:2" x14ac:dyDescent="0.25">
      <c r="B356" s="7"/>
    </row>
    <row r="357" spans="2:2" x14ac:dyDescent="0.25">
      <c r="B357" s="7"/>
    </row>
    <row r="358" spans="2:2" x14ac:dyDescent="0.25">
      <c r="B358" s="7"/>
    </row>
    <row r="359" spans="2:2" x14ac:dyDescent="0.25">
      <c r="B359" s="7"/>
    </row>
    <row r="360" spans="2:2" x14ac:dyDescent="0.25">
      <c r="B360" s="7"/>
    </row>
    <row r="361" spans="2:2" x14ac:dyDescent="0.25">
      <c r="B361" s="7"/>
    </row>
    <row r="362" spans="2:2" x14ac:dyDescent="0.25">
      <c r="B362" s="7"/>
    </row>
    <row r="363" spans="2:2" x14ac:dyDescent="0.25">
      <c r="B363" s="7"/>
    </row>
    <row r="364" spans="2:2" x14ac:dyDescent="0.25">
      <c r="B364" s="7"/>
    </row>
    <row r="365" spans="2:2" x14ac:dyDescent="0.25">
      <c r="B365" s="7"/>
    </row>
    <row r="366" spans="2:2" x14ac:dyDescent="0.25">
      <c r="B366" s="7"/>
    </row>
    <row r="367" spans="2:2" x14ac:dyDescent="0.25">
      <c r="B367" s="7"/>
    </row>
    <row r="368" spans="2:2" x14ac:dyDescent="0.25">
      <c r="B368" s="7"/>
    </row>
    <row r="369" spans="2:2" x14ac:dyDescent="0.25">
      <c r="B369" s="7"/>
    </row>
    <row r="370" spans="2:2" x14ac:dyDescent="0.25">
      <c r="B370" s="7"/>
    </row>
    <row r="371" spans="2:2" x14ac:dyDescent="0.25">
      <c r="B371" s="7"/>
    </row>
    <row r="372" spans="2:2" x14ac:dyDescent="0.25">
      <c r="B372" s="7"/>
    </row>
    <row r="373" spans="2:2" x14ac:dyDescent="0.25">
      <c r="B373" s="7"/>
    </row>
    <row r="374" spans="2:2" x14ac:dyDescent="0.25">
      <c r="B374" s="7"/>
    </row>
    <row r="375" spans="2:2" x14ac:dyDescent="0.25">
      <c r="B375" s="7"/>
    </row>
    <row r="376" spans="2:2" x14ac:dyDescent="0.25">
      <c r="B376" s="7"/>
    </row>
    <row r="377" spans="2:2" x14ac:dyDescent="0.25">
      <c r="B377" s="7"/>
    </row>
    <row r="378" spans="2:2" x14ac:dyDescent="0.25">
      <c r="B378" s="7"/>
    </row>
    <row r="379" spans="2:2" x14ac:dyDescent="0.25">
      <c r="B379" s="7"/>
    </row>
    <row r="380" spans="2:2" x14ac:dyDescent="0.25">
      <c r="B380" s="7"/>
    </row>
    <row r="381" spans="2:2" x14ac:dyDescent="0.25">
      <c r="B381" s="7"/>
    </row>
    <row r="382" spans="2:2" x14ac:dyDescent="0.25">
      <c r="B382" s="7"/>
    </row>
    <row r="383" spans="2:2" x14ac:dyDescent="0.25">
      <c r="B383" s="7"/>
    </row>
    <row r="384" spans="2:2" x14ac:dyDescent="0.25">
      <c r="B384" s="7"/>
    </row>
    <row r="385" spans="2:2" x14ac:dyDescent="0.25">
      <c r="B385" s="7"/>
    </row>
    <row r="386" spans="2:2" x14ac:dyDescent="0.25">
      <c r="B386" s="7"/>
    </row>
    <row r="387" spans="2:2" x14ac:dyDescent="0.25">
      <c r="B387" s="7"/>
    </row>
    <row r="388" spans="2:2" x14ac:dyDescent="0.25">
      <c r="B388" s="7"/>
    </row>
    <row r="389" spans="2:2" x14ac:dyDescent="0.25">
      <c r="B389" s="7"/>
    </row>
    <row r="390" spans="2:2" x14ac:dyDescent="0.25">
      <c r="B390" s="7"/>
    </row>
    <row r="391" spans="2:2" x14ac:dyDescent="0.25">
      <c r="B391" s="7"/>
    </row>
    <row r="392" spans="2:2" x14ac:dyDescent="0.25">
      <c r="B392" s="7"/>
    </row>
    <row r="393" spans="2:2" x14ac:dyDescent="0.25">
      <c r="B393" s="7"/>
    </row>
    <row r="394" spans="2:2" x14ac:dyDescent="0.25">
      <c r="B394" s="7"/>
    </row>
    <row r="395" spans="2:2" x14ac:dyDescent="0.25">
      <c r="B395" s="7"/>
    </row>
    <row r="396" spans="2:2" x14ac:dyDescent="0.25">
      <c r="B396" s="7"/>
    </row>
    <row r="397" spans="2:2" x14ac:dyDescent="0.25">
      <c r="B397" s="7"/>
    </row>
    <row r="398" spans="2:2" x14ac:dyDescent="0.25">
      <c r="B398" s="7"/>
    </row>
    <row r="399" spans="2:2" x14ac:dyDescent="0.25">
      <c r="B399" s="7"/>
    </row>
    <row r="400" spans="2:2" x14ac:dyDescent="0.25">
      <c r="B400" s="7"/>
    </row>
    <row r="401" spans="2:2" x14ac:dyDescent="0.25">
      <c r="B401" s="7"/>
    </row>
    <row r="402" spans="2:2" x14ac:dyDescent="0.25">
      <c r="B402" s="7"/>
    </row>
    <row r="403" spans="2:2" x14ac:dyDescent="0.25">
      <c r="B403" s="7"/>
    </row>
    <row r="404" spans="2:2" x14ac:dyDescent="0.25">
      <c r="B404" s="7"/>
    </row>
    <row r="405" spans="2:2" x14ac:dyDescent="0.25">
      <c r="B405" s="7"/>
    </row>
    <row r="406" spans="2:2" x14ac:dyDescent="0.25">
      <c r="B406" s="7"/>
    </row>
    <row r="407" spans="2:2" x14ac:dyDescent="0.25">
      <c r="B407" s="7"/>
    </row>
    <row r="408" spans="2:2" x14ac:dyDescent="0.25">
      <c r="B408" s="7"/>
    </row>
    <row r="409" spans="2:2" x14ac:dyDescent="0.25">
      <c r="B409" s="7"/>
    </row>
    <row r="410" spans="2:2" x14ac:dyDescent="0.25">
      <c r="B410" s="7"/>
    </row>
    <row r="411" spans="2:2" x14ac:dyDescent="0.25">
      <c r="B411" s="7"/>
    </row>
    <row r="412" spans="2:2" x14ac:dyDescent="0.25">
      <c r="B412" s="7"/>
    </row>
    <row r="413" spans="2:2" x14ac:dyDescent="0.25">
      <c r="B413" s="7"/>
    </row>
    <row r="414" spans="2:2" x14ac:dyDescent="0.25">
      <c r="B414" s="7"/>
    </row>
    <row r="415" spans="2:2" x14ac:dyDescent="0.25">
      <c r="B415" s="7"/>
    </row>
    <row r="416" spans="2:2" x14ac:dyDescent="0.25">
      <c r="B416" s="7"/>
    </row>
    <row r="417" spans="2:2" x14ac:dyDescent="0.25">
      <c r="B417" s="8"/>
    </row>
  </sheetData>
  <autoFilter ref="K5:N215" xr:uid="{00000000-0001-0000-0000-000000000000}"/>
  <conditionalFormatting sqref="G1:G1048576">
    <cfRule type="duplicateValues" dxfId="14" priority="3"/>
    <cfRule type="duplicateValues" dxfId="13" priority="4"/>
  </conditionalFormatting>
  <conditionalFormatting sqref="I196 H1:H210">
    <cfRule type="duplicateValues" dxfId="12" priority="2"/>
  </conditionalFormatting>
  <conditionalFormatting sqref="I197:I1048576 I1:I195">
    <cfRule type="duplicateValues" dxfId="11" priority="1"/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yurt 90 bitti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Murat Ferhat Derya</dc:creator>
  <cp:lastModifiedBy>Murat Ferhat</cp:lastModifiedBy>
  <dcterms:created xsi:type="dcterms:W3CDTF">2023-11-12T13:07:25Z</dcterms:created>
  <dcterms:modified xsi:type="dcterms:W3CDTF">2023-11-14T20:35:16Z</dcterms:modified>
</cp:coreProperties>
</file>